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o\Dropbox (Personal)\Consulta con Max\"/>
    </mc:Choice>
  </mc:AlternateContent>
  <xr:revisionPtr revIDLastSave="0" documentId="8_{B20BDD76-4392-47B7-A43C-F2567DA8B6EA}" xr6:coauthVersionLast="41" xr6:coauthVersionMax="41" xr10:uidLastSave="{00000000-0000-0000-0000-000000000000}"/>
  <bookViews>
    <workbookView xWindow="-120" yWindow="-120" windowWidth="29040" windowHeight="15840" activeTab="1" xr2:uid="{A3F15826-423A-46FF-B82C-91973758920E}"/>
  </bookViews>
  <sheets>
    <sheet name="tablasDinamicas" sheetId="21" r:id="rId1"/>
    <sheet name="Dashboard" sheetId="24" r:id="rId2"/>
    <sheet name="ordenesDeCompra" sheetId="1" r:id="rId3"/>
  </sheets>
  <definedNames>
    <definedName name="_xlchart.v5.0" hidden="1">tablasDinamicas!$D$53</definedName>
    <definedName name="_xlchart.v5.1" hidden="1">tablasDinamicas!$D$54:$D$64</definedName>
    <definedName name="_xlchart.v5.10" hidden="1">tablasDinamicas!$D$54:$D$64</definedName>
    <definedName name="_xlchart.v5.11" hidden="1">tablasDinamicas!$E$52</definedName>
    <definedName name="_xlchart.v5.12" hidden="1">tablasDinamicas!$E$53</definedName>
    <definedName name="_xlchart.v5.13" hidden="1">tablasDinamicas!$E$54:$E$64</definedName>
    <definedName name="_xlchart.v5.14" hidden="1">tablasDinamicas!$D$53</definedName>
    <definedName name="_xlchart.v5.15" hidden="1">tablasDinamicas!$D$54:$D$64</definedName>
    <definedName name="_xlchart.v5.16" hidden="1">tablasDinamicas!$E$53</definedName>
    <definedName name="_xlchart.v5.17" hidden="1">tablasDinamicas!$E$54:$E$64</definedName>
    <definedName name="_xlchart.v5.2" hidden="1">tablasDinamicas!$E$53</definedName>
    <definedName name="_xlchart.v5.3" hidden="1">tablasDinamicas!$E$54:$E$64</definedName>
    <definedName name="_xlchart.v5.4" hidden="1">tablasDinamicas!$D$53</definedName>
    <definedName name="_xlchart.v5.5" hidden="1">tablasDinamicas!$D$54:$D$64</definedName>
    <definedName name="_xlchart.v5.6" hidden="1">tablasDinamicas!$E$52</definedName>
    <definedName name="_xlchart.v5.7" hidden="1">tablasDinamicas!$E$53</definedName>
    <definedName name="_xlchart.v5.8" hidden="1">tablasDinamicas!$E$54:$E$64</definedName>
    <definedName name="_xlchart.v5.9" hidden="1">tablasDinamicas!$D$53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30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4" i="21"/>
  <c r="E63" i="21"/>
  <c r="E62" i="21"/>
  <c r="E61" i="21"/>
  <c r="E60" i="21"/>
  <c r="E59" i="21"/>
  <c r="E58" i="21"/>
  <c r="E57" i="21"/>
  <c r="E56" i="21"/>
  <c r="E55" i="21"/>
  <c r="E54" i="21"/>
</calcChain>
</file>

<file path=xl/sharedStrings.xml><?xml version="1.0" encoding="utf-8"?>
<sst xmlns="http://schemas.openxmlformats.org/spreadsheetml/2006/main" count="3275" uniqueCount="131">
  <si>
    <t>Region</t>
  </si>
  <si>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</si>
  <si>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</si>
  <si>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</si>
  <si>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</si>
  <si>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</si>
  <si>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</si>
  <si>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</si>
  <si>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</si>
  <si>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</si>
  <si>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</si>
  <si>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</si>
  <si>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</si>
  <si>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</si>
  <si>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</si>
  <si>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</si>
  <si>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</si>
  <si>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</si>
  <si>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</si>
  <si>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</si>
  <si>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</si>
  <si>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</si>
  <si>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Nuevo León</t>
  </si>
  <si>
    <t>Monterrey</t>
  </si>
  <si>
    <t>Toluca</t>
  </si>
  <si>
    <t>Guadalajara</t>
  </si>
  <si>
    <t>Jalisco</t>
  </si>
  <si>
    <t>Tijuana</t>
  </si>
  <si>
    <t>Baja California</t>
  </si>
  <si>
    <t>Torreón</t>
  </si>
  <si>
    <t>Coahuila</t>
  </si>
  <si>
    <t>Norte</t>
  </si>
  <si>
    <t>Bajío</t>
  </si>
  <si>
    <t>León</t>
  </si>
  <si>
    <t>Guanajuato</t>
  </si>
  <si>
    <t>Querétaro</t>
  </si>
  <si>
    <t>Centro</t>
  </si>
  <si>
    <t>Ciudad de México</t>
  </si>
  <si>
    <t>Estado de México</t>
  </si>
  <si>
    <t>Occidente</t>
  </si>
  <si>
    <t>Puerto Vallarta</t>
  </si>
  <si>
    <t>Mazatlán</t>
  </si>
  <si>
    <t>Sinaloa</t>
  </si>
  <si>
    <t>Acapulco</t>
  </si>
  <si>
    <t>Guerrero</t>
  </si>
  <si>
    <t>Ana del Valle Hinojosa</t>
  </si>
  <si>
    <t>Andrés González Rico</t>
  </si>
  <si>
    <t>José de Jesús Morales</t>
  </si>
  <si>
    <t>Laura Gutiérrez Saenz</t>
  </si>
  <si>
    <t>Mayra Aguilar Sepúlveda</t>
  </si>
  <si>
    <t>Luis Miguel Valdés Garza</t>
  </si>
  <si>
    <t>Nancy Gil de la Peña</t>
  </si>
  <si>
    <t>Robert Zárate Carrillo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</si>
  <si>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</si>
  <si>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</si>
  <si>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</si>
  <si>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</si>
  <si>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</si>
  <si>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</si>
  <si>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</si>
  <si>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</si>
  <si>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</si>
  <si>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</si>
  <si>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</si>
  <si>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</si>
  <si>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</si>
  <si>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</si>
  <si>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</si>
  <si>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</si>
  <si>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</si>
  <si>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</si>
  <si>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</si>
  <si>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</si>
  <si>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</si>
  <si>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</si>
  <si>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</si>
  <si>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</si>
  <si>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</si>
  <si>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</si>
  <si>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</si>
  <si>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</si>
  <si>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</si>
  <si>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</si>
  <si>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</si>
  <si>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</si>
  <si>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</si>
  <si>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</si>
  <si>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</si>
  <si>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</si>
  <si>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</si>
  <si>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</si>
  <si>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</si>
  <si>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</si>
  <si>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</si>
  <si>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</si>
  <si>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</si>
  <si>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</si>
  <si>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</si>
  <si>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</si>
  <si>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</si>
  <si>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</si>
  <si>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</si>
  <si>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Estado</t>
  </si>
  <si>
    <t>Vendedor</t>
  </si>
  <si>
    <t>Empresa fletera</t>
  </si>
  <si>
    <t>Folio</t>
  </si>
  <si>
    <t>Num. cliente</t>
  </si>
  <si>
    <t>Chihuahua</t>
  </si>
  <si>
    <t>Empresa del Valle S.A. de C.V.</t>
  </si>
  <si>
    <t>Ordenes de compra 2018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</si>
  <si>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</si>
  <si>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</si>
  <si>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</si>
  <si>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</si>
  <si>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</si>
  <si>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</si>
  <si>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</si>
  <si>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</si>
  <si>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</si>
  <si>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</si>
  <si>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</si>
  <si>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</si>
  <si>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</si>
  <si>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</si>
  <si>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</si>
  <si>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Ventas</t>
  </si>
  <si>
    <t>$0-$25</t>
  </si>
  <si>
    <t>$25-$50</t>
  </si>
  <si>
    <t>$50-$75</t>
  </si>
  <si>
    <t>$75-$100</t>
  </si>
  <si>
    <t>$100-$125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</si>
</sst>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$&quot;#,##0.00"/>
    <numFmt numFmtId="166" formatCode="dd\/mm\/yy"/>
    <numFmt numFmtId="169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A383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66" fontId="0" fillId="0" borderId="0" xfId="0" applyNumberFormat="1"/>
    <xf numFmtId="166" fontId="2" fillId="2" borderId="0" xfId="0" applyNumberFormat="1" applyFont="1" applyFill="1"/>
    <xf numFmtId="166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NumberFormat="1"/>
    <xf numFmtId="0" fontId="0" fillId="3" borderId="0" xfId="0" applyFill="1"/>
    <xf numFmtId="169" fontId="0" fillId="0" borderId="0" xfId="0" applyNumberFormat="1"/>
  </cellXfs>
  <cellStyles count="3">
    <cellStyle name="Currency 2" xfId="1" xr:uid="{02CD064F-AB9F-4825-9321-32C01B5AB937}"/>
    <cellStyle name="Moneda" xfId="2" builtinId="4"/>
    <cellStyle name="Normal" xfId="0" builtinId="0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38E17941-2CD9-4C7F-AC7D-FFCE8CE9C0AE}">
      <tableStyleElement type="wholeTable" dxfId="95"/>
      <tableStyleElement type="headerRow" dxfId="94"/>
    </tableStyle>
    <tableStyle name="Dashboard" pivot="0" table="0" count="8" xr9:uid="{5A8B1FA7-9C4B-4827-90EE-7A3636804BDC}">
      <tableStyleElement type="wholeTable" dxfId="93"/>
      <tableStyleElement type="headerRow" dxfId="92"/>
    </tableStyle>
    <tableStyle name="Timeline Style 1" pivot="0" table="0" count="8" xr9:uid="{F0966592-639B-483A-A564-EA6CC994CF0E}">
      <tableStyleElement type="wholeTable" dxfId="91"/>
      <tableStyleElement type="headerRow" dxfId="90"/>
    </tableStyle>
    <tableStyle name="Timeline Style 2" pivot="0" table="0" count="8" xr9:uid="{1A303F86-1C8A-4FB3-8B66-6EFA64CE49BA}">
      <tableStyleElement type="wholeTable" dxfId="89"/>
      <tableStyleElement type="headerRow" dxfId="88"/>
    </tableStyle>
    <tableStyle name="Timeline Style 3" pivot="0" table="0" count="8" xr9:uid="{BA7BA5E3-4D20-42E5-9498-7E950F08BEB0}">
      <tableStyleElement type="wholeTable" dxfId="87"/>
      <tableStyleElement type="headerRow" dxfId="86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rgb="FF1349B5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1B5-8FB8-3CEE114B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91232"/>
        <c:axId val="444259984"/>
      </c:barChart>
      <c:catAx>
        <c:axId val="481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4259984"/>
        <c:crosses val="autoZero"/>
        <c:auto val="1"/>
        <c:lblAlgn val="ctr"/>
        <c:lblOffset val="100"/>
        <c:noMultiLvlLbl val="0"/>
      </c:catAx>
      <c:valAx>
        <c:axId val="444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C-48A2-86E1-601C4CF7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390432"/>
        <c:axId val="222701328"/>
      </c:barChart>
      <c:catAx>
        <c:axId val="48139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01328"/>
        <c:crosses val="autoZero"/>
        <c:auto val="1"/>
        <c:lblAlgn val="ctr"/>
        <c:lblOffset val="100"/>
        <c:noMultiLvlLbl val="0"/>
      </c:catAx>
      <c:valAx>
        <c:axId val="222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4-4194-9FED-6F881781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691616"/>
        <c:axId val="414446336"/>
      </c:barChart>
      <c:catAx>
        <c:axId val="41769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446336"/>
        <c:crosses val="autoZero"/>
        <c:auto val="1"/>
        <c:lblAlgn val="ctr"/>
        <c:lblOffset val="100"/>
        <c:noMultiLvlLbl val="0"/>
      </c:catAx>
      <c:valAx>
        <c:axId val="4144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6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tablasDinamicas!$A$69:$A$74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tablasDinamicas!$B$69:$B$74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7-44BB-907F-0C758B38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77D-B33D-B37793E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81391232"/>
        <c:axId val="444259984"/>
      </c:barChart>
      <c:catAx>
        <c:axId val="481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4259984"/>
        <c:crosses val="autoZero"/>
        <c:auto val="1"/>
        <c:lblAlgn val="ctr"/>
        <c:lblOffset val="100"/>
        <c:noMultiLvlLbl val="0"/>
      </c:catAx>
      <c:valAx>
        <c:axId val="44425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3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5E8-85FD-A4698BB3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81390432"/>
        <c:axId val="222701328"/>
      </c:barChart>
      <c:catAx>
        <c:axId val="48139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01328"/>
        <c:crosses val="autoZero"/>
        <c:auto val="1"/>
        <c:lblAlgn val="ctr"/>
        <c:lblOffset val="100"/>
        <c:noMultiLvlLbl val="0"/>
      </c:catAx>
      <c:valAx>
        <c:axId val="22270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3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[20190711_Dashboardsv4.xlsx]tablasDinamicas!TablaDinámica15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categoría</a:t>
            </a:r>
            <a:r>
              <a:rPr lang="en-US" b="1" baseline="0"/>
              <a:t>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D-4D2D-A153-91A26CEF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7691616"/>
        <c:axId val="414446336"/>
      </c:barChart>
      <c:catAx>
        <c:axId val="41769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446336"/>
        <c:crosses val="autoZero"/>
        <c:auto val="1"/>
        <c:lblAlgn val="ctr"/>
        <c:lblOffset val="100"/>
        <c:noMultiLvlLbl val="0"/>
      </c:catAx>
      <c:valAx>
        <c:axId val="414446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6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[20190711_Dashboardsv4.xlsx]tablasDinamicas!TablaDinámica17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833333333333338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5-4BDE-9537-456BAD8B9A12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5-4BDE-9537-456BAD8B9A1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5-4BDE-9537-456BAD8B9A12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5-4BDE-9537-456BAD8B9A12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5-4BDE-9537-456BAD8B9A12}"/>
              </c:ext>
            </c:extLst>
          </c:dPt>
          <c:dLbls>
            <c:dLbl>
              <c:idx val="3"/>
              <c:layout>
                <c:manualLayout>
                  <c:x val="-5.8333333333333383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F5-4BDE-9537-456BAD8B9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tablasDinamicas!$A$69:$A$74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tablasDinamicas!$B$69:$B$74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5-4BDE-9537-456BAD8B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67412564003585"/>
          <c:y val="0.30952391367745696"/>
          <c:w val="0.29488176200739857"/>
          <c:h val="0.5249104014282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_xlchart.v5.8</cx:f>
        <cx:nf>_xlchart.v5.7</cx:nf>
      </cx:numDim>
    </cx:data>
  </cx:chartData>
  <cx:chart>
    <cx:title pos="t" align="ctr" overlay="0"/>
    <cx:plotArea>
      <cx:plotAreaRegion>
        <cx:series layoutId="regionMap" uniqueId="{12EC3D87-545E-40DA-98EA-D9D90B33D171}">
          <cx:tx>
            <cx:txData>
              <cx:f>_xlchart.v5.7</cx:f>
              <cx:v>Ventas</cx:v>
            </cx:txData>
          </cx:tx>
          <cx:dataId val="0"/>
          <cx:layoutPr>
            <cx:geography cultureLanguage="es-ES" cultureRegion="US" attribution="Con tecnología de Bing">
              <cx:geoCache provider="{E9337A44-BEBE-4D9F-B70C-5C5E7DAFC167}">
                <cx:binary>1Hrbkt02suWvKPw8kAESIMCO9ok4IPd976rSpSSVXhjlUok3XEgCJEj+0Xk+n9A/Nlkl222r1R73
TJ+IcYQCIgmCBSCRmWut3H99mP/yoB7vhxezVsb95WH+4bvK++4v33/vHqpHfe9e6vphsM5+9i8f
rP7efv5cPzx+/2m4D7Upv48wod8/VPeDf5y/+4+/wtfKR3u2D/e+tubV+Dgsrx/dqLz7nb5vdr24
/6Rrk9fOD/WDJz98J++b+xfZvao/28HU99+9eDS+9svbpXv84bvfvPzdi++//uQ//PkXCmbox08w
NsYvmaAxZ7EgNEl5xL97oawpf+pGhLCXBKecEx4JRlgS//y3r+41jP8XJvY8rftPn4ZH52CBz/9/
4wO/WQ30Z1ffvXiwo/FPu1nCxv7w3eVv/zXXD/a7F7Wz2ZeuzD6t5vLhefnf/9YS//HXrx7Ahnz1
5FfG+nr3/k9d/2CrI5jJPc3u32Wj6MlGmKcsEgILlsbiKxvh+GVC4gjTlCWYgRl//ttfbPQHJvRt
2/wy8CubwPM/mU2yqq7Ge/j38878v3tOJF4+WYOkcRJTHMfR10ZJXtJEpFwIQUTMUvrzn/5ilD80
o2+b5VdDvzLMU8+fzDI7CJPD4/BvdBfCXyYJT1OSQEz7aed/HdLS9GUaEcEiQoggCcXJby3zR2b0
bcP8feRXdtk9re9PFcSyevx0/+nFp8cXvwTb3w9n/4MBNbPgubX6d/oufxmljBImuIALkf5DRI1e
YkoxnJGI4iimXzvvTzN62p+P98N9adffnd23j8vP6/rtV746Otn1f+7/ZGdn4/z9J/svnJ3fpuvf
gyskfRkzyICU0BgnX3z3K99OKGAZxim4OGe/9ew/cJS/balfBn5lnMvmw5/MNlfj42RfnB//9t/m
5735N6RC9pLxiKWEQzwlCQTW3+bCp4j761T4BGC+RJMvufAPTurbtvnN4K/sc3X+k5lnN96b+2a8
9//GfAjwMQVUSCgTJEqFiP4h2JGXmESMx9G3nOaPTenbtvn12K9Ms3t7/SezzRMR+Nt/+ft/J1YB
2wjGgEdycJqUPGORr+KZoCwRkIOSb2GVv8/pxX8CC70v/y/S0Le+8ZWxXr3+sxnrTW3ulf3d3fjX
iHJEX6YpGIqJWCRRjOnXRBlzwPtplAj+7GPkK6L8Byb0bR/6ZeBXNnlz+P+dGP8zwPtrIPmbd/5F
7SKKX6bgMcB7I3CPOBJfpR2Co5csYiQWgtFUPJvs12nnl6z+zyf0bZP8MvA3s/8f1yX+OcT+BTLl
9/5+8ywN/Uq2+P3e5yWCbvXV0N9TL77s1+HTD98lKQX29Ivi9PSN32T2X1HVrwc93jv/w3eIgHgR
A4/mWCTPdAyMGB5/6gIhw9jBV6BTkZdcxGkqqEjjJw8D93J2fOqK2MsECwifKUA/aHD6ixZ3Y9VS
WvPLBvx0/8KM+sbWxjsYTSgw9+7Li09LYgRgP8aALVkq0jQFHgD9D/evQfGD98n/skmJEjSMxdHg
dpVhLMbN6t28WZc2mxDpbyas/GuMVbytbXHWrRiltkq/6fpZv4ln8xaptpWoXtXJ4azlKdqsc3g3
uC5aN3VcLhtSq4eJxsUxQfwotFB7m+I0G+JhyIyb413w5IZG7pLyftiVKXfHQkAzm9UdU+jcV6Af
NiaeD4lyhyFmiUzSZRNVo85motOsr3tJu9id1uFa1chtxm4QklDjZNPw/qJ4simN3hWO6fdrw4dz
GGMmqa8+pm25XprYN9fTJLkdL2H2fkcdW7KBx7Gc6q7flH3anlH50RTY7lgcj3Kk6RmbguSCdC4v
+mK81jW9nzHdhajBkmktJPZ1uRMFniXnbfFhrvoDd2uObLtm01gOm3Wd4jxgxXOn2sfYRIe1GYcP
iEjRCCtZKIejT6PxOsZr7nsxHdXQHxrU4ZOK6lripl43zHh+jBol8nhcB4kTHOUdL04kLt7NsS+y
mOpZGt3D+71H+dz4kFF3o4re5rWpEcyuWY4q1uvW8Bi9ZRW6UeUq6eLiLF1RuivMsFWcuVNS270p
PD5xmjW9q4/cJRlHorguC4OumVtNZkpab1xQb5GeyEWNfXmMiN54N+Ht2FRVVpZhPGrkq90Qpps6
WoYzK0+T3yuS2iNq6MfVM/euLh3YUE9KmkR1u2Rc/RaPpJGOh0EiV07HqCjZdkYpyZ11nydm18xY
92PZUn5Mk2Hfxm8HM8T3ZFhGSZvIHBICm+tRoDv11tURPZX9+Eg/0rYB8TVK5/3Mo7CPCzdK79y7
CaNyP4q52HY8mbOmI/pSiAbJyNJ6yyedPc0oW2rk71NvD03hpnd25XifRmskCz1bOWKS3Kam/ICb
0X4y9Xo1Bo9fl0OyBYWry3CN+iztm9dNuo6vahe6KxL3+YDnUz96yaLmglEgh3Lh3euOj2bfxXG6
S+K22CZDPZ9FbHE28iPui/a+1qjadtGsD7Bf7TsbL4fn51arIfd67Q5rGD9zNIN7k7l8Zeceb2te
6nwqDc4XH9TOUGff+niKD5Ssx3Qx71Iy2FeLbjO/kFtGsb6kpNvTdUyvF96/bdYGPNFOJFvnYTpO
ZhJyjSPZjYy9jhX4a0gZklSoPCq6JBuiuN7rlSU57qZq59o6bJenq0SFdGNFP2ftukSHuDTkNq7J
JRZtlDMi2c1SrFX2qsCt2y81eJ6O55xobTIykOo10VG9g5DaZ2Uy42yFrHkcyiELbTHv20Hc4oaH
bI66vaADln3t1WYM8caSCwsWgqBR7X6tqn2R+h8h9JiMz20tZ5rj2dab2ro1cyO/GsolkjYU/Hqq
5tM4Tp2sJqL2UWKLzPWwxHFadj3t2VnP5QEhR2TlWrf1aDwW5fQJ12HdWqUG6UzPNnXwLg8jzQQv
BHhvYJvKtts5TX2GQrvulmq9pL6o84AqkqeF2lAXf25V4R6o3bdN4++LotzYBj342WVJQIms49Yc
ZzdGGxbT9RzCMJ+aWe3Koka5m4W5Vk1uWRKylpbdBlLRB1oW7Y5q8R45bTdFYk8tOVrc0Uu9wrlF
bZ/p2N8iOjY7uyKJaH+XdohnSxcdZ1wnN1XSfIw6pTLSJ8kVtsVlaOpDkWr2Blcs2pKuEsdqnJPL
RPpLF5JZ1o0p7mNjpZp5etc5Omyd8q9Wy5YtWBD8taqx1ENfZX2vvQy4RAdDIVzxMO+4jes7avGw
SVUUnSBg8KuqYSTr2ym80nwNMi6uTZyqz00ID37qIEFp8hTU4ytlB76v7TBfIGYkmykMq5zmbTFO
/SauuIbzfoUrspx532xiM4vjrAp78UNvL12jzakjKPv7o5KvbSZoUW+6oqsvKKxDruYuloSZnRNL
ctX4NLkykBW3dbkOGcsDn9JL7fCnrvg0tvO8mxAvrp4bOmt0ZXudbpi/qxZUZsU86Buz8GU7LVMh
035cLh3CWgolUvAxkUdxqeQ6RuOWNP0DncT4iqZltedLiyRp/JyDQGjzKThw+jaRxCC6GXHhIICP
dR7rWW06ZrtrdvKmYDdsEV4maFnyoR/2yVylcvWDbDrBtulT3H8O/sHY6WotrUyqpbhmheg2k0Nw
0tYGEkjHNy1bp6zqZnoTgqA3DS/0OYqHSx+z6WYysq0EzI9DQhJsGCBAwkvPjVjELHEwdzqyY47R
wm7GgieSzQ5v6YJdjlYVZ/3it5DeIDZcp2vUUVmxtb5eQwWApDCXzg37AmjpqedBalW01x3Tdtcw
ZeQ8xLmpBJzXuMvaWTkpJntyC+PbmNQQAFj8OkGJO4Y21pda1dswx+1NtNSDTHAy7tlcq5tooBxk
5oZvnnufn1G7mus5uY5KG3Jrh3JTRwm/fm605tUuFq6Qz7fNqsR1k0KgQgO/oKhZZZyEeDdwtVyF
dZVR2akTTdouRxqju0jj+zCuP3pXoKNHpb7CbStkFUL5saD+nUPuqGpCL7St0zew8aelID5XhPqj
Z4RvU9zZ3TAV5q4IZG91S95ycOrL1MZ11iDWbDo7uwMUHYasE2U4M8772x48MrG2uyOJmXcRHPet
gr3ZpG007hs6nAVH7E0v0vWSTFzIqVn6u7hNpixl1p5HvizbpUijjaHN1tiUvxkqdUYDC7u+b8i2
VW1/F8XihAA+vyljslzadkhlBZn6JuD1U9rZKRMd7c6qqsdb4cO2qMrhrh4BtNk6pVtMBpRPccey
KKTXwuvDrNCbtm+r177H/JrVpJbjEqEPy8DUZq19e2ArxCSy1EG2QRxjdC+4aT+kgOQPDU2KnJsk
usO+fG/SVr0eZtFd+cm8HyK2n8JC7wA1qwyXk7mQoR3e1J2/mZ+eo9GPm6YoxHYkBMmi6/uN5hDL
it7d4vnYJPPHtOC7yW2qRkil2pCnS/1Z0bqUVdWFbGj0VZTSczmHt8Gu0ZZHc4bmppI9ju4HvUjk
lz2qIalFFWZZb8Rupc2pa20tB1yehTdaLl1x21OuJbHVLWChRQ4UKQlZ6yOOLaTr9fUyNEdi+rt2
onQ7TuUNa7vNGrFB2m7Jm7nYcB2f0+hYaPeINH/bruxShCbzrcgwK4dc6xScrIqpNB2mWU+vmsqD
IeNZNrY9jDO757UUA0Q70qssafs+r7upz3hV/hgJc0tdovMEyWWtpt3QryHjOr1u8GJ2IoQfec9l
UjY35Tx3Bz5CDGnWbNWQ55iKZpnYsInmcFswj+CGDLJT7jRskEaPXNEtE4JnNFGtTCaAw3xY8XUf
MhX1RnZJ/76sGicnRl8FWknRuftIzHmajpkS03y1AsiWOJofkpKsMk0gVBSJeadZ9a4d2CVJK4i+
5ZU13VUSaoBS/ang5qJFsu174aTrrJMVhyQ8mx+RE1cqvrXRUmbC1TCU958n8J5I650fbSmjyPO8
6uvXpC2ZBE5wzZDd2aY+J42dcrOAuX17mabuU2cKJUW9SVf13qyTOIy63U8Y63yJyj6rqyYbXDxl
FqN91zR97oTJdNVvorRN8+DqRdokOU1KbKMwflwXVEsGET5K4SZMvYR0/NZ7y/aMucyhdjwXn4o1
iFc6G4vEvx2nTeKG+nUMZCm0CG+9Hjpp3oQm6NwDuZVTxFNpCNG54MmaLTzUmZviAPiRybTkSJrW
p3Jy7ykqFqn6QkuOVH0eimy0XZtTODTCTReu+y2C5LadII/1Y/GROlRJW06ntSJkJ+J5AXCQvnYV
PjRsVPshHW+jqAevijAciEQ9Ul2+FetiZDKWPtPN7KQv7TVWkGa4X+EIvCdNk2QiATetBsBnyOqr
opFsXNbDsPgdhIVz5+fNMJAgJ1O9x2lIgHUBnaR0kX41pTR1O2VGJ0Afq+ZuSiuTJdqUWe/Lj2IM
ryahsjj1NwkYfVXd+64NLIMUeQyNeCwXHKSPzFaPcSuVtW+W9EzckuSjd5tGpGo/8e6qXmAbZy7q
j82EZlmhfszafmDSB7P1+8UCZ5nmPa3pLupGuSTl1TTyczMUnVza6U0xoBNZ1Luma3tJuvdTOY4H
hcMHHIZz1z/0vD0NXWEkK8adtXQfij7IQY32akbRqa6B/zhiJQltmXUz81kt0oNejcms9D06gHyx
i1ZAsqrESuqxezVC1h8MNnnJgiyJJdJSJiffwkJqY6SnwI5nzx+t0KvsTNJsqnF85YWDj5X3xq07
ReIx79Z62rAV+V2IqzehJRpoOtKyH/VWY/t6tUFlE9Vv8VQfQhnv2oltQ78+0n6+s4269bp9GOvo
zgtwNqHQbeW0BmAzf6Ql+5hGdsmakGyDWvR2cBYQJFP7BzqgRjYIIF0X3ZBBsVwvq93Ua5EN7DwC
/5ApWd0WDzRrjb1LY71vcXi3wNngHfhNqd7W6/BxucdD2M0Awptkhy0nklN3CAnneWrdIOH3SlmF
xSVyPc0RK6LM1BtezpdYJ/02JFlsF0B14j0powe7jG/X1avcMPVuSJu3QFtfl7GQQ17puTkGN3xY
ML9ae3WHVaolI6ra2hlv2667pWu40IruIE/SHSPrDvjb2zGp+Y4t4UTreENUPO/SnpxRjB5KSPt5
DCkH/LOCOBGmFnItuMtgA9mEztN8HADHiXCcQqG2VeF9XhPeS4bVvhZK53SObnzdbYY+uTcxP0Rp
/7lX9ko4Pkun6+spPZCxgCPVN620bdKB7qRlRzLfl/OB8vKmsQnNQ9VIjLvrBSWjJD4aNkC9KaCp
bRyQA32DG5nq+DFK13Ot1wzg8NW8gC/pScsn7aReyg+pWmvZkArCkC7azIYRkDXXuwkyGhAOYKGe
11kR04cOtZ/ahH5a+HwA0rgPCe4z/z7MTEjeRK88Uu9IO8wbh8F7a4hGZSBrroE95olfcjUlcead
fu8HX0NwVaWcy1HliVIfkHmasBmBa+qcrOntXKRN1lSr3zjNilcUtsDZk+ZcnAda4Xzc1ZT0WT+z
SpYUHSbcEYi9E5F929wDqtzTsabZyoeQR2bcDJM5AgOkWYUKvamTysp5XLesQTnxy000mioXcfi4
tvZtHe/WH5vVVHtVVYmMzLKDkOvl2LnzaiAO8qXZUAwmMSRcWDSUWVDp2ar5fYzjqxEnd1bhnBfR
5xbUTrksI89cmY3zKHKSTOl9QbbzydaebMPizCntq1sf3ZK6gvygqgcctUBIV4Bn6lMU60FW6XSv
1fJ+Di2TroK0IcgT0+2OgrU414qq7UAjLssWTEHfhZ68TijCsuXVHgRQLYvSFhKTGUOw6knmCnjG
XFNltmBxVjX+HV7cFpCPhrQ6XfG0uytwuvEDhBHf9rfT8KZaCeS5nlbZhO/NsBzKNXWbJF6vZx9Y
jqtCZEmC7JlNBtirGfOk0cWmRhDWyvTdWqlui/sZKEzKx+2A2gc1QUZCFG81arWscXpeidiianpL
F5VjDx8sGvyKwgKyuI7rg0gN6E6AZui+6Bcso3n90M1VuymjSIEgWn2qTQvhIa5OM4kvM5nyUSCU
rRPaVri875WhoACKH1fiJci/xaupR1s3sss0T8vReqBovE/rvBI9SHCayMLUoIkmCtRdkF+WyL9P
dDRAnlxMhlusMkpbtNNYb5lzc+6SVHatCzma+ZnhhuZ1xbtsWYKTUQB5NYZfMWSDBgjbRePD+ER0
B/rROibyJOIKYMn6CNHEX8y0bt18gXyx5jX6PEIn2BnkkbQUWE4liSWteJoV3ZYYBhO26LissAup
I/i81IBElXhVmXTZx9T4LF1CByRabdOVANUYq2Hbo6SF50LvPeTnjSjaj1NUrpnWxS5GQKIpkN7X
tt1Ny2Guo1UWBW8BaN1o7z4Bk7BZIfC8BS7+Lp0juplpFUlgC06CbLkbo8pIgTq/RysAWiZ2UBqY
sraAVQ7T53Wo3uu4gbwy4SpvYM5R1807ZBp8bBRE/6VtMjylZ4QaItMpvfN80Bc1zZ+9WK57C4cK
CQfqWRTg5TVDoqreJj7ez6A5AScAcZLEsPAKhkOiBZbcmFqaobVyrcazNwdSWZu31VrmdQlKWOfH
cwKiZzROIF7YBVwq9MfG0TuldZcN1XChVB1IWG9RM8o2ircIeVD5yII28MuiJKtIc935BNBe2+Zl
0ONuHaiRjc8gIJVb0KEgZ/uWZOPgDezbe/hB4ZzjICSDGuRehBW/WvDCZd+PB9b64lVUDt2G9P4J
akcnm/YsN6Tycl70VW1jANQFxMwGNsauXXV2NbbS2L6SVQupEo7QSp6UGGyY1MFsUt5NMurSdluo
+a0h+JONcLEjom9krUDhqDTs3WgBRK7CZ0LYfGWomU/Y8SmHEoSXDgF6O0VwJFsQrUCCW/rjQLuf
mufbpBs6BUrWazFG4YCm2CjJJtodv1xq4oZtsPY1R1OrZDCVUnKYFmjXUtRZX7A5W5y3R1y784wY
2jZlZI/Pj54b9XQ7UXZKRlrtqBLm+PemYq09Nk9NXSzr3gCFHFFvjtOymuOXK1f/+tZqvkBGjzrI
gLM+duCh7ZdLzJg+Lk9NoYtKFmEugaUW+vjcoPrnq+dbQTR8v3jwbDUHZCHfdJoXUBZ6unxuktmE
LaH2htadPbYiNscGkpsEKajPog71x+fGQ6nhy5UW6UQ2zw+F6Z0C08FLikQ9TGj5qJ+cbqiScGz7
+aeG0hpIdTjHukKbZYgeUqX7DYcZAs0gGU9dDAAh7XFWIDzAJBIoLig1n5vKrCB72sJKB/JyESZy
HBIKRCysYfO8M88Lfr4CqAObAAUjjFieJmMGTgSiWXNsCzoeWwCACZtP+sm6E70dnN+1IFHIZIFK
SWy7w1i18dG1Jd2LieSgwdSngGDXcT1Um78b6tlaz417smDhY73RUcTObQG0ic6s3SXgjteIq/W6
L115HIqpzNYqSi6iGgFcDoN505bhAmJqf01MRY5k7qPLc5OcRm6Wi55pvHUTeLRfyUpzFqUbErro
pAf1I5rrbm+TFnjtU9M/NRUAdalTEM8s0XRTMwGs5qkDrQm6FECit0MhVlm7GoR4BoFqYTa+vJnF
El9ASwGpb4U/udZBQXhn6hLxKj3SPs594ehWDamCqolWl+BdtEflCJWrpeYbBHjyGjVtAHGzh4pQ
bNvzUE+XelG3YYpVvnD+0c+2kZrZ8obHa3nTQwnjsvZQDRNDLWSR0qs+NMMJsIqCpAn1EPv0rhUL
uiZJiq4Hs5yAI4uTRe6Na6DwWELt4vzciHUVO6gL3XqU9GdadcCtKciDo0b5Wta9h9A59+eFzIXK
GzyNRwMAoes792Y2y7BtQXAEVCrKXWvMO8Rwsmub5dJjlBy7YPmRlMQZ4JDaG4lt88v18xvPDYVE
k5ddt8h4iMKpCb06xWkGqD41sg87VsXTMalH9KWJvjwHPWAD0hlos089vIzRERUI8mmauEs1dvrc
gyLQcpTXOqhrzcdij323ZHHn6isE2phspqTYrqMLo2QW2y33xEjlk/X83BhsT5SxGipOywh1tqrF
Z0rDeoZEbfahq3ILcvPUmvVM6mbZojj5DKWwkDNag1zuXBnkqLDeUOaQdE0pzlVZqq3xvZMd7wD1
PjXPV88NiqbmBLI38OmhOz838KMInIPKEkAUL2TVma2oRHFaU86unJ+hIV7s5459mj0IigCN5yw1
3Y9zxfnVEgK/QtOPwmF/hec4ukZ4CbkYgXM3ZILyVdmou2hwDGppwDORGcY9bjmGVKD3iyg28NHq
TADC2znC1zxsavC5o+uKGxQN+LqKoeFagAKXLOa916CWgebTJc1j6l9bbfAb67Da2cX4fEJVcvYR
1J3zyM5v9eKrPU5adlarj858Q9gKMg7uW34ANLN1aKyOXp/wyJrTYJfqUEOtgs+qOY9obM50XgBM
CaFBBHC1LQ8u4VG2GJCY6zGhhxWYIRSifXLNoUizFWMLngnFtP0QOnoc+pAcA0C2zaqa3VjSSK6M
LMC+Y39wUPxdimHYJFWTglAWSumhZiRL3rc3a0lmaQ3RtxPjp8mBaN+IZbpOA6AhU+r4mEwWnQT8
HkyiZX6wPdSuyzZ+5QPCWc2SJ7BqQCst2R2wnR8jB8Vh3tVlzkJSZmRUH0FJTvOIKNClIMdzq5vN
GJXF/6bkzHZkxbVu/URsmc7AzX9BG2323cobtFoDBmzAgO2nPyOySnufOtKWzn9RKIhQVq4M3Mw5
xjdcqHHe02UJoNTVLXkBKwOnJSrU4rBTzOvhfbLrK+/gwDl9JzBs3Ay4Z5J1Y5T1Xf9EsexX8DpK
LtwXdMZr5XQ+Cqnd8KuewwRtRNiUvgqDjIkJPETLfpiuNg9x9y1uQna3MNnd16bf0lh3a+4O9JUP
lz5oPvkOxKGJ7sS+QcWk/HUg7fvarKRgdK3zlUqVBfMg0gHgRjrphB1Ix5Or50EcGKOk4NsKv8KL
IkghXeYkPS9XMMLwhrYm0/jj4EhjdY52iqEhHCAYpD64GxkPxtt+mLqbrm4EQ1ct5MhmEBFkqdQE
L2NJnCRzwuFbvIWmmBwRpCuKq8ofnPsV6AhGATskLVTY2BsAKoj1uMblbBt2ZvDW3MHGRefrpQii
5Oe6zuZnW+sjNKwFxYNb7R0jxy1sxDFmKBFiSHkT66dsDCf3lNQQLNMGljmoELufxjhZ0t0V+2c9
Thnc0wokWvh6s/ws0lvVGi9uviVWvMJrn4/KW3Ip6wDUxMCfKHdKj9rgTsR7CGcp0Om8QrlZrB6v
ez+5h0jEP+eNB9fGiaAmrMcNjgjsMJ31EE2LpNvHO1O32e6L8Z5a7M1BM8nDiJrn/uu9r8sovKxj
7TkZ4qga6RgXIcP+tLI6SkUyD2U38yizrczDYT2Oc0tLmkzf4ehsuV87BzvS4WejsaPwKN2Gdj+p
MRRZEkOoB6HwNMYPeLwbHBaprypK9PXrFf40fZ2np3ny7se1ng8ihNwuazfI63ldslY7z9IKADED
I5mErZebsAZDcLt8vYL69jvw/KSMMILqqRCkp5c15CepbXCEDAiTbFN1CO18hAwXyNTWBsZh1PWZ
1/pR6m2uVxCYz6mTJPaBkuEFY3eKY3Nwp4ZnfMP/dRv6MI2b9olrJqs5GekZ3bAquwQ2gK+urtrF
0e/GnDPAH4Svxxm4w3WdubraBXvTKmVYDTP7LpuNXU03dDnapSGj2C5G6E972n9d5fB9J7N7Z6lX
1J6A+h5s7cVN0O16QhaKTN6TWMyj9lp6mGB3g1P6ufuo+oQK7od6hvEu1L2X+Ffh8nTbII+w3gHr
FLe53qHpJsqpolE05+R2kUKlchnrIm56ni8D+bl1+dra4LlDA1wHvsCuHE/ZZsKm2vkjHZITaSQ/
bzFwIG7aNPAV2nG4fMXYwqUcWX1YowQFpAcnLcb3NPMg12NYTh43LwkQhLRvxoO1/nqNFe8vCdQi
KDYgEhzrdGceoB/2XfebcBv4umLwU8bGLken4F6idYjhfrj8ga5QKiD6VE4SgbPZAn7zyFi66+ZP
hNLqFLMLi4c/oAGW8us5rDJQV7KivF62MPcoFM51I7+SyPkhB41GRYwnd/DbPJnpm6iDc2BRGSR1
kBSYMQOMzL2r/u8U4z8Ytp+wluaWNX9HSv99+z/vLW/l71/t969k43/e/+ctQLi/IcIbqfePm+L/
pQb/Cxf4V6L1v3z4/wcNuqEfAt/779Tgv3OH/2EG//6Zf0OD7r9C14uRzYnIX8jff6BB4IAwHP4N
TOM3/c0Qet6/bjnWmCC2S3yE94Au/s0QuvG/kjD0KQkAwicRDen/iiH0XZCK/2AIQ+Qg6Nc/kcY+
IhHknwzhWgeYuu64HamEkO0q8taENT83ZGoKFXK/YAEv23aQR/y4l4u63d5ZnHWLXcuwMWHGXN4+
xstIDh7wtXRdTFJan8BRl3Dnt4n7Vd1F29FFTUP35DIrfgEnwu8UHYN8wZJZbgIzxK3hoI5jOBay
h+kciZ2DZlh1bmsZfNithqfjBm7WCTLeRDWdoIHj6dQ3D87o+q82XBNUHS3UVB3WINyG8DSEc3Bq
84CglzaRrT/3jR2CiQdYJFBEekvYYkI18dMI/QD610TTOTbheWnhO0EErq/Gn6fzPqAqHIZDtEEc
C0ZDjmHn/+72oYXNScmPfvazMYidLNp3J6ut46GPNl4F2+mDrAm2DCek9wNK8ftJQvHZITPTXiUX
Bhf4FEWqDPxkf9Cx0A/EJi8QhHiJtvKhX/vp1NzIHZLoF+Iz+TRMZzrOzTUgwVSNpPktnFZdeeKp
K1T+KNPj7B2YGERJxrYDYQFo0sMewdYI5T3ph4rYaT4PGeBN/rDwOYtcy+/6MBTFjF0Cf7aV9yJs
Tdkwu4IKwZoYBSaGndPux3700H4GJAsaHV4TSodSkM0W3Tq4hR/M9NRMtXvtbvBcMArzA+XNG2Lc
Hy7f/YP1sZ7qYPk99dH62HvLM4SpezLrFrrANIO3soA5PCv+klGorcUp7FBGCEcHR+yLjdnWx1Bj
LYv2AFuQmQpS93OT7cGTs5jDYrrtQOZ1Pi6yvSg6/9lHt740GEwHZ9AQv2bG0k5zW/q3lg/ja7ok
I2FpG7q6nGfsTPu6TygLQ5KhYepepj5WDw2bqq87dAiDqx8BDvJ8kq46etp3YLSgcRzxPR4lZxo+
SYj/yNtg3ChHEnqFAzR+wGmluZkkdOneMTkA1rXSI+izrw8m2/xMQJE8xF70LGPFoArTb7zuwsKP
5KPbGvmyBPm21nD8eo9n2IsbzIOBVwMS19BG6A+iNlbZ3s3DZBF3mOtF4siHxpspxuP0u1E2zmef
QJ5cuDnAyr0jIR9KPUVVgnKhWEYOX99popIMk5uOGEpQ36AL9nSYUWov2LjWpj7fZLZ1FQGaCOfV
jBqukfVhSDvwu+uZVT6dfqGK3A4RKEO4mFqDBZ26QwJnLYVINqT78sWqGbjHa1TMYeNlHvjSIqDN
fLBGXzkNs10l0G/9ecwkRuFJ7F7e7LV/JX0ekvohCjW7+Cx8EzAQ7qj2wei0Q5TtLaYj1h401b7z
Dd/S9iyBR6SMtpnrU/RFnOXearsHf1FeEdueAp4mQTp3fV9hNn2wiGwXGJKpnpak8HvPgJOFM+zY
qTSoN6vJwG0jC/jKiN6JjZv7eo4z47l1FsFIyuKZusdE/AZGt+crNPTMmaVOfb87tljvy7G2Cjac
E2fTIu6TukEtYtathG7421XBz26Sf1x5aQExl9RZROk1UpWOuwyZELC3ZAAEdNzGArM6Y91+jdcJ
DyHZ3klNgTNqDTqT/e7H3qbgdj4XDDcy9Cko0CBXJP7uReF5Um3Z7Pps7YL6nYmXRfSqGJcwRxkH
106YtmrY8jsEUtkutj36uv/VhQqTUywQYSapDyTxUYN4EyDI71PnT6ky2sG8aR/HcHvhWz/mm7c0
WS8+5ghwR01XEBrQe1IJ7wc0sHqH2TBnegKrZAV59ZPmMhvnndLlzpp6qIYBkEek2tNK5qxmvkh9
HVfknVn3oe59miZBlypU33kEZtuIzLP04no6B4uxZhbOVwshMccO+H1zHJHdPND2EWvMg64B97Wz
eh0Vfedj8rzJw6SlzshgT1A8HmreLZd1+kND0IuhH1VSf6AFve+UUfD2l8vYOcc+ccw15K8gqJqU
64HdthbYhS79IQIAsTFj797qHycaPBJHwTbwwHgC5insFHf5jjM9UMufXam/132wwE6eZW7nD1+C
GuopyebpdgDHvGY+756st7wvVJoD6CGzN3MeS/sD+mhT4HXAxTe2DA2kRnKt/S3vGPuUI3jAXwxg
RBqGgQNMcp3T2UWVZ6332yYMrLyHxtV2LksdFuKF+VqDH+a4IxmGLsEQFu7n3MKbMljvZW0k+Fnn
d+O1aHMjf0wX1eOsiXOkxu8QVd/sj2UABLD6pAq719rhj6zn3+kdI1DJ2wnUaO0+ua550J1sU6Ho
ZxSv19aLX0GsX2cXRvgw/zDzeD+KAH5XZAY0SS0vxz3x7ibVpbtp8w6M3MusFwzMthPlWjfzd+iS
uLLV1Ok0rvdTMM9PJpEsC6daPQG4e/V6g3mQkPieBKct0uxch5SdDa0vbAvY84rFfVq6T3+DP7ug
L9W2k58DGQEBA7gEUTqBhmzRPWzMp9U+Bs3ZD9kFK9R0FxmIHiRaVIa5tGC0g5RFrX3m0t1z2zO/
DEawgLsztTCsB/VW28kcLNn2vIeM80Y5JBLkLo4LypeDWbb1owWEQ1BdfopO0QJG8HzkO77jnZrq
631KZZ1TutnTIhI0FRNdc4bzN/LVcZL7QLmgfU3/4o8B8iBAa7EQBIce6zRKFt48Og4/clQWqafI
cFTCTGhFx/AIntVN+/EmlU/7fHYSm61t616+LsHeewev6e8c2QXYobey6cbmw61XMCCNVkeUjyZb
FyIP8N9YhpzK/gpNKcjcfVHP0bRZWJJYA6WhM/SusX6GIxWkg8VeyW9+RxLMP+E4bKdx8JsDh3JX
+gYcQ+L9DhMOWEMs6s1s/rMMZ3KjXmkaw+p+1EAfJs/UJ28JTDHSzU+nwf7sB6d7rEGYp6CffoMk
ldAKx61cx4UWa+N/8+IF6roAm70Om8p6d23uI3buFu19Kj96CutcrkH9Wx88wT7CTukXvc/3hA+o
XLGXlPBhBASDOXjyGGhOiJvxj10kmctr/kck8TNvGxS1UGv7mj1tXtAdHevPVQydISJzOZMVG2Rb
JzliRvqIZd4WCjZfmHjg0LzBfWbbVu2N/2Pt9XoX1jN/C8f4bidqf+iXpc2wnnhVuLnj/dw7n53h
rHIi4ZRcMXB97Z58R4uSQf/s0c0Mf0Ii+iPbwy7r2eicJqiCFdgdgL9iK2WbQD3TdW6c6+LMw0cf
YQGhWJPCDdPZYaxNOSfmxKkD4b9NgG23EIr8KYFX19yFjNCXYLXHdtE0rZ2tfQzdpa/I4ECa6X2V
YvtkT+uWdZKQuwXwAgmasOyMFtkUba+t36vK25hGhCHqy7puMMP3c4Nq8NEZ173wd86PxH/TcvDv
xohPRbzqasAk+RH6HGRYPZLSypijdB7j+5nIBvj76uY+t80JNNRGl/0yyxXr5gj6cuk9cbffYjfw
FCq+iObSqHCqHNF+zN1t2+kRthh4J68TxKvUCkeWvbD6Aog5c3obPyVf6Q7A7x2/tEzsBzss3YVx
zHLVX7kTbxBLd/mxiEsNiu+038ykXitT9bJ58uaZ8Syy5kwSCTQcRmO5sh308dab+8g2n0GAQIjq
pgk+itBli97kEkVBUimtnxqhxWlxh/hgQxLmvaliESM5JWv+xM3Wo2NDEsmDsD8ml0XtyRHkyng3
bC2UtOZJWBKekWH50TXusRcDerh1Tx5rcGGPvLefcUPn89edat3k0mGN2ucur2kYvey2n1Kp0aq0
qE0siGe79903ZYG6QhmeCnebRBZ57VIhRxEfZOJXiiekSUPoJbeCuF2ib3q2w71HsxHZpsdG+Llt
g+sQeX666NpFOsP4VbPFddmvmNPj0h3DuJWlmNAn1jbGDkv806oD9+j7BHjc7UJihZov8rdKCV8/
L9HbAm6WzsFehlreIa+Vd+Fm3t1eAP1X3unrEhnv71dft6i2KSj928eab2dGeXz0VV8fAn98j4ZV
VT1LtnujG69Y/W2u0LU6b6wDt9LxPjrH7U8zkeABC0dGu2m/k45+3IJuPBEGJoUunfMyjZu5don8
8XU3wop5JO5WqmZ3XtoaiYABrVUOXizX1CbvtnXDE6DgARVU5KDlQu0bbsmKcsaP8niaMefGfswc
DpsNsFyHzaqmz1r8lEKoC6daXVBqo3gaapsL12HnuEHN53muPswsGB+EH2e/yY5sAYw+8aDGPsIS
pV996KKnwLcHTsLuoY/AYEKbDC6bVeNbr+P3wFNd0brNSxz1y2XRuypoO9509qFHH7nHmaDeVC57
0Be+pKzqEvMweEldMj3Zu6lJ+Ck0A2JTUXgxtwtosOkibDW4dr53vOIv3v4G3aNvMJVIqLnUXrSU
mEWm9IIweVsnABvEa6qp103hIKRZjqzxU4+MUAzM7j5qthcbtevVj+KngHbyzXFsiSPNklzHwNwa
2ScZ4tV3xHWix2idhgzbHDvDoQ3TjjIvo1NIkGdBUUvMGp42P1ku2OYUcM9lLhRdl7yDJwXGwG3y
tt3+AKIiJdXtnG+I+vwo96FLkCtE3GwQfuq3uvkOVehuBUDSpCQb6h14sXGH+wBe86OduydnXJwz
qoiPFSJ6JrkcChp04UE6zgXRN/aswz1jtv4+TBH7mPy2xrA1ePZr8Eqt+AF8JLkEDGpn6G2Xxtbt
cZrYH8noXMajTr3Yr2IZxvj+YmRsds/JYRo01SCb/jqw+8Vp+6LmMrm39WndPPrc8dmUgYSeYVU3
3KtgPI9J0z/MAYfArOY/4wLPsuk6lsOPmQu5t+oSJvUfbAQwi+HCnMF5pBwB1h87rOEW6H8v5Xsb
bmFa97A6ExQQSHM60KUyAOn12a+b9ykMMNfXWqGKGl9sv5L7VWFZhPlzAiH2Jw4c97j54rkGWVlF
BG9Lr4Xf3gb0OPfNR9cJ5+pp1Hg4nQV1CA6daDNDgzGnzbIcnIXGgE+U/NYHzlMDUj1bAiFh/sz1
xYsjDC6EeT9NFzNUwrOT+YpElYaDV6KBWS9A+QDgNNF4ILYZgDPs0YXu4QppazFVsKj4bQ7wdAK0
r+e5Z/FbM5p7JQgw+6XYjAGxk+go95kTZjIY5pPvfsBo2zGQkAuDpaMPfYRpNKzAMzVpToLHvBAI
QKJgaLpyr0VfQPhT58XT6hxmaMIPvF6Wu2Emp43Z9n3ZoJQRfR322D8HJGrvhpBnvR/EjwuWcVWj
eOPjNpRfF7NOUyZHVxysoJ+B46DLsAMr/AHdJ9m6kgkgXvVq+gyPI85AE123nh/F2L2NSY+IyILg
qbMdlil+EqD+QtTpMGUEEHD2C4jalsrwNIOiW/FAkJc080u0Ir+0z1qcv24R/4NzITJqi12gnh48
NT2MZLlvVkoPSibtSSlerRiSxzpuJnRjiX3sZKPLofN5PoSheYo2dBwOU3DTSW+ftkb1d7M3nns3
dKvZXVnmsJZ4KYUclozLd1PX3cuYqONMNwmQg5lch6y9rk7y2TcBK2O/744q3PcrKF+wxH0EFM5T
p69L04xD2aCpSZGMpffMDH4OmLo9dGEnsx5AwwHbvL6MS5LJrnbvHDPdope3l62hfe7us5vbHeUS
b/tHx936ZyCL3x04BY1ZjiDqGlYQg3qKYxJUSDjEQRot3XgPI4xkE/rcYpw8Nx8QiCkZc+I7z3gI
0cgShvR8N/dLeLfP5DgMHZw9h/FLcrsIXbg1siie5H+0cNxTRwLnJfYUFAvOttxb+g/tQkdFzqw/
WmfcUzTJTun2gEjAQjmFptO3eI8hHxBZkCgfnKAp+ikBZhgGA9BEd3oNxNrlMAbNY2Pj31LN+lPv
kcpY1N67rG6OgI5d7AaoZ/YJgeKYMgOAXZAr29E/CnWwG2wPRCqurgTMil1kK+wuuEnxkPA9+hOg
8qB1rrJenCty37eWTly+3lIRCtxwgQ3GxZk6Spw9kHjyr/u/Xn69+/W5MjucyKSjx3pDNnVUO7ve
cCeww+BqDfaww4zjUvIhcsY7n0/ibuvty9wP/fHrra8LxukAxXH9zS2AJkHYFb5Pd+81c4c4i6D5
xLox29SOGXq7mCEkJ64goqPqPXo44S+N97NwhajGxE1e5w0Ce6CbtvTi7Yafb1G6ltugpnztUT77
I8auo7A6JPMC6xfz6dyqDXK+MaCjb0nxKJieOwSKIf1Ntvi6lYuJsf0F2Xj78OstYwDyEeKrA0Vg
I8WYQQRli+0hmT19oNvcPvqLM4Ii6MiPFXKPXLzpdzD6f6xH59cQ6VY0iA6pmiB5kvsmTqhQgiNC
npAUmr05BiqIzlbV00F1oXeZt9itVM8R7t/5FSWTLhoPHwrgJs/TqmXqN8r5iUqxtL3Y3wblg34N
g4/av6AVoBXjEaTKbZEPGwqW02aHT0TW5cPXBbjklI+7GTGTEV9HYvaXLwMO4sN1nqZtQ851SwqW
2OWwG2qxfVD7Cs70OWA9ObF5SvIaFW/e0jA4RsMcv3vUO01yTp50V39qVXvHZAmGuxU4seHremZe
O971Dg474Cbeym0ODtPM9cEH2MijC0rI6ADdGKB2AOxQUwzfjteHfTB3XHUPAmsEuLgRezvqRRsg
bNsK/RSR7vc2G9iH83gM6QJ6K2keVhcxHERZnaxRsCuTST6yxQEOmWzo+kFROnWXHDyg0wYy7Grl
c4wkAnCxA1jIOwVbGYrHdoyI/+oYeVJTEGZIGBy4uU3CEF5uBBYV6L0LFn+qt3tnx5EKk94uSoPe
MXH8oVDtazpgL6kCZNWK24+tDfAu8Nh15nn0LnYSjFl1bvT8nFhVWXBL0WSrG2k9oAcwcfexgIxA
lCaBtfzc9zQLXIGoCRakU7OLCtVHn2oJQC/aGCpe/8w6tLkmmKKsi9xTvY/mVPNQAJTpsLXSPYV/
4eMJqe3qcPeez6v/hAx/2nnCnJHO2C+bUvoCOtNPKZJyRThYH7u2xJhywLfQulFHn3sq79S0VoEK
L5IO+gWb2hWypHyNwaYdVXALH3ctUIC9eXQjc+g1s0fq9fxSm4Bfvl5BCA+OfDJFxDd+CW+XOKHp
JMPStMFexFBQkZyNStafE6KQ5DBAY3FC4JP0alST8nOZiE17n7SYa8vHNHYGrLD6vsCeq3YjsNBJ
VhGJyJxB7DJtObzdbSP1UT6vIRoVxzftuW48Wayb1SidIdGvMRIQ9MUjE6gevckC6Hi1t55+jAG/
82h/DR1nyMmAqBvIkqsj52J3QaljcUbiKVnPXOPf4WGmIQODnXraFByXV9rDLxgWoB++ldk2A2Hy
4dz3DtTPiGdLKD9HHdH8FklEGKXBZtk+EWwsWWzA/Ufbrzjxnid/HS6WpQR0YmHxRLJViTl1ucgp
sKjKMPmyIYPUwypYe9DFXa1wQMMMR9+zWYepG/cCED4DzAQTv0uldL+P/KWZVi8PJHVLH4Ucpe6z
1rzcvPqe0J6kZtVH3zpxvpIP2AtZHXVhCl3lSG6rs8tUTjnwka3Fvu0s9txy/TbXpC5sFa9sBWtT
P3YYq0R1H1ZiahMPooYfmAo53+FIFdkwMumT67fsPepPbUSfG6Qvcwc6aDqYOIAcv5xNKPfzENTv
ykl+MZ6IQ40vMx+RnUoBjextm/mei/NfJEqJuGFPLVS4zgWPPvpbuhg36yd2Bs/zBjXvClrwBdvI
gHZk3rNY61/AM5/BHr0hfB+kk/B/QvRCbvhxO2PacVTWqoQJE+ZbfOfCRzu5gXxAVs3lOIplTnZx
uak0PkjymeWRJ/WfuHsddojctu6ekeu9QHAwwWYR0hgrfwGWBd4wE6yPnsf9BzHzT7TAj80CmBkO
wn3IINxIB7KkWa6e05h0ccezH/hApObtSfqoSnEWdgj3zGmnP41hugK8BlcYhmXXIoYVmVcMlOPs
8u/YQNRh9KZDUE9nExhQQobQjHefvaEiI7A19Izfh4YM0aT5qcXmhBYAISQcOu3CFOyrhCTrpef+
cQEZ0U+KZOhNgsxBCCQlAxvKMbF+GjUcj2zY95OwFj+NwEfTK1m5Onm0vnYrJzA/hzBYL6HzsNfb
mx/jLOBd08eufm54MqU9vymENjDlhNOwwdX2Ml9sQtCCIWK6M1760m/Bx+kG5TXsApwPMGceVcjs
IqTkoFlLarpckOxGFKXZ73c2PoQSBqCZkrlaradSJ56X6810/vKbnV5OaRIujzgypMsjPA6N/UFi
VYR1MSZpiJBSpucpLLkbVtYz9zOKWnhz8bG2kEsbNAYpOECSsR5emdIPCTi+inN9Hh0Pwbymdw/r
jKztEI1HEThdiafeF9gSvWOAuVCG/oQDLDayFCMilDlfdHJNtn2DPNIiLzWsD2E70TPtnKuYuu0q
WniKi8y51yAZBCfsEkEmQkHZvcUgZI98wbyt5prXmRiQejRWlPVmn2wwIG02Ifk0WFS2DrllOc13
hTwZlRMHHOzd7WO9F9gv+6oeOu8lIf4vPlmMD1qfWuatHzjGayok9dlFR2Ah14T8Qvej8hm/+psI
ogNp3fiXp5YP2OLiYWcBYClND7c4fDjKJO1NzKtFBBI6CwPgxFeMN5iLYS1wvI/XRvnNLECmCGe5
uMjd1C3AOjrRH30bogNOFLSZ5IXQRf5a5IrDiuQcP/ibfvOhAy/w/q3skiNAysVa8T7bjwWWFdIW
zDk4XJgi7pAL152fwjVF7+iBYcAhRS42NeZn1p3Xh+G+hUyZNZH/C2eggHUzyRVi+V62LiTpGgIX
jqYHF7gpCyXDw9E7c1h4QeTnspVHtiTnvb82zJ0/ZiZ6sEoxg1fjFz4LbCnXDac5iKmYOxfWkm3f
lhj+H06peAw0I4B1o4ro6NMZgZt6UwzH3K9tscYTwC5ud5AJ2Fg2sR3CZSW/wm9Nq49LAAlo8bFO
Od1Uv6wHHXgAWjAGs2TB0UkbwcItYGcj5ugXEFV5hVMTQGDq+QcKBTiPzmwLFtc2i5mGu9Qh1OdK
tzlKAIcJjY4G+mFmVPfYzQrpYJFIfIe3XiPK23DBYSvWOYwIVxZERbKo3X4tgv/D3XlsN45sWfSL
0AsBjylJEPSkKJfKCVZauID3+PreYNWrypevV/XqaU+YFFOiKJiIa87ZV4fv1ATaB8YD/FUxKsbU
UI9D5XRrU7ba+vFdgWYauyZ26PP1k3VSt3Y2+LUxrXvbDY5pK/ZdrrdPxKbapXTcjdlO1V6b1XSV
hgrOeKzQa0fiyY5sHNsZpmOF29YjXcRbL6J1MzjI+PEerEZ1/GFBX1mNcUjrR6M62dpylTZ4+7vh
ivYvX2mNXm1rp/+mDgrR08iJ4YoBJhAAUBIVQBs30jZ1lkcsbhoth9S6aIl1wJcSbvKseKrm+JMh
PEv7EsQRXTdlrNaTfq36GBWcuEtajsHwha7KrqZF5EkL/Um45PJNc7D7LMHQ248rU4kO9E6e7CT7
iPCpgjzI6f2iKlez75PmRJv6ZOnSWbljX++5Z3c08VdFP++qON2FU/09mFyC0ww9W2ReEezv4ABE
DlYJI2NPx3D+lQ4FzuPpvW92bqS+Iqn0Ezv/wbSDU5nLZ/hBPyvaN2iRUELrQvWEXdQbRh24S/fU
q5ECtK17MXTgD/Yqzrq7bTiviCspMM76G7srh7PfsD69hcun0SoM6mWYvJT0DzW3HDdF3t4Ske71
Lv7RTCes47TNSj8oi6+NwUWh4q8WMRyRsP/sOpjF8tx6KbGBrjuXO8oe9lnVVH5mm09TKp/kjP24
noqN4VLQFnrEUau9uDQuy54ih4GQnW0nhHhQBJ90emervgCVEOjZqjNJFbpowIrQIpNdYv7JqGMY
UC4SDQ7xFKK5lk+aNb5mBeiD2qme6sDsNtH3zNICpNtwsGwla3eGWJL/CPHMmBPOVQMBYV1+NYVZ
7xIZvCQkPa0634Ogw3qNwnVlUtZNauBEeTqjPO2AZIjhhzNG5TafltpwpfiSyMgKBuOpbKTxBCth
nZGIkPCEPeyqoXqOG6d6dpRxnQf2vKoztdkD1dBeg6Glz9KlS1Np3kI3C+4SSPY6Gx1jbXX2LigJ
dOsC008ZUYNuy8ovutSzlMVV1NjipQjZ90yZQm3TviKa5IM2GP+0ogdYFGbakU2397mzfk4TknNj
QIpt2XELT8M99HyQ1xmEgjO6kx/qLo60eFojp2ooQw1PSmZF/jja6UmEhT8HdvU1ofs72+cUO1Q4
6NkhLhywNsaPIOp6FNEj7vuxC1ePjMUJs2RthmHvGZkSelLYKqi0cUvlzavHp0rDLi7l5K7pycDH
6FeGG1RbgdhZEFLQWFrZanPUcQusdLXsfGoImCdbbRtpKZt9Qlsb/Z5nuRAYrAbvoewoyxZhfAnz
3EOs/i4TLDrw4FZDCSooCqM9ShW5ywbVswbD2WRD2LBUZdIz48hcdcoxteaDqaSHzEq3CK8/6gbh
YNZ5VHG0TaXUR/wKZpXVa5Fbl3hwXJzPTXyIwswbdOWeLsC0odO3QnFe2dFIaL9bdXblSOyTDvte
Vw8XW6mvo4LLfAyXOnlEPktdFbWlvis7x1ynyOnWXWnOO6fqB88Ooopifxyeo1paFzbXdVxUUJFa
gH3Du9qsi7rPPmPd943+UiPmeqIr+0b/pdtKHOFa0jxpzvQODUzx3Njsjkk8ml6miy15QflmRj86
irTr/xdq2m+/jkD5Fz574VVSbv4nLe1frNJftLTLT/yppHWs/wI9rFsWXOgH/xkh67/wm4hiGQxj
OIA6GJdgLsTbf9E4UdIKi0iMoTCIJPQFkfkvJa3xX9AeDQt8iCp0JGL2/0VJay462V9YnCpQah1Z
Lqx3OJ2a6vzG4qz1HuBUHlXnIiPGCAekegt8k+Wsvad4F/XavkW2MZ4NO57+eGCV+POZrs/V2mxD
Uum596f0kvRz/C1SrInY3u2uYLLUA1Kraqu2qnwbjOA1lIWXtg6a1wYZzhkuVHTEeFSshqxunx0z
H26ZYW7GksUnk72KipDfFpQ1+jrJFjR3iD7TxviRULXo86n8zC1ysPLqqNpRnW3MCchVZ5ONL5Ww
q9Wr9FoxEK7j5cuoG++/nOw/peG/4kyFCj/1348gJ043bNuC/73MKuHc/0ozjYdYRmlb9qfYimeM
D7KorrlSR5suGp0dPpHsXAUl3hIdJoWuthkCrXS+ZBn+wD7EqjMiUUoPlhWazZYYPIi+RmqEjGvS
sptLzfmQGo6fhpGgcBNPG1clOEHCLk6x0RWY1ZKc7LC3j2mMPR6dpf6OnFhZt2wobV3AeoivAxzH
j1zLaZzNTo0mmNQlMTPha+0Ck0g18dT3yrCTrYmwKYqqY1sl5anB2rWam3bXaaZymrN4uk2RjtjX
RdsVjBTpNWVYJ9OymukpcilkdChDkL9EepmfdX4ehZ17DDuUXYpBPJmzzN0fz+JSx28y+X0GdaCt
LO2tlUbKohS634Yw8mxX2mwXcebVEF0OgYKPv5SJebXx/s+JMh/zZiq2YT8fk9TOXh4PQyf2tZ64
18Lo0lXb240fc/CPzUyuQwNj+tyH4T6pXpWgdH4YhLQFIt6YPKNe4Z0WP2fZ3PBmtl9kOzSrqp/E
Wx/T3Rstmlj/fOX8563n6ED9HRU0L4L6/7hwNFU3WzFIcaIiohFIZwGV1Aq6TG8hX2pn5CNth2E/
0Nz4qBSB+lUfCfBlmHWQRkd2pazvX4QeilufoNpevjJcUW2MpB83YZQDBlB7x3qVvfYhVICrK1VO
48qQPYiLIourY+9VcWL96MuyWFG40V7a+arGfbxma9Vfdavu93rgCsA2vfaaAIPdUxQVZNHeoBWA
huKDILx2wBzZ9jE2y2+DrQsMSAhn1liUKHEhO19jC1dPgZOJk7Df/vkg2r/ffS62ApP+PnNoLIHn
/7f1K9WloZW6iej0cfcJlB13KCHhpgoC4zxLtTxrUVZsWvLGM9iNePRbMrPtENvqvVNGd406LPOB
A4r74zX7K9K89t5K1jCYJMjIQs6QZp/tWtRPpjYUt6V61GwnJ/ri9mm213pLe03NCNZXUlCiz5Oe
1aw1X2qD2ps+SRYBFG6Robi3AdxmbNcIVHigbQ8kpp15s9wh1iYfauM0+zYvZfBBJPdej9VjoRWG
J4c+uakpIVVfWeNtHOd6r01pvdHtsHzvEsBA0RRrdD6t9YCQ5K3GRtWZcfxVWXw7sxkCP7QN5A9h
f5ao/PdK0v4Il3XGXdaZx7PC6X8UWjjti6E8//N5Mn47T0BPAYQ77FyuEBaPv62SopiEoYyaOAYC
Z8JUTx/GgJoLDDDMiib9ngwUy3CMms9KS+qiha1N3umWW85++S4FapskiKejBFIM0EbZa1j4e7O/
Dk1oPc/zIDZtU9hb0yiu8SSo61RtBL+GvlbrIBwQekGzARysHnxUYYE1O66mi47PjRANCAsZs+WY
weXhb388RE6RnFyVTLq356uVdhZzZP7y3PwPW4fBXIhfdw7wG44wgcDhI1Tt5cm/7xx5HAWj5Hcd
Y/k97/T4bIVqv5aYSDG2FRCOWjPcgpsyn4cCRMbYCzgOBrGaKOYCp3urv5pF9B7VTXbjDsQ0Jrvy
TLKqv1vwL5P8Oyy0kZKgLM4x+usRyFxfILoesODi6XuVlllu3d5sDqLIKho2mPOIb61vk/thh5X8
aloKXowGD5lSQ7qI4Y6dZcFNAzp1+pp1pOdVmH0uS3xwNWTlA/Z7F21mW66Gxhy/atn8irvjf1k5
/xMgrjs2l5Cl2qppac7v5p8cEZtF66A9IrWU1zHQWAybEdF2KFvxdZKVs0K/oWyKaoyeMbb1a5Z+
jNC60twnTUftbhShX411e3dt432gr7HR9bq6TJjAwKMO7itkbRq3UzOsZ9MaWEj04g8HjjOm5Sp1
9Pklq6Zoi8slPNVsmZ6JGXorRzX1qhCxuZvTlXEzlX2yTk7pclL6DlxmG/av1gTOKoSm61EyDTed
ZgVf//na0nBh/XZtMX/JdbjV2FmYcPHbupjlRt43+YDrxoHQU7bOcHds61Qg4XnXBlns21ZqGw3L
Lk2wLKMNy9aS0tD6FlPlV9Pv9dgBHKzV+GaFUck6T8kTmt2rpTW+Uy/IV8QyQEKIRmYK4om6/ee/
wPgf/gL2RsGy7mqGcJ3FAfYLJV6fSmhQVZkdHZW4L2ttTx376t5SFHoNZtdTjKS6S7M9WIbbXqTr
wIccps9OSJUBrd20wcxAJp+M81NFVRL3ST9/MUIbfFxbkwnlUp5sx0a1XqVYux/orupCNrWONVT0
fz8QsjjrTCx5ojAzVv8N1nrl8kdAaTevonGDvTtF1QYFFOQNO9AvkS2Vrbmoyc2KUkbYdq//fHj0
/zDAkQOw4dFCYvlY0oF/PzxVEFoO1vjxkA/QVEdlpBQ+6ZEvNTmuesulhAa2UcwYUkxTgcjR6eUG
X0S9d1QFZmBb2291GtOOQqH9ouRBvikUqEjz0GTX1Ex2hUz073Q9nxNZTV+UAQmalkXqpzyWFI5c
GvW5qQ/oLbjP6gSrmw3JjN8E/bQssifhxj4QJUyxof4Kl3C8LV/9UdxwMMD98+HQmDz1b9e7CemQ
WWMGl7oGWtpY/v+Xq0WxDKm7U1MdLEUko8/WGl4mgzxeMe8l7ihIyJGgyZKmWzzaQN7turjMc/1T
s4WzGpg1sJbxSKuBwZ53WFqkQA1e1R5znOOU70WhW99RfGjrvou+JVOJvL1TpleaGfn/cuEL0r7f
/xTLJrWzNMboWZr1m7URDgRnSc+R7XQo/soYq7E+f2CQu+pNF/s1OIDnEMv1EcwU3o2qxXEeZgsQ
cYAGMTtaycwClL9NZp+tKTDtTZcT6f7zARdCW+b4/dsHJacVjIUQpsYtporHH/LLMW/icqT6X/a+
CQ9UjjqiVPcVMCUx9U2bGKGAtbp4XtSu2Bt3tQ15BlZ/gPHfSOUFHd4hmsZDJeJtqxYbaljnxA53
uiNXydw+13rp5cs+oh35UegUAhJMd4nrACt097mI9NdrJJovqVGBOw72qJfQXTjnTLCiticNrLZF
i+djKDsPpt8F8xkQ3HCb5LT6MWTSQPGRgvltH/h0ZLQ2OOWVOIvqarKd1IqOhmXYlrayjdsC3chw
iOxXPc0oMbJmiP5l1iqufHqhkltjQh1FJkbHcd4gZr3KPvdTXfdSGotD+sNNPhLnI5sgy8OpW3X6
UQZ7s9yFowd4fnymn5x8m9JVhgEK9mczEedd5a3gj6UcFKsvtflzcBADEKhHgR+yy0TNU61cR+ON
YQnCxe3+VVUgbCYr5DJAWRKIH020I4xIkVVTl7XQrG9sE7AtZrYRJVPobnWn3SxFo2mXjJysiKRq
1LbjrLxjgN2rRrKBubYv0WqLBg3pAEBffbLUyi9RVALZuYPeeOlN/SymzC8NYGiY+VPw5lPnDQkk
N7a8Xdwnvmo3T42cD9rckKfiiYztFwMVQz8Hq7mkZyqx1iMFKftjE7WQMz6HioIFMKex8KnEPCcB
RbpJ9xRmxgbzhsdABmpm0nlm0kUJc9TUtV2d6mvABIieaYmhmtji6V4FM6U0MUGR+eQW5XrcS+AM
ofjM9oaYn6a9dhtn8Boh1rGQTtRbquXw/1Diw2KyI94sHj6FU4rhDnZ9BOYQX+YtCMO3EJ1FGMUG
GMThJzK2A0bqr3HYI28z0Oq5Hg7MteaNXcAYgsLmt80bCyGmm3XHaeJywcPz1oTvmBdWuom/9NUs
r2OPYHervRrhWje+MFhh8dWslel7NwHosKBogzxPcVcirFsX4lOX087onnudeQ50FiCj6eT3xktb
f6Tj69ISDT831q1vXxj74bwNdCOalp3pCb8kog2khxQCPEq+CiTwNrqAsw9RuAGR14NsM7i4Gexj
Rc+Y7twcbDvGb3AwkRHlwQfYxRBR9U2KD/aLOlsVn3t0EYUPeqfFuSiFuzabmripiFaGOS2fJcja
TYsDNFbwP4FCB1EOsm/elKnLmzMRgjYfpgdPrZuV1TY3Jdb8cnhT0+BiUw53fmh664+pukvhgica
EtYlFQtcD8r9KmTEQ9qaB/7lT+w2PdXeCK0eh2HSUJ8ZrUdNixYj3xV7mq6uVQUAlQSV0XMbyMhP
ewMFV75BYbrXufzTgHJV8lRU1SGvet8Q5jqxcm9sepqbVJbcbq9I1QOov1HoUaV1crQZxTIxhKSf
sUOVFycXNyuw9pXWAfft8TBoCFkBybfGczgW/gQFdUnah4y9W9KO5tYOlXyjJMjuAbnNw0mAxxYm
obbnpHupXLPoqe6wSKyhmhXRrgKfiS6Bmm+Du3NVh6eShmR0QONmzqfI/YwWFcrIm5Z+AxJ6sBC3
5FDu0DsvTlPQFcZSwzuPWKiiAH0K2oMNyFLbK7npjqN0ONh18pbZqPUaEQQfuZn5sSi0jQ5N82xM
7Q85jsoLYazYsszIwdQ9rcqIvCPrKYtVEH9pu2KLSvHrouPDqJ04AbZlSbwyIEjYV73oNjRUvtLq
lbdYWMOzOw77KiEFSwDMrcveCPbCVeKN6mQHXcWvVKaTtUI1DSpxtvdK7hSeniBLx3JCDdONX9EA
YqWz3b3u2vSk1epT5lTjtgmSlHmyLqbnumGAjdJ/UIoS1Oyurqp2W0bQlHCFFT+qTF/r3fpTS6y8
dwUae+DMzSfV6s3VVNmI/bNce5Oojh/fVjq9fZiUxCFs4KfCMUMNHzdUWVqFUp89ssFMx0SL2nea
t9opK4g17WR401GdPTEUpd8QvLl7KHP9J4OoemgG63WEAnYuBgNXG2DfT4M7OvTbu4Lmln0ZVTHe
URdup6itN3PHHAl9Yd01ffjng570znbMkvPj9WJ2FahvYRhxYTWa7UMNIB5qRl+dyr3RwwxMwmTi
7jTjtfnXO9Um3UFN44g16edAnVTPUZhDFDgUgeouoWcSpl8KbXHyLL/48YOPh8drf3/5+N+/X5ss
x89CbvDWKAoJcV+lmpxZJb67AIoQndL8EC5gwSnLyDcQyNIBs2uaxRkdGIjOC3PwrwfkHXySx9d5
u+QnRcOYkbHr4Nou6D8AZIqvxfqFHhk8ThVDTusVMvAKQ98n9ZO1tNciKMIWwhGLMRWQblvM9cTY
ZB8hzeR2g0na68vEs2ru/bC9DJrOxopjgvZah906L7BKFsNeRSSiaB+dSkwkzgPkpE4RF3i/q4BO
lNP5TAPwg+hzolGIaA0aX3KrCXVrVsbWiKaXotL3C6bBxL451yULp3tvivlQNHhD8sjXexYMV9sg
QPKLJj1gN6VGyyArSkD0Vmu38ZflCmGHB7R/k4l+ZZUoDOP0rNWF1xhH6UQnFNVb1DNwbS0WwWaL
ldG3lcRvenAKCz89mfGzDDsFOQMFKK+ILBpJ6VZOyFPSbjXnpi8MjPwJEqHA8MvS9SaEnuk+LK3P
pdkesyHeushWS7yJWHnP86yAQ8DyHSnQLa1baSRXazSu2ClXI70tYt/r5HboiCumNeXQIvTnfq6/
VKRddf0uO/apYH5jCMRXU752NjJKxznZTeP3yFMyTVwjpUVpU95iq9uHYMMr6SMXeJy8rndQpzEm
JIPylyinAZN8sjSfNRfKhr3Vppd+lNvMbDb0CtBRDtsMo/3Uax6qbs/V8DSUcDL6dFc784F7/wpI
BmkBcxuS6Zm++E7kDe5W7Oem7zIQyKXjMGRb+SPFUGNzz6ajgZes9+MAFnann+yanqUMkY6sI6c9
UFzcx7I82CxoyzCEyWEmkw6ht8npBptcqSvFdH2Zl16mqF7rwldFXKgSDulIm7UPhEarxJy35PUb
A5dY4YiVqquIJXu/Q0UYTgcl10EuKptpcjaOitu/O2hh5FtB79uZunVb/WDi0qs/DcK5VbjyYfYQ
bxa+wr0AmHurDsmz4AMOKrdQ22yTgjlMna+N8RY13tGenJNQ5NaOaFWULA2CBrFmMYqIjzAi63fe
VCIMUSSe2+WezQgctRa0JBZotbLql2jVAdvpMPlLB9psKRvwDuvMRnvR3WaH7nriblqX9YH4GzXN
Bo2qF0NiCGZjW5LzDQp5L+msGyoIqLisEeoEtV9j+2AyD0cvRWOz4ZQCQg8PbqX6ijad3LEi1lTv
lRYfGbVz6mNI2XD1tdj1C4J7ItS98Rkl8M6ay/McTquKhdI2xSuZ0d7K2mOgim3HWATWaRQ26mEe
x62lPQEcOgzl6LXIKqruswtEgAR5M1nRlkEcl0mNnskoPqnwoEpmZYBspPx6BVvp90bN3Q5wDJM8
xaadahTnsOcj95pvD89FFe86HesPcJRMUfyablkYTzvNKAjhxXZqqeW3LKsmbhTIMr297peGevik
qCxTkAWzZY+NVJ+hUAez1tYVBtV+Sg+OHt6LtjyZ7bsyG6dkuDQavA36PcZsb7OQa003CXyYYNIl
h7mfCHqsNZP+dmz2/pSgasqHl8qY/XwuD33xBol13yfzPZzHb9Kq924XHzO3unGGejvDA28iK9H3
pRnsdVpInM1jVNtPwEkDf0jFLcIUrKVM3eI8GnqK597aZHPo9SLx8Mnyw1+XOF9jyBYV342GTjNI
kYBRXlfjbcX6G7rKVnFYYcoefbDhZUL6GQFShuqgzL0a3r9kCUwwzcErF5XypXKDHRMu8FgEe82A
sCq5/zGYtKzNE/w/pk50aJklXixpHEacR9UX2iYfFeyeopuw9Gv7KcjZSw6QOtZsL94Ivsaajo4y
sCI2vg0EeR4xnEmwCaPHQLGmsTfDkGxrGzj2oF9xV0Wz+WMYno08uZGtrowmv0+RuY+d/WjpfjPf
KtTZJSKcxR06x/Ak1K9qbeHCH/cwtzYFDFcKCJ7Zmn5VpJ4KwxlLL2vT3bLDa5p3h6wc9vSZQb50
d9NGyaqdEoOkYBfDu5UGnQOMzPM2qAdi4m1t9LsyCP0w4wKmQeIY5ec62CaxhhuD6SZWSboNb30o
NnWAWEfBK6pmfp7bnl6YaztocSKPtKZKUtVKnt0xOrWqetAM/TS60Rq+95ry93vfR6/pqD9HBsFK
oDP6jQkkCZA8sTGoN6Cr3FVZ8kI8+GRUxj01KNLLblW4d3reV+D/q2y8hMHBQZiGbL/9rIZIQkqk
8eBl1nziMb069auLlO4pIQ1FLlMnLwHUZ+k7anNWgeelVnxS4+JVsbN7I0q8JSii5XxkQd7HqnMw
Wizmwv7e2+GHMbKxqskhqhfxSnFa9r+x6g5LrUEy3aF0251t8WEitJWmfccNfhyb55KVQ/FyxG9l
oawFpuwe13MszV3zbCjNvrDMzayg4JjbvTnIuw3g3qoGkL4Qah0I3M2HSBjwCDNcYxqgqkLYFUym
atLNbLdeYPYHs2wxSkEcIreMGvCZ8bWN8rdJ6y/U1rcKVINKc5Cezocxw3bR7zJmVujuSczFTgnk
ztTCnVCZrcBMy1TKXUWwaetv8gU52aY0042jHXMG3hhRkoGBK15nXGPjwEwgMz6P+Hszx/RTWEaA
h8+JcC745i71PF4ESU6cxV5v7ggmN33E9impkOTajjLNBXnenRbsvo7QTivjrWyjA9axnX1n/oWR
p2clsBlLpKtbtQywvoSHHD66AWSjDly/RPOMmHKZEPOiKAF+cbEr53aH0HBnIi8cguBFEc4bFL4b
PZ47etdrXKWLNo4CMlTxOPcSpX3KMve80BzAjx6K0tooItw5SeJLRdzKJV+u1W1gzjeptbvKni4Q
aF8ZGfiUJjP2l5VU2pudGC9oAE7SJIaT+t4YyIIqbjAKVQ7gO9faDzZcgWE6x05xcjRzP9cnp7cO
owLHvRA7NaheXcgbTvBNAiMMG6oBYQNDeNOPg58xuFHm4a6xGeDIVTBg9jJ6cy16jIXF9K7PwS6V
LZjj/KNMzPc6mp4yNXhlmMq9cYi9lpUyVs8ZOeNUqB+slG8uUR34ERxw6caikeAGzQdkq1uIO0C0
xY5UXyuaA6axJ7UVRyf6KfPhS4wKZC67W5MXfrxMV4zKs4A6WFY7Rqotnt5diCepo/1ZFcYhDRmp
URoHUdl3dDK8S/3W2sVF6wzor81qMSka1m6AYdAl4ZOTIbSesD4qLuJN8VQnDQPqTC8pphPtupVU
83uYR5/zyD5YhPrLJa4m4WfIbHscTZ4Y7HtXGcdR3ys9nYN5PFrucJRS3hzbOjYkheP4qrI1dnm1
zXkHqoTfoCUeyopahBagvV2bXbsR3F5uhffCDraxVp+6RNvT75LdW6nZe8cI74PZ7Bgbd6SC3Awx
ynbOvAG/gWpqsioUfePaHzUG73ZisJhBTcDQjthQqc63Bc68VS8jRJ7IUlP92Q5tXxmSFd2ia2m/
SMc82l18Lhxt3+jyRIvnDPD2pBrBIXCVXTD5TKlb2yCN8G5vVOH3uuXlgqFpFcMLv42Ftp2YQNna
1rpPEq9O52sXqreE2xiRMRc6+gj9HEa0W6Fnl0XpS6vZ06967lT7GEKJNJ0AMoTmxfm0Da33wrIP
GFZ9FyOr+y6M+RiMla8SwWuOPEh1PoB7v9QukBoSWXK8dZJQr7OSozuNFwxThZv4sUrQOlP9iOcj
3bg3hfsNqNlGqULuK0JARSPOafGeSLoK4pCecMNtbdPaUcPJmW7EFhqbWzEE3tRW3DXRntxXscXN
ZvpsFXdsK90Z4vU1g/wpGug5iEEKXf/e5+2R1s09pUzRQEbVA+ThsXprXBDKuv4qpWCdHn7A0WOB
ddHhyB1iS3N8k6qxl9l8pWMGsKCnDseooyqqMMdjIENZrMzOq23bd1qCNzEo20mkd0l3v9d3mbyM
Ywj2ND0oyUDiTrU5E7t+apdKJsC+wUtLbLEZsXZjHBbCe5/Nd+HivdRQQYXRycDlo9Zfxjg69YHx
MWXTi9lp3+xW21nGtBv64IRla6eDBi8oy/Zxdxwm85CIdwWGiZOxiPEHlDp9jw4BV9KwUrXHfemW
MA+yI44Y+h3OxlYq3+hstrX8lEj2BJW+9PjJdM0nRnp+zLnyKe7Cm8I0UGqrTG9JWo9y1wiuE49m
+bMzx00JDISim66aXkUwwYQy/JzEQEbit5pF7tZdXEuDCERdoVJ2Tc/EIP2Hkv1sDNA+qnqVRG4w
l7dIO5m7qJiUOhTM6xDuxqDZCq3b2VCxA9XxGTC2E4p2TJ8qo/hSReHeUQquQhdtkrop4jfuwSML
1E3rGiZxins8kPykzoW5bySPF2Re1CNxBcOjtXOI7OG400ZqSDlbEaN/irk/Ja7YmeIL3sGrnTKg
t21OkAKfGYxBTkZSX1NAyXUAGPgi8WZHfDKTSUXhlZkMVEX/Kq08qiGu2VGveLz4+Pq3KsqjdPP4
38dD15Q4rGU7rrD6/Fbuqf4q/Dzeg3FrQRkAtFOpGg8aIvisiahCQKYSBJp0AoplNsPjoQyYF6fk
GfytBf7/eO3xLM9okP/xjXGKuBshPkZ50SNeeTCPKuzZ6QoYJxmLMx4IwqtDGwOKqTrqSWpTszUL
ZhipiHEOYqz/fCgTmwkUf3xNzWAJrP71/wEtekSJcNqWlww3Lg+dzYDXX77l8eLjh/98n7/fYm4A
JtaNbDaPY/Ao/jwOUzbgOs2gn63/KERBcdNzN96qii4Oj4ek0KEbsEOu7WW6RLjMnsgHZi88nkk0
Rhy6CeORa713y5Frl0P1eAY0k7ETfVjuZUCouVTY/j7LU85wVzpz36URJHTOJXLoutfAJD2O7eMN
cm05on+81/LWjpl8C2zq80AcOWVVCX/RwFa6/MbZZEbG41sfzx6vVY85GsFMKwxoMmSlPz/Y39/7
eC1BPLEwrvjvx/8kTWKTuqXPTcqxbgdOT2Asx7qty3qLo+au9Ar0+mS69GXjl1O17aZya1M3CrTW
H1qdikO8Gn625EkZYEu379dKZ5IfCJTolZeZmZeI0e+GDpsJ863G6aWa3K9KeQ4EjB1nFV5rEP2D
FW+y/idKr5uuwe4vB6+gJq4udYV0ukw/W+gC0Tzv1a45Zkm3ZWYZgGgqQCl+Rrmx+8SbSvNIC2w/
Z/YT46OvdGd9fQ9dkXG38IECTEizdizV6MiYiLMEwRXh61N0AIvrviGonqw9sJFtrhS7sAsP2O5B
hLIFpemlOA5luJMKVyWzD8oCjxfTXYNkvKR29UI55SeDUwBYHPsRMUFXF89ICA5dyXkDWxDr5q7+
b7rOY7lxpomyT4QIeLMlQSN6eXVvEFJLDY8qmIJ7+jlgfzF/zGI2CAJiS02JLGRl3nvursjSsOuz
dY6YPukVqBE68ympqDlNh2Y+CYoHvcz2gOcPtvYr6t1HK6GCJbyZXwN2lo1b5pjADdQM9OjmehN1
ZpjDSECctxt8RWH80+pYnbIj/bV9hnXJgoirsO71VI16in01gmVZhJYRr3WKk6kt2XbFe+lo0C+Y
LSHCxFYWdjPY63rzbWj1Np/ZA4j5pMBRgDwIceeF/eTvagPnPqA2u8s36KOQ6VtLku1W0srsPIwD
AyFfzQuGO0ZW7VZQwiT8iF5zHibfvWYWs3n5ZHkwYst5T27sS2f3tOqJ1pjZ2ybGY1anp2Xn2GHK
bli8VU/OXUuukKl3T3GCMU4QEzouBSSjk5mRlo2ztSewC49tFxTcMQxMfXIj4TAknRNmVEA5g1ZC
FQgrI1MqttcFHUoSMrYJL68X8OERTjKy2bvae6uTFGnRMcOvlCcvhv8E7nrXV1BDrWCTjH1YnrMH
usjYKc1V4ZNyAKdPq/ap9mQP9oo9AxkX36nz4RZ/Lfz+pk/hPjZh5IVtXm3dTm573dxLi9DtQmGR
LsCj03zG8Q5adqMPhKdBsq0BcqIhCr36UagCbfOwWsan7kzQvZ3hJYEi4yFYBSDo88p0lYcilkfT
tB680d3AkuM9rMLKcTdDdGFKmHh0MvPuVkX1r7QKdi0/LANDkQbexs6dT5KwdwgrcZfVqyzCphjl
oT7nYcotJaalp+bPmnaTx+zLRYRgaCsLyIagL45XiB4CWX1hHjC5dBlAxwGmEZsmAgRUIlDiYAQZ
wFwcSkwzYGciNcFQRGMCXNWJBfMS74vNG1I0bVfH8s0jjEX58cHpmRJIE31nsYaPvtZYrA10gJoi
PrtTdI/xk4KSyWInzHfZ90TcmteczdjfFJjxZKIYUhJUk28yUCmFA+7IRP2DY6QUkM/ycIhMbtHD
rlpY0G50Yx6HNZSPj09hM/AishOKzL2vxbskoE+JMDNH/dqxQ1L9HzBlq4nE5YQOqCVh3xBgkMCi
zP1y7XXtLmDM4sE0nxSNK/hVyGFzUjOyeguPYj9Oybqsm9AZeLchk8iBtWlMKNqBHMkpAu3Om7Os
6RD86OqrNNTK50f3/NoUsA77EI9paJCTBwAYKKO97WK5TzPIbLnakzj80BAQr3lqHUd/pwZkIdYw
PXBW5LeFJFHFCB7m6zyVe5ETfmXnG4+J8mgkpyCfNqA1QtuhjGI9zugXFcVfFcmnkeGjX3f7hP2E
itpD31JwW0dISPRDxTopi4OsgkvsfVgjgSw2IbmR3EfRm1NKBvjeVjLUwwi5K7hlOD3wr4GZJ/ZA
H82K8KqdTUKMxlLZBlCu8coGWo95oHyI2LzURUCazXyIJwH86U85oHa3gpVS7aLtWaExVfVmGmic
lMfO0V8SaCyOqR/Ixt3ajFLVGB+MtqPWvQIrfjQ8phG1fG7dHEhw3WJ4tKBCMCw+Eja3y+eADPt6
k89ICdM3oTtbPK0kMNH7ZvGMghycIvx9iSK9vtk4EGXZrnv8m0S6rY2AFINg2NCkYc2F2cb/HYgX
fi9t4zo+FM9+3bCzNGgIeqrdlSy88AB4DxCtjBo2ZeQzwMWZBHZF76rYh9YxmZxp9liz0pOuSNtA
D3vTv0CzJZeXiBLbZhsg9wXKn6CF1Qhi1p3RjBO4VpoxHUzjUUudXaLMB9Aff5P2IZmeLYnVvfWW
AZRzgC/55ljdpuzjB5vfdFqMmCpb/jngiPjBYAXRmulDqvR1xN5r2eIjFslvq2sOGZ7pKvc/GM9i
ZmZFJLlmv+yIiW2iW2eh+jfgHK1S27wIDHOCW7rbOccesZM0bvOoPZBsg9//2Qz6c5ZOzyQy/jJT
53tu2AUJ57WBWuRIAnPn2Tklpv7Uai4+i5KEJHBG7O6sx9woLrbKKGwodXpopgmI3ynaSWGc4yB9
jgzn2kTxL6GBCDK4t1Tqpa3Avafe3kzVFiAJjentklbmdYoGFcZQ1lCoRTuUl8+EWUbmbRjTYy3m
kAbQRlQixM27jepxw5YzjGiYi4bbZZbs/OgE1DGsbC0Et3UQRnCcSN5bfg3mhIGSfsXAl/njg71j
7IxevHn0Z+uh9x5iRYUQJ0ge5CmZuFn02Tmw7TPL4fKx35aJzfJwow+2thipxCPx3Mq7OgwiY1AY
ToS5HLQTvtBD657pdb42pnmqAu9YSeOwOCxV5hOdHR0bDHONzMJARbt6/k0o6GESwJ9N9eD7NBdj
7naWv2lohw80vnMieFR7yrTfg6WTkTeS0JQAV6S6YNejwFlW9h/cQKue5LxY/lH+8yRunvG2IM2r
AonaRsfd5zUfrvFizDfowIgT0N1M8DBosGQkWj8KsgvtW73XgMSon5L9F3vNld3DZVEv1rAjs2uh
62aPlfdmaUiaHqY3I1pxw2xe8PoWBCj9wL+4io90RGsUtkie9XXwZX8G76wp5dpAvHaRF5LMH8Dm
vqAJoMio+bMxaH9WLJX2qoPvxexjlaj18Bd3O5i+IOf+xCbazSB+yaG75Tg1GbTl9nH2ffLLNCVD
RPHGi8qH53TAMKzpFWuM6J5oFdcHZyRyx3CNdoVD32WSg9yOHwTDa0piomI9hdkCNwjxJtW+Swq1
vptDCuKs9k3Ff8oudPD4yvtuhf7slPF40byeEOVEUXlFFuz/aWyI9zJIqhxdv+fD0G0GR2rHGgxU
GQwKkK0JGMbWHIrUKvW2xP6QltbkFUMJH19pDoxuPS6+n2pkoG5P483xFhpzVdS7LM4XiKyWvQWz
eSp0em4DqfYbvyduNmBNe82nCX869tITdDn2miBYVtniXMJw+d9Bm9y9WRrsWaIJlbobCJzps0ex
JcX5fi2vynYPobfZGe5cn7QEg4mAlfvbzCWWU0Jhi9F4EaLJH++6GjMwXu6XckOGU1dFfIwYVOsu
eJ9G6YIcxz7kTqgdTXqXl/uB/DACGBykQsbJlbE44dObLk0WzxcT4PNl9iK6KESU3i8xFWYfW6aX
XmASn6Ga3f8y978W+0n2rkRCRPEMDWOx0ejUppDHiDIaO218ziYDaSbztNRn5nL/l/eDzD5Tw7Qe
of+0KzXpwdao/eZEfGd7uj9yNOzjY7GE4hmH+3dGhEKXwVCkYenyR8t051l1NdNAAYilpG482yll
9mLf05x8PCc9vhyTP26vRMS+evaOwBqjrSZF9ih1LNpyYMzuWZKwAXJ0wh6+fkS2RIFhSO/w5sMU
nD/z5BNygfYLls9MXENg7zM5RK+oHY7FWG6SspRPutVE58a2mlVB1MB7WTIgH9If1CzwEHLcpzOP
YBCe6ciDLRn64FEfDYd8QtE+s8kCcJTN5Z/Bj55s06GI8w0tbO3+ANXXOmU9PfsaY8wtt/hkaS0T
nnY5DabqQfa6fYN3s06crr0U9H5WVIWA9Gx7+kgA8BJBUw+E1CTZu1b8DprcPFcNwVl6XLikRxUA
qwY4m7HwSDcjHtlQ7reql2ysLEL6OQ8lvxO8/Q85CcLnzn0kbTU/xbp207tWkpfby6MBePgioqEN
x3ZMN92go55JxxvCfOuvpbyVzRjme4SGx4CAz1aaaQdDF7IMvdbNdrGj/WWQco6d2vomBeIsdKSw
jaKpRZ5HlyRnf0nTmEEeQaRn4I/zqAwzlV+1JnB2aZcOR8etvbBom/RLyuvMXo8hv5lv7m+T2t0G
Y1Y826rnUz4GzSqfquRMgyE+57rpbNMnev6wBBFunxq68ac8aSA11slv127Ug+U15E4Fw4AYjSZa
Lgp+vB9kDOaN7OaOrGRRb70OxJk/LxPv1iKcdbQlA13aUa4t7L+JYe5oJXmfbgeAq1oYg8C+mJEv
n5l4TyYi8urWtF7pkQ/l8ASsCnZjYT4L+sRjGjlvDQa1SxwQJxR5g/OWmFC3xr5nEm3Xxm42LJ+b
NUxwILT4WpTRv8Rw/64kNB29IBleOiZAK2Oq5LrO5v6FCvOGxsi5BJPWvxDnM6wt4cU0BPI+dNMx
OsZPOQtIAuiwApuYDJ+jYWKqg2b5apEfHDZkSmytoueuaJM1EsS8g1sdmKbKvsXyjoT9MdxAnklq
F5GvI7OCck72xoutox3Ox979ttkt0PlOvpqG21RJ6BOlYe4zvRtSGrkGZJK4Ss/VCLJ6bvX2eS55
FSYCjc5z8FwKp71i43DA/QBQGlV7FXHeXVUJr7QD/PxgE6i+CVC80WtthgR0lYdaZrGuqmlCgIHC
WMHAu0yQ326uEftM7oh+zhZTxP2gx4ZctW43wTtDGGY1Pb0T/k5ZkInnePn0zJ6/yibQu9ggYmpm
1M1+XSZnXGgYD6MMthtKl1iq4pTdf7Jn9nYodFP8LgNEFSahUYNXM68YfN6P1hSfh2FEpDtPOE2X
kJC2Swi6MyvrpXNQflQBBsPlYOuEX2uI0rclKHBgL1gUpwwAyjCb72Ic4v2ctaBKl1morhjepTBX
zmZLRXH3c2CkzSGZs61mNf+oB8d+J/5dgIjxDOhO7bD3i+2/FcDsiGtrZgezB/FdR5o9aBeUfcnm
eQzNhhbm3XhVGPHMpqPc+ov36n7pfoAVuC9KXT955BYdKlv9aeuEapsBLZVmeqgq1kE6J8CvSvYz
dB2j46SxCYwspdY9wBGiOOZRhExYqEpMkjV0mFKHxI2KYzML7DJZ1b0XaYxKqcy+M2X/6pX7+c9n
XJoaNAzbTYBPuOPZcpyba6nk+X5gISfsMLe0fYfccJ+4brWeivym6zaa08xnIOA67RPNql055fbF
KhKUhJkBIsmcBCELSDuoAmcbhHLPNiea3GBP3sUJEzwLXOAODM3uVkxj4ndFFuh0uR+MAUKz7eA7
k9N/l0ZlYKgaqMOp+DYE2TW/HVtC8GldiFZIQE/8XDfEIxMwhAW4jY5Uy/rfRgMXgjlOvRtiMf1G
JVQjHiUBSNvwFjOrgxNN+HmabpehqHGasTjrTPchdFbF+X56f8T0RENpae7/d0lhNQkx+diLg8A4
jbbST6qz/ztoliDpHoTuVrO9SQE1XfSvo1FPhzbPwsbzAbUsB0Nr/Z2j+Y/3Sy7OiH/X74/+u2bu
/CAvD4WRcZ+sCjDO7CZKy6kJ4xMtwnenrxlNc95pAndLESEMa+qwq5v2ms/Mh+8HslrBboGB+d+l
+zO85brg+ffrBNa0D4OIEeVHFdkzmP/z1AE2tZzBmUGiI7x+O6giffLdrxLAydVnBzlZAgXTcuDu
R1x6oxn/ruXLMyKe0WMrD/FliX0hKTmkSdpNPhTer9SkoYN6obq5feVe66CQK1J6vV+x6o112Zc/
bqPZO5Xo9amfGjR5Y1JcY685Iczx9g2BCQj3AfS0uaE/DUtB7cuuP8zLNSsR1eJ0jwkZTGLaZwjj
2CbN9D9dpy5OVj6cExK4bnZr+A/IJUEG9MjM49EEpTVHjx0g0kflZ/2DlzDNul9L/EKeZDABiqKC
zY2aQ2PxIdanb6zWKsBhEJvatnIJUMzM7A0ngb2tbVAz1tITQfYeDqMNBtu23/pxbKHQdzFzqc7A
m5rnm4DeyNEDrXVz9B64YWSrrzSbH5tY74gZscu9/QfISQO+tDCvzeRVNL4b+13P/A+Pe9DBbxtY
Oh1ptJNiL4oiyXolkvT/nhIrJsby4hHY14FSudx9boERbBwjtv4ZZvW0+smA7rDQRVipkvLFLJjV
rfx80lhuTBiFs2KJZyONmhqA89gCamI7TeuEYuctBpe+VQvHvEeHRwVbRg8T74tFrwPCjcSCLS2z
lk4mBUNhVfMrYF0TF99qcKrgTxdk0PSpEFLHuub2MP5CPz2vAzFTpA6kJQQq6w+FVNWZ1D9+pMqe
8tIV7/CONEhMVXRMl9O8jQh9TZEPR3MDrqczX4nPIZ98frlbtjlJbPPN8orosSgjFI6goPY1+p23
dMpIvuTlREJ5hzTVsyekj+1qtNiRM7pG++A/M4L2Kmv6982C6DZJw9+xs6u3CUGKG7Oq5AXeY7Ef
UjBsI9mYx0nX8z1eeXkpUKdv2iBIn+aKxmmiZvrTItDOvpTPsMfMm6U5w6tsIGbdX4zwzx0M5Ael
qGebsZLvXV1pu3kgQkJzW15u/huprbnNJ9qunq5TuLtVbl6N+YwGi5j3gHmOZ5aCJBq/utwfxTEU
0yFA4ghfFL6AqVB/mk21z7jf7YMO7g96OhPNoKqPtawg3cRIkvUghxCxXGsCKSVhzRiOmoxA4bg+
/u/gYyn4d2rU5CdpZYmEdXmKVECa2GTYwOQNqKgyM6yNXuKRqYYITIFIzS1ZykSiLLeGWGjDoW6b
k1jO9LqTICsn4zqMcbl3Isc5Asdj7gNijR0CHltvuWbIBp+KbucvXvR8t9UT0WusR98YLlE5Gsdc
I+G+lXvTcaudcnL/XXkzM+c2+fJt8mj0KKQnK3ZGU1mv0uzLjRh45v2tUzAGhu+DtNrVaVvONq0T
0f93cP0iOjrNki2tYq1bewRBrFoZg2u1YqiFolG0650uqOjL01h7C0SnAdgCJ/TgzCDDHC/NLr3l
bCvcM4+zAaaHIIb00v0/l+agefAk74jeFRd7HqLHTMujR8ubyQoc42J9v3Y/8It/MWdqL60iviBd
Nk/5cvCSun/Qc9QmcOusmxPN+rEO9HNRWcMZ2jJIYx+2YDKe2RyQBbtcnoCMUoGgNczo7wCijJpN
rEs4lpbNvV7MGF8VGe2rYaiIEtG7foOhpH5mcvfk+wyWDJ/WjljWxyaggz1IOzmPrfdTJHXxzhSq
BLmfljfNWuwXXpTSHEx/ZnQqe9sz00fYGLiqjFR8SniCOQakMciv7RCUL5EGmwuLQoZAzaoeycZB
qzXY51ZW+3/0Bum1SL41C9BKWQTQ0z3BpCu3wOIBjFwni1ZWXwyrbA7JDbH59ClqGa813e+WSSUk
gOpr7gLoopjxXGKQDkxv0g8SFjc+KOoX1uMBEZn+l0y67IN/h7WYdCp77xZJFo6J9cR3cPe6Wzrc
kVykhlFbQdsEGrMaWF+Prms99h3CiPsZxU9JMp77eYfBlGhXbhauml3a2imsWugN92u1h2+OtN8n
I/6lN3H5lADdes4go4X6OPvb++lMngwyoeSR3UAAmeRd1vG0Y4BN3O9kxb9yCGV256knN/Hra+aQ
j1V4fnfEb9EyJYGjA6IrCe+/yPthmvoqDGx/AsZHA/q+BYzggWBC04hdnLpiSVVZNsuBRavJhBf2
7ozRQzwmcj/dv0AHCTpMIvAW5NF8uz8iRE6/QQfnWh1/JK5w9x67q4OosReJpLDPfpP+ICd/aYt+
+l3nbhLOncFHLirZpsBHCH1R9RfP14PV3RLOTSBlfg6kayPkk9sZ+q1NM3anenu6n42OgdZNxd7a
6geDRB4s5LXVVzeCvnvcM/i/ie9u9v7UN2u0VNzInSg+mXnXnBy/WZeD6d0cO/FvY+Pt7Em25/ul
+wEOCVpxCUUnItbh1NTzK91lLEgEZhBmIZJD3A/kxIN7PXs+Gc6Jrg80yXPu1HmZvakqWFoTURhT
0l4b0baPJCvoq6oErO4mUxQ2cZtchF1GG0eXzmMRWHHY1oSGWTYdVSMYzN8VraFscr2fwSS7aISl
Y0yE9zgZ2nBZ5n9jIqmSifDroTeNlelWCvwxlWHU9tzYfGfApkA+J9vfA7Syajd2vU2tPFQ7gTnw
36N5uZYsX41Hxz7/f58nxLrVZmOP3cR6N5r5iY5b9Tg1DNvihTIY5zYhyKmccZ7PaRhLY34Wpfrv
UfJ/r92/+r/nCbd1DsLFuXl/yrx8g3+Ppj57snsCRarkb+v13Lx1U++Jt6DLLhuRP5GfxFKR1h3B
WvZnCkfweAfCMDVwTowPnwdDMg5HswShnkJb4PXZ35ccaSEoVZFvoehy5TOesFk0zTlwaIGC1rFe
76fectot4ALkDpSsQPLCPsI3QZrz9KEpXmXWIJIbuGN+xM5zA+ztoV6MehpFRB6OvRiOGpxRFUZG
jbztTmK6H0a62TDZkS1pxaGa07/3XiIW4drLW7SONJBzd1psQE6xASSw/dfSK0xmgFbVnRsIRb8h
0ATIXTPruRzbeZP4pXXWSqUAwQweUjZfXeDV4/hVg/4ia0VYnPCjzwZpLglXz4xsxGtn4KuVqRM9
N0ZD3SkYlio/d46tLpBnsS4+J0QN4QPt+jdzct+Kq1Y68S+tq8SBzCQV3k+HmlfdN51xGfFhPpuO
Q7wZVtURnPO+m7J52xv9tJN5U/8yIDhyT59e4d1XpyagKx+XgfxVNklA2I2aGQgFRljrCSbXwnFh
346kuRskbttd755mmqWwBXU8Cnost1YH5cdZDjXAsFUnciwCsvXOhdTUVhWmTLZ2IdtrnI9MBR3x
UCuXhY2VGjm61AVVP46Nfw3NBlx3bNJUtvoCLcfSlLYjPC9Vo3FfXzrWzhSzWw1yZuAJsVeDwUTh
v86eDfVptJjypU7Airu0+4bZijZ9O6GshkXdkmg8dPUR1kt95GUE/vr+sBF2sjNbzVzgxmaKj4EO
Mjsi8iAn+VoNZG3cL90P/+ssm1aituiDSeik3q5XqZXrx2zwsINHnX7sv60gU0eaR31NcgZX7k+4
H1AWQ8qcc8aEc2mfLAZsDBit1OBG3AEJI8GOMN5ysUqXy8OAUKPT/XyI2VeUqLlnXzl7SNUX0poE
n9KhMM+scj64cuVs4txKF9OHDaDHa57z9i1KIpUQH2pUN87+NbGcpL6fkWTZPk5+2W0HkdqhNhEE
40No+9eJBw9QbpvMz7ftsi1SCV34+1cb3YdvtXz136nJjCEo4n4XLJwm/FZrz+vktVy++/1Sq8m1
XWTyej+70zeWZ2XmiLK2mR+FnWeXxGAqNsQqIQ+3LkJGrzY7hkB9lGMI06S9jbn5VcSmgzoYnDoD
VZ3ReJc/UPtWBA1O+ptd9zjSgsHgE7R8lcb3ysNQgCF0OGSVln5Es8ueTPNfwPYJwiFRY/y77vKP
UPTRuI43/35JJLKSE7ic3//DPjG/SPvpI9Q6dv4sBsX574n381ZPN6D+NEpX3T3dDw5pXP8e/e9a
YyWhDnFpOyN6Q1ZAzAP7UQpHA3tT+7tW5dYgrHNMR5N+TMvHZaLFIJhf6Z6Z4Kam+RlUO52g5VWl
Az021FuQQ6FPDbnRVDCvqvlhhGNJojdR8B20TdWyWTbchVsHJIr+77bV/lBfMv3sYL9EzVHY2bZs
5x2ipHYzN8ZNaSolcAIbVDC2/tr164uS1mMhffJFk+pkqdjB71i/w7FDehbtl4Y6Ehu2eGicAs26
cuvHcUr1ziJsFPITa1V70k3SE5vafFVQ+1eaVAwRBY0S5LtBFDG8Th59m+UGrhMTKiw0OiJcEZQo
N/NPnDJPDJK3ZkRwNN8SN2C29D9QvqO5HYPhRKZEg3eienICpC5x6pwdNIX8uZjPpKJjv5WBpXbp
wyR06Uv/VQffxafNf07K8ZRkdC2iIchWLfrglKVmRQjIr0g0D2lnvC5ryU4nuLHsxLs7wnLq8+rR
4e3nWPa6zL/aKr6Nsfpa/qQZib5JIjCH66iKmADGq4/O5fM8uPQyptm7ZIOG90OZp8kPGLJigM2x
7AVZ9Db3xktRBVdmbNhG8pEC0U2+zLr/YD0DN0+sHN5osSstI1TMr2vb/LES91sTHyKeiGCoFR7F
+qmJMvxWZBJn/fcg1HetFSfZsLEMZhwRftdt+UlbN6adQjho28PT74t4m9N5WjWU2qRlmVZoMeK2
kTeSiLjomjcm8daHoYCqjWI3Yh5eNPNOzwcEz027Ld3iScwWgVzuhZ5ZtnbpXdU1xq9uTF/qxnxP
gzHeGPZ06D1k1N3y5vZK92ZW2qqOi3JrgSTMBrVNB/3qZ+M1CKwrIbyoqoZ67dOrnXAXINbBa+G/
MYHzJ+Iw+uBH2o6DEAenOa4vALneOrEYn2JeULH15Wt4IeNqW1uThjs5d9HhSX9lRs1EEdjt61Fc
aRl9OgmqStSV3ObIyY2JDIhNcEd1F9/oj0H0RpeaZP0H6WnvZqDRYXOKI6PkfAV2+sGQ3UFjZd1k
5YSOiS3buOjRZEQaklJxSLDWSkg01L7cxbVLhELMjXLWjaPQiYwv6o09EUIwElCgjwH2lrTcJQjt
V70jHqk3TmlEn6/pOswKOZzptnHOeCJjRs6EW2QhpWi3aFd6k5amvHVG8RI4qbGZiP1Z0WIjsdn2
j/E8QDJycXcSabEaDP5qlYmuyoX65/BeFzVyvjH+IaUEdnkXcveQdMhKVjZmInVuH/gsSxYPNi1t
/aT7ab2VuaC+D3DrBv16KDFto4zB9l5koA88kt/S4sR/jeVnmQDmCDJlFyPRb5IDXnVw696fIm3T
MJ2Ds0GC3qaipVbN3wEaNhQWOJITaAiwsuVWoRVeESdr5WwpATV/mViYR2M/OZjNxlo31hNS97q8
RhLUvfDady1pfnwGrgvmYUDPWPWQsmdD+9Fc7aNChCKAMvtucyAEZKeagxrdo3CqB3ApRSi6mOll
qbmrprJ/OTmrIUHhX7EfWRgTdWeFx4Doy4StuWdbqBF1jRc3c8MN4l1K74rql8bknPc7KyMAwHY7
FtWpfa6L7p3i6Qfj4ZOXRN9UvmR56tzxMcbbIwkONVlDofuFP+qJfKBXUo0OTf+X9iV7LM0xkJpg
LMmS0BJIbUwNxVIcY/3NM2bKlljGHe1v1ah8O0j+KHptrhrCW1WTEAFl5192Se5ZACEEU7WjNIRK
hvyNGZf3Ql+gFrGNB6CeO9F8O15prKsyfYzsZNux+nouis488aet6dahZXfdidHVp/LA1PrJsaqn
YjvlSA376qWf8+9Ydkyv3fbdykkRUoH1AxjCWVcYcscJt2TQ7ON5Ns59OT4nfYuRGCrMYO2DvC1X
U+Ram8zLYASBFtA9ArgzrKfw7rR1EY0VMdPJMciRAcKvsFx4jZXzo43TO0p2+qUGz/CB29Vt4q/m
PrqWFXEtimI1Zpzeo+fQhnkT0XgiNL24BML/pSyoKgz7rpScB8tzUBlCbFjR+HsxIr6nCAxgo0W0
1kET+Jn5bRiIshLM7ubSLq+z8TUSqJaGmPl4leHiiFF4gvPqAhKZfMtAO9E31Lqz98dxR0Q1Tfeq
BcnGbzp/VdjdcfLVi3LXbc4kcbTka11NMdaobGd43bRx/UBfWWP6x3cDZ6MlK8gw/dqOgr2nzG+/
Ra/rswBhUR5JM+hpbPr1m+Z318bw/8YladeqKiE7OYSH55FlYBLtb30x/B1olPs2y2ZSlB+UGm+8
e9TWtJrHCb2fMes6HnX1A9eewZYx4LbL5drXC6SYBUo+pk0HBPXnIY0uFdrLokFpaoiD5vZw3pop
xBT+YxZaSyJQye1f2ybUGwXhfuvIAgRFPUCSySYlw2BV1xWbsva3zVR+lSvjDfIg6Q58MFZjp770
dmaoGk2nZsiuscIw7PmyQboHFXSrAoCKaLWai1GRGFBWNP0L98nTEnWpVFRtJjqwK7BueJGxzEKA
GtHD+4iAHdBd1D2odZB9gBCJYerORXUxXYzqWT7OtO3US48g4gGx1jCTbR8F1Vm2JU7whjYBUVPg
YebgnbcnjFFrb5qmt+4kraUs1d9zlZKmOyxjWDmwb9An/HnJjLwaTERnJquq8pNV50UEPzLweqFb
Ew6OmVy8ov5DwmALdiVA+9bOl+wOaF4ODHPmHYKMjiDapr1AU/KpeS+EefwZ2rF5iZ0LaCo9A3Kz
7zqaFlmp/QF0VRLmSPNthigkuJmntcUeVw/YRnVJxs4h3xqz/K6CTN7MzmjwNAikNRAFWiLwGMin
zJD55fUpkljwW26iPoPRZlJDhm3tb9JuGC5mzTvUcicWXBkcER2BwWBRzUnibdogI8bTupVLXrYv
iz1JFOCbym0rnWLnOkkGVwY5PwGgTw3qFgxYgnB4RAmrURRfBSu36YBPqtxh79ievtMbIumT+sef
MICY7IpXMjAWRhLuzzwhc4jApRrxXsHbGagWYRrTMebmnHTDJ9s5jN8RhLiudV5tnxR2aRYIZOmv
DzHRvZlf0A2vqQHUd4HEYZXoZzJGga457a+x1b4bROOxtKq17UMU87L02j+kAcz8fvTZ15B1jzFh
fM9SnxtAYE6h1ae3rrX+QlMrvP5XHixdwXbeBjlZqKptuMsPyJX71KXfzgJhQ8LxAnNfsbOJptLd
tj6FekFctUyfY+IT/BgShRjHBgKat051vIN9X82HCTE4qiJAjEInm71mCkLCVjLzXgdYxytG2b4O
+pkZ4uz/Ae3lb2aSEqHRIaKVeuRvCCL6raUg9LM6HKN55WlDfymz+TJJ2W40DQECxYa0CTGXcknv
crxPn3/Xz6N+KDxxGyWu5ap+nIX5rVOhdbP36Ujj27X1q8SLhCV6K0eqYGdiW91o5FeDOHMjcgjb
ijg8RRItJpOE9kUoshJxz//h6jyWG1eyIPpFiICpgtnSW4mUlzYItdQNbwv+6+eAmnn9YjYIkiIl
igTK3Jt5Msi7dUZS9M7z3Renn7Qly7ULic3xcrLLb3LvMKd7NWwS6hzhxnXbg9eCTTIy/1Nm2rTo
tT9jNPlrXTX3gLuL2bjAitSP50Qzp3sW2FD7eHzNKZsAUoZx3FafZRh2K787k2Keb4jys9B+bA0N
YbIcKIYTmrmzdU5uy6RzYFLoX4iKGp1ZjhvN9u+FqmkocGkttLnJaZMegrcdaF1x9cqG1IgkOxlh
wBTsdq/wEjZjYMNcSgBbkTnqgkNAz5kPL72XjzPnY6KMYCCGtI1sQUbwayirE+hHay3SWgKxqgbc
Exh9Df52oVjxSmtv9yWczxLcOTnx+aAIGmG7uKxS9yVa5w31CJwRATqPowz5k2VLS6IVKUY2B4By
Z1AjdWp8HlLp3toUzHNwjfDo2hMezQh4RaJwVHR7WaBQLiSDLEMkfgBIUI1l0gbCJ96R6FWB555d
PMhpnRHIR5VHp0K36qWyuk0ZkxlO2f+QFfzHWqTiw6yGJNODOhHD9doNnukmgpYliC11i3I3hHIR
BkIdkaWx3TPZ/ToJ6RVV7LCHhmast9XGL4UF5ke/j6foPDmms8sdwqOo023qFkM3tUzkiB074Y5l
v6NX5d7Ez7ZoJMU6tAmnHqk6Ve6z3RfI5BWjWOZFq5Fx7cpcjUIX9ohvsVYNFMVD+r4k0FeYgh1q
1nt35EyWDdpxL4TZhjLUWdaXTodIyG63oC/JZo9Tr70y4iBPUQe3NhHcmqyuyFyBYwGmufU/AAAO
pvxlUCFa6s1QX8iACra2DVfeLsx3NijA3FP8vEXlb1AJaYu2rdnuN/mn0qdhPSYs/NuMyqEl9mYq
PYxosKSURwcqjavLIMtv0QOQIshKDwfcLxmdHQ3NV2rbBoG582mhUTUfGkI6CdTC4QSIQZvXZ3nf
pCsdLqPh2p+CAWzTBeKYDOnSkHWy1TX7ziq1iqRjEP8mr4KoZPOOOgZW4EKJo++IFKJF4tqLuHV0
gqLF1sgwDvRG8BbQyFk1mUttVs9eQUQ/OZ24ky2bITg01Hnl1qbauPASkMKpV+Ac043XNB3wRkgE
eF48sGeYV0XQqwhJQEtM+FzvIozX5mCpvH+ht/hYRS6ZnfNYWU+ol5WFsjr4E4/O2YfoGjaexQZF
UDhiXWdIixxE9mVtAmkvmtRZs7I/7hBjEM5Y5FJzeEOJfo8qq16zTHUWpsOYyRWJoSEJMSYFIePw
ztc5YYpO/Ia7sR9rWgjlSOBYwCXcdTBbOphIBZf9uqnJIJR60BNpR9ONwjNtG6IHJ5leJW4KNUgE
hI77nRL+NATOvSoFKDd3XwQeXqsSheHgYJea7nPhPjh5esKrlgNgRnPkhHCl3BdGe2HTmYpVSzvS
4qw0hHf2kWb4yV3rma9uT7KemKITLcR9MhK+1SuBJMz8cn3nK3KgWIbaMXKIrmvcChl9fud1uGso
zHAxIVjHxgF3X7QE+fi/HDRpAOngTPfG73L+cwGu7kUTpe+JDtlRVwyhLe171g7Gp+uMeLH9P5L8
Vs6nfh/b7Eu7Bpwj2/jPNGoe+3rcKhRxNFVZpLPX2Aplv6jMYA3RCq4J8IAejmXXarWdKYgUZIez
wBD6UTpZsqy9ce84A0T7DEuyJyKEL8NbFlJlcrKCLmsDPzsvzTORXDRHVOqzjP4TaNluNKzs4XaI
6SdsAxSHy9tdxU4Lr46LkHf0qj2Ly23mghIKE0x1YEGCTZB1xmHiPR6qEfRMLEc0r4ykmOdnzs4A
XyAND2GW3Fd61uybLrwvwszbQbF7KmdxaaJ9oXVnq8QcQY2cjoQf78iCnZZNM3hsAq0eTYFHsifW
dBBx08qz9NfSKbW7fGTCjfTgpI+Y9zQdY7oH9asbZbJWBp6swKPFbwT1CZ+yvoDk2+476bzb5Qkk
zZvIJ3/lltlioKq0p5PylEbZ10BBqmuGR7ju5Y6QppqVfh8u+jx69KjCrj2YVFNfbqGUMJcNLEYo
ML9nIntMreoolYknHtx2G9IVKJzsXnOaO7ef3jrH3dppfCc8ADBxjXfScjETkhS5aVj/Mk5Vb1Fa
XABxrUT6YqBxPE9Y3y2NsKwRhSUzj4ckqz6kCphsRO8iHUCDOQ4kF7dz1IpANS/p8Bq1jkXWN9hx
l5ious0OyA9Itc3ZDOvB2ufLrxRmFT+fQVPU6kwHVk76atNEj32MH6E53FdF8VGayadWy6OGPGqj
JrLnQI86CGYD4lvplRHSNglrpfcOMpG4W1pOly+bwn2tTMyNpgXmd45Qhb1ILS57zJDqH53BAaPB
6Q33wKmOTj01m/mfap1MbkwKZr6RXTMz9mnYx79qwiYQqac1ZNI+ehtyUDeGwVoW/KLAq29hdYvY
yRBPQXOnP7k6dtq4IWq3ICACKV2qUCbJPKIDHn4ElrlmCDjEWTaD6opwFWgwEVvSy3QTk0hTNgIr
YYjvUAcq3pUUHD3RfXTYkJNSoRwz7M/WDz7ZHD9Gqj0nRXun+nxZWDVOwxzE9GR0r26YfrQEICzK
nBpCXwd7UwaPXaD2MQmbExE8q6o37wImU4bSziQdeuOQ3dG5wZMFHlLPtadMMptos/uxtx7i5J4A
ASLTfLbICVmfVgFYObzHwXpUkVxHfk673/qF4h6yBbWzdUcLLkkoDRnmJ2c9GFCvO6gq3SN3GpZA
1+/GaBs4bbChWl6uIhdHp2rM7yoKN7AVD7QhqIymX3UxsRGoLGMNkez3GFOQ0Gt2BAFfdJvVciEy
4qjcVByRiz96sVzhS6FmIrprX9W/0FAekJPqi45Qwp1J3S/31dnQcZLPXlYXmT6KbYbhqvdeaA1s
gl59qZKVelRXJ84favLBSavpq6rGeA+J9MQtNweNi3Pd3hnkKLpThIMv5tOujR6xMAZUvY+A8zIz
d438pZfjW+UOu95Kka3Xr9l4SAF9Uk0e0WQHZ5+RxQ7tRynNl0YH5Nqql8D2P8vvcbQeB99esZw6
CWJLV1wjXL0W/FenO01hdBljkW4A/zxVbgaxWmEdqMY3qKtQxPB1QlGgphs0VzEZp5YPqxLriqS0
4Ara7dIWjAf5vD0UNC1cppyhZnbyITjQAVuFJUrF2TYTSPFUyImPoXGntZxPkBij5FAZbzEb7pXT
GlegL85ijGqQ5pXGB0HCn21+iPe6tjfREKKOZfm2MIvuXVYg1RIcocax8Zl/PMq3My+OTSp29jxo
n6LeeB2S1zb8hnpxlSb5nJe4FlsVDNAcveEZPPI+n6gLYyNaKMQlohzZdTIeIICN2RRqzYvUmcXC
aPwVoinbSPqna2PsT9MIl3SUWAKouyEMZHVUi8/SqslfccrlhDuV63s4tol8KXFHouA8s+fsFm2d
3/ma+oOoaROPyadtjncQJD/ciwq9XWMN9zoF/8rVuGoD9t6jSxyrW4BbGdvPboy+qWZKuIbl9+Rl
nDP41nCa7AJr/BgYaLcTnzFp0/kwfdMjdthHUIjMrWrXWfP+W9G+TTIoi7mfnsLoOyHbaaVpkJ6F
X9PMEaCJbIqZOQVeMycdZhx9bVGS4TjVG0rxnDZNvpCpxQI0daK1X3h8dFZfbMa8B89UfRklK9WQ
cSYcvV3aT79CrcO5JKONCtgFZvldRcUc5eTXULoHI0f0SmUAtjVoyoJvlxISBMmR3TLGsuiZ2sKd
crZwchOvR7jvQlVTo0mlibqA51I70ZHI4dtr32QMUxBoYq0SZkK4jpQgtgLWx7pL4QK2497vWosZ
A6u2p+gdttqrnoXfGaPC0rO8N6cgg1dXAB4LzL1BF3lLvIFL6EoEXLs7q2nvjQ6jO/Uyhy1YQHLs
uqpMzJs1duPqK5ilpjl1PPxeqLsLRuQwNzF2xAfhDm+pCRiA2oCYGTN9ySgYlAjt9nFIURIPXoZ9
YCQ9UrB+rsrQWkNiZDhnKdeY3oEvFovCWc1xYXW7lWFEYdY65DJfRZqrcRbcxpb4yJQwEBab8RZt
jbBk7wG081vbxT5ACRohvbx6ut6tAr970Nsi37SZ9+yL/hnZKH6SvEdKFBLmLe8jg46Ajl6OpUuz
SKQ4EWtzNhx/hUsUZ/vE0t1HWbPNoodK058sqwzR23vvQcciBbrDeYqzc0QFceFE8qoS89FtF0qp
fJnh2d8Q2YLvjtiCIvQEWMjpg6StJWxVTtbmi6r2O0aHax9SaTQyvG6jZn95xTeSs7ecAhxbYR7z
tY1Q07xiBXaiF4QH1RgZvVAe8oaPy8ue6wLtSJx69xY2aS0r9+xz3nQvU4uCJdKykzXb8rTfWZLC
v6fHW2oHCEpls3KlCewzoZmCVNNgRbiMkCitYtN4AIjrLU0I832T7+0YjIZHMFWe658QreA8O7NS
nCHKTimY+sZ0jYgcWrLUhSDjgiyU9W86EXA5EutPG4W4sEC9hPCcmpqecKmN3trGgsD6CijA6CCP
RDMWo4Ly19nYPHJBQSAJrV8iVO8me8FjBfIjnxDbuNoG3xkDFzo6jTjfXmBmpfGE3UB7dIg/Qeex
sdSxiJq3IqbDHAz+sknkq6zacz0ETEI41RbhkJ1lL+5aA5GyX1aAURx2aX6lnvXhENvDB52vbado
x1EyT3EQemP0JxURha2w7Akyye5oSJ2CoX/qoZiwMJjpSjH8O938rCliaA2+38iBkojXfVnleMdF
fKSTFS1qlsJuk9N7KP3nSjhk4YAaNWq6q7XQAOl35YduFQeKaw9jHTOMVO+g0OGOd8FlJtFOePBo
9Y2reIC3gQPPMw9+pn5rmUPsijz7fcz/7C51GcAqzeh/+CHV17xkz1nhiQmBHNrWsIiLZN8ORPcy
sdXeOTKqdGknVQX4oiOJNQx+mW7+zOaGuVfDBkxEKYK5fulk3n0Mnmnr9v0vhwq6HcSXYBjKvdNe
6KVMy2luaUnMhpQM+rU59M++hCdrF/NyK1XHek1R67cDpZBdNlFddsqASH+GgWeiWQm40qw4fezq
NQhjYrakuPaUXDC8f5rusPK8dpm63XA3ybxZ6ObwZQfGtPBsNsu+nb+wLHtJWMbYHjsCD/sv4m+7
x0GJ3Nl38nPm2psKARlqCkQZoTNRecl/URK/S61nbDPEIdOlX7DH+9MJMtOzbNu0BfhZs3FWYYW0
M0GhMMXtvdSKbRFHJzvGx0r6KHKg5Ez96btkDlpQ1scb8UrUrLtvM4iLup4hJQmIDKT8XFOKWha6
RlA6hU/lMnCEtMA9oB491CxqXvaxS5Ek9O0HU3KESrlemEynU4/0R4n6iXq73EmpkPAl7cn/9qfe
vWaUM+3mib21jd3wgUyiGboIAyZjDswf+7gn5Bnlz6Iz6ajlBjVscHsT12FPBHRngWsBTeAFDrCV
BI5/p16Fhq4oxdBPaTaNTlxWLUa5leCkcVV3drJqwxRkbtiQreYSklC0jYqgO04hWk7XGqhy696D
CvV9LNt0V3vts2lWXFUm6wH2oL/R4z+5EwIEuw1gj8TMEk2AgiZ1OScaCjDdK8hqlgM2l2kI+R1f
GdEc6EVAPe3rsdmy3URcNaxrFpgsZMNX4rHshW6z+BVoPhu4gYs8SgjezmxAqGH83nlhjoQgD+YO
/IfbzlHugOu85mLzpU9p+crOl8CeqTuQKf+bbOV+0RCCkUHeWaRF8Th6J0ONNgEnCJldL911eAmi
kY9xcNzoI+60YcEo1S6TimVl0+cbymyFT67GsBORAOnSUqsI7rrWOTFWMXAmHaEh2tEY05e4TCiM
lK+szNp9qvdveo96DEe5kxzrkqKf9FsKe7h1fUCGddrC1wazFkXRxoEkuTD6ZE6hYc0RuZTgppz9
z6KptL30vK059XKdBjOWtS2vrZ+d6lwnsYsqFjwZdsRIHbom4R8hj5RmrZqoxjm/C5cMpTK343XY
ttfGVfwytlloe1LDalflhE5YUtzfkpP2CCoYmkykIZNAdpTpxcOEbHHZiexJ76J9H1jUQcGpVNNv
UYE4jdPnJku+2sh8b1wuNjfVnkNFWXZqhg8RyA/PBNwa9za0gxHlmCr6hSXT3ZeoiUWPtXqVliZk
ctL3spF6J9V3ttes6NmSecakNjrbU/bx71SJdonev1AmWjgl102QPkVT/TF+6nVPkU1bxfZWLxyD
nrvas8x3COSiegjiCpm3i0GxQswGb4IW89oJMOyBCNn0IECK8YqG6NUIzK9ibJ+miWplLtOX2ouf
GqVwzboL9gzZEB96pulRd+6mKn3XU0RI0iBnuRhAkZflM0YBmgBi6zaZ2ErSViY6ba0dOVs59kcR
WWsDC8wW6OVJs7SvwM4HshPIMaMLyThB3PlqrnxiJ0VB3bNfXrU1oHcXoH7vg471G0hIBot/yLwI
RtJsRevz0kSkWFf2Z245e9Or/lRpcecqZ1iojHaTtzfYVC/LKoY/l9hQtGizlkT3VMGwx5d5YXEN
75uEHF0v71nOwINqqMugWqZ4x6zcE2omFJg8L7Po8k6nKAN0Gld3w8i1hMGMKmsEayF485AVL2KD
mrsHpp+VM2FWoKm3HTMa7WywZQ1ee98SX6WWfCe2+B5B2kVkRvc2pebmtR/wPDixeW00ajRzUIBC
x70gcYO+vDGtsgFBt92Mq7SzrWWjsldWJnCskBlS1GyBjadEtebzGybFyRnwnU/eMwQO1izhBAco
k/4VuUikClxajnuqRQizZBsJo1pWA2EFAVZF4m4Nxt7OQNcSf1quIq8mEpCu6n5l5u267nLi3Sas
DhqYa8AxmBXpyrDUXxnNeDHbHGKX1X9MSfEUkSvyC3NeuCOIjaoNYa0MuWSUArKdcsZBB9yQ0PlK
CNw8YxsKln3qnYp0eLV0667V7fci1VeOb/5JCnqX49g6SxUsW/QwK8PuvE8fTPS8bjIgHKn86FXh
MyYtTPXMD2n4pZtJz67+DWn4t2lRXECM85ml4+vQs4ZUIdOGawTEF5TA8oCDZSm77logCkTcAHL3
pa+MB1toOvvyEFojuy4/KEB1GYPOYFUZS/g0XAaUvJaFL60l+aAv+gh7TtCaNxs8BKiJfbpCTc0w
0iTVc1djZDGY5yo6H53+mdfjPpg8tbat6X5oaBvqIXm2SDkKiGv5RhEltrJjpPkRUm64XS9TmJYb
vRrale457QZv91faMSNpgr6nxk4rAjA6GYBLw+4J+dRKb/iFfqxfBf8AzB8r2rsepWOT1YzY+dWo
Y62Y3soBrlVgUjdnCfIN1onhgX3HYFiIibpVi2RkOXUoFPTgs0op9uuV+2sy2MwCubt2FavcVp67
Af5W0UwdpSf6QDhBxMdEKdnPIzgtNuX2KDFZTzSvdmbWzJM0womIwmwkEg0McbaRSg0rZbMxShTg
PIp6Uo8FGT9s48eRUF2znwEq1KaXNbjhZWm2X63m+He1+CgUVXTbdFKWJdNvRpPmTO9qowZg6pR3
I+1Pyw/5nlt8pgFN6C4wrIUIHTaW5cbIESi4wE7GuXvgKUM/jREr0dS9hrk37iyRsxse+3ItmxR0
udFvsaXVm0qzEx53s13D/Lx2/eSjMwPCQDKfGitgTgHD6aFItiC2h8icFr7vIEiJLlmjvptKLzBs
g50enfHFGyCmD4IaWyyAyAVYfFsznPU6ZbOjRQsoApyzziIsQX29RP001eFrZqH3tjo9JCxEP7F5
H7AixlQjU0b/MYlpPnonTYuNhdd5740DxCzthj+NO1KM5aTS8CXoJbVK6KNLuC1AwRtrN1SiYk8g
oo2B0J9z25gnWnwOMfi8vE4KSgTtid2WERYF4qdZNhHgKymb9mRDiTJp1K9L8ng2dV8dYiXeU8Ae
FOLrsxDp3uinZy2mVWNaGwI/5wInWDlpGvYyNOL7sgGgbVIMCVDPbSdoGQt8WwxIwWaYmzDoTOkw
1Q2+VOdV2Kyw9Z5to2ubO2ri+nXUaaEitNzLpPGvJt4XxOyQyewcQLtXyVVuoCMcRsprWPbIRGPM
jPlgiqkMT3iu6X4Dq1iECVMlp9Bk+Pwzei4XWU8nzKHqYJYeqKZ0eMoN/bswdX9ruMRnAEMbmS/5
7NqCReREhhfoIxJ0tZh2tnI6gkvYASiN1dvR5JRMojhfCzVWh1pAPr0dbnftsi7nXLwHlzoyvGmL
precI3Z+buLcqlGpF8h4OgwE2OxQpdbdyHEKXPyavmTzrpoCeaI6IZDTNnFg4madH7odkI6zZRPy
aLfI/sUcl/P3EM7BOPEtHYf85R2212U7o0NxQAMGvd2aGaB/7xYz6MqC08wMOGSHkis0+bmpz7TR
cT74mU/3G+Mlu1TQqLeDFv3v1u2uO4NTiRFtgNjttYL5psyAB7J45ubtQBgE+R6iuIiZgpvM2Twx
k9uCoiWZvnMv9XZo/Lz+uZW5Xmesbw9islMIeecnpYZZ8YbGj2y+6OrQ7mGRD/89CBGxqe5PVhZq
GH3MLy8FcOjwDtlmGEuHohgLBA9opK/pNW/C7viq0oG0KTojIiuotipEj35PE6u2QVKZ/URwwPzJ
3P7h2y2WOnwITXyvaxKsAZbQKUiBwh0SbNsHFK0bG2hzNn+7nXiuFaKxMECJN9pLxypKGP6JBRYg
ELRpCEeEjn/sNT51PSL54u83c/u2bgc1f29+Q6QD4iMifD5u50E0Cm/dGuIjVujw86P2WwTUIgY+
JNt4HJGyrrKioj/HXtwyvimI/ia7TsNrjtG14bdMWqsO4KfwdVUz9Tn+v89F0D4jVXd3+6x+fkx/
m0lLeiwCq2agFz9Demtdwo+73ewTE9BtlfWK6ET76+exDp3Oz4/b282gsovD7dBnM/u5shEW3GjC
kdO4CRfZfMLOp6k0J4eIt+TVVGw8f06m/z+vbieXn2T+BoLdiTnSr95up2TTGSBvC4gvxhDHCK7C
fYDAYXv7SN0bgff2YQ//XBo/18c/d3OVIVVFhGHztWagAg63W0UwUbar6TMijKAkWqn68HPQvf/e
un1idBNo99Z08MOqmQ4pC6fDOCTomOZDIrUGiSBLkhxdDDtuoIRdVUXXZj7QVmiXLoScjXB89o2j
IIqwypknwTWFV2+M+XLNKqaRTVk3qiiNiGFysFJ69oUekjz10XhoMstatl7YoGYC91LfDtT3Q9rR
d3+fb6BTW5hNrPa3l99+YIYu8RA5ZYLbq24/KMeo2cUTidNGZFhHaXkXXw+8S+WYtGkpDGc5D5GE
hqrGAfpqOVl3f3tG6NfeRVjtBzLwOULpf6/MWljhQcloPZrpqqTsfJWaG1ztqtfXlISan8d6Ywiu
mpsT81IVJlpv7t4OxOEORwv+zO1Vt9djPVL3I5NE+8+zfp6Kxygvs/YuzKKLqxf2Ma5acSHZEmMC
tmj2ybG4hPNjI4bndUbTezWJNISNw0qcgbB+vz3l7/Ps6OjTrr6//aJ+YnPMCTCt0Xyg3x0uUSnN
nz9yewIuHEFK4sQGDp8koyB/Tpelu9XSgPBUBJPoAkI08XrhU2uP7HWqk1e1SGUiL0JrD9XkW6dx
fi3ju7xoZAAsM8y429tjtwPTr2SJQyHg72PGGKeneT04RpW/H6rhD7XI6Fo6yXgpy/VA3evqQty0
kd/dgbM1L7Y9PsaJnh+bJrQut4faka6gQ0rUSkPqcXvo9sMY5freNtkM3B67HTxrVHzZ/35Eq9jz
BWyphEk8zt+n5r2C7lQO9PDnp9x+EEuyqBpbvP7967fHYRotktohxOSfd+Wx+KIkTV/+9oxxfvNZ
09Sb1tbAA5VOdYG6nLvSvy/nQ+3CqxUkz3UTBiA36OXFKBx50RmRl4U9VkgPeQz8k7zAOB9mUimd
sPmx28GDFHGcs8FBR/w9vWJNpne28Gi4HXsKU4ukap21NgEprTrSIZHLPw92HB8H1PN0hREPtA79
4YGVKGzv/tJUjyKcHuuG9frkDCtMf5+qSbRLNR/yegg3oemHc+ncv9x+oBfkLZsOsh2JjhZHw5Am
52Ho9ren/DxW+8eKPf/l516sGVdyLo69KcwtcenhrtQI2sBuPN0hC1hMBfEzc6crKvpTUMtPZqwX
pYjY8tlmxUOE8l7RTk/uJFqMxaAZ0cpTPTHv9XqKjKe4M71FUdGLHQz3uTT9nQKYqnzeMKPGQtb2
wnZQkijv3ONPGnG6NUPwXXqwGqPSiVaqsBcVGTsq871NlDbfft/uYwPDWBX59aI1k3rhFenXkBAy
iqs3N4ffdpXqgMD3QW5R9bI70tX98lN4hrWzgojoD8TbXNFnhmp5mFisl/yaczZMvwKNPFKu/eOI
hqPCpMvN28FuXJ31Xe9oy9tNMd+//USmBWghyM9Ncj+pgWHj9gQvjf3/Pvd2vzRSA6gpr6r/ueXn
03iYsm/ySYgbu/3w/57785PbK9xYER6f6ftK06Cu/332zx9toVCjppl/N//NS1o2/ub2un/98ttP
f97YBLjBaWLiiue3RGHTWtSjKVaj6//vbd+e/a9f+/PC2GrKVV1GeJ/mV/59v8bf//3nT/79j70w
rrHsel9/H/rXP/b/n5TUR3cnSAtDq8138Pc1A3SwJeY7QJrj8FhJGW9BuctSDNeiLLsHLRq8XTD6
zoI0gpmxK5CswnOL91ZsdA9C78trRzVmvnN7JHbqYVu6IXnyEUZKetV7J+3QJShGkPPYteOxLPqL
NW5bwjpeBlur7xDTEwgcD86DSDuKELNP9iineqQLlIySZmhE1dRiGz7WHtIjnr/SxNQ93G4FOfpd
us/xEX17TZXdaze6pakHmx0e5S3AM2w0DLZdud09eqhI53jvOjWwYZVEGRtu7y0npKTb26tuBy3L
V4kSe7eCkGoTf3cyBd0Zz5EHmXTJSXItLyrDJQlGSurbOXqwUBAo1HnDtK+ATtzukZ4w0UBAa5Ir
jGoB8IH7CEb3Jh9zTM7zLa0I4n1Pv8int+d6tJfah5SwrkfwngaRTzOuUG8x5WHBYOocP0q/fw8z
/nk3Z4Ov68hFS6n8I5IQogDN2nnJcmeLe5W0umgg3Km3zrRcgyV0HefdtegT0wfO7kRia1ct9956
OgvvVeneZWb64rv++CFiZEC0Nx49tgXHVJollcbSu0P/gFGp0F4o6TrXahqre16MTyWliMN+gDKb
nN7MIMMG5FfWq8MINGoievC0nETsvJ2htgZoB3f2W2s0Y89FStQdATIV5ZMmAV7ZHuXtHEgjWvec
hhQTsbzfS1alu5KyHlCfcHN7lxBxlpNpEo3TTjtt0KjjU/JCLauwdOS6/1SCKpibdP05IJj0YI96
sBSZ8Z3IfLxQ8x1+DlVCZY7I9G0/qD/QsGoLvfrg7BydEkxOaLY/jS3gctwXjjZuK32gj+84Mfhe
1eBPQAikobf3iJa6+3vQ5rt1ry5ZkS7bGWPWACzBjRLRWpjv1o0uOKO84QIEk6JC+ZxmgfiD2+kZ
JoV6owkKvz0vm40fkYhQ2FsoDY5ahoOLiZww2pOJfX/RjLRpCe7Bdm+wEzv6tuUfm671f24l4lec
99opTMbSWlXI2Ig4MsoHOaPokHk/177mXSt6LFxCSPq01obsWQ0GNoeYtaXvuxJqDYLaLnazg5n5
/ZkChMJL52/QDDR7lELlKx8Y3GuCFE3BvFkmAuYa8u9eS6urssovd0zCV6iKwwpZdHzf+gjtZEkb
zCqHrwiNA5EEAFZC29yIvqwongNc7UMqiaaiPyAMzDCRog4yJq1331vss5KJZZs+3709Bvbk4JUV
URlTP35EzBtCNe+9B+A+ZYG3SVhRMaaEIVWzmqAkTGg9wUOXfx3S+j5wS/coPGqT2SAg2s7DSBVx
heWTfkntuDx3VfBAhADBkDptruNoARW3SIO9JxjZOdAkjjYdVKcXLSquSYQYGdqjD2qofTOEYb+2
osxXZWVa93UjCR8IEtgOJiDa0m9PdTywC6YFtCHWmdhoK5SPblgEZxw7eG7Gfe6F75afzpaedKSZ
U4nh9lirW2ejgTGxYc3pXgMNsbHEgDzgbTh5FnUrIV3zELjEgqcz4ib0f9N3ce8awRIFRFLISshx
GvhjFOuF1shHX9b12kWKv2Fv55zKMPpC610cMOGBZtFCLmjQiJ/u4CPHpPRxtWoUt2zqgw+9B+hQ
+BaFSjs7hiWzom7rnyT44vzSwubaicdycjltRZogNnFUz+6Obw3LCKZfw97HVtLMgyLr2qZ7NhJ/
ZOHvfo2kaxBparSIa7h67YJEeaasZH+7osfOrHeYz7rFMHM1zQxeQQaPtqBXvxqjeQGnd/XVnXkD
RdZRJu189EjzXZwf8o5dwb2X+s450oLymWGaOaZjEesE+h4QNO8zl49qcsSj5Vd/CCrKRWKc1Mw1
kBJWtlF2+bma7zrz3VCPhiUGC2KJCju6A5OEqStKsi+Zb5NmrH+NMxo1RG9XGbb3jvr77kauhVS9
1IDEPmp8+JSodIa0Ni/+oF+ZxX8I8ReRjKkhYFk7+V4bbcJOGY/elFjEBQft0lcD4WMzLbAcrIhC
vVdwmnI3QnN41MliA2PO5a0ZS0Ovl66UMzFSd6Ktrw/flmtjvKwVfV5hzymwzNoQOVIi5XuRnO13
prSqXuu8haXh1MUdkIlh40QIjuHXD333GDUgXUrdAwbOvVDR/tQC/M89p1FUJ48/43sMjH0PYy0A
5Gk375Usz45IoNAn9H/zvOO/5sxfcj2itb2NwNnt6PVET/RURn9GQ0wbqLVT6zqN9D8sQtXW6j90
ncdy48i2Rb8IEQkPTEXvjUSZmiBKKhVMwnvg698C1Pd23MGbMAhKXS1RYObJc/ZeG6vjzdftY4FF
9ZWcMqxVCY7c+RJnj/KEuhIqVsQnd14GCwNIZ+xquyjMnDOJusk2GIIEb0V7xIsmPsBluPxfDOsy
xiazAL0yJWrK0XxJ8Twws57avZP7wdL+eab4Q7/A/AeCdUJIOTCTtqXFeCIacob084ukVb2FIthI
0vU6s2rWqgioevteXQQ+FusgtdNVpTfJS4pMGDqw9adzyAVS/Vxdoaiorzl6JZQo2mO+EoXLDHmt
9Kp4dEmZHC2TjmQ2YVxqBR9Pp+F+7pACXkZrWKD5Gt7rEqUmIul8FxoieI6ETQDrEK2jXmyMtkIG
Pu+oCkfWNqM/Mb9mVDlgwW4ob60M3HU5kAmigCnsiuRLba2XzOjivUE0xToVGGmK0oJgaVn6dX6A
HEOUCM0mVFO8FvQYGRyymueiTBi6vdXUoFwMUYNTXiUXL2hjIjMwZq/66UfurAyJYUwhhb9Rveo+
pnvuGeuPNYCibP2vWj7iBjBBpjrBZ6MTgaqOYXbXxt7cQ3zBGzjvmB5zBxLd3PIGvdRdz7/ZfKkK
GKK17YIoRVQqOEM+64H+Zhq4e1LYyxsFSO3NVh0aTuiVFyEflReygOu6s57D0mxf+J/+0erSO3YK
UcuhDJ323smQTBTfqU65iwstzRX7xdWIeqjDtLgQZoum127uaep2F41T+UM1qntrDv1l/gPXXnfP
1LE8FHFxBVkbXhtfUuq0dvzlBXRGjVT90KwAf5sbpgdf8B2lAoCWsHGQTw2DBIXVjGy8tjn4eqx+
1jZn90BxWiQdVvru5XDkeyeTW6Ws0veKXd82qAykm4ibHat3Q/eSdzYRd5MU8Vq3UIWFSBwJtKtW
mcEyG6b5YTSzdad4BC9m7VdroQuqWzhXadqRklb4xllgf6Qngw8xLKr7INJfrkuDDzEDNEgvk2cY
xq+0PtQXwJXBC+glZbqw8F5dIBrBB44PqA3r57ZImwsanwgdwrUry/i7iG8epqNvjX+GcltzHlBM
l5bRTZalMH/zQ0G4SOIycZouK6oA8BE1M68CG6xZF6DCClceLXsk9jDG5/mz7ISGazG7gZWfq+Rz
5xFnkflyfpj5+eRfYr50SgvUJ1jouuztk5K7zn6kSvQRq8OymF4jG5TdhY321JYaXiUpFahJJfmR
eNCXzgAJ90lRnuGy2Bf8r1zpzfCIDTs+2LQWrg3Oj72qjp+0MvHS5CV86mmrm/c7hoEJJMEcBwob
X15G1UEv/IcQaXNMukmhO21N2v9e/vtVJThR4/xt+6i/V6NT7tSRCU+Opo5uOnS9+Ta0e8GgP1IJ
9w1D+2gpI0lmoXbWcsZW2bylV0HOVmkN2Uo36IEl5RC9ehHp0DA/otpGEiqqgD4cEojWjLKzPuYa
9WujUZPS936SGVinH3SdyJDcl45o6RywTqkM2t5lO7RLlLZip0+XrW9uye4e76m8EC9kX1KTUwjn
w+E96eSVrS9nNtubz4amv/WI0XDw+d8o9AsEoWDJqrDMkCRDPSlnalkt4VBUzArbwc4/QiHhm+jt
m2lqzj4JGJonfVqsertuKX4z5UT7fAPkobxZEYH3Vbr2SXA7h4UNgcoaK2oKDoboUdGtG4A/1cxX
T7Zgoq6kfvQSsEwRyOOsQYyKRV8R5sU4hOsqysXCgvJ1UxLuu/mNzZoAkSypEwsLi+zSz8r+ZCtE
l9Bh+kQ4gJ7Y/qVE3vd/nyhK/1mYhXGc/6VBFW+p6LPDvH5VqK+w/cbiJKXh47jHM0WwRg2bIO9+
oVNmFb5LsI5LlNgAvJySdT0qX8pcvnBQJ8J3eqmzaZUVpo7XZPpiX+UNPBpspPNXI8f5TZJCvM59
ZKpyIiAmArFFp7r2cYRJ8iDNazW/bk6LPCRr9+fS9803QduAznNDhiSC0/m7nNHIVhmgTNqadbEu
Q5NY59Z494Gs/klGjv3qtAGT3FWmJnINzN3b0ErMr6yRX1Giyg8m1vQOuzJYxtFg7PqoRD/iu7jQ
m/Yca7wVTIbWBrnzuNoAqLt943625JVGhv0sncD5ajt3lSh2ihQONLKnRc23qwDBiGrznSSHnMAw
BK20NSiIO39TW0qElbHpjhP8CVoUg+sYbQLooIK4D3g3INMALfJgL4HI+pwjvfyle9NCncab7VQX
V2nQwpeGQ8cxq05ZDm4jUAuHBFpbW09EuRgUZSBV9cW1ug8y5NXTQCLIywDxYMGZ3dsKO1+P3NvQ
fHFbWT23p6x661VIhWO4ET17EoNRMkr09qbB8dbUiV+av4Uc8jMjTh9NY6Xt46IPnnEbU4Jaw22+
AjuCf8Whm9mSVTO/ZBRu8Gz0f/3pmxwpxms1agii/3M85VcA3aqqwH+n0+qI/HmdmyiKY5mTS6Vb
FFmZZ/2mgcpUYmL8CduxVkpp4XCcLocCPZADC1UmqfwI7OylIQfCf/KB01Dg/XUz/x1/yHH03P6Y
yEw++rnDEmtVSb3VWHj4gfr+fLDi1jn1BYFyrMLee9V8BmGjvlEKcvDmT+zKIvysG+XSJmn98DRd
bIu8eelaC0ddkaJZHGNxSZNALOpeX8o6Np8hBJj8RfhxfNErnGISbTGSf3fFOwXxn9sOHMva8Wsc
YWAWflvFV1RwCAAIpq5ztjwc6jJ8NYJuodTqaaRyRyVIrA3Cf/3k6MwmCNIlvwhZAqy1YEIqkGEy
EnkWtn6KaNmHoSX8cNsmiMLhhNpE6eT9ycvIvKqb3F3HvWKfc8Whl6Npj7y0sAEYrPWKPWmekrK5
4n5CcGj7jH9x9jMPQOkkC21D3dtfFWr1a++2ctunpPaIXDdWnu9QbJhNy/aubHG+TSS/sa3Fth/b
r9yyOEj7owYyev4/kSe3MjyfVIuw9oKtzu0GLgqvfO8FBEfrafYO/yRrdYTSVb1OWAq4Rc3srNad
zsS4fhZqXu+ggJlrJ4usPZ0hA3FcVd1aMTEuzMkGOj7ja61WUMgUGDRmdf95APiOqVYDB9QZRbnO
oqUREjvR1mF9nx/6OCdAUtbjJkjjT18m5d2XMdQlPf8GE/XzZHrFlxBLRy30kNNnw5pDYrYVOEnf
sm6bOS7nLwc+h58znFBLnvXcU1lRX6rSzi6tTGooXJ747Pg9tmSlEqoW+ccZPEuABnQxSxshHDTh
GXTIiby+YEraoyGl8FaB9C7VS4i8zGo95fzTPa1zES/huKCFaKGRcW4NujVquQ2RUBPYWq/oK/YZ
Ho3O3/38KfA+D6vQhz1SS0oXJ1GP3LfxrqMagXpI9es3V3oFw61K0uw+/WY4L/xOWF/Tk8wZ7C9f
dvTTIBX2TftiWWLqP9bGRs9t9zXQh52o0j/tGOlXVa2TTeVCAoqrxFn80DIVn/3HTvNLUaFkmKGd
eu5CDUvMQ/CFuLI/owRE6T/5xX9un1TEpyJUFFIF8nMTqJKcz0YeoAC7h9DHZTin0eQeOMcmdoMD
5Hh0HCn6G9m1AEHUjCzNvpSEbHrDcBXfcUFFwLiKfNpCqNv5NhgGYAoIjIIVIhv6HnRG5gcV7g1a
bpxdegpPmPnO2td7eden2t3zS3zCNXubZmoESA1Lf4JmaknpbEKoSuuY0JMTqD6k2Wi73bgI+P/y
1vSIUpiC3AJpet919xdjVvAnVZBh5RUyrJ8MkQjdbokjOFk2Msq2pB7depWv/vvD6QnNewJef5YB
yIFCLLqQnpOs2uoAYpJzvRmGn4560BWUeaWEA1qL8I4HV70zI1+6ZpecHad/aZK2fQn0sH2RRA/B
X372XL3cZxmnIUIoYipQXateSsHOp1oYVMKgQSM5fYwYl6tMxIA3GdUkDDf2bdYTBVhgNGiqhKVC
IO/1nUacf34xvdGDDe5GG7WX228KZC6b2EXwF0lMG1lsORtjKt3phhQkgCfGqSbAB7ldZsmT6Lal
DRUV5J+51WJTeWt6TFMcXXZDMdGPmxgQzP98UWbub30UznnGyJaUH6cCxfAMuIw7uqgoko52W5eL
DKwXSKQYLecgYvIIfO06/6UjEKy1kAFDt1IbDkFWdHs14nDah933/MlJdWZMUZTuKt9xT4URORBo
HIkgq3mvk0zZErmF19xTrg1ogI+YRQlXbeBe8WBpG0PRr3kTjEt9OuYXgqhP12MMrE0E7YKm6wyV
p4iFvDIvXZBMSTSw3X2l0DF2exMvVNqMxY72eFo1E5OBjkXbTTgRXvHlLUhs7liM5UvFNoZD7/s4
DyWucxry42+HTtVTM6JaV5wY43GtKQejzseV42rFFaglf0L8FiGWHIDEWaayHjry+98nchV4GpNG
mb9HnvRXuTFiHHfFnz4Nh1WETGBH/75giUuaLS2i6j6f3qMpVGnUKghEDX00iJbItYCsP8UYND41
P1y7emf85R7bu1acbSwgeSvTTYYTviv/qVJj5zfFNpE3+I4OgZMbWyqKjGm0y4iRHU810GW6dbP5
WX9AARJskJjNq02yZyTk+MuziEQweklX1es9hvYCP75h6jQBXeIiUg2Dk+4+1yXmiW5qJNB/bVBT
Drt8ao6QkLEsCzAQshwBT2rcx3aY3ObFvgj9W1ap5pnQrskSXCZfUf8thKh+5+jIl3ChF23vDRAL
qaQ6lfs3Jx4GRFK1nD9bAMnqexeTkqraYYPwBh3eBDrmuKEt4y4ayTtUCI4kCN0wQ7oJgwgYrsPH
sk11Pa8U9rSWdeOIwR357U9YzNj3fwXr4s0Q/VcRw/4GCtgtvGDYgPmn3lGy+K1xX9vEGbfwMiB/
al6/zzRsbXU6aCeAB7gPle6RWKP6hthIXRqOX5whbDbQrIpTg2YJ3wj4PBzrRQn8yvcWfWeN2Nuy
FwtE/N9S/aRfZ67hmWarHgTuiab60pxSl/p8SE56i8a0I7VofqgG2z3Q+SXT11yAKAgvlZl8/bzL
QaGd5nqg0tGvdjWACDpAf6jLlUXW9BOLvFWPgxWTnucTOAIXfR9q7EFTjdkydz9VyOKFACCT54q4
tuQp7GVrHKyhpXud5WH3DAffRKmalKcEe+kTETrD1RagABMCtzM7tv84gY44K+8hoyceBAs/f/ZI
OcQdBVJyQEuFogsmr1q2C9zXPpE7kG40bDWbPsXkOnYxwYYpDmEHw3wz1GJfBz2MXlBNWO16Vsyi
3syrauRDCtPM8eSGlQoex0b87etwdpzRfR4JXEGT3j0rlhtu5ruoNJp+L+0OOSQT4PPPvpqxUp56
yRACsJR7HpX8j0tdTrHcgYtMK9r3ibm3CdB6lpn2PGf/mBlex9iVt9KNb5HOsCawK/f68w+WId0R
PyzXKtGky9Cie0ZzQ1+ZVklTto4Y4OS/otA/OL7a7FLb8E90rnRUuhQrmMSepBVVl8ax+qe68TAJ
kQdkXxx3HGmWvuZNQSLBmFn2EoQHc7SpmHI61i8qGFIBrQQoiRfkKl1cG1twUbwFbUaATRgOS1An
4oOz6ldkMEvNYkhRWP3ujle5HNogEcdNuO9Vs0PshdcuK8IG7xrPIr3951nw32cjYpNeZMbj///e
DhQ93jFcWiULUj9m0AKmcAOmSArWYPrNc6gBrWSYiM5zleqbvkm0HV7+bK0ZQn6EhIjh420/00ZD
XN8ayqlwdPJHKhBs9GV0T5W/6ljuop6TKbrxW6rH/rtlo+cN8AeeyMPz1jQKTx7G9R3iOWanSTOe
zRr6uKyi+sUIskkIAs5qUIg6pYGwTiet1Fz3zw+AFxmX0B2FxvLlFRl/2ZikHzOC/WAoIIfRrXC4
rfC7DIYg1WvS4QQi7lb0VMuVnIJ9qDbVYzHm3c4qdKfYBJFZAHeG055MZ8ykgQ9VlyOu+ySHBxvS
YBk0mkTMgbWngLMkkFRcQyrI2n2cpDi6sKK8tgPqZ6wr/ma+hAGFkIm/e8jplRAtD2K0zdhY6EP4
KX3KX0f58xNbgAmq3NqZ1tH2x0M4YFQ6mJ3jHXJvGvqjUZ/5ZsLRs9P8bH7waJISbk5mWFAY4UrT
geLpoyH2GpbY+VecH4bklbFZ9h6p48Ge9i0dQXMKx/jTACM1+IAc1qnWGUvR6uygXrwTBJfhrfe1
Qzs9zK9XyT8pcmmgW2siikcargxuuYN6Dh/cVnNA21y+e3nz3lcEP5twNExpxFfcWyY44wb3mvRx
IGhwIwKmaJnnos/JrGyb0iw+9gU6cqlgNQCzRe7CtNHMi0UfuK8/P6leEvNETqADsQFxblNGh8FM
2C97uuBlrEHo4gF3nXqo8lysYjD6QHeleVOw4DFfV14Dn3BQ4N0QyKdLvJTeknG2ueo9rcfAFerY
4kaUadufqQ+Q/F2IrhzASgULyJ5nVgRXhcQlJwCTalifGd2BfxUcBlsCP+ivWYiggc/GUAI0K+jz
5NYbEhnFQNlJdnYk7eRFccxgGQwxCvWahLfQNaplWjk3pYv7r/994lM6jUrgHQ0yLRj4Yrycm1Oa
hvtgUnSfbYtJgC+SQ1tak4JfhWVmCpwlyjxXb4Iq3Oh+ObyXeAsOP4tkocU/t5UtdPRfkeD+SL2g
/7nr0rHrF3WJPatP4kNf5Mkj5Y3ixGvYRBc4NyI8pv4F02q7KKKtn2OZCAKDwwdRoU8hHsx16vT5
Ze5RKlmontWMoZ2sdgaajtUsLKHIW+mlo7x6HKF3EWD3Bei8DFKVSpudfqC3A6/EOapIrWVk22/q
SE0/T3F0ivFrWFmw3tyuX5nTpQzEXlSZuY9HvVo5X6kNTVifyifbVbR7RBxekeq7UeHlIVDLZ8aF
2z7K9Te3Sod9QGcR9dQXoSXeQaumgD6yjniK3xAcc0hXgyRJOkhxRqZEg9pvVnoUk1mCjzex9A5I
olQ4/tpKw/rk5fSpK/pJ/lQngT5sdkrBKJFDCJASbUKragGuf5Bae6Z/2VmE+DeY8Ha0c0ONGFxl
WNNjpEGfOiulY0SL6ZRW2U/+mR6yDCrMc/Ix1S8aniTqrWkdmebOP+fyIE9s3BtR+uI3sl/XjeAI
VOgJETupv0Rdz9+orhjrD0IPtr3lHs2ioh4hFDKfklJM7q0Ti8YhraIMQrMeeviP4dfo4LsgUrTD
mtBb7TFfloGtrWIwBl5Z5N4CsMcxZS6/RVlYbNKqEie6g/884yb/51l66nVolK4imesKVCdYJT4M
U8G3OD2kbgFhKp4kWmGRHok1yS9xIV+EkBOarR5wvwdet+qmHRNbLtg4QTruzztU8E0LW0UfAXRF
WRpuEBzTzjc4jWRhyc8ZyZMxFXnzdh8H9N7zHHtvAyBFGmrzjAM4m5RbER+Lu6k6G3pscnp3ft6i
NDCORtsd2jx+H6JBucSOUr1KczePe1CPNWftMHrVH7UJPWwDCImY4GfqAq/qkiRLCB9KJmBMJOFv
J5HPVru2czX4NEsO/4jHk0PXS/2GI3mDfpxpFEW70I1zDraX40c46jS3pHxRNKZrZlLjf2vsNtvY
qm7syNP28GaG1qKeTgpFkzrbykvwXM4VH+P+ExSKYlObGsVFGymPJq8X2C3p7o4lAyfX4p1mX7T6
wNijjEAu1tNZgU3WFbhRpficyFaBv/JtTXxGTfoxqzhqvdOfiVZwTOX0cxjM3I6GvJcqRxdbrItT
toJ05LaBfnddq95Si0dbznUpjR8GQK1CsKXX9Es1XcxTa5Idk+v8LIWQ56irerSotyX7Sl5yxKb9
Z579MH/gqDdfNWGAL0oM9FkuXXGQBg3L+Lola+rhO+o3OtWdr7MXxOUVoig9PD3l7ppPtY0T1ns/
jqpVTdWxwxhTYDeUm1kqotJ1XdDH3lBfxHeVyIFFaMXDRzTKe2379IKjgZpCNitG7+4OFYPc9BpG
3Mhlxul203mAJs96/pzMH5v50nForg9Gujb7VLng2wwuTRcgRYFaBKWUduR0tCunkbeTefHmZz5e
DpgFfePipYW2nVvvnd0ba0xMcjVfOkFh72sgHMSbszc0wx/ym4jInnRzbhSh6PZD4xJ5WnUTwv3I
Y4S6San8Zgc4dCVDzenJMDrDlZAFuRiF4U0zcMJNpkP//CCXIHG3ETrsT790HlY6qK99aWkr8vus
g9Tz7lSno4b1FDK6njOqUlTbXSqaEp48s0uPwJzuicAdLulCvygkA9LUSMkO9vJdXwVTdx0VRInm
h7CJEo1XRyNTSptks6itbprWItTQaFaC76IDy7+yARGc7OvauM2bsMxQ6lR6rXJAxY6ZZlkLRJ8P
dKVUB7TZ8cVgxAZ923SX2pQbHhLnckaJCb9+LIIVn8x0ZwQlEi/Bx1bAt76oFXlkohf125DS0dTE
sWgVZ2camU0K4iQ7Rf9BU0g0pEoZwcHRi+A875NjgjQKs8pb1UNlnT9QZgHhscLe8OrbOilDWF2D
EZimnD+e0we1nNopPwsg7f/wbmqNuuE42S/mv4HTa+4ynSR9I1DAFdGAKSIjS3sgYjePFOQXtSat
uXd6/dSZlMjYFsQrI02XO8w1EGdPlyNnX19FeMWvFRLkXDdLMuVGOoc2Xerp1K6x7G9KvcHpPfXZ
akN/G4QR7OJJ46eWZbJ39KZaSo0ls7CV8UIaa3yJBPff/OGZvwBUGyboAEFSY3hyqhVoEaPh0vLh
Zmi7yH7UChtGksAXcUp+WNs36PZPGgwC4g5qA9EwcBqM+zYyOn2yWOSIFRsMlqeGspjhWLJzySV9
ctSyIG6bgQGyv+FqNjBoRjsm2UIDY4fUgK9OKhlv5GFIGZFnzYfvSgEZvFOutW1OGg7Eq73yqirZ
fX4P0swynxsA85EXFbvB8qCD43HdecJwj76NsraO1Ore5LRHQnqq71VkvhGeMOm0GhtMuEUz2RgK
54SsxyoLUCTTolr2mAsoU+Mr5kB924aDvhVqGZz7IFt1USOezIASSSd+bzP1A6Ep5f6brrvVkm07
3ImoNZZkyESrkhzrs+LjG3OdbvdTscKzxCQWyz9Do9fYwXHc6moXXP59cHMm2oPS/Pn3JUxW6yJs
i6MTg06dS7WsY4wpYiioPuXMMnXCdhPOXt7pmT8/G1ImKVGEl43bo8tKkBJNBTmva245HWkM00b7
otJOd1XNvldOJXdh65RLxcLH2znIpwkAP9kmdOHpigwyAjxazHZNeQKcN/6uTEzZNqi5fSpLsudT
5c0kHvfkYS1amJ2d85v22hI5BZYFnJaHrqEgwruuvhid60AWKIkxU5ynnNPvoifI8emnfrFp/EPT
+vujsxo6NVxJ9T8xsJ3WO7tWr7b6NF1KKfy3wK0zePZcqiaTw4K2DwepfODUxMPw32ejMbLyN2Ib
1S4KI1t9pwIkm4eoELCtehRtIiTQ70NsYbMQwWdFdwWFnrPUa7d5Uy31tYaP940Ya9HHAzmmaope
22E2puOPPtGjyd8cmo8jza+HZdNYN023wB6hbH5EPLWv3fzS3ybcrae4Zu2Z1HXF9OANukUuSruZ
ly5pamKpeQTlREGJfKPEMOK4U3vAx/PMcA/tFzpHZi/GuZ2uQgIur7EG8oH8LUY50+X8BT9yn8j7
7VaBJHZs/jEcRtXr+VKdusgT0YMuaXRJygmSMZ2GIFfFp6TWfs1XJusrB2j0Synt67Xij+3l32dK
NPXVycZd5lUEITC3PTxT43tGP/Dut8HbUNfRgs9dgRSPZ/Se2canZ+H0mtL1/3w1bPnV0i7/+d75
9fk75u9NQyjVsre/K1oXW9MZ5Up1Y+NNjwx6iDGU2S6zrrOyIepMxJ/Da6eDpVeJ/l7PhVNBxOta
MI2IpTNOGVGAcqcGp+cOl0Yh8NG2w2w3f2tdNQVN80bymSKw0NPa4BAOuTzYGviLWOE0NHAAeLR1
piwTvMJnIB7sewlcmUBUn2ZYVW+9zgI86fWHdgoKzw25I0A0JBV4fHZrgJdJG8TXoBzao1OkxPkI
O3ktM3WvoDs2RV3ccyOqXhlR2bGrPOJQ958d2iHzq34LitcZmoelauVr3MnxiOSlfRrIAn+Mxtmn
BbHOxkmdbbX2XXVYQYmTcz5hPjyqKIwfwGuUDVQnZTNf9nX0mL+hdidJlWnbZPLwn8//UFd0IyL7
CcbWOp+9g9/Md0p/7ToBckFV9Y5KnyNLIW/ld+i6134M65c0yKp9XyOjzIGX/kZbAMDFD95dLIhb
W8FtSaZf8WoGdKMiNEt196FDt98RW8pYeLpUZP1ClEp9T+u+OTdkSkK85PXAqwZoDUVyHOivPtSE
JhnSXRqv/qmYpr/NqCm7Pa5bKuKcqZeGWmPXpGGzLQGSHQ0r2cSZxnuDEm85L499Qz1YKiQmGsiL
ONvV9yE2gQypQv5piQjRRP3NezuRANr6xQp70oaCrF70kQBVVdPfiBvXW7t7hJ+MVRq/rJ8BEopj
mlCq/VwrPp4HD4543vQPpchp5VP9X0Uw2Jw0lPKYSk/Z8cuaW5IArNMwUowVvX+Ya4s4K6OrT+Nl
vsJBhvurbu0D+aXoRijSOw2vgpUN5b2yS3XLne9supEVLOfcuKEcszeV0zo7zTDSc5/BvIo7RX1N
9f6rgcjxNyLShcP794Cm5QkGSRB3waMzWkT2BZuPxt/5UNo9URlpTCJzxl40Go34dj96YYyrVhbK
kSqAWrYR5a1hOT6mpGctS10vfyequuuIAHkNMaBt6aPCiIZygSTV53DPbaGSFjwJhELHRJaj5Wyi
dRx8MJwnGYvHowgjRmUmOWIVBhDEjNELPsYplMoI/sBlhbceVqSR6A/fpOFpFlhKwJv2T0bNhC9k
rlGjF2vgxByY7FewR7ikFdAvPURuO5K6arQbBNs2Hnw3TD391ppqLdWkx1VYyHbmsmN+rRheHRei
Q5CZ8VoVTnTvejHuDLynRA8zRJ5fK4viVx7G6PxS/PAtg5RgBX1DZejFNZzRSdI2afabNH+fXUWN
Vgc7p1O2SqDifSqTSQ6mTYk5FDENILdsUefxoSis4UwQkcJ0yi32YHsw3DXJa94KSOhRoa9tSPIf
OtCgrMr7Sxa5k2iZ4kwWjrGZFcFw4FZga7yHZU3ZCzbTXR9wfValt8SWys0qtOaItOReTlCc+aEx
SrzjsXfuwU69cgOdUobDn6nDkTX04xybrWEfAlMBRZK6yVFJBiJfusx90hBGTVmk4q4HUYbLEnZe
IdU7Q2T1LiWqI0S9ePDc4pd8nitU6mcyq0/xfcz9ca0lUn9LdUiMnnQECVl1van7gNkHVs1hQzhk
oCLDyZ0jGcUogJKU6OQonBSDW9IRiyO3EvOQulSqPWLtBzUIcsUhH86ypubze8feGngprpHUQB/6
bK1dpsV7suqzs5/r70Ebek+tLu3X+T9Af2i/chLznhjBOU963huXYKII+VHypdPDWtitXl8cWdNj
rYJ1OfrWEUizWDE3SxaW6z4aO+pPRDu3L7XyXEKrfERUfvssTNtj7Bs3PXfKAz8ODhgYSe2yRFWx
TObobiajC6rR7lZovxPdg3fV+8p+rn8MYB21iTI51NiQJPlnSzsODPgbzkbrdLShtqg2qu/dw5Lq
XHNISowyBENjO2Vx6x0IShSOS7UPi48mB6TgtVpyiaed1JfqKU+QWdyKMJ70J3Hb4eZCW2l2+W8Z
WvrRrMj7IIgx2LadBXUzsx+SWnqbVaSSzc9CeiC4Gexi0+Jq2wS4Xn4haMmabuGORgB9U/zzpUZh
tSgR+FElzusbwDwJ6Utvrm3mB3tFUzVwYYN8gQgXyL2Z3hNtHC6xEqeoKnqwzaP4ZaMnPhlIJLej
a94Jzky2DvrhJ2Q06iOzim+/kM23qTGhMiv9c0wZXxLMnt8kfMatTTVSEam14TOd30SG4lqQvv1H
G5dZplt/egVZm+YPDgJb9OgSwlYGj3klwJf+Lr+BROW/iRT019rYdTutmdDLrZfuQx0upp0n6e/G
gKI8DQSyyFijxvzFkHm4J0ZL1Bo4GsJg3OE9QCWZVZ3yopmIKa1hfEVfWx2jSkV4P7UQ8pLama2q
ObmQ0kjzMjkL2mgubWyD67ADZ7wgcubhqN2WPps4C811TvkAsgEDUvhZxKhXM3GrtUZ/TosmXGH3
M7bNNJrS2vpssHjdDQcleJJYN7bNYIH1MdvPp/dYoVeJmUwaFLytjp9Imp3EFkIjc3JnJUgwcAHA
wkoJmwaOO74qfueTMViK19RHWahkv3nP0QpbI+kkOirwVsVjnbtmdFfNqaul3awxZlnVS28f9zQK
ipBCMnVoscbagr74xC204nfOcf5BevmrK2LziDCAeniaE6YVQcsRYgpSRPxHQZftVHokWQN9WBrC
Ps4dARfiGc3G8pz3ZX3PR5Y1a9S6JdU6NX3vsvrSfQAfYQ40c/JRbNPEQ+raq+60lXo/71fJR11B
DHh3fSu/qbn+nCmuuEWdvFtaxepLaMQ6bEKcDLH9LfrEv5ZOat49zzvhg/zwk6kqLjBxcfz4kAVt
ASlN/dow538qNMQkCdIinHwcO/OQtBKIvC5s3elQCkcCV3aqHKr41nSlfqkbB+0Rf9UHkjow945h
fDaxTbuyTH/NnUKwlTc1qMjeIOXp4pWevmnDJDgkMbLrboirTeMNwdXQAO73LclEBRC1tRb1yQt1
BY1JHw/kfElLjR9VhxpjAfKbT3Kazvf+eymmS6OsEig7hrtpxloBNO8RFYvJbzXfTCFdYtqrLjis
Wt39vOmqRr03ZoOymY06/8fcmSQ5jmxZdishMS5EKqBoUzL+gCTYk0brmwnEukDf99hRraM2lgd0
j/8jUlJKqmpUEwpBmpmb0wCovvfuPbee8K35RD5evTsVa0nh51Do51SvYs5xsTpBdLRitDhL5hcF
rnhGCQUZkvOhppjRDa3hUyUL72enCIon2era/lqK6UUfH2sS3ArCEi5KGT3ywSpPpN9o+84jF680
8BX5LYmTdtJ90O3CJjKJ6r4panFupuSoswstlp1GJlltimxPG7i699lL7bUKOqQgWV5DOX0u6RNY
EKfCFNZ6PG5/HJMRhjCGqKplYRDrE7XI0TVgHvq6yuDtACmRe49FVsd9hZSjSFwlV/R7rbCVs0+I
lgNU9FoA/niIFUpBK301FWsebFEYXutHOx+8dergdJwGOAqELiXrEFtY2DawxlrHsVBc0dyLLQJl
ZRjarwwGt1YYQuGfVYSaxVXtdBbGx84NMqb43EHpHFhEgdZJbe6CRFSr6y3Ez+kyJEFYHOr5jqJ2
gvtvlN0h8aTX65VomiKz3dp67a2uzfrBYqjWk0S96xxruFiN/MqDcdmatfHMxNbeRii41z86Iawc
QRnYB6+eMhQLaIrJANK3V8l7mD6MnNIriCzGU6mTFpKZjrq7HtZMYsD4zZ0dLTSfqsBwK9EeCmMI
9yrb9JPGTXFAhOoWFetB2BBEpYfcKmxOcJS0ip5jz6iyZH/tfzkj6hVooYfrkTp3w2z4xisPlyow
RX1/3f5cH4Da7ruiqM7XI4Ljmv1EVQSGPmlYPdkqRarMadQKcZOn3kAmfFXuylpVdlUl73UxDzxn
+V6f1Vxdtvcce3WKUKAEUDXPZspIgfjMfPjWhLK2ZzKB72w+vD4gz9KJAwQYp48EBjsac77rpZTU
4yki//v84zLrHf5l08x+vHn9ipaBvsVs5Hw98mOKi7ElUSGcmMkKLcNaNwTEbvQURRWzydZFYnfw
BsYUWvnz5LuegTk2J+axU4YC48/uBVm4GEkI7ogFJjcjzZxl0Nj+XUK2yNEqgE8i0L27vuR3dbth
PMWffv6K6xu6kgkUTlO+ub52fUAdcdExzkK5LRLgn1rjbFNgeEOpMcEETraa8GZKotRS70wmWHbg
9NsrGKco2WziQzrSZnoGPI+AxjHKAXd7zARWlOsArRv107XXPSvMtDGqDgY8YRyD5bvhaMBtZwsJ
6qtkFVaRt++GoH3OWD/akryEMLPvrsL/NOsPXsXwgEupe3Aqg22klI0LU/He6gAOs+dFEgidJoc2
g/IaPPM+9cxpW5oVknna2NAq54eoa38+q4Gm7QDyY5z0NpWn9cjFWYmvZmmHyI79ZPRPYZ2WW5t0
kUWZ98Ppx/R0Nstfn2lleid8plQGG8IfL4UJIbMTxZrb6KV2nn8rqLjeJbuSiIzGu4iicxvNCc/X
168PiqKGVKDsYAvVAwgSMoIQaujQ3NeegjhXdgwqxYeSD92G8HRkhtGQvF6fEVeR/nj24zWNOy+N
moXIqvrWCOly12z21ji3whesyLtSqtWWEY9A69htlDFrX6fQ8WYp9HjMtKo7SctuV7Fei5URlygX
vOlNZjgsrjf0LkIDA7ubmi65DQsknL21T1XP3vetIU/t/HB9hoknPZnF5sfBEOkn8EAEEYVI3LSr
ezbUC4cwDlyW125eNcZvVtXnJ8POmw1s7s4lDZDxzKQaKxp/BfN6KZ5G07EWXt4Yh2iwlWNaVCqt
BUIkxqR9mqJe7mRYc4eYm0pBZtDfkajscxr9HqrEbWcy3QrqwMNF8FF1No18LDT4aXxnp4c33JiL
ZwPBu8P05IdN30zM22lK/Lu+atfE4amHnq1audZGVoVavFMJEBXiUCDF0AMWamMhHp4fdArow/UQ
mCln2WDBvJjntUMWv/mRHq8dp0S1rmEPBTtLaPH8wwXTwkPbtf2uY8Lzr5ekQyjjtRAWpYnBbt72
ITOXuz6kI3jd+F1f62ObjFTAFYhxyBvDMNT6udylYRGdu4TIVDpHArCfqe89A7P8QJr24seA7nrM
jYtOreBPlQWBsVUdOR0Ny49o5jLTsBLWnHTs672eJ/3ZgJRdubXXxEvfQH1YNv0FBlhyQuh8scdE
nvROX/5lg8uUMVpPl2ogaS0IHRgq8wzq2uC9PstsOWKTQHWjzQ8jydUrQziz9quY1T9p6VPEeKF1
j4dWe7St2Z1oOPdGJuTjVPw8yueRki664WjmX0yuIC9Yln9W/SkDTMQhu5SbdFStOzGXcGluHHAD
ePcyL/19nCEszLwZGFlG9gZdSrWMq15zvWTCQtJpcwCaCI21migYKcxcZaOX4knTW/Pnsc2+ZW0U
RrdU29i+2CkFX6p47Wqgp3m5vgbvs98JWinEgs2v5f7Anh54pIhyNOssmXykd/pUYmnWhb+NFefn
s75Xvm0GFFumQfWKlqDzGjCMVjMCDNg4dDd+VByKXs/fx9SyWS/D6T60J/gwY9utFaSy9CE6cYPg
FalAqaFe1eE9J455idMYNSZab0KUzMggNKhEld1Ga+SD8G26gjQk5CUHZ364Hl4fprCGjj95F6C2
/dFpvA6uNM9IzYTcVMjh4GXYVXk5EEN/VDwLUcmVnaEQghHXBGmLEk1/7tVkovzzoYmlcgoBox0b
pk2ESUKLnPF3WTEAnkfODPBbXf2485pBfpzotf3YcGENYo0V2MSuW66G/NztOAsK2d+rSxRk5v4q
oSlVNgQq1ZxOsN9tTT7d9eW4y6jWqDKcdnwfS+oSxcrV24Lza5nbNiZCYxC31zfMmZSnl421+9dr
gzlddNtv6VQS5IbASFvmg1XdSMh0izBSvT0KiHoZ50Qqki8nnwOPCXOc9g8sRs3FTEmznV+uSEPG
5YMjHGH1WrKaPkPg3WkgAj4ag4bRKG3/wh7KQu6TWSvUP/FHXaMeYgkNIhRQA1wYe4aL2FS3mzJv
7X1lzrd5e25Qkv56r8iSu6k52u964xOpiyvMZFhpp0QjBf3AcNvQGT3HBIcPJSWgr+MCl2V8Ua15
ECQzBQwPO/saB+xXHj8ETaN9M2BE45kGFergwnTNhiY05JziWFKiuSR89Y9MN2cPoaN9T90r8BT/
S1NtbCtF/eKlVN0Jk0xsTvF0KwktdgOdcnZgurLhKnKO3mRq2wYS457p7LAHzqJsCRMdECmb5Sby
CHqgFLMZfgzJrdVR3QX1OK9m6i3TawCfQS1eK6kx1Y6bbyciOxNETrDQAcWjp9O+06R8Ig7AfhWh
R0eMSfBDaDfaKvOc4EL3DJUEm9ejBUFvj+Fa21rdKcsV76BESALHsdCP12dsw+XRJzRoc332r9fC
v7/mx4a5p5lJDu6Q7To6WFsjMofzOFjE2Uxq+hgw4UYM4MWfwNcZlAxQICfgMn48qB8UvcNCU4b8
ppTmTYQfb4WmrLuREQNxaeFm4aJx9vTL/S14EZsMaSDxY+AENyWG49HAEW/XzbCn1QVg2GKf2iNu
4fwXuIVwGjWF49+JklMXOkP6Y+5H1dMroXL76y//9o//+Bz+3f/OL3kyUmX+krXphR5dU//+qyF/
/aX48fLui0MDjiQ2YdvSDV0jCEXXef/z/S6E/vz7r+r/MAAkV2aHD0u3GrAASjLcQvAkuoCY8Tdp
6ieH1vwfmkY+UKvVn6ZN0IZj+MWD0VOc2AXhU0HZN6u0yzgMreyhqwJIREZafzIUWLVDmayC1i9O
JgNowqxauhyJsG5yZZph3E39XpdYN+u8ZIHVMUPRkeqXci7wIPY073muQVP1vW9kiZchjCJGw349
ITwDs23jn/9hIY+Q76HV/vMQQL08DEh0frxrWDXmzatjOc17OPSzQusq0+pCkP0o7RbXz/Xf/vbB
1tcP+pP4E9TitCr+fviPrXvn/sf8Hf/8in/8/ZBv+PkDV+/N+98OyKcNm/G2/a7Gu++6TZo//6bz
V/6fvvnL9/WnPIzF9++/vn+lIRFGdVOFn82vP9+azwFVcyzrL2fN/C/8fPv8nvKdm/Y9e4/a9yb/
b77tGxDh778qjvOb6UhLt3USuTX8ypxH/ff1LVVovwmHf8TRpaoamuStDO578PuvmvrbfOaxqWGX
pbMfVH/9pc7b+S3V+Q0EkBC8L9mfqlL++udH8PO0/vFx//enuTP/pL+e58zBDaGbljANU3cMUxP/
5TwnnFQqalXsxKRSQhnenrZdQrZYwsCiFe2eG9+yR9u+0ySduswRx5yrexs4hOnWNe5tM7LOiF0g
clnetK8bYgOvz7q+19b+aHxcVVjmuZpacRi09EsRwjjmebqj69+cNc9/YNPv4yD4jEtzui98K1yb
MkBSMwFIYHhW7EecsKuRn7iUdULEs62Ee9LL5K4g64QuGjD2WKn8G7Q2bhkTPjXEqCZEQDpobybh
Si3yt3Ik8090nn/HXIyMHG1Cm+Kfp5k+imn9ricYVGkGSN4JPZXAUuGfz0lCEaTFKBm+oiH4xoze
bmqtXfsJW++6YVQzpvLgqf3BT0j8HQsuTzOy9/pgG8dKcUy3q2117wzql+6nMOiLJnARMvdAHrXo
Ylrk51oeM+c2MY8MdqyXHr4m+r3CPikaA+aW2KZ+BJo8P3jepyFDe5Pbvr1kMRRoK6bUHbCGrMqJ
bvhI1bgjNSUlYnFB56+t6gdwEvFqEL2zUeFKLfmpcke6FOVOBbvGiWCywgRYSQ2bStVgCoyK3nkv
GhKH+gojXBGfY3af91TDrNEiaV2PUGfSp7zEWldNd9e+sbb5J2PoyOGWtdj6OfGVkWcVqylMijdf
UwGXxdbdFII3mExIPmFevwq1Ho4J8/81ixDspDFvDtPo0YzAh0UQuJhOTGceZq+ib0nn0SRi4EZR
2Tf2fkK4QFKSsoTmdvgaR/DCIUFuQWp7294J1KUN4GtfyrxyLZLmqiJK7utRrx7wcGti/LT7zkKR
Cri4GP03tdQgGMqKnqMSrBrOPXeoxcS6FULeMcODMar+scm1Z5gwBJtBosLM45urMBV0bE3sGXVE
Gi4BFUu7Z7lIOh0MBsoqhZgwbIbZIaEfpIQTMx1NGR90rWzdVnziptRuepwFW+dhWFVCCQmYJASn
yMIULPPku0MfwAnEgo4hPwmfE8MkGbr6GLphvmrA0JD0uGdMmh9l03GdBOayY1ZG5ReXB/IEaoRH
auR6eFMPmVmE9PIybW8MfvTExY7zLsYT6iASYhK4zKPAfKYuWaS11RwLbw40ov+Kn8khdKBrSMm0
YKp6VqitAhvajxqOX1bmZQdVsb+KcHqJ/A7AojAftEpRNwM6iqVBOXE3RW/t5CsrZgn93i6CwgXg
uuujLrkLEck8BvHbqNn3KqOSGwMW2p72J1mMM9n9imwvQFSbAiyU0an5vY88sha6cqjyDoNjB53F
kBCFmsB7xoUothaziWWUaeWxs2wEhXwF6hCw41NmGi+IoAuXT/PDUATuFLPpXfQatCJHCu4esirT
acxOMmj1Ex6y5VTI4tDKlpR4hSZYhQqPnqbW7tGglQeb4M1tjdqAiCtgEr7DrI+yLAMEmadLTGf1
vjCQ1Old0y8hFxi314dkUF6SAlCxmopwKXpVPRdVK2lOz08ZUlQV2JAoam81q3cesqT7CtmoLBuh
8D29HM92EUPPQPS68QymJmLQ95aF3tW8GAnJZ346UxxIdj015m1ey/CAgCJbe9bg3Nl9Cke0QyWa
FImJ+6Zq7+RI+kYWhjVt4Pp9JgmuLUA/bqYwG+o5RS5U8o4r9BJNYB8dRGtEh+szzWkx+9shNNuo
kckxaq1203eDviWmKIbHBMEdqUfzGdAPIGlAeWI4NazD0CPjR7FW7DXDeyVQPnLunO+C2T7eTt25
pNIOjmHB9BKvduIaeKf3HZAQ08jZnPghiUOBrnx3yfAS58QrkiqMsRDR5yo2crmqPIcZaC++7JU9
y7jxptBindItE10gtmVY7crG83dGNmtOw3xCM1CHF3N+KNN41jwAmY5SOPqyMLItWvBLjXfiyzL3
aaTn372HQbcmLp58373vNQ7+Z/tptAfz1WCZKAiZ6AwwhWWBrows22aRp3F/J3BRTYx5zh57x1rG
N6kxORvvXqR++xj5UGnypNlIp+cXKrrkHOIJUSPUf0phnMmqKE/dnJ9bEy+jS/N+qNr4j7yxl0Nj
Wh9a7NuLLFHkXSXHfCnaiT4H3I1t31c3etQMD5T4LxABSMn+1r1VLa27EATdmyL3QRgH4KxIlRg6
PXFTM9RO3iBeQYSaOIj9bl0OaXGW0vhO/YiIcnOKbs2+/4wi0gMIXsG1oxfcjshHAiXb3OYG6OLc
gHQ6dPLe5hR40h16gp6k4NLGY1QqpFKl+CeEjsmvbMvPWIFwn4q2dS1Uawsls5z7BPCdO7KZXihe
MaFc85v73qv1pZ+0/aMTkBXnybrYOmFKvqKZN9iT+TpM//5L4zXrqjPlXssIlFadWYSti+P1IYoR
EGdZdSA0C8pl16gUL56+K5g0rtqyTncE8vqLaox21AAA2NEILXXdk9tKEcsqacoLkhn8IW2EZFB1
bvRKmCx5aruqYfm5ZZgB2UMnBMI5t976YdhQ3bTzMKra9TYf6vX1MCXXXAvaF9GHnJyFsg3zGWTc
pw2jRRLaPDMctywr9VPucN3mmZ8cMqaicDu6fjX5+XDQAuMUe0G9AM/YLDFszspXWZ6JUz52GVLq
1pcmcCvkp1MA+dFXM+WcCDYJiI6KN6WCV4twjnCyOnprhlul1f37MnKOrYWkCRU+fk/+QAysbiiC
kkWsOo+EiTZ3pZOQ3aYo5d1Y1jc9JFNmgVP57l4fq8nGJgNNbSe7XH/otQC8MrFSlLnnZiAqOxBa
Q+Y7WlIN54ETtwxX5nRa48saL9SqR1OQrhOViDOL6I6YSmhyCBOXXFGa2xfivuZ+Lsz6NR4Zb9AI
u0fvp7j0Gx8cYrMWKH0fE6M+R07zSd/8XtXI2iHvcJl4le4GjPeKDB+mh5rEg2uJrXehkZGpo4Rn
olOdaj1+kGZ0GurbJgsf4yEzF8NFrTLf7WPHWdHvhNnYYtdG4IDiTtn7RUC6RWLhD+sPijD3elPe
VUoYrVTdPohMPJV+uJ/IgsZDqdGYsxCfhpR+9WNfJnd294djFFt0mWywlOemuExp8ABm080t46Os
nkFsBAhAuWqHdB7oat6C3MxFKY0toIU5hK3l3shOO8sshA75/UAe82R65pPsX9FSrScR5Kjn6GY0
SnxwiOljnOkEq1aFv0ZrObYHZcE29XGWNk5ecUPOICuObrjpNACDGfcVINqCdWNZiD+ixn5LO69c
5H0zkYfhr5ysOslK2w2+0y4x06QGPKR1YRK0all/9PQEB4P1DWUJkWvbXBYfWZTjEqjZnHA2jUul
rgzMOdZWlRiYqpaT1FKdExdzbg6nOjT3lVHtB4t8Y0kubR9Q+lLyfBZlducb+cAp7WyN1nwYwwmf
2KTf5ISqwXKq13KoXvsioRSxj9iskQgo3lwAMPMF1OlVOSHimBW67mQUJI4oO22iZ2Sn9D0deN8h
i2ZUP5fA4xfx2K/G2jtHun3X/0H20kxf9zat7MoVWW/Ue9tE192wwS1lDPpRddZ2VTxmDbMewznW
ceji8JqtrrQmp9PIbIdER23vpOVHXkHHTIJ6w0zy+/ov61FythqHlJ8+3CBmOZmpAaSr9R/ioAFG
FgUrrTX/MKLhGc1eDukqOdsmVJsMsE/AgM8RRrnoMUqT9+QsmC/RWg3TDqZr8SpTZWe1RI5Keilh
pnqcB2JYBn1YL9LxAypvtGqN6ZjBD98xMMBNui37gOwNXz3XUcp3tv3MNz6zvWJnHAG0Mf1u4THO
8SNS71v4/TYgaScXM+8LGK3vBA8slGzItEU3sNk1aeQtkC6/OHO6JFYSNy6Uem4JhjBbUBhUmJRR
CrEiK9G4z5Rph8hXu48CLuh+UhRcMlJuppY/jUhZl8sBFrhf13e1GhyTVm1OaVuj+NcJrp83ZsBR
5AEJGCdXnAqX67BdQD/DEBxUIX3EVl2yDqMKjoMUv1P8nEWs6ZWslDXTLG6vZBdD0NCNhdn506EJ
B59W+/Tipw2Bo0z+zOrgp2mAzYjWFu1ZYCQQV45kxSaz2PeSF+ZaOAk+t/mBP1qzVmDmQJQR6j71
nU9phJemAwXYj9m2yvU/GvyGyzFhzGKUJ6tF7kTsqbogAI9U5JG4vrHzHzSvx77bqAB89YvMvLWV
R5dae8g00x2kWZzL1j6UQshtbd5WvVrt2yo7JmPXrBuiMTaO7T2w6E4rvw2UdacRCah2dnu7jzD+
7GcEXOjUBFOpZMHnaHUMZ3RjoR1KGoNL21PsPTXoomY2QqgvmNR+skH/6jB9legzgwRIYhn4+nTi
btvO/X61e1JSYpnhl5Ru0AlwqvW9QmPt/6Hz9Ay+s/j+Ct//3m/6/7L9ZEvVNI3/bQPq9L/+5xB+
/q379M/v+rP/ZP9mWMLhdqMB+rYc0/lL/0n8pvOKtLh54xYUvPVn/0n8JoUlVceE66bSZ/pL/8n+
TdId1YUqaY8JUp7/b/pPtsE/8vf+kyZtCIIAaGCHonK2/95/yiFAeLWfsQ0XMSMDq1tnlv+FLi2E
MYO9pXlz5FC7pQrIc0ipBYJmFrBWN+Su3WI4YphCcYwAgNJtYg8PGy9flSnx9bKxtozcDVO8eulX
LZTDqE3cPmpsBYaifQfKtDUIM6dalyz5psWONz8pSv0yle1uis+ph38AffdQFME9d0QAIBaDspLw
nRF1/KIqegmiHsQsvRIoQNWqKojtZZOMpsaxNzXQnXUSpKqLO3CfC+Kz6thc+qmtbXyHZMBWd/Zm
KbgVt/gPUB8Ttmn13q1HH37JVrvaxnqXPMDXJFnQpiIyjHBjgSkDp5O+KjZb3ixp79CU5bgA8s8a
t/NxAqZW4YC8VeKy3sDitJb8lVmNygGJLEklVSoWfqCNK8u+qQUDg75S97kvnXNfEebXdQm581aZ
IAyxZyVQfqTS9LaO06ebYFLsG+HIXRmoL8GUp09RSZiJb+M9TT2qagkqRnVsjWQExhmhdRmKtH8u
RnOtCGYIU6H7u9pMboxCpVM3CCC3OioQXC3sDq36SMZRuRqy7NUjzYnEDIXpO06QJCdUz6yzRRoq
zp44OPoaojjHpgTZCq5l4ZMQsRER0tdOyWD3RgKmd9bkxy4JHHf0x3aL4Jukc/ixqxp5AS3LuNhr
GAJJMjgYLDvMGpxbLzaiU12ON57dB7deLujFm7LZshYqKzHvLTWIRTdNPl1UNujodC3d1aWwt8qo
4mKr5G3c9QJRmY8vSVFnTielgFXwj6ROt+0K2lpq6G+KMP3k95t2JHzg73IiA7+Lw0jFrpJtDeDn
xpT5qyJtAxCB36xLZVyZdZ6egMEl7ojh3J0s5sLsTmeNOubYxIO6iGovXndj2rv8J6jH57QF6aOP
sECVuu3o39kpMn8ZknTsTP3eMtkJ1BrqqLHuEK4iTUDIXpyUGZ6b0jXzZ0yCeTF7b3jgOljnbLIv
erStoupDGUrvRqcpstP9MFi3nenRM46T3dB6m5rNKAXRsBKmRXqmEUu6q9kjke3kjLf5iXV7rGtJ
xoKzBZacripD/bQ9VHc9uotKqs84lHNXDCrllxVlZNR1Lm4xTN/8DV2ipQUMUPolrVMvjZZgVYyR
rctM50MdDQzDhh2syFxWt2XVr2VfVeu6vHTEAVvJ0K0Nw36fyL5eO2q7rKpyjgrySGyainuFaKud
PvkHC0HAyrQyyw1jomlDr7c3NNK/aDvhahoIOUgwEtB8XPVxMDDND9JjsIjIcgj/GGZOUYBw2w1m
BsqUcCsqbOw9IA8KoB5l4ppo5qBQWuE2tnWCrYACLBgunkyqylcQR7SWtW1kNfW28y2QBrY8Zgxy
RaMN5PWmyO3g2RkaptFu0VEx1URe5A/yxnMBXMP/QGazcAp64XSph+YjOvt8sWPkRMF6qzR9CGvQ
b9ZS7cZNE05kK8LT3+flylAj8xTZBEuEzk5BQldmg7+COUvvy5uUgwItJWpDLia1ximQsEVL8Lxu
G3M0thOj28DPvmorSo5mjzQawyo5f/TFCIYoZ/SJL5cQv4J1Z+TcuX3VZkOmnHQ7eEY7UJymwrHI
WMZplsTMDc2zoSfpjYlpQK9MAFDpIY6Y5c9k8b4ckmPfSn/hAHbcVlPcrmgeNC5RF9FqtJxqjbro
FQNQcm/4NCvqMn/vAjABaO1pxgSupg/lVktBd6iV2OI2Hw/SylceMPadUSvNIUpeFX7YEfdPccQN
ngWwpWWmZj8eBgOyINNKn+2yvNCcM/dCoQkbeyFS1ylQuN8+oqILMYDhnVQMuXOi9Ik1zqFB0WEP
nBu1dVN8WFQzm8YSxBH33KCzAn2urlqHpLeACEHrXJRNwjCg1JiqaNF7iy+9REl8SIPOYve79+AB
nmJDWksiyWp3ULsvAnxcL4PwWZVVNxf3xsFINcQjQ/Ckm6O4942RlSv0d1oUP+mqx6mGTYicLru7
hAp9DEaj+5450DEIogtXwVZG08TBCDakLY5OsBm6CsZeECZHJSGaD78UyY2ifOyAn6I1htBszS1Z
lf5Ty9iSddZ+yZddVHYbNH2c+3P7tWxIvqrSbBnxm24METwS95UeRPlGnfFC3ODMGgB8M6iWm9hd
4tZTctMOldswNHa7YXr37GHTVYfYIRKaYVRNCm4BxVV85+xkNpC4YaqN+7QY3ypNy24CXV9Qi1FF
NEG5VMKSsAarDHZVJ17aRLG2dq2nZ/xDSxuT05Zfl3SD1pYrQ0uqU5saDyTSURZXaXSwk2ICPlpr
LlxLEwKWdG6RiuR7WBLpTaU23R4E27Gcrx3wz1+SOdw2jbJ206jWlkhzgqcJbz3MgUPbAkX/Es14
fTA9BkqWFifL3mmCuxA0zUVD051k2b0ZNw5S9czYF8SE0CecJ3bkjDpBpi8zgaUWk3N6UBRSnerM
eAo1XwG5U+AsmoNA6x5Qv5iWQoppLTyy0EdIamtHKJug0qqbKPtW2VVu1VY193JSiecd9TsDr/si
M6L6nKKK6Euldh3CbpYGAxf4Ll62ZSEMFw0YQJQa6S6hSbMuVQqpV40b7G3Wp0difgmJjxqwpHY2
cj/hl5SZO5jfGUr5Q6farm5oxYGirQcjtYV/+qITgrvxlf6Vj+pMNI29ASxX43oT4UUdbe5DFC+F
V04bzbLlGnArZBMHZoYPbqnLJb9hEpjnggLOhc0auQTW1qTWOtHOtvxsr2G7WuQK2BmFP9Ey81IV
B57SvQR0oqmHEPCFOXcSofRbO2maF59BPjrkad94Lb6yWY90fSi8oNyaXUCsdpICZ84VwtoIVij2
sj44qul99DE+sJLPM2tSvPX6IKBold2zGgB+q+MyumBqo+8bG2/5GBTP/DptnNNc1+v+Tm0NazuM
RMwbBqELJtaOAx6i5ll2KttnqnSt6RjpafkHDXbY0mNLO9LslV1kWdWL6pwbMwhujDLStkYxirUY
E0HUq6adi4QZYZRY5tIAwY8npSGmvitiQh2QL6AX6JYyCYYX32reyiTVvgfaGp3VKXAmphaZLg2x
GF/nrvfGkE1nSMSxZwZvwfDuSTO8D0bzbpgbowU+t6MX8n+MVHZ6BBbkpyaBKa/n8ZK4s2SjMPVZ
Ki3WxKbJtKMawflVBxSMcl0VAW1KDwdFqXvctTUx82ZerdR6LiT7OsOavHtjlt9VY/NUOAHgZz98
j8bJOY49ZNAmz0tQfyR7VE3xWDdT9BAxS6Dh44dooFOK4tSMXiLBNpix0mPhpPsWI9FqkmlzUIdu
xKWGAt4iqHQDelYu+xguMqoxuUroNHPdyq3epgQ9Ib290fzsFJT652RawV1NIAhb05XswwA+o4ea
TxliF8udtZ85ZUuS/wzuWFZ5KFMvXA1NaTAZjRcq3fBFKg39vo09bPmCxmXgWa5uFvEmL7mDe0VT
HAOi13SzurMCwzoHuUUMUhfqaxoT+ZKEV33RJQpZf6Xsl6aZW2ujmoqz6TAgBW/G2FG0bjWQ6ERc
6azAVg8TODbcZ2yxMowES8sqlqlX2beqvA3DzHThcaWLNgh6mlgvjJAIAi6JAIhwPgLSxsMWeGnr
FmW/Eayma8CicoXy5RGB7EkLLOahMZOawqHxOwZ/VIbjDiKilzQaD8DB2Nb0+pNVxxq3ynUROsMp
J8pNn9fkqnsL4d6efC+665TI3BcqpKe6KW8Q4HxQ624jv3duk0HUS7VGfFgZnMXcKvJF0jXgO/zg
dZBTv4gnlUgdzRCMIktyVAApRQXJst4QnwBYQxUce9eHsMvmhKABSH9hSaIyJwG4u9ZgQ+DH2VER
6SLnJnBCfC7/k7vz2m4cybbtr/QPoAdsAPFKEPSUSPnMFwylgwcC3nz9nVRVdWVlnds9+vGch1RK
IimCBBFm77Xm8sMoDkGN3hbf6eitDailK6QmNNIEKMI2k+ZmaiQ2UVuZWJQSC0SOW91aG4Ty9IL0
TRtPaKV6b5U0LMC6yHssVXug4HTKDVtuB7P1ha6h/3WN7yqLOEJt8k4dj93p7nIQsps2vPJoRpw8
DCbCJZJCVjVTj5+bcMH/zyp6TGFSXviXDOxvgp7Ve/r+D/89T37gqEref1b1/PbQ34sqhmH+EwQI
BVSdjBuJPufPoorhUjoxLfCPHnO9Lrjp96KKxYMowQD+Mj3ddK2bpOx3UY/p/pPqhyV1KiGuw//i
vymqGL/UVKjc2Px1mydx5U3d80tNJZvj0rV6ZZ0V81xIAjMN48LY57cELsN8H2e3PUcOvqY2svaN
AUhCRxEAN3fxWFr2/dmFwlyeqMB6IA3scj0k1Us6TuXDT+/u72qkn0V2xk1c9JPIjgMVDuEErPmo
79J1Nf9a/LEI+CZGCj8DFgyaBSQz+9T2qRw34C+spLD29tQkG6OzaGMVerEN8/O/PwT7b4dgG55N
GUxnG0p41sftP+n8MB1OXVN1+RlDenIqnfFJ6/vmuWGDDDVVv8MAp+FZagdgPlkaYNu4+UO9K0GQ
Lxn14o2HmohOnLaurShkerZQeGq3KUrYoFKpa/ZxitfW3mq6jSMjtQfgU3r6dbrtpykjePSCVo2e
LztS5ZptEs8XYZq31nof343Co0cWNlcrLR7rSB9fnO5M94eOnzG+/fu34m+fGlvoiMEswzGos7EG
/evJAJKLJt1xizMwq2kz4MQOCJfQ12knvutGnG7ZuKx7uR6WqNn++6f++yfWlpwBlodcG6Zl6TeV
2k9nYdAdZo0FdZASSRqQnbAua328Lk0RpOZgHZOFDeKIfNruAZaivTG3BTVufWT1Z7H4jV3CuFKW
eRhNdbK/i9nc7pabROU/HOjfPi6OobsGnxUdXR6HS3325wM1HJFD1s/cE1TNrdlH8ZZcFrlShMqT
poEC12uoe1lCA6CbaU+LB6zvPxyCw1P85aKh+mpRyHVcxhfKJbfz+NN7FSetDhVsmk4oJZM9iO9r
W+YUlTSNgsaAbkcWT+GSr2VjZhDD9HxPJp6x6yLdewktkrya4b72+um3eeAvws6/XMy32vSvB+aC
ZraIlbIY+H69mpdpKfJQKOT1SR/TnhkS+p15EZjaTYZV4xY20t5g44i4OtbFPiOWbqV69dUInZqF
qtBwPun1PiUEg1h6vRjSq96yG7XYOElIA4GjXMpRrhhorbjdimSdPFhATB5rCCpLF4/7tInfR8Mp
N/krjUf1IZ5IIT+uESbk32Yr7zczCccZ9zvEAMpybV556ZRue91hmRBbx1EzH0HfT2eVCHuN9drv
bau8Qhes8HpRAZNf58Ru31ozJYRFzE+pQ/eJsIhwtTjFwwBr6N2jeCN1IpE9GNc76Iva/Vy+s482
YNEQwJ2kwHDtBnpJlSFlge/uHHOLBiWRaOowy9mipghVoy5NyO4hHeTEGdVetc5bzCh+WrSIYvS0
DByR127ascjXxIQnp5m22+SxjNGpXuUGlTWGr1UZkz49AuQ9EpBTryxXzLtQD7VVH9U4DKbMO0QT
SbMu9GU/t5xp3wJaUjJxg1QW3gbyaLYxM5c1pLC/k2QYsoDtXby7bCLSQdyk6dFn8hrLO8pWX9sE
AQjSj7vCsjvCs8qvTuxwtjThnErJniqOSawjE2jYpoNr+JPEC2UkfQNpsIjXSlRgIZRVHTTFYlXK
9gv+K5R4lDbP3oR+JB2BeusVuOuu2yy2Yg9b9P2+svpn4th1gMmpdWLr2wS1Qy3cVC9eHF7qZo6D
ImVoHjXRb4s2+9YmFcjK2Cq3pJfG+1L0jyURWRQxIaA04Vjel7Z6m6g1IK7Jrk2X/4eL2fn7xQxD
1bJMw2Tos2zxy8DHJ476eNQ3J56k2wpj3kjI5D7u9ySA/RvaYlfHOUUxmhGbqYfZWaaUzjK7Hh8y
o3pYYlF8cinbrkmEfg3rkrJGaFXBkHr6rl/gy69EM80nx0tpzWMa2jRhiKWn1/VLNml0zuvE8ifV
xoFBSNjawZdqwWA5LuPtxIdJt0vshGCvcGruc953tJLEJ0q4U6DcrvhEC6zFcKd5R1USGau6gYOD
ljRcGzMkdhLkxkOqW4S7RA00mKS+E3H9QvbNRW+JTPj3Y6PHEuqvQ5DHsOOxvuKtNGlt/TKHuaAp
PDrwVF5NQfD5LNFcOQOX6ShfBr0TZ+0GKQjFoeuK1xK3w7XEIl4gFWOtX8dH660yK3kZKJG7sPaB
/b0ys9zeEnck1BWlgBGLx6gxxkNEznKd5c7VqDrAreEUH3o1fxlsJ92DlXVX2GXQFNRlvqswohzZ
gvukRInH2Q3C/tw0nndNEByqyTY3udVtldPOhyjNinVujfmZ7B0ij/G18l53+8HM13jznHWHWsAX
pKjd0Sw+xKb16EbWS40A8QyIojkbVqbWQhvaL+wdPJEvn+0Oq0zVvwpPV6+hyqZ9ojnwrrXU/Qz0
dvLNHliBnYyf6waedzJ/0jXTBRM3U8BvRYkUyt6HtO+24IpKFpCUs8FKxZtFa7/qt0G3uoVPKld7
TJsh3f/7U8q0ersG/jLhebYhPNukeXhbqP1qxTC8HpLDjadmWMQMF0AbR6M4/PmlTxBOAyP745fu
rRL28WNeVHL2/7wlTMKCt5gv/+Hm2ZoEJ++vd//48dcH/vQUP3378Rx/3v/jQT8d5k/3/Ljpf7r7
//S7j1c2l023tXW9fQixKfqdwLMML4Gw7vcxmZpH4tNWGPqMY1VSeAwB0ptT+ozU8caiG5ezggkR
DFUhGGWiibw2UoYj5lVTWMkhM5o5GN2uvFjLg+ex46VGOD5rY3zwAFm/mybpIUyT3mWYfszS7s86
43tUaVtHoxIiKDmtcDTJe2Bs49po05CmrlUHmK2jc5lENRZo00QH7BLIY5TUFui4rciBY6fcpUVg
peFbl+NEsQnIbVSSnPG3vqXUR0hhn7eo6RZ7pZvNdy/VvQIhBPJahkaQpLDUDCg5U1O7L1WkTinL
9Y2oWVJ3DcMehb/Mb2942A4CE1pL6zHPUeAnOMbWMonVdUxINYpchBpZN0eXGRpjirJ1vywwPate
I2h8GaDYiDC/ZiMZEO2w3MEfpnvRaCc1OvpdOFcolG3ET1n8zi6dwJBdb+BQayh7oujDFVZa6lpg
zt4if/F8UZt1MKYhDVjoHWge0yVoPe8za11zPWmFGWh6Nm7CsXhckKSsm6y/QmbVAtmQIdRXs7sN
yw4nJEuJhI3EY4sKGGgt+FG88IVB8CFQMTB0TrUvoppYOFM/wl/J9yLBNRyx75ll+NzYz5kju80I
wGFdRlZDcyRHSJW4xtard5lFCnITVu+q8rLz3O04FeHByR3ULgrzYFs8U/FzXqNyeXQK+wUSUoJ3
HNlhV2kuqaZ0NSKqFX6kqDBSxTKYxQjsivDhb2f2F4HdOO/V4EJ8NxG8SCNetzYp3ebSnlR2b8rR
unZeWR2W4VYdjWS+muZI27CwBeuQTAzLIcZpMgIOgBeGbewsHSpStertxT4hWsl8tjKvHYKL3YxZ
UZoW+aFUw6cR217VSjqutzKZ1pkXpT3l8wmxZv/FpWzja8uDpPD4YIU4wcsG03JPiYzQGazrGB8l
bwzOxqFxar/W2292GTPFpS5FZy4FZNPOfWfV76Tawh+WtN4dF7IIsgOA0YaiIjNpzWoZYv1s6/0P
y2y4LrpsQmncFr45EeU+arG3uqk2t2zZrVMBGHk32Eidh27G0hkX1oHPtdqlHqi4SCDpLG4YV0bS
k0rsl9Hl2oUrRb6YQK3E+5NC6wAOO04RCzoLLZTXN/2Jzfe33CyOjunG96lGGIEZ9ROVbHx3qrP0
z5GIv04hmY5zwXK1ALqegrTISIt47izL8ufvRHu2Z6ziPW12c90b4FMrOgxIKuHtZH3Pdt7hup8k
tdys74pNY1rDqlW9Qwh6zt46ItXaQY/JSsL1KeS6vp65CNctdzWEYt2QwXettHxk5Ppigi/Fqhv6
wnQX0uySgOquGZhE2h3BgtDobMxDKMgByyPWjarBQYfoCI0d3pTcAi7cjBeMArGP71qSAiRoKhf2
Gi9RTob2iIwWwsCql3p2WcZxl4Qp8zEsXQlSW/RNvi2AXMUgdvy8SpfNNLsLSI8OLEYxkPWJlltr
qh1vvL1aPNfYRYBf1mltoG5HyrDNbU48+tEIowUNZCTBSKGyV9hEMc2bLD8PgEsnFe0NJ3kVhlY8
VDn7mShtqY57JhUa6Rdqch9kqtUrRYesNRGlWGVjUjn37DurteR+nuaXOCNdQRkJPGDg8YFKSVjX
p5TVQ2J8SqxaOzsQLucFTbMGcL+qL3F+r8gMvCu0eFkpFpcpn4TCYdxhYJMsfRDx2tJMT2xkTnbJ
9dwO9rgrGvNsOmTvpdbS+Jqqfe9G5vvIsqgVCR12WgDD6YlW17+lUY4HeukSbPfBEsfiWGZj6xfw
Z65KRee+AaoXSWvegvV39kuOGz6T3kM3RXD2p6i80vGBvJN0p1lavow9kEy3L91gvnGt+twkt2SN
+oOX53fVUvTPE8CdaGySBwNc4srV0/nuO1dWS+zlBKYtC1+NKSNLIjPjQLUZHuDKwQEweZthqTeG
aaMbgGiF2lsdmh5LzzAZzUlTnUcm4UhWHot0ksbdp0baI9ca2T2BGDD5EwVs3cnfe8ZF05Rn/M/k
QCf1CdWCuKtYmQOGf2nTSF97jdCvjTb6Llutz1pd/Sg6uF5Fi7CoHsqItVsWSmrAy6odF3E1ODif
Olp+wHwMAyiy0/uBuXNVzyahqLL0VhV76mNroKj3GjnsCSXbFZhKH4a+1bahtGPfKyx8vcxhJTlE
sxYOR0O2qOWX6JlnTE9FJ1Ara9awHebZ9SVRYgc8hSCO9WE8yor8QpSd3TdgOD6fBWzBlgO5FQjV
e2Fj7m5bvT7YNexfAq5Dvxgyk4HObv1P1Yz15RYvJiOZ+N1Aosgkn2QPFI4g4U9WXV/q1r5WrvY9
KgPNRiJWtN4hmbPn+da4p7n+quL5zUz1x6mYXtPRePQMrN9RaO5lVt8Cxx9LU24YLLgmx1eRZCDL
vY03JxbIn3I92qi4K13Vq1zEybqKb9eYYTw2dsjGL12O6YgjZnKReqYnZlAif0OY6E3f7LrG9TZO
1ryjJ6f4VODGoejErXtqJAdWM9h+m28lwGVEyeIWw0fWtj04JIiWtCyGi932e4k7vZ4YZpbxe2Vk
SNpC4mQ8YjWjmIu8sGBs06IsBpn5okW2HLFbxczf+u2znWbXUEvNT0vHHsbWMBDGcMV72hvnUYvO
s+rRw2ycen7rp+jAbmdyCXJpe4N3rljUKpncl7zBckm7plkhNFYH9pMn3VbAbxqu/3qwGlJw25qF
XU0GQk8vRxseXBkztetCD8iD+RQual3O2hWpLxGCRkvyRKoxXecQYIwKUZ8oj3DoY2RxhnnoKuc9
wb9CKehISejJHahTt6Rkx0vzgsaE3h+Gek5JHSSza/vxPNcrzHKPZOmV8VM40e4RJnHyzpmowixw
2+Spc1Chh9ZI2wUMbybjO10OPyiOv4recFZLNyIJCHPWIAYDJABOaj8bKkVY9gzcHwiBzYgBOQrP
IY7DWg4OuU847FIZVet5GQ69OLdhet/m8FKncOup5NoNgREXj6Idax8zwZuS6R1WyZU1RcQUPkE4
XGGu/VQhZk8A7vqgFXfNHH3Ps65Yoap7WTCyAh42QNWqmxgcTgUroThqXto2C5JQHShOkTCjo9vT
ITnlnLAJSM9atuOzBfMEt8lTOpgSggY1nsnwnpUZsppBlBeGF1hqhKU3YiXcdhu18jya6Cy8EiFF
9E1Jk+AC5SbYUwTtoeXYFqHcJDlN67Hf44O7BUuFBAqaGWuyKv863TTuA0HH5vRd1Lm+db19VJKo
1olh5nJT7zZTO3qzZE//n7ek7s+JDihzwe6l+DPnYlq+RNTfYKnrR1aeS736+Pbji+g8/WgmI+as
j2/hwOvHj1scmJNbymlFl90v7aTXq487yDwNf7/vx8/KyI3jx3fNv74Ly2U+LMW3MnanevNx4y/3
/e2Wj0d4KZ/DqdChm2rzz/f+7Un7obwZc25/m1fzkqsu3Hw87qc//nHrbwe2zNnGZVOz/3jCNIVd
1cymjQUm/OOwP+7905/97YGp1Sm0pDgOfjleKvR/vPbfnvLPVyzjW0xxJb/++aufXtiv75Sjz97O
tnENfpyDPx8zpQLkpza3AR665ojQAxleOe/owLh3jRB30Tg8AQkkKbCFqDxjgX5o4Lb4mLcuKR63
tahMea0MrUVI0XvrOm+JalyImadpDglBJGqbi8H2lXI/RfBhzoxUYFOJAfRmS54akxANmIb3epp8
TrqpCxilHwhaGzE0hOzUbIWvtPpueiEqkYRtbjQnT2P7Cu6tfaV7FLL5Qlo64poDwIzuKm/pKIgs
+dzgHdkmrRMd5plUItJyzrM57LMFO5zXeE8FGhw9Rr+f1FmLpbOVKywPyRb/chq0LS2gTCNZTGgJ
BtN5xhh0lw40dusmAt5ZArk0JXqf9Ih7LiSm1gM5bKYvMxTcHbTq5wlbGquigsF1KA92yERs1EyD
dAyTlZlauFjhZmJsBBhcF40TtNBZ15JApEOEB0l3k+J+wi9C0Fq8Rq+T+0ltaislHO/Ypxmd7CQG
2ueMjMSFDNpRPhTaN0S6gpUesaVpDjnfwca9SxUON2EZd52CyD7d5gKlWvAyk0JwwVmLs8IKXJ3E
A32XQfu8uPPYUiEoxDp2sujkmEILekRLvjdjempZua5coQkyaoxnPBhftHl+RbblBDo+K/Qe86Gv
5xNav3pbmzLexAdesPLJkwQnrgM71gko2dhVuB/pxm1MoN5Esy2UaWfpm2jnTplYjp4xfJGRHm0a
urJHgl120KyJdpiV2kcDJxXYRxVQA0zvy6p70mNmAhLGJ/LrB2NFYZVODeTaUzHcxfGAKCQmXFF5
tnaeS2ZuFsrxHZ66aIubAk0hJYYNS0ZybQzoxZj5BdYXYlXIO2yvVtg/kusLFKhAKDYW1TaEMLvS
Ae7gG//WQQN+hpEIpWfRrXU9k7SUl/CGIMo5z7bVd/cKiM2adEu1HjTLRDieac66rvQQ3bRbEUKx
tEFeIwocCX8d6uL7SJmHrZVhnYs2flUuKw0NJbM1deUhs53O7wflrdGHLmvzThpjftfF9AjGAWKV
geRgim6tYE2T17GH+46rJvLi5hRR507ittu2Am1RrePDyBLTuLSZh+XSxBOnofbdq6T85A1UfEvz
JkjQyOqppr1XIXEop03BTvtqY3ddlXM2bmccCedK1vt26rtTjiJLxJKsjtKd7qyELERzQvCmpf2R
vk93xDD/mhbUsACvuYf6Q0ZZ0ZFJWWAzhaZfpEqji4NRAFIKPIUihg0siithLPj5+tYOjLA01xEp
CJEzTStAwjYmmtM05drnNgRS35dgmaRxW4kumGUbdgk74mgKdC3LS6aPA1TrqkLBueTbxm068kKb
4tEsqcNXRJMxgyUEfjX6pznKiDnHj5xa7PRr5FzoN97azsi2o4xOdS5u2n1veZ7F3CGoHpG3FlN8
1IhSYqdNZyh0yiBNrqGF4G1kftg4JZaZClr+Ua+n14Hrce+VrOFY1j05ho0OOekxvRXjufXI46k7
evOpe1AsVg6WNxCNMjeuS0ZFW24rBq8f2tCMAWPDg92mR3eurCebi3HVeMn8HvWgLubkoR7JZbcI
lzujmyXJXHepAnnZ0u2bsbO2IlP5qrWX4rFneJaslw8t5/kebPhLbs/vmOXLT1WhhytqKXkgsTig
KxqWTWa2ZD3JLvGbqM637dx/YkCOPzmjtYtrsdOhVL5hfv1WkwpMkN7bFE4bdwaSFaaY9yJM+XtI
bheMBWTDRe24tjNPrPtyns6oWtiF2rsuSRI82GT0qmc97atvYLTZD7nF44D0OKvJW4G3Fz4WRpsj
Cze6DYYGSttV9pxkct6G+lz6HNRzK2W/iY2qRRhlX+FeFefhJmJyOMjTbKEyDEdU57Y+nZRDF17Z
86Fb3IuTZjXbzvyHGCx9wyAKcN6bIBJRnTjpYfmo+rJF0my5O+y6x7IAKkAuH9ZRULOiWXQWnL5E
i4nJjAScvme4GRzHRG+1YHcY+uZAC+U+j+lkFm2uLolFOhUGgumSYVYp83ICeNt113RWBmh4h0Cp
G9Ijr3keQd7VkJWsn9nA7PKI8IR6WZ6aNk7XQtRsn3D6xvTFbpyqjD2PY1/6edktvbPJyw6tr3KC
0PWiII+jLmCi2WQLYbBxQ4C52xoLfkyzWmfAj9ds4Hmygq2AgDoQ6FjCL1qY3+elya9Vj5/8XkCy
+9Tf4IIbxFHiTvSENmdVQ0IsgRIwrtmvcfJAfsqDrkR2mYCAgH7p7kqVv1FYdHY2FRScAuI+1uNu
UzTIH82xWdZ0+4ETpKrcx4Ryr13Yv6vRowCl9FR/Qvb1ch3pImKNnfUVREG6kJQzGAfm+UQjMlVW
/kJbUu5zy7yDKnOhfT2tpq9ybxcApvBKdnCNeQT8XbAZ48Kyfp6Psk++WdSwPDM/Q6k8T1Mkdshr
7xpFCyy9sXSXEgQBO4m9Y+RpoIcQViQYwXu3hngOFPYREZC2Mwxx0bLBZSgq0zNwoGlXKOf19q8u
nerKhmukMhMVWzVRZQlTXb7nffni6rN7CjN5XLJcu+RVdrHs/o0E4PoxTvQL/ovPhCtPCBglDZux
4r1D6gn/fs2CNL4z+s+weo2jrTfGdhTdD3PM46uLihkGxdXwSMejVTkfwmqp17U7sgjQ2xiQOQJI
O9Q9Wvf8OFbtazuo6KmgoqOJeLxmpNQCDxflvq/w3pJMU2w0ZpaTziaPaWY59jmEKiuXG3Yy3b5K
s4jAqd4+0U0fXpzEsUEGGtm+bGZ8nA6GKc/5NNpk8ri1xJaua9/jxMsuVQwE3tW8i4yL5PrRcfqv
EFX/m4yC7gec7P+vavOr97hP8vd/fPv+j8/vzXtULe8/S9t+e/wffkH5Tw8cFY5BPEsOhVUa1v/i
VVn/lNyItAOxKeU91Fp/+AV5FBgr7u8Zhm45Bn3X9jdelWn/00GuAv4Y5wF/1/qv/IKmZd5auD91
A9He3axuJsO8hZzP028t4J/kL5nmFlrqkW9jpcPiO84kMM27L15qPXH5549eC9bEtBf3PKbxvCc1
AxShWdbs/kFOYRNgwdIP8drJsSXpfaYFSZtbhIei1cEwfPvWIM/3GANbPX78kqbtuEU4+SltjeQp
vn1hMY0C2jfzJdkMrvudgDQNIwXoHxZtWO/07scttryw7Vtc6Xauhy5QOawPRnosEo2JCFyFW6zP
c8DcBz871y/Uar1zSp6V1If9XELEDfPR2nhmx3rq9qMVshgRNo0fj8YNwWjappLikyuVcy7AnF5M
pPd15s7EAqKfIKDTPJa6YDmd0FqRU7ashVud45aCe4bGZYXTi/ByHr7hzV4eu+6A+Om+FcJ6GWLv
TY39DgUyoylpZFstlXdhY+o7ux5gyatFxv7Sj3NgEBGC97hIt97nDNjUUZ+7Zd94ErUbiKrOi3iS
uiUFIIV3tpULFFe7mRCiCGIJPujUkIkiql4Mf3pdBG5Pyz3r1NkcI1aglBO3t5iD3G5XXUKY2GLY
nCTnyzzxG6f3vKCViuMYCtYPmJXux1m8QVBPAi2tmMILsMmEHqgVwS9+7BF8hDs8yM2gjIGqdnr3
RjBBhZG6zbeRsretMy2HCUJNDS+3s7PtoG6NBXx6BkrafYsMRBdTvsamfohTV53mDrJ6TsjMfulv
AKryaunsHuGqTVeCTVdjf47IOduKlv0dbXMvqCAOrAptFKvCcJf1GEqyANMZ55Eny21dUtu1Be5R
gkKOtujrQyb1Y+igNJD4P9mX3rDxDjDVsHxwwcGQDqVtegMbGwmkezvrvmDYQ82uum0+2yQpLEyZ
NZDYIBzdTV259QUdW7nXO/qdBWXTdbdTJrHEmaK2liwjSSfqSoPADdoBp1tp9w/kAOFDVKRninAm
4kzVW9XDR5LKo2iasEwkca/36wIaTGXY6ygqdH/oQcQhsEqOtGoT8OIiPi4WHYsZ18WGBGtQYKzw
x6fQLD5nJTNJkl68CrUNg9CuybvmuWs1qFcAcYJ+gVaht6b5GM1qZ5uNOFklO5LRMditKXiUrvXs
2tOPzuiwjREHZSf5Zycz6mczmz7VQ0+2QEYTV+qe+cTsvYfMt1cVSK6lQTMku6r2ddJ9PtWT47E8
IVmyiIR6DKcxSD1a2zY4g9mz7qD9tFcEht2VfGTfm/CEfvxqpGnmw3W62HFHo8fLWiTfgnesSudN
7oa7yIiJBPVSDZGIvFVY2eQBdqIt6lmXIurS66i7fTDBg2QdSHeMIXWjT7IP5javD8DtqAnW8GBQ
665NvXoYYsBnqJ6I5ZnVvM+Tadks3vRDq2L7Tp/xidqTzb7fky7ye+8rH8ScMkyO0DVtl3UDYmrT
54o8mbml2W5NV1ukPwaVzJ+jEhRoL5w6aIaowC00A+osiBy2ytG+5Cw7V2EP3j4c0i+wZDqfusN8
MVQVEhplFLtW6TXkj6i+eMO7UzdQHXsqyH26iKdUT8hD6IeO0oUDaEVv7XUZB6gBxtdIeI+1Goev
tfpmVebeWkT16pEUtHWLVNtIWBV1VhYPqOWCGdTnKqEa+S3OkL9p6ntaU1WUURE+5kUrNiGX6mEU
+nDQyupEFEuzjq2s+xSO2oEBo/we0lSsGXpfa4NYHa+e6vMiGVmHpTpMphWvcejM56zJOWV6ymuc
4md1+1J0N+ufLB8duLaHKKGc23b4kZs+XScJKJQ2ATdHPxNiBm7jAxblfKNl0Z1CzhJYNNf3oRuT
7+rJpyFvklswm+Yvmg4pX1rttqWhy+ee9HCT39fz0hNOGaMqWKyTi0Du1MXlGihpdQ5LRS4HEKNs
yYFqz1nzGCVIcqgjHj/sVB/fIQUpfGPJYQ/Kog3GHm9vQ0D7Ed1vsUbNUG9GjaBPmYPeljQI10ih
J4QgU3yhMVqPeXXfEm/ppuSVm3FB+0EW+SZsYnn7O3xRy7CyGhFwOER6lywjVWudYyKwfXvEIjTN
6Zdlas4aRlp8g+HG69p4VXo1spCYNvVQALbqnPw9scf7ZpFfQSSHZ5zr+IqwkUSdpDZpPzRRcZxU
EtjYqdbUQ8AeEUYRo+XrFp0d1+A+4nTvqUQUuzE1061Q7IYccrlWiWW8lB0mzzC7A12O4aZ60ehh
+y6P1icKWp3X/IBOQcVgITUy4gpIUb6sypIhYE52KHLTwMuThW0HhHSvibFuZDigc1533WffjUbE
J3qGxhruWRXQsopz4sXrnLQpVForTNPD96YeYK+ZxloaRfeQ0t4NxopVMQoyuAJFSQCUXRYXYhdG
+ssoDJKXzkx3GJYvfZfLBwiVlR+GNnFaBSYbXGAUNAmUuctR4d59fNdMTbOls9TQNyJBqh509jQz
JtASGUPf4AHXmtqX9Uhl3e6CXEra12qO167ozF0yoVPX0KydyAXbkNnJ2TMNR7trcVbOg7tJzTBc
efhgL4TGbuuF3UQVMjA6hT+osb2jcAXMaTTOVj9b/GTLc02zLlvSrTvK4gvC2NmHlZTcOaYs78Yp
73zjrcnq/ktXVJs+8Zq3rOlf56ppUTp4GczKanoI6dEYk/fgScWVcMvbSY1s2IDT964pmiAqD6Ei
KTR9p4e5Js4sWWvKfpviRBAxK3cTrxcAGXayOar5vMT6haRF9zOJWFTDiPVcOdkobj7KmTfIKi71
jbJ824XpZbvK5Zgexgadnu3l5ZZWyXrUxT4qaMzNWVqT4MZCj+64WlmW0TN9pR7c5bzZpmbfwleo
GQ9dEzWw3bRBS6fy2lcxuOkZugFW+rbJsZq32UrD4BaICrWd44aruLpK1U1HPSPelXylwPWG165f
NjMj5Rq2TI50Ofd8Fm586KcXFiA0aTLa48ViiF0vqD4IO32NieW8icsDPqyOn88UI4upImOX5yZ7
DqqLtRejSv3mprPWpV9Obej3zVDw8fVeEvi7IDFc2vJoFo9OzFMqGn5Bb0OumFzsXIPBR8wFZLly
mLhwV1fzwTN5ikos1o4CzIvAWemzvnVu0QmVM3MyJP7PsX3TOwsAtpaUAc7DVW1N8B0bqDa9O7ur
qS6TU6Vbjd9a0KRScUx0URyKilesJW2Koot6f4XiNPIQhXvRMx13mtPZ9JL/P+rOY0lu5syiT4QJ
+AQ2syigUN60NxtEs0nCu4TH088BpZGL0ULL2XSI/EmxDZD5mXvPxQawn2LyjyOzPalr6FCim6z/
iWNSGyJ9xrnCPtk3QVibxq4yCX1ckssidLEvRTFu+lENJOq9S8JPxSuHZZcNbHKF2pDBh+qQE4v5
OUM6VEP0BFp+scfqBK8NzlbBAzj/UW3NrL5bGCFMAjJ2cSQ5p1TPzHVDcvqG0Tk4Mxtkq4vbgxuv
zl92uZ68D1AhdlUFJ1uxKZnxXPYPa2uhQuNx5Hqg62dSXLr9HFsqW5jwk0iDSbd+aAXGFbWbJGvl
Ktrh+VtHnPpHDGN+QwJJfKiI9VR10A8YXhbP6MovoKfTds5gyfcFtjXoXXrOcKSY1Yazvhz3edoQ
5lD/RBc4VjU0/HhStvHKW1KWdS9ka1uQJDwWCvMOkopqFrkER/IKYMwgV6gc4S+obBFgSnyZAvjt
EJlIb3FSWzKDBmlfjVppjgZn+qjztwaD2OQ5I8XFaiXxRkQmAsXOWmoxMJMqHZi504q08EYteo9a
M2G16OTr6uIN1gyLZfNq9Quri+Q0F4nFWHNqN262ZicAJMgSVXvL8xXybZG14cKQ45DxZrgcXo0S
K4lAC4wORCpywFaJ6WsHnL9JnJIejRRiud53rQHxIfqdrrnAsfoedy5weXTYBEcSw2Gx5Yhx5fZZ
t5vYwlw4VH47Uzrs8DBTO6XDe2bVN2OO5NYlk24DHqnd8kb2G5nhrYTPTDIWcn0emGowf6lYtmZp
jUE9k4kb8QoPg4tDS+2OFa/9FgIJGyU1Gj11kqdQKfBPLDqgLSt/sKjE2sliBC4ctF4helBxazke
C8c5VKuqTqnnJ3cSOLAWpO8OrUV+tqql9NxyjzgXnD6Eyyn+ZDrUgGzrgWQaPJUapztAxoBLtXd1
SjVW+WQOnBXa9GxuQKu0QHtcHb6H+E6Eww8RXK5Y+zmnOaIxvrqEbWMkN3iZIkBZluObKXE+ZRj+
EGDylJI4KDHid1z/OVY9HZ1g/pGpJsLyFqBhj8cCyIb25QgSkpzwt6UNLs8TjhAbFBXYD/gJU4X3
r3sa5bxrR1rYETy0mst2h8z5tWVGy3ze5J1ALuBmCm7eXtnrpg0wo9A2GrdELWBEY948CPInPL0w
+gANDwXO9M6d60+CLZAuOpQ/Za1fqBLwNLd56Gfh70gp9rNmFI9/PqQiYyG/tCoiQH6vnbGZ2Aqq
qoWV0gFB1a5wYpWFlCg9uTRREBWDdlz4HI/NzHWbWggsZk5SxLzYRsVEf5njaCmyW6MiF++G+IYy
0GWmOzzX3F58Pd9s4Yxtyh3hyfiiFGG6ZwgHgaSb3IByctwohUt2Ry8CLufFZ6bDjqlWrug6zgN7
/LM6G4ZPwFPEuF/fD7OVbVuNOzdyzS2oG3lO4maVR849oTHiw67PrALfTbC4vlMXiMY7JtEiewZU
8T0p1fvQQWRUSdQBAynZjqHJGkHBspJmBuIu24W0iLojy66cbBOfhv5RmMUTmNeTBWwB4B1nMy3q
piLFShHd1RmX90GwD8xhfboVgcJSUwPDKfQN/LWgy8BCKEvznuTVfTBx9eavmqmWoBrFjss+3syC
y6ExAOTa8pi3DaDqpIQB5SYbIdphz6Cp9bXYc7NB2dq9MDxJkgSQy2Une0h76XJ1lNIjWiJi6Zl5
0DSh85bVJRp8gsgFaW/5m83OO2X5s4316dZU1WetZ18K8kRkfWnQLhMWYD6TZESqEu004LKbdFn7
zlGcuijFiS+GEis7DYve2KxfRITDAHiWMmwgpTwVGfRtMYlzj/haLUesVychF9zpfFG9KKxAR8sD
LuKh0AHBABz4Ia36O2JuLSmnxuR9KjtwEhoK1tTxzIlvjug9kqguWsOEPiJRRVU+whQQ11xZjyCG
T3lbnllrJbtOiT8jQ99yBBxTVK6ellaxj0F5p/Y6Z5KO0rCrYfAJGecehtiUcjHi+TSHz4FONKtp
CCKN2Low+irT5Clp+0tW9dd2LL0KriT4C3oEkBRvTpx/stuRIDyzn6j6gJhYEQug9pCa8zdrb/wZ
o36NuEw5SlFTQmwX+gc0u+h5pQWopfIMTDPaKJ0C99F4TEkhtbUYrwsbIEKKz0aVX3mRSrs9tYmF
HKd8yDrjB7bPbtO6VrIieygxwGLjquWpr3lqh2Pb5Iece8Yz5voKDSESfYTZS5K8BgESaLzO6isO
2NkcNaHszD7/ltXCZoJIrG00RL/mFDepKlFjRfyg+4LpmlkADHVyAmpl/wQriryqftlU5vAwNvKH
beZH3JXqZigrd69L60Ia10VT1wTTCuFUjI2KdGUEgdhgNPTk0dh+tzUhEIlszjw/EECjsyJhHLHH
/AApTiwpciKHJ1X2V6CpB2dJ2DKC1tjgfRnW/8LGPjlEDjfz0Fk/1Hp+b5xV65mnfiffivkIKQNN
4DLvKtScISeLjXWGHddrB7nL6dvXyA6/auDtxtOEuJdy6myGduvzjvD2Ggq3/XBe4uQ+pybBlEr3
3DjFNZEtaADUbCXfS+wtqPWJmNpoNPHmop3RW28ac9v8CuPoAb/Tva84D0pyfB2zT1aOxmaC0ssW
eTMS6uzHpK1ulNneR5b5XEE4OSuds2yxLAxAuUzqTu09FeHki157YLuBrSeRj3nJoA0F/qtm65/m
h5Tkfk1xsxsp3zZ6NXxYje0XmWtttFMXcv+4dd54w0IMTkEseRn1z8movU3ZWx//BKL1YOlZuLmn
ktljNCl+7E4veYohbelBLWUwXCJksFDUtjXnATKvNNzwDXm1VG6xOJl/xEPUB3iwOigH43mZFTi5
lqbvYpE/VD3VkTS/akPe1AaKA7h9BNPadOoz67W2my0TnovrQp8CBXkNlfZ3MgBXnbMvW5+vs9t/
Ovc2dtEATTcVeT5rUt5a4heQkimXyqnAa8391zAnP6t+YIdoQN9zC56ZyUZcp+wjY/6cOGh3C99j
vd6W0/JTjRC8RSSbb0oDQKyhw0vBBslW1sEdEOaYSH+SNoqDVVEXJq0SpaK5TSs78nQ4zFsd2q2P
DQH9C/iFRWJcb3hsOhJfc4MCNGf6G1asv1pjrIK5HF+Qv35rNZVqzDkTz+4+H5cfKBlPJALi4I5i
4obKaxPyOozW91Q7R62s6N51ZuTAfryKn67ntoYTzERKM21LXsjHvbZiF7Mfc8cBobE5eu2M2tpN
MYA6C4Dvaf1y2M1ZqbKTRbSVbcZNKIBB6cPOVBy4X/mbsvTzIRx6gxujKfhHSNvplTe1iH8WnAqe
a7jvojKp51t7q1ZYNaMhcb3QBolqHWpPdfZG19+0oR42pQr3WMgIiN+2afSDxsDLtJrvyMFiXw6I
56vGDcKKEzku9d2ipTSz03uugzmbEIAq07Yea05BsIIbzlIsZswrnWLrohqg0qN+burY2BL+wnFO
KdfpEPnM53TOL62Id3gJCLgFRhoaxxIMfqIA6XW0P2dLeuJKmLxKL/gUbcXYCEYZw/LeD2kIPRl1
zmg9YBQnYyEcHtW+KoO+cF9Cc1wzHe9jVY7Y7LHpsVVm7JP4WOO3lC7dJrNA7Nb5RROhX0knZz1B
6R5O3bAr0Doo6rOBd9erU/cjGihSRra2S4rXnSn7RiTWA6CRJ6dHptyWrG0y4PcRU8S5RbEbu6a/
GukUk9bAljys3Tcjkw+9pRWLUWRqLDrhm9rfbvWT3Qm8quVKK8zvhUpgtowjowG+oFqROSj72ndJ
hSjZ4DA+e5Es6bl53ZvRtCelYF/cyneV+RwrZwUptSVpy/NxD+gNuLma7gyd9IEEi7Rj6aircE/V
lsruAB5wYpC9luraI/EeqKb0cT92IO3SsMI+DWGpVL9CV7Ep/yvo0hxRdj6RoK4tDwlhNR6l7jpb
gQxoyV+mzatUZ8ZvQG+sbwCPxYCxOwn7rVZmdwsYjOxLSYo0VO7cWzpucm0Ot8XcPfFCzcEYGz/M
uP1gdmmcABlfy6UJt44StCabXpRVMcr2zWgarHAqWgdLeRLqWtzrAbSkKuneq1SGXjSFXpdZbxZa
UjmtUpeGVQ2mrYs1mtcyMZ0gHct+zWg0P5oGiXFlNk9c0SXrL96PdP19dBv7OMvfypIrWRZW9kig
1quSt/qHksI7xgLgHFTiB97T6ctx7SNvK7w0wxTHIcqzw0xqG2zLSnnXMl6CqasFJ6EZPbqK85RF
+SGcxY1XjuMrLhSfvZsZ4GImPjKdmw8isIK40roX1QKZNglKuNEdf2oEmtw5cly+ZDlfiI1znuBh
nChX649kcdRAAJlG4ZXiZRvFExPzgNx2Ct+8nYO6gfUpNFBSaZ41/HnD2dj2slzaZbGeSAk4Y7nr
9/Fi2dsCTVdQL9G0s1kBfczLFBAo0Lx0tcENOzG0yJMaGGCpplsRgxhU3Cy9RJqhPuuZujemsfyY
5qTaEQAvgloZOkLRybbCsHKqhOY8Ib02Ly2ilbCXrwQtRZ9qFfHc6mCo4cEpzN/HH2Q+fC1JoXyY
AAH8IoJiz+Jl04h8vur2aOxCHXPXoEhxwbrtJQTl3bDxipvutFx3BWfLn1/++cBimrSWqBr90b4Z
dKg3c0pyTIlGdo/7VGDINwW1K78HGavfa1zbm7/8V5gdMDl5fnDhYGEwHnUtocuaLREQ/cy3H+y1
2tC209JxcRp+YuUlNmJ6uxwz1K0GreRqQj9VrdxTG5SXmdTF6I/WdNFr3D7hEt9imBBdAIfBoA5U
W59zUw26UNjs/2brzr6x9xe+r9wE6GBGx7z/+SAsKa92U/lp7GRMZngHDWu4k6V+QYZZnBkUmfcI
z/A9tZD2OXiktsqcevg48p0ZOvXWiufwNkcAWctqgGDnhORn8yGpSfSYWVlYE/N63pS9hUjTN2dE
fm0ZWneTcVxV3/SC+ZmCwsXv1LC9USXDmxIZvIGxDUyH+E+VGAnfnvn0DDeK98aKh4bc9L30Qgas
Y5YtK4rEL5mxBzRt5ApPCDLjASumAqILRkPPWHyqgaQjx4vYEu0sGw0mHRh4+mj5pVU9unCFcN2F
xR7vieUPOeVJS5wJsvnB8dIwZlpa/CZ5AvVkD6m/l+pFOqr9YzaS9zS7oji2vzmagryGj812UPBz
sZcXWaYtw7oq0GbR/FQO7ry8I6hTjnrYuH5fk5xgcjXtVLu+C4V1YzPiCIJX9d4oDXLWZtEvU0Vv
F+VmUHdae6gVHPEGPpo20edTocvX2bI+aLzUjVE0k99XinxV1fJUmk3PvJdfNcsbbLjuVs7Wae6t
bGeLBTaMtaA8o3G9Nnbxa5402F+DaeI93SK1as5tPtZ/+TDNs4mZtXa8RYNCBfDPZByAo1KPjL1C
Gvw9hl9GI5N1271aJ93DgslJiQ4mTxYTrvlJKGy/XQcOIKP9ja4O33YH4FJ6aTOFj6puHhSCfbbG
ALQ7jeCXhgouf62YmJQaQVlaqDEHhMkEYSuVChqVnE/Xiq9sRIcz3TExze742+6qmULJDnAGfuuo
ukQc74oZzbPmqp0vDIsnrfb6/qh3pyGSfMeEcW2TFViEt6C2klMHU3V05kOWYXIy1SoP1K7eWxbD
dgeM12x1Fzdj6YXk+jgN8TPTxrwEcmIghXATzMy5Fvn2sPZQ8L18VmAjokxwQk50HfjZPpXT2h8q
8a0VA81gHP3WbAUcXAXUGfZW/xhrDHTQoa7SwebTGlB4mRohhbEGWbglhzZ3RhfbYKh666PcROXL
IjbQESZGOuUvJyIeylmybdg6u9JoD3S3jlcxavFCXlEPs1lNDAk7I9Sp7H7kyJrnimFz2XQRDg/b
cIH+KEespp9xGm5dYRAmtA7my9x4VUWK5iIf9mieeXdCGBbpV6e24wEnYsUc8qmBJgCfqA3m0Jq2
DW7CzdipF3bRx9YCpqGrdfxV8fOOJIqqPt7jF6335TjNm1SHH5FxI/hlmz0TLT1juyEqOI+cbBc6
zJHwk/VIBNxaSQI9JPCnzCa2f4Qc4F1m69nUpMXheKwwZPINujau415jpTqrqmIGRGgx73TqQJ2T
9h3iz29dYkUxYoaxk2bXHluel5m0w002ptlG15qgKMvID9Gu4Zo5of4PmSY4cxADd8Yw+u5OFMNy
Yv8qaHa6BLptvhHHWfasBeP2l67k/AX3piw2koVOdL6uUB63xdWJMbfL5DU3mJhy+NKzOewW5vE3
VATVt1UWW0mRZFuNeKrdIEZ7LyLtRPLWwbbVH4hpX0LR3RWWWxv0nUQFILhoKQYACuLZtUyflkj1
E7V5rPTWxmESvUpzenuYQwxVULw+F9fZ21oe3W1zUG4oU45uAhQv1pd0Y7kpn7god0MKSkOLy4/a
TqsPhFobtWZzxpJz8PMS/hFzVJYKqniHb3kwFepJfi6b2BZ8kxrrojY6ZqDusXDq1ykazvU0r0mS
MRAc4um70AvhPyDiwtUwEtKpJ4e4Dz8KrfO1oWu2XZSw8yDTkIQ6EkJtHtmLZTK61jVUrM40U0D9
huW1XFcPPZl8yguAd2B5YxO/jSarN0LrNsNaFWmKzR9QZX8K+/xeADW6z7ODore82i3URgY4CsXB
BJwy7uqbVhfEAUV5ercTajPdYSZXW/b4UMJgPuOv5yxUq+wr79wrslbreQ6b7OhYzKgmdjjW3NmQ
8XDtTww6ndhB/6Mo5hmo9HfBEHWHu8KEodia56wbwlNb3v/+O/miEefVOCptpYUDexiM89RIRvRw
BMwA3nlMZNqQ7FM1fGoY2p6h3Ijzn/+FkYFJnDYccVrVZzE5djBGTOdbs6x8rjKLunJQ7n8+cMcZ
AeRIdLzwEe8ouSEYAMP1Gz0cDnZpFjDNsSd4tkbgQsHgdBirR8uysoeunwao9Pm4dSYlu0st4BAw
7owojbvA1TXPmTiNNjrSDLtjn72bMb5Gsm9mb5CZ9k7CD6iyJjMQ51Dnl24XXXt9y22nvoN9HQ+k
NxAsR1afEtd+Bmbc6xoZB6PaAfdWVHkklWhgAqduYhZ+O+YZxdZOu/4yyukTUsv0rNO9MdMh+5qV
gH22y3H0DfNizap2jzL1txyS8pAN3aUJx/SxZ3FEE1cYTJeru9LFtN2zX0elfrGTSYe+jHZMH91d
N9gl4F2oM9GCZCFjhxA0ifpWhjNiCjwkgYX3o1SN9qY5kh43mR3P0JCRZdL8rnuC7KPkOYztjmK8
OJiCYgoylGjN8cBbg5WwWNIDSb/vLSmrF+nrpkbaRabtNARIXj4knUeKKhyBhm4lK9qvrneY0eR1
8bCwZUb2PNI3syBHzKqxQYqncpcj4N3KKJ1ek2Z+SBf+QpQxDOyht2xiSwPzjqhqM/TtN36+8IRr
Rz2XPXdGrDcc8gSL+Eu1op6r5C6xK1CYaMmLxi5orysOESfrL+elqo//uTj2kjCQbKvf3f+PFA20
+pDK/r0+Fln1r7xq/1ESS4rGX/7W/6pinf+CIrAiGi1dZajmgKj5qyqWgFdyWkEOrUkaji1WtN1f
VbFEtSJWdW1XwBjUNY6kv6liNVI01vRWZhnAUNBe/UeqWKS5/yKKtXU+McGTp2N80uk+/lkU2yL8
BO+m2ntWwwLhQLP4U6/rJyOpLL8NYd7HdLAW2KegMJjfyoFUJlf26DwsLOtT+WwJGOAj8ri4R0xv
y37TpQzPS2SkzpgymQmpmRupDw/sfE0sUO2XMhDcVZlVx/Eb7XNNCu4vd0W6Z+KSidXLH/5Mm9Zi
qv0zrtC41bqLT2wNIOD+NeCA0aONC6Z5bVWKkfy3wwmjvGgJioHIlDuGrgpDD7QnjEEMP8t7XAJs
kflcGGskT6XT8knNzBU0/G8P+M+sMYb31HZZSPIDI0MSac5K2ep7tjuFazwha0P8w45sW4Z0+w4D
Be7Hn53A9lO7P5NShcya1QV2ircaTW9Us9YZtRbl69L7JmX4sYxxHouHpCnSN6WHw0EO3imsFHY1
rSy8XHH0W6QNadCDvm1slVGXG4/PpdFLsOU9h1Iz3izRV8jfS7qsvG/PBLM7rOERaxTIv5gaWoTP
aqS7cVez23OUz7F3ywec0KYTkXtFmJI1KbihQaNgHWwa8v1Yy2m4sGUffiWuKL+0KH5ohiR/EnHH
Ls6Qge1WqR/Cq9oOEhMuA4d+Hy1E3EUOe16yNNh6IDOZ3SOeYe0sYg3ZCOx9cS3+kPhXJr+60vmr
ldNPvsKbBri/Wgn+I27RTaeBJgtXvj84x+mUr8x/YjM7FD8o9bo1ESDBn6MSEbDMS7brk521jGzf
pfoqtNwA0uOVlsaKLWmUpyQuEIcYsH0ymBCP7YLyWECVG0t8yFM3J1zJHbPyJS+8nmC1Y50njV8S
rchAxaXe1tl0C6ur4einPPfJa5ZW2ac9ZM99WtcMoxMyGEaQojA3/cW0cJ9FpoUluvhwGrO9teC9
9plg4jKwCmBkmpOZkkbLoevAd4owSHnPLv3U7406y4hcnRAchxM278TGvGkXOGmIek/zIQ9Gq3X2
YaOZzFiVdlfXBM5xXd2c2iUztKdOjLOxY81P19jPmDHIUb6F9ZBezFk8dMgPkMnxj/T9ziyd6pg1
Mc09SlV/Nct60NCm9bV/UEqyiw2Q29tqvIdMeQi0AQdYdmN5nfsTILJt26wjWEMBiCBj8O4E+tZh
SJ8mJnNLRI+L5lC+d3Wf7LEVtZ28ufYsvh3HuJhZGpJrS+tedkwfFhJUpBTDVZqz1+l2e5kb9Sc+
IBdZrnvmNrIPszpG1yi8T1AwtFQiDx0b1bMzieIA2RL8upfcSN9bXsADVfkmw1BFEcuTNozWo9Ul
Z5Uzyj+KVpytLEVY1aUfooV36S6/DK36ttN0a5P2wgH9JjP4+LYTa35ST9NB5NY2u3W0waAOEhkw
GPqKaiS+PbND31RN9nQWq6n8rbcdh7hzu7hWs/kx2dorT7Z5ndTseUm7nedUOhJGDTtVaOaknPLE
D72W+zY6DgLaPpk4NcF/ftP+X0npADm//zdZ/b//rU/ln/7U5Sl4/n9wVzNPtPGU/PubeodAWP6S
/xR49de/9PeLWrWEJsA66LbG6JGL8m/2Ff2/+DWBOarqCtv6BzIzt7FjsQ5zuUAJYzesf7iobXDO
qobNxLD4aNvmf0RmZhjyrze1tX4KBqxdrmrN+lfKbsNZZsISG/bo5W5yxN1akZkHYCp5TiIm20as
vNWGUl301sEQjc37WDTpcCaR1h8tBMoQ0IrHBD24HHPXI7K4Py91qxxnXVxxiUTsfmJlVxPogepl
wsNHeqcv3YA5sv4Mf+DATDI9mBXpODaotCY1rMAqtJcuxbRONtbPYjxnuHOPIoruqVq8xKYB7F6b
jEfFDZvHukdZVOvnNonepFLL596dUERM0jgMrd84TbHD4AhaftAzcJDQVTiR/WXCTha37fwcuwC9
SDvf64k97QFgXOaoFc9hZzbHfHEeZT9Mx7qX5pm//9cPbS9a0HRq0DY6K6o4Nffk3pFncuzND9wR
/U6LG4oK5tNPqlJlAXncFr5k9vocmmeLQG+hdCBXEYmZU+kES+EeJ0eBSJZl6jPprJpXZfZv9P4V
KNRU28c6kdFTpIsnnePaYcjb263xq6vI6immfcIxcSLDoIrkNSRe0kdiKb1oxlOO0Mo9T+Z4Efjz
GGdHW0XGYI9sw3pCNodjyPXwMTPdqhY/tlPjoRrGraIPmZ+TSOAjyaSrH5ayO5Iv9o6BpT0t4SFe
vdJW2gUVjf0+7nWJC1FuHc2KTyZvAm1GU7KV5awkobaGZ4sfw1oUsKjCW9KWbVaqt7/xD+ho3JXn
fqArjNeZ5xI6ge522S7unPocyyyE1pKo11VoNwMfPXDNtht7gB6iNu5DS2ziQkJU6e6HKW1uNmMN
z10WbQsgtr5FzG5vNiCSfW/KT7Ouw7PbEPVkuQ/dmpbNNhp950TYeKTxFUtDxdnvIMmMoWAXVYzR
JRs9RcyQn9uSxV4x5jfDSHxIc9WhD6eaiR7LdDczpxvcsDQ7gfycb6Orv+fhlDzqkrWYLatLY+e4
hFLWn2TKdicJ0haQL2vmzrFe+l9CWqSZOOszavEJQrlgd1pk9rZvUeSYV7DkLkjyzkAWBVmmSq62
AHcUduLJSPpnkXUXPjUdvR4pEMXCiIqg0h7OxMYS7Weh5WIDCli/msxZCLlVlCXaWPyIsoK+Omd5
6WmRuTVIANixGfnRFzX/UtZdkzn+jpJy8JdhPGajWZ6TZjn3SYKADRituc6EcC9jfh0QVuzbcej2
hZHgLNNplRGEVvmo3nAdBa0a+cU89WuSp4ANEDZ7JR2+x6xG68GajXik2OsA725KGR/oYYrDn8LL
Kkm5w8yHXypvmi1vRxRMZca6r21iNNWdu1WEjqZXHdAWWtU1EmzC8hBCuFtTJ3XoltViZk1JWHwm
GywFpI6jRcd9ZdSauplz8iWZzqVkuMw/zVk6u8VCZk450hAOg45eERExX/laWew0mYuAsbp9FT0H
Ea63A8HbPpEl1Alcuzn379yOOzHYuZ+tV7PCHY1vnsy69doO2FfsCKVkAMGVPnO319zx4XrZD+u1
r3D/F9QBzOCQrVEYxGuJkFArAHeUQb+WDzkYEWub/ikq1vKiXQsNl4oDhhhxWqzNGkmnrv8yco01
RP7RSQJgcMydb9pavtjUMSP1zLgWNkgUVTxC9kY1ZX6om/h9oOt8qRiRGolzsFy+silUpnsX4ref
70lfRFeLyI2DSVUFgJxDhjqrXwuulsqrXUswlVqs+lOUreUZlVJ4op29EKAqvjtqODtjuUFJ52b9
u6ODD0PCiE5mLfxMKkBzMK2jaZtu0K3loUOduPSnai0bWdRVV2UtJevxjk8w2UYVRaag2rTWsnNZ
w/XwD7vblb4BmYBvyZp0Qk9GHF+8BvPFa0RfToOx09D+DBoqnDBbZQM6kCltDfdD8j+vYX/KGvvH
NfYRucTDTLpYQy+K52UNCWzcbgjycSi2kgTBuSZKMFxDBSsWDOMaMxiLO/47DXwgeYf94JS0Wma9
zWzsgkYUvXbo+17nZX5ve3QRmurc2HYXEC4djAGyOCM5JfaWQdZN9CE4B3PG5dG3TOP1RDs6goCg
6Rav0YnuGqLIYgg5/QCvG8MEnhvk2hGRKUOb4ADVm5sz6OW5yYrveA1oDP9ENbr1PjToL9YQR5s0
RxCrLoO+1Ukk0/w5n2K5D2scQ3WZhw9djWzdxoXlN/3osJwfXNK46CaEqu/gmHr1GiqpEyNpuYoK
o2akizZwA9rMuZUBhNVsOI0PqKPwTSWAyofCBC/Xxq4BHdl4sciutDd57UZPU8b4fh1pZld1zb+c
m/ciKS+jYW/jVO02mhJ1WNjnfV6qv6QierJ7F1LzFPekG9+dZGzMv4mrdm8Pxc8+bisfTeqCCdxB
psli31jocY2ofkhJ70xW8eAa5znjMwRhgx1CNvITzAFeWLjgefiNmncIOgicvPstVoo1vmQNMhkH
Ik3iGfuA1hIKSNgJDspjv8afxGsQCiXWuJ3IRhF/QlJISynQJ+9s8lMqclR68lRSyXC8XiNW3DVs
JePvbrCOQbNco1hQrxh4YmodVD7UlG6NbKlsg+ih1fvDVYmkeo12wQ/Hub7GvURKy5ySAFs43eXG
HAB0EIDbnCdG30GDQe/I//HISinZ4D3z8zVWRidfxgIRfclInMnW6Blu04BJEy8flAlwqbNnZEoG
KKgBUam/8QhYcNflW2goFzUntoysMzYK8l0vunRbgS70hjDNfMQMFdK4PNs7KGboUsPpA10HBkzx
M02RlcEqih8X07mTWfkgKkTx7m+dzMAEI5tnsafZKixuaEWZMmCxJOco9cK8ZetGcHqB9QGw3FZP
AZ0kRF/lU/fRz9OuLcwQLJGkFaxkuGPCEG8w0mX0lJh21Fq/5znbdU096K3ga5O5faDoI0qbBRZu
0jDylHmvihgeXnmGq2Wgns9IXOpJL061F9c2uUhs5dSyP08mshPdDM+hUBOUrgZJX2gNkvHBsLtL
P8cIhaS4jw1OsZGvR7Vf2mUN5kJ2VVytiH3cQA4KOWEZyE/k3Wk320+NgsBT/hJG/8ZOWaN+Ajb3
nsd0enWEWiUWIFOTtvnRZcZHX2AiYSXNYjlGFMV2DCWh1n3bdfVeN/qpB7VXQ/lDbPDBgRuApPNq
p+hAihq3yZ1/9KjFXF3rNyMRjGQu6dKfUrYmVWS9yLb7YC+D9NeEt0EI0269lMspJ187SW0Kk2mb
9YA+ZpBrm9pc0HSb0W7U5GmN4WPF0nfUC/0pi5tPM+prdEj5p2P5NShlXnhA3o0o7hDvf5VzOiCd
LwPFQYUaoR7NmwQQxvzDxWakJqUCtiM65lX5CVoPHLiqvYTgF4AJoQLK3hlAINto9XKrOeB/rAEn
Dl38rhhldyRWfUlZFyVIPmSlsTVw0BID1ap4g33Vnnof1/f3qJP5GaNZjrs70JYSlSVHRylIbHKI
nKUQcUuv3legLybXqo/KEga1i7dIi75J60JsoSz3ZkmuhtRO6Dr8fjYfE8M+skNam5TtFCI5+x/u
zmw5biXLsr9S1u+4hhkOs656iDkQjOAsUXqBiRKFeXIAjuG3+hP6x3o5b2XWzbbOts7XtrTEZVAi
JQUB9+Pn7L22UdcoXRhlNRgL0Srmzr4K5rc6rx5laJ1J4TR44xJ4fZFrI5cNOv9HkeLh+/AMjcmF
nAobIDl0EF62KUePyTWZJagZWnHWnrqp2QyhfREvocxuGsLrieTRThgY+5JZRyYO+/w2GmkGNZfg
KSmW9wnNC8HrCaOlgod50VVgCz7Eckh5q2zjNDEN35h0Mg5Tr1TUpeYlaKmcwcAjycihR+u6EyOV
dQoJiiROkmU44KM6hCiCivvbGufPfWJ89YLgN9DZDqsNlR2REXuxtPuJiSOMQ999NaxxjWrF/MMz
OZcmMo2PVR5moGHtqd/X4BS3FLl8eS2Pq1k+BrYMyQ+I8Q7FZn5ZEkTXk/HCt6HBBahlS2YmArlh
RryX0dhbS2zhQ/a1mnwyGn0AKt0EtzqeayBsSkfe45dDAFGz6xJwt0800RT69gaPwimXJal5MVae
jNjTHJtGk4/8cJVgijX+gKgCDi2kLOwQkSKb9bcTjFgEzjjTGuSwsJGepzaL4q59K1tiOVeBJAYx
deM8tRUyVLL4mIK2qtlASajaL6PvnERcvAQY0hK/ATlGKRywBEEJ+ImV6EuKpFzQrCyx+ZRBe8ga
8T4L78NDmNxZy6MW4W3anIe/8O7WwvtJ0qyztWxZ7WK0V+KSGsaHTFg6gM99D4kv9F0k8gIl0hbO
8H1Ztoxr01NI6mJqIYSRtOETsuJZhLa9w2DbM8tLLNSXFQlHMWu7DHO5jRxaWLa2+egSYwvxFxAr
VdYg4EcrdCtV6x2NymDHxkltF2qTy+TrtEw/ZF//6krMYWvVPIA9fVU55odWJ/GFw/AK23zHvYyU
3n6AKAsJyYIL1v78/O60YxOmdd/HIvjZCnxb62STJ0IEPU/q1lKY6Rlqp7ti5atckiebaf7uec2L
KeL3kPpyoqNeZtZva1G/A8rsjesjUiLOjBM0S27hPFLknnqhYNniD8P6UdD0HaM5Lp8a38RzkWJH
MwD2b2PQWZ9/GNonbccbo/aYOwRclCQkLoranlwdMvmQ4HSRz+6w8bLldf5ttIEJrBRDat7uxuot
RMGxN4RPpEJ/AcnxXIolglfMmcm8n9s2QYq6nPN25GkK6qdu4JkxcszVNFQKA7KDrC6o0GAt++XB
64ByuKPzlpJ7PRusa/C3DNgM8a8hdB8yrwrBzmdfgfervSOls+l9cUqwRkJLsiN3xQnjcbwximcn
BPLEgJb6qr/imiYitb6SApASlUTvtBaMxwNzjUhiBDI6zO8hSp2NrEN+jjPcv4xz31YULX7nfP6o
mLrsk+FomohZSTXf49D7xjDJPDAp18dy41QPLtIWN/X2U+j620aghoe0suewSVmYT+Z2tK3gMDnu
3u7N/dAXzgGM8q1W9rUDG7MbGrht1cyqEAMPyHwyrVOn7w9dgiFgGT5IBEx2ZXtYbGM3kPyVkk5y
nHYqZOWsHFHsvCS7Fg4ql6X0vrqqeDPHoQY9iM+0JUQR+3d25wpurWk6QCGeN2JBvQpteoNKhR9q
azpn5Abclp58ask73Obz4CCJjJ9lU/5UmD6YIs9fxyF49Rr14Maec1P9DJ2jWbr9Kms3ssci39gA
uQCaQAAr22WXsui5w3hBglBvUvi1Zznky7Pr8b5zj09YN59jUx5VWNh3tB1zlqJ6OnsZbk4n8c8r
yJzDSKW4oZvjjp56oRouTr4TfLdAPdEgwCo6oe/ctQOhmMNYPIS43bYdmhj63V7PGA09nWPAUzSy
yJJi2nH4txEbplvAN8HZtb3uqbbzr02VvZjL5H9ZsoQAdzP+AutxWwIKoWZ3EzxX7clwpv5SrxO7
UHehhHtIHObK4J7o/rEmG6FpbEGo/VoVoL8VtikcuI3s3A80WrilXSM5TEV3i3PrVz12+cFOpo+g
r22SmRizUb66mzKx+Lku40uJDn310Tzl5j6Nc5gZlVlcg+f0insa4f6c3IcNrgwA4zwcaU2jM5QP
XeCVbHojE6tkXUkNwJnI0aIG7cZ40539qKhriASp8RNHOEKTzvn1OQkfrBjXsCyupQ18Rkmnek5z
6T/K7Ofni8T7vhqFwSk5XSOxFO+GCHsG63ceGHk6oGnKFhtXV98z0qeJTqKX4wOqLevRy5HEwX3Y
L8Sv7yZhhUDJasLIWYn7SsJfIIdiO4Y+Hs5sftP6hx9BtxTbPE0sEEX3PXYeAnknuAtGtZxsMz3L
6hYrMMKug+ugazn5pvD/bEqCATnlAR8XyReVlXHMC8Ci9bV/7EkWBDdibEJnMB7j3jMe0d0ByXMx
835+bkAKn8Siv2E1C/eBR9IDLbDg0TYKMj0nt9mOLSl1sy8fZ0FcMfwAZEIupciE2n4pnPjUchDE
/ZFOD1N96mLbv5dzaO8yvGi7lr7UvRxwoDIx5D7JWuseY0aRC/U4x2xUmDa+fb76vNCtSiJp8kg0
Xk5mUcV0D1mH/+iWXX6cq4bWrH75+bnZxDxllC45yT2+XwIvnoThdk9l52uIQ3sNk+Gl8jL/Ll3H
JhoNWD4lavCAv2HeyCtGtOp+VW0PxYFDiYUlZA8uu75QAP0Kp4jqrLhvYlTtuEgtENvWB2fIMlLr
pIBrOwmPV0ykBiWkOZhM9Lz6sZxyTmEtpIz6wxe1cXLxoiOPI+zDgmlzqmKUfkWfHebrslj9yU97
moz10B4sltJTKHJXVw/E6voA9BrUMtIKQIQjmEwCuWyyjPdhxFgYQgwcZOqd8qWaonTdj0Zx9hNV
HBw89LucQAWYJgZLC8VDbY9XP8m+Y0CsOFFU+dmEvocSyduNxZowU44jRG8oqPwvvA1sISZBB4T5
rDtRd+orDuKIJWjrt0n6FqaE15FfVB8+X3K3yw3HxA9ZT5KmS9neF6Wo7szG2TOnhzRtxO6xLNb1
VFQkHKL9LdKDLTgCAZBej4FBD3qu7A4oMPGDt1msZyWt5VgN2Y1EbSyeSTlV95ZHw3Am7w1OsE/8
0ZAG3KkhPZAs9e9Dafz2GwdFjgjqK7Kv3RqkVLLvBLxkd4PnvaKOt05BYcImlOrBltb45yXPRsxS
dJNhZ4JBkvSPtpwv221T13jXOBcMCagbQrUT7nnW8HYOpqPU93UmxK6JO+Paot2B2EmInDNNx0k3
GtUoPBgHuGRGLLjHFn92bJUAY5xWq7zQbHm9Pktly9eVthVzheVKBL28dhIzcaDEYziCYnRwVt/I
dPjWVsTnFs70Y+0414y5P3yjwTaxv2TQMEYAME0SzGxTnMMrKznlzEa2ZSmeXUMx8RT1tQvb9skP
kBwCwqx3//pY8p9OHTVj7+/Dyf4/PmeOyUejg1b/4QWgiGygAv6Qy9NHP5bDf/x3vvI/f+f/6y/+
28fnd3lZ2o9//28/ftGM2mU95oKfw1+lPJ+CmP/bUPE2fqjm3+4+/uf/qP8PX/dfc0XXDt2QFj/p
mP6nyufvc0XrD9s0+VWX6geRD9qgv2Hxgj+ECfMOubTpki76Vyye84cW/1gh+g8PPp7r/UtzRdqs
/9tc0XIs0xS+h8KO/38OPv+KxaMh3RVNRhB45q7jLoM+ycjcsCO/lzDKlbGLXelGicdlGrsU5sRq
uhFOwv6wqvkrQQowyXOYgBFE7zlNkbbSNtySwX4QNLtuLarlmzWk735hUOu6cMta8z4mtAvpqGn/
QGr+NR5r97kZ7OBs6lUs7KOyGrOHDMDG1ujT9JdMCRaC64TABqsRjpRLU0j/aWBHOqcm0zHwbv6T
0hez5clx3WPIeczJ/dekw3uuxjeOyahJIUWxIsyPAUa7xwr/966jPD5Mgzs/fl44EF/FuA5PZiqd
iDF9u1tJAQpz0Ty7jZpxHLT+jlmhfA2rMDgtK3Eqny/dtFj3k7dc4jaY8Dzm82EgSR3ZkjdvmUgm
OIyIdMF5FUSWCvzIddT3oO8CaKGpikozq3Z1fU/QK30yTtf3nxflLgxFcmHvhSymKDQDxZu/TtvO
hKmpsmnc9SQ43pXAi25l2w3Am2TwPhIY7jqriSdXOEjB1Rqt+eieAgYBRVpinG6Wd/i7NKNimm9B
UN0KfcHHTIDHwMjJon3j90P76tlp+mJYryWGTuxI8w0tEitxihPLV5l3jovYf2BNBt2y5s12demT
WXV1HYICM1MyiRNsv+2YtdFkqOyubBXri0XvgTU+KfLI8Rm3IuA13AwI6FS3NWoWXJ0ro9/7WJW/
ByCvu5zc7s2cjr9rx6Kcb3rsZG5G6zpXbtQa3i2us+Dg1lTkwLLpyYzJ6+qUzlG7CNeFUCpzSJYX
5f0eugSaejMSVRsbEMvzdNrONKzUOlZP07w1F7k+uYGBgCxQ2dHJkc7kYRHs4SIMjz4iNAZ7aQIC
2S4ffcE5a+iP3P/iZajc+piPK2mIsjGiOBXEqFv+nmgdapnJPqoxEA9W7TL6aXpFVEblvlSFTHZe
3crT58sxLHyGVjTX18JA6P3sI52+IdvUjfhmX5BGtplSLLSxie5ozKzvJkloWGCgYiNgOTrg4HbC
T+aNDJYlAlPzQs5Jt43zM84nCFukJ96b0Na3Fap07Ix2d0wmfxfXtRWFXnFXFN5wdibT3TTgCU5O
0+Pis0ZqFewWc/lCp/4bv++olgOx0PldXOckPSBMeCzAFVH4+F/zRZIxWz4TyVNvJ/qHHJw9xnUo
qqwApTIiZbLPOu88BDy6joLsosR0DRWSsQmWpDuAZbes9Kvw2uo1r30j8ultbz5fAs6CA9Yb7wno
Qcx6eib1VjLy26latDeUBqjNLU6K5r6JKjP/sjpNfd83pUFFhGeTodeILzYQe5EYkTngWhO2tA/w
mrY40ymZEASoASFWmU3cHfjK6+JQwr1BoYejyfY2JV7P4ziGmD6IUIsLJij0+QAO5RNniMU6dsa0
yxvjlNb4ICxPPbWKaUKX5vdxSUuJAA8qJXJK7ETwp/iY8ggt20vZ7xJ6d8yBxS9vPsLrok9l9+9W
gVmp7Ka3csbgANfqYGXLyZ+/VDhMt/4gbqIzM/KVISXJ6toZFMZecOxVivQjkA038vB9KBkseu6T
36sL8TLOHlMkhaSTRs00Pc+r+4qUksM2Gk2b/Any5o8dB87nOYPXNTiO/b1DzbjmAbI/YV6Tlsjv
Vvhf2VYIrk5Vdw6kOFm2Xd2TsMChIEm8d7K3QQaG4dukxvwwqzGLOL8XT5P9Tc7zR0Y7/H1d/ed+
TJvXbiUgQTLDOpZ9470uYfIYiNm7HwPo9VXn02PmLEh6k2VBra/NfWta1ffZpV8ENOt9gCtCb5ms
7Aa1JQG5fXjljkVyWov1naV+WymDvoBV18egmKeNNeJETVBvYLu8Uy7NXiMzfrn90iFOkzGNTCb0
fivhmROuCYGxqvKobNm5oaT61d5UpP/4FpGerr6scU9i6RDzUZrSQfl8XQX1uC1w1W19Sl0gyCCN
NsqwK94WSvj0B0+2dRiBbkefl+nvH32+dFdWZ5mI72uGBL9y55OoXVKsQBzh+0xMeA3bUp8Y/bSa
D92aWLdCVgdnJkPCJNc1CMi40ar3dCzksoOfBvzJM79ByHWfJFiwvWPDMMndliVJtAlaTjaOygvA
JtbDy+Q302MYAjRaanUahoVm3aJoFTlL8EKGJDuqtV5QpLYflsoeWqeo3nJK4J3neEhrywJqu0GS
T7PA1ulhoGyA8D91bfVR9U2O31/ovW39bcSSwpptiUc8jqb+e15CdYfQnxScF4IIB0PkB5lxyL10
3sQK6t84vI32SL8k7BBdAqtul+MSq699vbyZc/WYqWsS2DxTPloeh9tquNnDhM+z5aykdbnp+Ly4
83D9FOlCWutvgn6h76Q3IizyOx6bXe2TloouejhlzhTvLN2sFrHML+6SXiAhf8PKMWOi66uHrrUR
cTSe8cNoxausmvpFhaM6Y4S5Crx42zqDeB+DCr5y3ts4/iVA60mMxkpBVKBNKi33vATzy9TriU8S
vCxFvd5xO+BRmcLljpUSMQfMeNmHTBX8h1wIMKg+DZ3EgvCd+F17RDl++/zduWJTW5T0twlM+E0N
seJofunTqrxQAbJTT5W3wyMx0rXrT1DZZzylUJpae33BvsLWFfu3OFYPWWHWL5ODu9oEZ0SXHnNc
QEbI6PmokQQHO6zXPEqg3t34dxk4xaFpnXdPlu3Wbr32AEBCbGBNyojjWPfnJdMvoTTdW3N9K43k
p8XOSTwRPwBGjb/DeVEPZeIz6EaVVmsd7TxOK3QcsrmYYqdoiiq8Gox3TDdGKrvEdxnNhm3BJI0x
ZA6pYKyf0etW+5QUn6NXfq/NW1JkhzHIEfpmR+pGIIKjvK9gwcCbBK5kVAwGGJnJAnRcSKPD4mlb
XHXscPnTfVfayv9Mbu8TrkIa9yGT6cmsf5VIqNKuflNW95SO5XzhITiPNqukhzEogfcRV/NTuMxv
QWW+C7ci7m5OftaSbmustrBhLmnaPZjNwPdRPbZCdNOcE7aYgZ1o7apz27/XjMzZbNIvUKv7S5uO
1yaLr50X3wwxWpdKknGIZPgQq4WhTK6zXpr+K5bMywwoSANOqi+hhaxhhaZvEB01FB1EmdVcblmG
ywkw2HCpFnj1BG+VEbZvRCZpvpFWtp6ZPhAEbKVRXiO/Ur077sqgYOJJIxocNOGnzOy7U6Zfthzs
sUTZJkwBSRZ0jrl2Ohi2o645+Cva+OU56cLiTrpVeSeD/i2evfJYAts+10l95O0p72K/cmFUJLyX
ZRgQlfojK4W6uJO8LcBCHj4vYZH4QCcELiM6Eas12JjcGQ2O7JE6ePxWMsa4y/UlWYf06KuE0CV7
NdnuQ/U19/ua039d0ytPly888XMr3wEXpdR0U/nQ6eoIslf7LTdgmNaqis+myPNvGeuEz/PsOATE
kjyx7VSgXt0JnQ5JoQTp7S3fHZ6GsfvRkhWzi9WVDniN8HzjjNSH3GjGnpxJj7w9dfI1j9Ox3RJM
NHZStwNJVrmsg3NhPWYB0a6hkMa96zPi56DW3xLUWEfAOcHdmmDTZ9JHMN7YDntfoIdoUk8bjD0o
4NQS+L6P05pr/WSTRwICC0eIjdRgSlcjKmMNq/QLsJXpAsCSSgQasoZajtAtyYSEc2n0l+WTfDnC
wFw0DJMd9o24qGy3wslMJLxMDc4sOMttJw3TLDRWE+g+ViKBrTAd/aeR/snoiOkpZ8s5+0IDYA3k
CP0o32jRHuouGN7bL0mpKarDyprg++ltsVKG/e5YvZsyOy4DXrxiDK/SIBHRcdarR8pPBOG0v5Hx
7mpY6CIX6zLn7tGsuvqhdvyYTmgTwIbaVLkybjLGdrcfh4a/HyUqAFgofEZpn1w5EB9v2que94Bd
xdzlashpo3GnEOLU3l1moH61eR6leEoTgu0Yq8tjpampLb7h2+dHUw58q2iScW/b83Js+5Q6aPTE
Ux2bD57MTjS60i9YIxgywnMU5YMBrPFYjShrWPjFAemNsaeq6p9mx+Sm6xmbxYzai2Tc+IVZ/rTy
jj5Oip/SqNEASmvnxVN6t9gpCjJAsmS0r2e0TXjReS/MFZXWqsUnc3aqNIg200hagwDAQUNqyxVc
bQ+3tojxghrcd9KUEya3L+nceERDVjfJ3DjlE66G4DIPZMCWK3KJSSensGZrgZnbziI4lXy16sHq
Doi0mrIzdkTvgA+vL7ApnsAsYQ+IpyPG9jMlW3xVbfIrdaf7HmrvqPG9BL6nUaWRvn0HW4ndKz4k
s8C3I69hWb0nFVDkoZvy7VACqmJNIZgJXDACv32nAcJdD0oYaSIDMTmUh3HoSFLWyGEJe7jVEOLS
pbcHlDimLnyApZjshEYWKw0vlhpjLDXQmO+TXJSGHKdJ2u/bjkBquHUIJB2wyDi92svnR2SckqgK
NMQ0UpOefXofkxB56D2vvnqksRu+Yd/5E7xlDCnbbiXmOqcJwlSzeBX4+pmiTP2R2Cggwhafl0g6
ka8EuEyg++TMSc+WW4TUMLxbzsi/CL5YFMasPsWAtWkp/GQ3yTbfGT0M/UnfWgKgdKjR0kQObboF
2HSjLx38aYbkxrm2kuU6UL/s3KBrImUjIRrqDsSuinddUoqvVSIfAwg/H2McRqFj99+yoZY7uWiZ
W6+iKpxnbD4l3nz08M9OOnWMaBQVoH/p0Kb/YglLNpTatPeD8slDVOi0KNJ7NVXHtRmar6tnnjP/
J1FLaEpN/3kkUPcrh2ZR1O6uKnUWfVcN7KMCis9U+S/GUDOHd4Lho09/lK7VPkjOKiwboMJNDQ2v
UIQ9rBokLjVSPIQtXmjIuK1x460Gj6+fCHIFjJyTHb3aSgPKNarcgVluaXj5pDHmAzzzToPNY404
Dz5h5wnY8wH+OQiLYOdoJPqq4eixxqTD4PhdaHA6KtSFCHGW8BHV1s3SfHUNWmehObUavT5rCPuq
cexSg9lXpQChgmpXGtpeanz7AMc9tTG7EdPW74n9RMyice+GCfi9gADvaRS8WdjGxlwQPSd2S0Zj
az00rSDBi4f6sTBwBtUZFa+mzP/5KdiNN+XZO0XnLGQFoLBqn3sE6/Skma6vWIG+CY2vXzTIvoGs
8mJb1jmAcS807L7T2PuWk9vOgoRPpG736sDGdzUkv4eW70PNBybivAo4+gq1AZEZcFh5KjWW/LT2
tv3Mmk7lpkH8vUbydxrOb3t0ozSuP80fco3vt6vie+4x4XNh3yOOdLL5QDcD4iB38AXdVnYxPkMA
Yn0IBsAMDsrZdapxNtlIfECtgwTEZ6SADhcISBnwYuIGWh080OoIgoosAqlDCZJMxxOQUxDrwAIm
8ZtGRxj0p3Im0GDV0QY04GuU9kH3EJJ70OoAhFFHIRQ6FAGN7nDk53vC8vxekpvA6mBAiNQC+IFI
BVE+Zba7r3TYglZskik9IKMniaFRThfN3sgSMsgD0JAVXADBDWaOSgJlvQMbh1gHmrUaSAxOcDEI
ffB0/ANTEN1BuhbU79AL50fbJCoChuvjQnZEoUMkZh0nkeT4xR0SJlafqAlWQppThE/YEIh2QWXt
vSk/ZjIkm6s7DDqwIiW5opNleRQGMfRpLWGSMukv7H07h/tEx14oFNieDsKoaiZv3DPo+hs7g8vu
v1H8zveI4xieBzkc2coWJH3D4fW6d6WsBpS76k9tiQBnxE7RzNPR0fEc5YAXQNYdgahwY3SER6DD
PHxnTJ9dXwd8SErsWId+FI4rjnCuSAIZdSgI/VCyvsgJIWtsPQuM6Jf+LZuM7DiPtUfR0vH3mEkB
anxBy8eeR/MkG/qjnYNtOzagSxYD6WXeW28ODomn6z1QxWYe1+c4z73D6GMBRcMzb0ov8x79vL62
lbGgYFuJbU9NAu9Nk/j6obn6KWCnbayDGGHeooszXBwO/rdmJFeDKN7yWvsEr9gksMw6iiXgFHoM
dTzL50sB0TojuWXWES4K/oqvQ11GvOawcDKCXkxwGKODT2bqQbT2FHqZOhI4u7wlxJjLoPsd1il9
SDomdI8TYzeSKmPpeJlMB81IiNHEzmT6Ysn+2yrXCX4sCTXD0pUXjwPpZcKsTxGpP7l8fiiKON67
lDAY9BtSJtK+vYR9lz/YRZFs+3nG0m8t+5wn65tMa0JCpm8ejc5zYa3+w2rPDt/NSn+uC0qoxM3e
TKdqOXuRe21n3S+rCcIIaFsPvmz+hkZXq1P1HMwpm3jPmO87t5YL49Jz/nL5p59D8FDjQ9Gyxbri
QOW7Kc/j3nNL60s4u29Dbwa3sA2IX8R7U05N/GVt4ZBYJZRbw0hOpvTdc4H5PhID5Mm5SdO9akd+
TAT7QUkw910xXwu4ANQY64pQ+PPiIh8JTPVFbxecDMjAqOara8dBJOlrbzCrtkc3KeSdQzya0kik
KbZnlNWh09xNOBLSuZ2vpT67l54PApexfGvAURQTgs1hQojTt14Ea5Unq0GXgxy326A1xMjJeI6C
pcPwqnCtNktiR05LKDUYACb5gWvd0IGQ0iljnjo3YL6rlnI32H51UVof7Hqq2wHTc49j8GgNrbzY
VmX8eekTM9v+fz77c80A/90/NxTe/5h//PyHMCwmdfpL/jb2c/4QDsru0BWBY7q4Qf5uJwzFHyze
nvbx/UkE4Kv+5vuHFkBnzAl9D7esHehv+J9pWJbHL/lOGCI9ABbA//6lsZ+vwQP/kIaFIdGBURzw
HzgCgavBAH9Jw5rhr9eQG4sToPr3FBXFllUyP0Fyaqj2GpNtDGcIadXcpDvM8bsMsTIITD/Ym3U5
HXMDZZ1j/5SZkZ17G3LENE74kwIOJ2adPhGH9Tsc42hQbE7WwlAekAjD5d5BkybHoxPKl2EaoVx1
7cRtPJwn3pTvhJ8UOSuub4RXO1UM1Ei82KtByxnHlLkba3eD/+6YGPR6mt56WGiTkGtu12f+4oBf
6vkOD/ly8jpxMs3mmqvQQfXdGhuL1GjUVFtlTilnQQI1R9HMD0zwAZiaODksXx5nToIZCC6bf6sr
T9A0PiQOCIs57hWQ/a8eLdRdk4JqARbzWhdoXT8/VXbexqlcvmwIf8Nh21YyvrOt1dvjsEj3YUxq
YTmo6ui1vn9XZUreVfH+80Uzjeue/h6qLG9Aj4F6GRNKhS6SxF+4HvmFBA/QL+WD4CDEhK8ZxhcY
Ku5eLcWoNoRpusQvtQT5xIByFvhpIEa6B5uq5Oh6hke+b2PdxOr+5B2PsMbQDxZZ/yKcPgopTDCR
0qZXlnWd4+B7UozjfQB06jS3LxPVxIM1lvvJ6JkCU21t6s5LH/M2mffluiBQyq2DO4VkPtTWtXU/
XKI3L/444eQO1L6ailfbWcNTQ+ZgglP80uavgUkvwJ5slL8VfBv1WvK0HLF5uPhEqDw6X7jX1e4e
y8oaNVCF4WRr/KjRbpH1GXp3eVD5d6bdOUdRFz+m0d31S1zcCRylAIK51KJebms47508wU6m/DUS
dQ5ZWn/ExMrkGOP9mGzbjkAWatVPJzYU4VsTNV5Dux8SXmmLqJrWceN65DjETayOU119QdVjXkJ9
+fzovy6TERiRZSItHzi8zMVwUZ2iU9pCgzKFNHFa2VtrMNbtalvcUJ6CMYVpnzyjY+YhnK6D8tvq
Jx+QDMat26r2GC8OoCl/eKRnl26RBqaPVu2ED5AZizC/64RXHTt7+ToKI6V/1WZ3pMXzbPoaXBIO
TzHh166PK2ytkKyjtrO2k+Chshaf4qQvX8lHeObnvWusWaIM14lapQNNxrXoqPkYqkwTWkBeZBfP
J9J9Q2sxo3lVGTdhxS+doTgtU2YSYG2Nz6UfESIg9/xWyu/FKo9hCqtQgWuyLDajLqUJLGq2aOEA
yRwzDiR09p+gcfGv4Ka1O5ughVGLgNdzEo/xLRNQZdmaIN6u3y2Cfjm0Ld21mXdhUK7bHvXEnZkX
AkNM91BaNs1KiZHSRpOwXxG0nZtKPaHjhH4UJWQ17Kqg2jhxu6URtU8kMty1wISLUerUQz2MqjIO
dubaUO0m8W5J6+5UBvB0snSOGoeRbetzL6tuGA9V3hJca7gNPkeYkDNxqjCfx5Nh7cawJ54V/Gcz
u9mRY28Qczi2u2K/LMYmXcbqIOSM2Htcr4NTP4FbQKqVVeVDapHKpuaDHGLnYZ5tujdD4TKDRqBO
kCgMPqBfZ3vk1MmSik2E8swXhC/biijsoQ+PmdWl+2Xouq2xuu9MRO3vwslPmY9LFnnhz3gysY7z
3I4hWjFOYjvfV5x+RS22s4/guGoEmcIITGGgMFqLDc/a5VlpXF0L1XNdPPsSvq81mMAznKa6A+NW
3Q2cwJlO8PLPj/TnhCEFSXiUGC07QFMVN3uauCQiv32+NKd1viu8dTN6jDbN2IbkO5Jdqy9hxmGH
iDbCVxkJ/fm5JuGxxEs0fs9mn+n5asrnumuJGgyIXS560T2n4+ycakYLW8Kwy7BXLx0V2QsRVRcr
sYqHLsVnkAcN2qose2cmvAUiakc25oVolZFvLDRrLWIKfN+Dk8vBJO9GkJnzz1LWkS1oSfd5czFN
c9p0duJuQIesHAswIEJHBP5kMG3NbR0g4Y2Pq47wsKwsIkTWxyk5z5q+b0diniHKxueQCcxZ+xU3
q7B8zkGzcStyxpx+4u/sMnd3krn1wRP0F6DvmQuQwCrODliWmWzFDCdTMFd1oTibc/RCF2DpNCc4
hUI2jyZx2ls75g+tbAQbY0u0DOTGK2GqvWWbWNmdmXi+07xOcmcMFZ7cgfycBjQvZxwd6QFfOyG3
oGU1UIIWV9AxuqoyB/1/nX0dQlWdwmEbM9dh9ms+mo5ODXaW/aoEbcJ4qI6EE6mDkTFd1yYQU4rs
mF5lIsm+hGNVwEWMQClGdWPuTLOAOUAjk/XDmY/NlL11jQPr2APpmpJtsObGFxeN1X4a/SsbOnDv
FP2o6GmTeIeK1JYzSJX5SDTadV3QmycVTUgQoWsOwh86+madOnXqEuTkMs3OAqUxe5XHxtPeD0sP
KaFPtvAPYIjhTLTv2zxVWztXz0EWtg9ziVUsHPvfgR5DOXJooqVU+6DIq+2cwnBE1NedSwmtBLNB
hNX8TB/zik9roFgiKynJvEu6BP+LuzNZkhTZtuyvPKk5KfQKgxo8M6zvvPcInyAeHhH0Sg8Kf1Tf
UT9WC497bzZVkiV3+N4gEW/TwzBQ9Jyz99r6huWUVJykz655C0sxIs9aOAj18tYhrynuDrHpXUvJ
pARj8ioRCWnhlvzeNJpxiTSWN7LBw0vjPJNablxkXK5M2Oc33MTFrXENvHVk8Wojrb2iIZ+nrozp
qrNOfeYMUg6iwrAHfTsNTnfrKlBkLAME9AC/bFUeHVCRXw3LLm49Ju6dXJpyw+AHkmf8W9f4aeDP
2nilVTjsCzfbRjOpKAmQ3esMKHM7kpoac0k/+7paGURvh2PYvIMBokGMG1BLlb4f2AHvY2IYVlXn
Cs41PT/cJ3woPDCq5B8ZW7eOosvolXeVYS8mFMZedcQz1XdnbxcZM/FiFuXVBT9B9s1g32XRzuxE
VAbdYLcBqET9keKdnJzw2lZMr9FeYekrYnlShBtiqzUzLJshnq90+/m93w/F8qORtXxfkCphFkl6
VKr2xPrXL/3+k78+//Wjvz5Wjsmv/foT7hCyk+Ne/fwf/vW3fv3pP/7u7z+B6Lchga56UZPhnOWS
a+2baX+Qtn7sy+lWV+BdHaV+0upH0VbqF6AY8bbr2qcMPuJDmSCigJ6cRu23qSLQBO+DH0Q9HtWh
FHdi5rEouTcPUD0X05TbP/SYWVZV6ZEK04+g9q3IIlKsZIBRqvhojIK2SGlmz7Opf4tmELijso+O
oYwvMwyIjTMY/XlyoubSw68PDDWGX1v8r58/qiV+upKzVm9k6n6dBAhGcHQX1VfIU1O69rrsSc8e
+h02WlqZ1QMg9SO64nlnWGLYsvDT9uqBLg1Mi6L2Jj0TfC/2wxZSkCYxubixztQliti9jzGlrr+v
bLU10zuHbf/Gmcxm14rIvdAVtCxxtlIWLeZNmxr9QAY6WQHGHUgHwxacbBICtSJPvs9Ihajxr4qV
nKFCcy0QhzBhHtEjMQifE7EaK/eoY2Vil9gCN5bp2gTTkGBNJak3qIivXRPXdNY4FUMKtbqaMwhE
xs1FOZTmms/sFHivPdenEZomrdHWx9kx3gYSS4gO63djRf6W0WvcYzNpbIb9s2zZx3VVlKzFnakY
uqeB0KrjqnOBULuIuVUNwCHCnAJhzH7V/CX0oRNvnew+RDp/NG71gCb9mec7rbQMwUdrGyHOnjNS
aHM1FDnk7plRsI17G6HzTYvkEjdbE8n0mIDPWGNQjqpnOfB6SI499WM/bA2fWLYouTWJ+aU00nsl
XNLTax3e6vTWg+llNHX2tddZYohOtfYuzjCU6ip960sm01lKTknnxPu4eimj9D4K2zwoffHQu9Ej
MrB8DRMW0aNP4GieIzdBfZWm9fuSmBchaCZgbg13rDigBz9O0sHZb/pvQKRo5TAb6qfmak/WmydY
TFPS4Mh27Y8DwJZaYs2zk6YO4scq3IQVGQdzu00sFIPwz4/WTJul7WR/jPARH7Et9cfPT2PXTclN
S6PT3M7TwRFssT5BJ9NCO2lEaTJJRGbx+9eSOYLM3WhA15Yf+Tz0eh4QVkXJhFVkqBMKYmekCaWP
H9jZTgQVQ1IF/onAH5eMk3orRIbupSO/rawRs3O/ZLUjgnHUYVZpjJ+bvsKSaxnNM+iFdDdYOFw+
P8VmzqJSd3uj6+909DK6Xrd3htKaX4c4Uv3Ky8Nm36YqOmQaWS+C+A7Ydm9ZhTyBkNf9oHmQq6vk
KW4wJdKnTXcyhxRT9aW1z5MyKFUTXUsRB17MolvKnKpxulD34OlVqArtkoZaaRAd08n50nQ602T2
RI0/fkHVVJ0qPGpDgWUyBGOd65j49NAGiO69qzrZUxpSzSjgDFF48ckbXtW59yPLqIqtnoAzZmNj
nYhbJwiNLptN5Xf7uWwAfRZczIkMyaZsHlzMdp0TBnmHuNbVudsTw3mO6/jutdawWwBFVMTQABqc
uYntmSdRpL6GXt3vq6R5yOryaioPWl3f1Eez6A8gX85DSRtRGxNSr+PiRTcd5DRLOOhUltmmYvNc
NVOzSouWeF9rwHRX+NcSMMq6uGK2fCoqv93bbbm4Y4szrWK252PBn2B6Tc7UM8RXjLGj9l1PPoyJ
vI5FNL0SqvvGEGUlbfOo5zpjhUs8waro9OE7HdC9zMFCoJp+dlmtK1Ukewt5y5CUB8iyioBboXcK
e+ooKYsOYW6/Z4z0XaIW9pAqnqgGMnKSSvdj1CzA0UX+rexkoMpx2JqtOpT9W6hMvH9TRLy1mUQ7
FcLhQHL9HRnRAaytiZ3Wf5ctJCAmRpfBTtmgWEI8azUzBfA/iw/rKrqYxQpuu8X4/oB/Ya0RiRp0
qkXenODf9Ae582DNBj319MZ2uhnJGytg2TFkSwQXtZw+8DfQd0/OsT86bPa4OIQp7XM4dBjwOswd
RUgEWJ6KSzUNJHZHjNJCLbnXw1KAvQygS20jAYoboGdzqsHbZ8XFKHEYaRW7rNnuBQLvxCDQiVWo
/6qLIj1hhU3PI4LfA9DtB7ti1NuWg37nxa52gLttbFvL5O3jYW6R7nqfeFR1XZl+jHA0mEFwvTcx
LuBZgt0mVQKuSEYURg48984qx58GXpFNODlyk5MoDT5Ye0sQeNh1l160zPnu+AaJsUA2Xro6vLAf
aJhDxjs019ZOxc60n3r1I6WrvpmLSW4wTbkHz8oew9kOT4PrfxdWSEJgOOJeZvtMNHRP+lKOwrhl
UaSY8qttZbLaJg6P2RS094Wxd2PgbYrL7LWknp9CqgVZdk+R15/tyfX2jo+ZMPeUuc5ZL4lDicJN
PZBE2Kizp0f+HVXcehhEdHKpf3ZajNAhn9MKZFl/7Yy6eQDVnV9UPQH7YzPmhjFj8+65lk1+dRW1
CtKleG+C2EUNQNRSOBqv0kvjTSFz4mu6jlzlEU5VqiMT1bJqb1oNgWNIm8dCe0RN5aNeHRiSwPLe
a4KeiN6Je5nxXraKpGVjFmv0XsbGg2Jdc87WbpFNGwbtuFcbtGAJDIgYrOG6o9jezqa4oF8fNhj6
TiI2x5Wk4xarzt1ZDrhNNPJBG3f9Oa27C1LA8gFPIVyQCtS7zNMvXlk8Dn6o/yjxZko0uwlPbB4J
DfYrrUv2WdReucjBs9WBRaN211SYCvrErnddpCKYSDJ91Ir0Pg5NY9dyY/lpv8fafd9iIlt3i3xc
780lr6tUG7TULxHNjaAcnPmES1gZ5feuUfF3IdDyFg7ShDicIDv9nBU8G1HjA0Y+dR7jqT5YU51i
j0+TXVuh3B3p81qRPFUypFuADBTUejHsSW9noIMxbY4s+9Qp9A0IYMN14c/ihhHCRY+ibZIaMymq
xpPWwJTN82gT10SpNhWs6sSFNo2wYav7Tw4108doae9WaX3rcHQD+azv/YRJTUjqGkpl55EHtXZp
VGFc2lJ7jNzxye/M5M3tILdg+J/McLrIEU1bnOfX0qZiM13i9mIzkVcr8sqgRjsezHPzs6IjQoOr
fSZ89osVzeaO+oytXo7xbEaawSZkgahNu9iX3pHscHHsR9/YGPb8Q+lp7KyJdSkO48wZ6BztNBMJ
EfsWJ0zHWMPOha3FHEeQ9ar3IvK8/eRab2QFEomTveuVmtE0AqyE/zLfGYztK0YC5C6myZle3YH9
Hlx74ZNT4+Dl7ueyODkmlHlz4o2Hpc5CFtflTuqxBUSeZx0l02KeD9FGaTTX6vqcw2A9zfEcrUdo
ZDPvep/lKZv4MiWJAey07LRkE6MySBfGWtZAW5M0UIJ+IbCJEhZbi9eXUvFeAQ2huPYxAlRv09x5
+xEezc3L+upWjR2LJRj8dbog3hqD7phVXhrrNCwbIAc0nLsw4tRCi4vBxhULPy5aSHLRwpQzFroc
/thttPDmwKv7KLc0cilZXRKgdNMnnk6S17Lw6rqFXGd9MuwWml2xcO2shXAnDFh3HtC7aKHfyYWD
Z4TN1nDd7iTNw8De89Qlxhfhh+2RbrWzCpjtzkG4sPXgpoNxSKHtgd1rFv4eAtEF8Ebz0nIeCTEv
MI6Su7VQ+0Z7vEwLx09TEP2che2H+4IAv4X3N5HHzAQy9eAAtuW+c+ECLikwBqDAcSEGQmtxd9rI
ptReeIISabpcCINamulPI1OP9QR+0FJwCC2AhEMu3a1hRZuU9hWxZ9o69DDNk4mAxROjyGOVkKmX
VGm/6+uvWBXaIzkZCwOxqVEcp2ARGzyARwNz0vnzgN7NPiPmUUc1INtjSHhk0UGAg9g0rCa1N4Go
wJVIb4bQFGaaJdAaASwOSzIKY5B4blxV10SkBQqxQNF1Jqm+i9dS+fVTa/kviBeMM8kdaT7XD4Od
Ww+GNWY7YiKePbCRuQk/Uo7nDpxkv3AlXQCTDIicbRI5L2NtxUE/+ckBrA8sN7iUJJJlC6eyX4iV
QNuQSdAv3LltxgNLOGBdUu1YZ7I/kzPqrxEabkQr8fnk6J0SnB6m5fDM6ruKJqARbvE/MTIyvFe0
pIw6Qj1+Skl2gGqng6yLyNyzT5aUZUJHjCINu+VZNsl8RenHPtEOJf3u6YcTxM0072aVT4BfltZn
2fdEcVnFx/LflKAML2QN5shJ40uYopjnVto3sGwhIOM/r/I+x/gSo5t0q+L8+WkU9/StY0xyXQ/K
vYixlJBsT0uf8NGjGtvhJV/yb8SI7FoI6C/pMNQvVjg+xCQhnMbMvEdHnNx7o5Ir1eTyPR9inqTa
UN2Vyhgus7MUj8s3ULU9NPZrMofOdTAkcl1Y9GukqiP0mifkqq9uHUdXjIIjYMNhZpxhNEePEhB5
hnGbJvPWt55za2R7mxNmC8jpcxgZYlX3xBIo4SzN+47gRuAngYArtTYgaO91nyeWX2U8+TNCJmdT
7twSRfvKH0ARTC0uidFr7qbWOJDjN+01L0J5B/qUCQYKCxZnyKY8gxfFeQ4W0LGPLQDGiQTZA3LF
5mp6xj161fCAnqppzfI6kI+hGt3C/haiK9XIhXR04sjayXsyo9l+HGQIdKHDmS8lkwA2Gf2FB4q1
9jsASkpUzDP8lL5o1oQBDO7knMHYzzNhvniFdmFuxw2qEcWBxYX9TSfhf8oMT9yY3GTaT2DIZ8Yl
sexvk9bdkQRTPPPHicbxREsYwwLpSd35LZngk8sURCIvxjz2dWuszRoDEQCqH3LZJOlFZe6FjUck
csZrqvcjMWeDTkxhQ2rjc+U4wzPp38Mzc8dCmqfR0LNVPZD6YA11fheuoYNTJEjnauRuA4IrJrBn
gu/w74sB9puHzV/Bwn+0AP/34hObgvHw38kJFkPz//5f3XtT/sd/Nt2P9+jP0oJfv/5PaYH/m26Z
huXov2jEpvMvaQFG3t/o6Aj0BcJYMgX4o/90FBsEETiAAEwcolgXPPt3aYH/G4pQA9+HTjoq4nTj
35EWYFz+q7LAQMFguoLEJZ1Grqn/WVmgj1lnam1ZHBBIJzBc3T7gjz+EMPAfDXZwaZW81YxVdjZJ
uNQ6WYKoGmmvHVJzpnTwViQCrEiEN3/YzfgmvF59MdC1Li42ZzPLgfBoF7+VwXB4neVi0RPqsPE8
07waU64f3WrS6R+n5l51bXyryps1Vu0XrXK0A6nTbpDJBLAdcn8zxssVtjHzsU6DGdsTcHyOJLHZ
o4UkSiO1/vz5tXH5xuenxRyye3M1Z1MRIXhl/PuIISx+JrFJPSSQnWSdJM/ZWMHPnQbmU3gqemvc
awATgyxKniwsJ+s6PRal/42uEn23ufvWog1PdExPMcGrK73uPkaYpOg6eyAnA9EoibeLqwhLjtS3
9lC2h6gX1zaanyuj/OKQKT4g91hMe6Qk28kqZIi1dUkj931tq9rSQ0IXHWUq7kkYovJyS3YCBQOT
YmKqQzoSLeK2oskJzPgtB9scWtn9bHYJvJ3ovfCnH0XNcqW1by1th8BvBTPKKX7FT3HyBStRbBEg
jP4BhvxYPg6Wd+77oduMqAIpKsXCryHtbqAuTaNtCQPGNc2gMtKrOUPqUwietzjuYA09QdM6q4aH
bwjAYaVi1E9CDIfUis+4q3iSeztfB8g3mvajk6sLAtMfrFT0UIF88XhhLCZumf5sxd17GPto2uCx
pCDgkI7gIoZ60bTOU59XL8QrX2oCl1e1qx/GBs4w0jEuDtg0LnkHYmlSyXxhaJrFuWw/4iE1V2py
UJW3iw3dIZpzXDqmnSKS1lDuqa+jJfHT3eWJ9RbNEzMdoX4MCdC7pndordLYLOjGbBWGeII/xyAJ
aQVPtEHnIvBr3cC6ZyA6tLdmndIPbORFZIxEyHI6VrV/8iwsoVFRvpOoUzAdRINhkV8j+1XeF68z
0OpVMfvvY6w9fE4NsXxkmbqP2vqLv1jFaBONS+vzGdWi3Numesinu9hRLanjZbim8iW13KIBqBXR
bj4n9uDwxDPvyqLjoi37r2hpmUZPp0X4XLYqJgJkKFZt03/lzrsYcAOdGb20KCiP0zHeWxXwGN+p
doZon8zxPMTETzdJslk6Z+WIRdMkmpQe5Y2YpgcrSdVFJ8OByNP5uy+WnGVlX7Qqqm/YlLZT4nrb
tu0+OvBjTm0kK+peHRXk5CKC08+0lPKDO77TAQTkEX1jjaT7CLsWtjYAQRintcLQ6hiblrDkEoXF
3ITPSVN+N0xSw+beucQKsaU2ODUlWk23T0G2y+aTWYoJy19HAPrnhwSIXZMRmBxMUu/J1igM5Wgc
agaE62bKcPc5ya3MjfJIKXePiDS56TNBaRawz50jalyMXjMfWwd4ZGgRhggDRCBh1txHZN59MOh2
x2tvv9Th1LzakV4fCLJtA8zr7Wvme1NQzFF8+PwuW9Z3lUT6TZpESnuLdZyAovLJiY058M2QXhjS
CHAAERszxewyezXcsWCeHF20uLaQxFcEqnruyjXJKcub9CgbFEwVjSAyj8ddHkU914YCphR6G181
jxAeTkIOT/k0HkvPeKpS+vAz48g16WsoNjyilWrWoZRYlrXrmOwd46xiMFGhyOgb+uSmTwYvMRtZ
F28d2d2DJSUHxO+2g8GoIzOejE6GgaspBNzpOG8AIdNesMYn0lmedPzygfQMUFIOt+b4GMaAMOMp
eqfp/AYSoFn49rjaCg2yFGScRDAoTajhbUmeC6IEAqWSHlB7W37Xe6pgAm1XmKoYSEwiKDi3SJid
ZZe8nUrGLpPmINJh1aPG99DGZLTAplFsJkunrMl2VTG9+J7WBxqiIUamcAxg6PlJUUPgGk9o7cbn
sTC/Ko+td0Ov/JqFRvwAkOo0VudsHqe3UBQeCnXLxyHWuus4djTyYGV8F6XFoyry/kXl9hMJItW+
raLp9HkQ3TPi5Y65iOYeEyBZ9q8P0aXCOuzNbDssTy5rHND3MxLdt3H4CiNkogPPPTN4OVTUctBO
YKQuNmLtR0ePQkCi8SFxMvwhSJyPIU8I2ky5cYzdYbohvnhcvK+ya5/HNs0flO4f9F6UG1HJ8Vgw
8w8G42uHX+LBz3j/zdgm88p9wu/GKa2T+QtJU989ifPRTKbviVdWO00ksP6F0Fbd0DXHWPrztvCA
cOet6M6Fq7pzh5QckbKD8CBcs2ttLsS70tUE/5NPc/KSFJpxnD1se0xIqxPKOOxHYsJznMBIX7kF
hianqChY6/IcpnV4HID+kQEZPflJ9a0KnbXyrfiVQUvDcEKgyavZluSOyLd1mxIYZ5D9x37hCU8l
VXCvm7dB/3DMul9c1NNTlM5kvyJyTspanqAWOke0SnE9DCc9Qp7NTshHnuGGJ6qoi+v2UwD7wQ2w
3sC7iryBxE/z1Z2M6DzmbnKy02RNS2e+9biSNyYURNcivNZEeHKqp+iNm244emmJgUwbPhz2NVnb
PFmAMh5ZvzZQvJpN1tgzS6APE67Qw32t9eSyE7pWfPgj/QA47fiR3elGMAbKQauLb5Ff+89tWy1x
EE9GRVCNZg/pXhYCgXWvtSerEjE8T4dIN6NV57hsvyInI+Ga2+pch6g8NcN4hsNavSWhgL8ljYpp
OhefrYZh7Q5edOne6g5hVgigHXc5fE9fhyVeNDBx09TwH5uoyq7O2BxKsM5JNfrvdUeyNZL09sV0
LKabfurdsL/RfiXeGmWUddBtKMOjTrIbKLssMPqGYTjgBgqorHolkaU/VMjdSebFwNpbMzkBZAoe
pBd5axvG6s4PP/JxIn5oOTD84f9qHHUUoJchm2auzkx86XIC6BgXbBwxdttWLQNm6YOmq7oYNF+R
bVmVaINM86mrGaJkREjd+c1bMaDdTk1Pe6pdzYL83WOBBHem+ig9/Pv11eW/UNKaRVH/t9XRY0In
ovxTSfSP3/lHSYRW8jeyUTyPwsbxISMRw/IvyJL/m217OgMHz4RgvlRL/yyJxG98GY227uq64zn+
7yWRaf7Glw0L0JJwXA8f279TEv1fFZFuOY6he55je5BY+Xf8uSIyRk1voXCVJ2sy7G2d23tgJRGM
+AZ2wEqhU4VXyDAvmSKfaxw6tB/KR6dxvqmcSFs1TvuMsEN6sfkIOjWxgzGyX+LYfR4iwU5a7s0+
/aZNA3o769CO+bxpfP9H1Kk3s4Z//4fS9I4sKqgs/yH74q4Eu9/+z/9ho0L/k3R8eTkUd7ZJFenT
O12IUn+Qjrt2PsW+38vT3LU/C1khsprdl3Ek2Km13Cfk2fVllA+IwNw7Xw1EIPIPKnUtWpu2bO/y
9D53mUJkpWhOuA6+q7K0921oH5TJysbytlMT+aEMXMRBjCW0At7dXTz5P7qEBHLNjcAzhLRcR+So
bDh0tnOIPNYwadlnhi77hDJijkrZdWCfv2sb+RZOY/WlDBN3bbeUObw0AnTVoK3+/twYXDP/j3ND
P57LjdO0XG5/PDeyzAUJ7I08QZpCquLND1J5b14F2qUhMHs9SaNgkibHbdQiPTbys/L67xiLMRQS
YLOMF69//08y/wr40rHicYf5hqC5ZWFu//M/yQktv9dCJz3psnMYuimx9UyNyWeX3dFWb0AKkskx
a4qU9zCq9tFgnyZZ5Q9lnZyR8uI2jcqfGI/xBIXpzB66w2XtQK9PSDfVPFVuDAL7UBGJaD2Ic5nL
+ABQ2Hpo6yL4+xeDDvGvJ9heXopDb96kJaq7i6/hDxcfMkWTPloZn5x2aDaW/4FY3z42Q+cFba97
q6TMk8NAoPkGjXETMdQfiLUVDVIXP+9oYCKPR4GnDTeh2Cj3XXyN5xCpR76Ka7P/Olfqp2nfYbys
ARJhd0+j7A4jGNn1/U5DX3AA67GxXF654TIzYoNKtTfX94CzglLgvmaF+qJXbcMww0Hxq0T5BBAm
PdS2OoveeUuBZTzCbGK2H9KjKOampm3eeyvlTE/kDop1bZPjkPjIQJIWh0PY64A51UPU9bQ94Sa9
+Ph4LFvLT20tXGDhZN64vtddMYh+C1uXcnvsirvRH3UCR/WNrrO3kZWQX/S4vAhzEl8Ki6yK0Ngl
jobnzp/67Th439oo1550hWcMwhsQxpfIjL2VC/QHtoZ6mOWE29U4xW51b/qhuZWdumUFRgoXtuQx
h8C1gSCi7zEf61/1elcrUg6nQk8eW4iI4ELYnIH3ICS4bKfs3OJCXBtJ25/L2tYh12Q7TtKbAYz6
S9yRL4CSivDvestAf/5q1OhJXK1aV7auTjCbMoqvtaHzc/7geY99tmb4RkbbXIuX/89lR6/oL9ed
Y9tcc75jL3eRa1jL9/9w3ZGeM8+TEBWbRqrSLE4aKM5QwOjdj0GPmZVVqgohcUQ5rQDchT5xXXe9
dUopHe7rNq+YzVbtmd7vmneIpkZc2ie9T39KHSje4r4IJqc3d1DKzSOZweYRLD25vQVkhkalzTnH
pwIMFRUHHDZjrnqcJbF1jnKXRJHFXTz0mz6KyzcjEic/8vHjh9or2t/0p8cC3PIg8Fvb/FkxM/VK
Bu4VXTlSb18dDA63OvOjs2rbpyQOgz7Gt9q7xcco0xwddWkSP6FVG+SorQyrB8vvpgff0m6G7p4G
x6JaFrLptoadq2DsnSU7u2Tw6i8HYt6Z/Y6GseUcq6O1HD4/iuJRHfHiTEchQA+GyTJiUJIJpK3S
q5ZlDN9aDBC/vhYRDNOXAquunZNipIBvZYLpJ35IHCNDtXVc41sSth9RoWpeobaLbUaTbsfkhhBc
7D+BnTrf9BRefMUaAOd5yqh27TII4+TSJdnNx5Hc+qSD4Dgqor1qzXvmSDl8huQRKe4Pr5Lf8T87
62rKn92IOjVvTmDRVcAY42STAwJIfDt6zJ7yuf0SzUimO9/aaCUi9xml3YmMS3K7tZ/1AD85mWe0
T9INrL6GgkV7fyLWg9JmetbD+Dse3B8R6cVlUe+txt5iXr1hl6DD376qKjsxbzB3UHTbZHmFswPR
VrtHlInESf2wfQJTKfi2hCC993P+1QTrMiFY9yAJmh1RLVM7ALOeX2SbIkpL6zfUu8wzVNiggYbu
GwHxnvFKttqGiGj0y7W8DWBij4Pwv2Jt2+k5r1cQ8SQ8b5sj51k5k21uxnn+mH3waq5stqUYpium
9N2Isxl19hvzYRRao/Yzb5zhySfF8ZZaFiMN3iqKJKJmcp1wy6n6x8G3xQ88SACJEkBgOdA5P+kW
QrZgPl7DCF4lCJNo/DTaefRGFMTWt2airBAaOqei8FycJhrNBt+l7ZpP5Ecno69tPAv2jmHpR0f3
jLtOevUzpepLGIpNN5rqUHjNI5UYTxGzY/+utE3ddk9seJjRl7wmyIFLWxnGgEHJ8z6w3EqIASif
vTvINqeIQM6LnbrM1U8ta8cmVbmxzdPsEWnduB5LB/hh778gg6criMOeqb63Y3wudpXVI6GfA6Jd
EPmFlK2pRTXiTlB3gRcgYmDSfI6m7KHz+O1EuM1zK018YDiQN04+0Kk2300TZ6tfIOIlxhPba9zi
3nEz78WeWfl1qu2oZbA1UkJmHl51O0TSRwr1+fMQlhfaOjLIgNsFEEy7bWa0Hb7o8YdRMWyM/FcH
jvOOmOpXSBb6Iz57kyaGNjfMk7XeuHOyuN3JguwTwmPnYx2z42iU0DZaNRDQ0aTpARM0Vp3E6ff0
Od/oRIEEXqbYOZmCIYqJ1ntOQ9ha2oA4Xi8QL6NRRmEmR3jJ6fSGTCAJrLbZ2EC9VmysJM4I8s98
tkFPJXnlPooXZK3WdG7mx9wLHertySMOAWlMbPhXf9L8q6IlwlNGgh3pEZQl0Pwf4dODVTZLvtvn
iA41eYnQ+V+MNjsWb4cq8e2XgsoShosjtpAnv09UGIcZr/yl4T3OeKxuak9L72qIEHGatUGWWNWD
wKoNigA9/CAh2ZR4gF10FpTt40NWZiD8bHIqSkCPhP9EFmEMdL9s09pG/lRuWxDQJjiNuiMyqyxj
b91U7SOdZE4n6JraHrCOgDpadxpyvjEbmQDPNCehSG8baQQmU8iLgVLGpkR49urOvQeEvTF0IEUZ
eeVCyRuBT8QETy+um3RbGWe3Jss3nLoLsBxnPRkJpsax3qkBQVHE3PQlD7WHNqQllOv6BykXS8u7
AbfRODuna1ogr1VY01RwUQvICEZ0oIgWvqNsMAMr78KATV6IflKiwkaOXaneDApgMxtUodEmrAv/
1qbJapoLdUVO8ArvaNxnpRt4qI7X4HPRQs3Tl6aV7U7A7oIa8KdDmXVcfR5FSitpIFGtRCdNq5AQ
hMl9DxSwGZg1uKKZ72Lu5FNvJ49pLOybIN+P9Ny7z8PcjCwmDaBKKB1Xw0+3CEH6LWMsf517+Qpo
JOf60Z7CwElojhEPXSDa1mcqtDwjt0FGVwtviptqO9Ev437aBHdeT8svpsvATSdTiJEFGS5G3G4d
yzC+4peAuqahMLQw3YW27APkMDm+J6u/4GPYk42XwYfMpif0ztsUQRnvo+eecnKH4dvSuojCfZkg
ydZMtD1WF73n04L85CYyYp4ggNyOKrsfJydmGOdhGQOXdMpcqBIJk+8xDbpC/4DmvURDSRR8ZUca
GXtvbzmEyNEmos4YECRBnGvIwwZUkhWyXcu3EPeX3U2G7JXKzr4pS507/aNx3PFEcefuqxbMs16b
D1ZZEY1F9Tva0GE1s0wC3YX4RozStS7eC6HF4D4+jwJsLc6VgljKIoVAO0QAJKL3oap4GrVuewEE
0V3auu9InFyUUlFEE00GIBfKg91dMh9MQ8qgb9v6kvOEiB2LYvJApA1QT8Ba9NZgrTSeN+2Rhwi9
eIpCHw1WliMsGgxzYyFd5WJhU6RDJQlqqopILrEzXeiQPtELbGFqtg8DOIlKp1eE5cEzCMYxQajF
zvhjZs/PPcjh86MalyOCO1J8qNMpA8z4SWsYIdShYQeVo9sgqNBjW9K+tfWD5c7qUtBgv/TC/8dH
UZgP29K767XxAXRXsQKAQZVT4FHoMzx8qn3WJTs5O9T2Xk5qjvDr97IB5OWiW9bRJrHtRr7tg41E
4serizLOtyu9TVh4YsfI8kSeFNHOUFQ/D5DnipsT19Ve0BJbfX5tDmFgpKO8FhNq4BS85nok2SMr
+0Oiibt2yOyLV3ofCq3mvpv/D3PnsSS5kiXZXymZPVrAyWI2znm4e/DYQII9A2DggIF9fR9kNamu
kZaR3vUmJfO9zIhwONxgplf16JCfG0UmKo3sYVH6uHV5afbFkyTLkkxCiIT2yuB1VRLt2/fBVGB/
bozVPNreOtnElsMj/kT7iJZXS9yL/QeUlQYnyNQf0rlfp2xooF1w1xj024qKgsuMjjSRkzKPuBcc
a9qbapslOfkeToh7/LHDN1am786hUY4dtLU1MyPC+TX1J9eESdT16nWIB7IYIFqvDJL8deWsPSc3
LqPUHzRHPqNQLYK4wANUmZRc9x30BUfKr7x06v1Inx/EI5p9xsndWFxcCrFBPbfJ+IxNN38tYH7g
/7dWwvUEPv0iP6BLw6qV6V8czq0TznwW6REmttWkuOWt/ocrBsEtUsklwPQS9W3yWgFLc3nX+Frk
bUthpM9V4B61MSX9MMJqxY8GxtJy4qcicCEpxfYHNn2Jd8X2j0NLo5/WeS8ynKyPyg/MJUqnRRGA
EPegsr///PdcqQp27GyoxMd4sxk0LP78jzKItAUqnKJRrY2ulC0D95+/MwwtnfBK1DzUjol9zOGl
9GM67t3UOdkByWukHYJ0FhMb16LVzQvGFU8Tzu51sqhq3VzaQ2ydCFkoikdqZlXQWvb2eMKIUC44
RPrLompLGn/afFuRszBMo6MlkeFprQr6tbLQ34b6RXGyTmBv1b7BdJpMEVPXkEYRa50q+SUzrJC2
5y/bvD0qPJGLIWZizK6L40X4oNPkYlEhs4ta3iyPIXoWRcFShAXLF/LCwhcc4xj/PGCBq9daBP07
b+L1/O+BJXtEvBlc9+/ezC0zrDDYNgaWtsZvE4o7iMeR261OSV7iXIdmcC6bGKBBtOHI+VmrGnux
F7JK10jsGWuhzJPnsSSWkzpyU8X6uNSr3NrCj7tzMfejrXYqMU6FFXdnAjh4twXGNM1bE2DmEMQU
bVlq1NHYHSzOQs/XoIUJbnbDCCeOMT8y3NpyJhZSBxuXR3sJRZjfAkfzpXFNnldpekhVfmm7JYmf
+oGTPqweOjGoee3e8Iy+BVrSPSAk5Aevn9irikw9xkXTL5Nm9OAHUGek6jT8ArpzzbhjDpqY2V1W
Oa3N0dZOlSeDQ1mUEVgixonEabob6Ufv6qUHyBlnvObTPW0dksmoZ4uxF8UOW8bZ6bx2H/rJg+Qo
2CXjm9Hat9IRNE8Jx16OiWsy2ieCxWZySRtTtiNV85opOzgXNo5ZnLyUzJmhuBa5cTImlsRyjGEU
cMDeeQbBnzmNdYwbG6iuXpoL27x3ormVvdQ3PI48cGVfWhrbFz30l5mvxwfuOvvoO4qbVT3aW6Ko
ABimGrawo6OkzChVLaEJZ6SyaUma7l550BsozF5aJPVWFvTxffBjFnPPTDy9T9cUfhNTFJi9oiQc
HNsMrcJ+H7eSWU9gMTpKulVEY0mRErPj6le9VZ79E4PyNflYC8PJcPSoAj4S5dk4fHiW/MRngjjm
0uXxu+QgvxvhOmdiqhb4xoeFyho2ATCibFgAfprPlkV/N8Rucoz11r10jMv6GujXMHzVba2tmXh5
Cxp9wzO9XfERxv0eRED2CI/eBNUn4O6AczImEd9CPeMsz5Yc7ZqRTec2X+xCMkx8/j4KedAGOSMb
CM1oEZrzFbQawdWm9SAB4N1uC2cgCsR8rhjhGwQGE1RTe4NG6h5YzaG+dsUuR4RKOkM/ZX2ZMIgK
3uB9vcL1oVTTARtVlO4Otn66ifNB7vT2kvKsWel15679rG6P4LQJKT8kYWgdnTwKuJ+DGeAQ0rGF
73ij19S1ek36hiRAxgMv08JJVIH50SKX7U2AuFVLupBusGXmCv02k59Myyp37UAB61wZDTwu20EO
PlVNjZOATru1rqpuxdCyx7AANxxtnohs5m3iJsB8GjP49pyR4u+i/wbLOq4p8YA0OkZnTy/fBHmY
bUXeZ5FiH05LcBax0bC38dUby4y9t8SrNOnfDIT6dRJ30aTiLDrNXYue2kGLwl6MMCmoEVM/9YUd
8zjqkHOIGfs6oQZd86nZ8/RtjZ61GATt0lle30rYnOsu4quw2V96niMfpKSqKquCdVIr3g43lUvN
BZ0k8Qgnq8GhWqXJuCtkp790/lxp6HsLpVr6rEPnr5ypLBVVzmfQsRjILj2pXibrbEz5SFuswRHl
c7u0mHZM8fNHpKV1hMdxTgVTFJwbrJpelX4Rwl45JbVVBgkvrDF+BEdftx8z+mtrjqjLRGEQjzP9
XFHG5qXGtxoLKqoo5CZ1zQ68hca6sGdvWUKSg60eOTeidmsX9rfnhZAoRVlh+XUs3vBK35BvXOSj
h/TQhi7uruK3y+nfg5e/ahx2W2OPZZmEurfUIjgAeUHUDGg69Fuj2DHVzLgrUdOoYaRRw+BljjwN
eVzwxMPdnns4KxwAIZvYeHDUMJMgKSIXdnNC6qs3SWy61ybCHty780dTKwhuMg42OFkYLSfhwU5Z
iUCzU/W1q22ZHdowOvTzRAop5M7+CfzkTLPJAUT8/c02Y/JdrtNtlRV/xNwLvV8ZT5mBFYntwrnI
seUzpuqE7lwi67FyWvvsRCRF6Usot0L5L2XYbDn0hGi40TYsLHHJQzOfa0HffNnrT+QCFyDIF3rQ
ZPSAWvq2nch72QOf5Y4gHQHc7IDJ5gx8B9QhTVZeZbW3jOYRfCf3On4Y9RwEA5n3ZeIM3lOTdvN2
sl8kjYGIUXfWmW7uHoA734XcajP7zcW6dGBxYflviFAO8hh2Nnd1jSDj8oij4OIIl3E1pJp7cvyM
FIjF+6GIz919aimxgBUPXlsEe6YxAGU6CKM/wpHjtWjMRR/iQstRPi+ai/m/1zA3z1eghO6K6RjS
sl/2GvBbN7t4bnG3XZm9DoaY1mMU+keZai0J5+SEF8zZwW26Rh2t88IJsX54XJsh13lUs5pt6yT4
oF6AuL0xcBQytpMi+FYo7ae19HafKDTlOFPvWkQayGL/T+RqVUny0rECUUwu4q3PtZnMwgMpM1Ap
Eytc8czAYMe5vouZK2QtBAkAAo3vUd2aXCnprtaY4/bYA6iO4++NdHCsBQE9Thc705YUEKL11Anw
2VFQQZ2O4ydz8nvbtp/aOL5RkDOBD2TP17e63JoVEb0oQzwAefrmSP02xtAklDtNB6pxWEb1gVJq
MoFBhtk9D6pixQ/iY4Tg6NgkFacAC0XHigoN00SgFpURYu1DITzUbn2JsdZpEcMKx0qIyvrQWjBx
OCkSUxnlBZ5L+mbcNoNeucAwNGyxYWi8Qixymt1/wCM+GLwBbNLxls/P66Jpx0XwpxOK/OQ6zYtr
54hLVcHJtz3tThHNSUVNcDfNOFs2DdCKKafFVyj0tT5pEpRDijuV/zwNBLicvl1HhO8XRW7+6OA0
FuS6vQ0kk4H9P73K0Nv+XC2iMTz+UMAC9hUwatU+HJjJSjUbZ4Z4haB36wo0NdxUP5AJniZCxYR4
6i9I982ORkiBFMoFBXv4DF8DWe3Ax5jjGWeX9aTos/DJmdCgM9l5vcdN80KqqVv5FRIrdQNH2Xv6
CrNftulpXli0BM/JiaDj9PTBJBMRTq7Fx8j1JLVU4WwM6vOQaSeH4dQ5CqtP3eii/cz13GnfLLML
yrWjbTA48SpxmvIiQbgusNjEKOtWfNMG66dO7Ogc48pbDmw6Vng4FJM0J1tTls6umpBKPuh/ibpd
T2aW/IAUmQNMtGl41kci8m9kXfaMusujtEFVCxpUeK/pnpJuoGvB80GRTPKd1tjxo6IsuQjS5w7G
GMwF6yPXwsekwsmZEHVfO/NDC0vubwvrYCrNu8jiL1cfP6mCj+/zhiwL5BM5vvn7lCFte3gRaCez
Pvup8E9xEEyLtkrnM/IYPyV2My6DmvFZH3afRafMk5c12p4x/qlpHAF9v+pe3ckg8UDZTI8ecQna
bptSPMmgsHYu8WA8IjV1eyVvtNjwhQQ5BY3GkjKEraCFFZXRLvQeQQZz4zf+JZCAV8cmGp5Bcobs
IbqdXvAPnRpRi6bYYRMGabDm0eIyOUioO2JjmVqVf0YOWHs8f3aFrsI9lrfXhqMlYsCx7i3F4Wa6
NQaLgDUl1UHgjrgPifc+YZWTU/BkksCklqEttiP7KlehyOphe0gQCrZ5ob5cmOczkrywvPgZYIme
juW5sdv80acV6OC7PXCJaGWFHvV6OtXHbc0HUDcHsbHa6cWg0YNHiN7sI62Hd11QCWVSKHBwCghi
Q85GzBQBfBZ/pOVcHH227evSwn1m6nA4CTldI//GMDS50vE8rbW6Z4BqY2YyEjaLhmNa9NPE9J/y
zFj7SfoLAyr+JFx5MEvJ+KOiFkIT5St4W0qwujdEXP9QNZ2//PPHfCbLuGliHclYcf4lIbzIxW/c
lfaHY6D+GsjFu6AurdeJj86f/97mEKZkTVdb19nty5irbQWe/mHCGYNbfspXiZTRmfnZdNFbZgxA
zIy96GF5NHn1kkRm/WYWuwoX/WKEYvWatBlTMDcgckZj86vm99gT0+pK5V781NPq/udvqUmqw5Th
U2cTW69RuBpYxt1lcrLgtQ4qPjEo7Zj0xElqvn/WasgcgsDwR12yY2D7+8P4pVmUQefdJ1/PdpZy
QRDEdX9HJziaafdgDkn/Y/cvZMOSv8xE+7JdNbzkNq63CcP2pqgyLFq4lZeaNg0feZF/Y40P1vog
xm1gs2n0PfctIbjElqkcl3SkiC22ZXoeWrmLGg+jZuV1p3gAsjsmVO46ernJOhayMq7kCvVf3NyW
XunMEvZhIle51khcQ5Vwx1VHLy4ZPdNeAOBPP7queQ7MSl/YHBkv2kAmvCNfuC1MPDm1Q7O6HT94
WYfLRTcQM5S3zyNVc6YI3H0y2dk9FSzW4aR9mkYTH5TlR89GnO/oqdOPLvLOqptHmpFe1pyVq3xd
tr586DJN3xagxfdyKHYJDI9NbY7ux+yHlK65bazMQPdBRq6K7qFIKuqrLDpquLRYVRHbfd8XWF6W
HQ45CrYgLyELqmVcZ1cjrTBam+x59LkifjBYGw1rrj8roVENCWBAYg87N3PPoeVVzNjW/eKvCt/O
b9QiALcmKQhTNdVWqincs2rSvlgUx6mCch1VsfYis5mETPnDz9DNp2vbuutMqpYJhAMVdlgQDDs8
lJHpfI99/sbj1PrAV4vZuo2vMOes52jqtrJmYU9zpnN5Hn9mbHeWYZbLO51Fb2SimqXmx8nJaDSG
lK3E396yanqxSM6R8+jV5UOQDfVDUvbFubfYirhUZyc2IYqQIuijWa4nnCes/p33TCsPPVs6rxDL
sd7SE+aIwr2SmnKjCRgzbeZDSQK3seqtpqFmy6tpazi1q4CHdaHXt6kW8V5E0txmDhaGTJj9Fvsl
E4jSv1fSajceFejrJGV5G9p0uNhVSt8rJgmY8cTRIlKSXZibT3aDiNF7w7gZ2Mzu3XIMFiyC/kmv
60eiIILbAqcok0S8N05PUMQtTiNjJSfuph/KJD7rOJqeU8UYCHBSsSV0uJ7CIDl2Pa6ZP06JuZ+R
lsV/c4dR0PiPYa1/+uN/n936X9jyiP3Pxd/235NeX37rz+9aTX/7+f3bXuSf33Ex/zb9/Nsp/ex+
/7H58d++1r/ntKx/cQLf8g19NsrBgP1PUyIIWNdy2ZgZAGKBsM4/wb+bEnEeerYRkNNC3f9T7/gf
CFjvX7BvEe7SPdcM/sfNj85sRfu7u2//83//Dw4q0mA4Ek0L32TAqPufXIksKCUVwVA6ROkrBmzi
GnIb0QZP7J3g/ZS/0GRzkecQ93cp/JPd5asxnnb+BCvE99fS9b9HbL/YrwCmr8qUKrTG+TAq6JcT
HOW4No6cYjda2y9LxzzgDHqSnEADp+DIyzCoI0BEUgOMIZCWapBsl6EeaLTCDB+ZnB5jH9N+y3bH
dmxYHDjDtUfTnNgPpsZKq+IbZDNQPNkjCIRt/+zToyeVvMaVfYupbCtd5op98FbCICGwdgzT8lDc
0oAWAiMEfCb3Na9KdCSEeskCt5W4jyEibEb/lJjPpQM5Jm3PpEXfeSqcO4ZOHOviQzoAqk6Pqg1v
shouI+dk0nV3BQOB5/jWpy0IyOKRIeEh4hJk9B87jX91HPcpz8yVdh0t+FFNBCHNfdGm4Eyt1Mbo
4VALWDooubKEfEpQvA7qCw1OdhRenbrelwFhW51eGORw7QvJ7FgD6SnnY2y3IeJ8dvzhlQII8kzx
huzSCZDHb6l114ER1sBLVL63h9VHk2xJ7qn5iJ2Di1uawtfDVMonHtwf8w8pFTNh5kK2mS78PKL3
kbe/OHcZEB5BFSKXWI+CTe1SY8Pba9T2DSvaZ0N/dlrIXUy7gTSsM+X1z4mV/t3c/F+Wl380n+L1
+n9uWx/7n+UagE3gxAT/5D5ttVEBELbFfkjVsbOdJz8MP5vBW5Mz5txZOAsV8ngdpnMTcbIjzd6v
a5hNet/ju7AMpk6E32sU7bqpkK6HR7/m3IE7x4TXQ7n9SLHgmKIypWoiEKc5JqpQtwQB88g07Szr
H6p6PpkUQmIadsSlF4VebgvQiutOGmLV1OI7oG2xMYNDxJaUQBWyVKnhm7MKtSzYTK/kCP3VqsRz
1tT3Vop9MmJ5427BQXPGHvZCw/0vOl2CRmUvzy0sPQz3SFDp50hTupXpj1XuvWbUZRcMGCkQ0eyH
yTwOI8erSWzVxAiD3AtbY1pGXOoF8vVE6CUpN3ZM75GsSKsnawMMPbKi6TyFmCRkTLF1nAIv4yMm
Do3HJJY32jPSv6ZG3CASLjMV3Co730mHNgWdMQ1U4/m2oupjS6UbUjDeZbmy9Pr/874z4P5nB56L
Dg4FntSX77qzl/q/OvCCvhxbnMdi53ue+wUfDBlAxUu31almE67YpzrTJpPqMoBFuINHsKaDmICO
Ye3CTNA85y7AYm8Ck+MP03gZUJWRM6v4qzfio8/87UWTAxhaxjVbf2AkR85855cUD3qNGz+2ff3l
woNcFlb9VCozo7JMlSh+xoFHrbUN/U4B4QiXY3nSYANt28YYF34wbqwKppTeNdeW8DtbBPmcrU1W
th1bYYn7EqBL54OyERPkWA8vJJij9GqaybbSsUz2gfdX4ZraCoypctVTLcyYNj5aCI2rluI0je3g
ZpVGymGG+KjdF59+hqKWtOmvl8O4k8E540DXFXW5bOToMXMdYYjAmtF6Mg5SC5+DiCKGun0oll4j
8EgVC5ojUIAS7cbNk22HzOH7yGsGYFVEOk2krf9QWcllYnsD7LO6gvYQjCZiuSxqd2eOpNXs1o1W
Gkkau5r7AgQJREoG34QBPgrfIuy1T1rJmOD2DfI3Uy78KzmU7yA8VmVnwdIG2cipbEjSnEos43lo
MUbVNNolBke6nhjuKkyw2/mVfvfDh3LQoVDuiwjE3OSZ7tIv1I+WO2TT6EkS6BMjCn0oarFQdhfi
b6PnXHEXWFHECYxD6YImB2eDhgM6pJjvbX8XVBC48nkikA30ZRNDGWJ0MYODFgZLlEVjwA/WJdGm
SRw0HDaWdVpxSxYYSAbq/XT+TjAUB0vWrwNT/lQDu7o0ff9V88Y9W/mFbTGJ0eU3bsOrGGesQIBP
ng47qWfhwtSMveJ0uvT7+j1Mkb1VkHPAx80X1dOzspr4bk0S24URot/HxwYnFmHVfVm91CkVrHbm
OGtofqe4a5ZFTydpAo+gDNQ7YV17FSNaao0T7VOZv3ThyC6fooet5/e/jFS3jhcbK7KeQNQNKqCk
2Kbo3DJqb8oA+5F166YfGFhqya1OIRtHmbdiWz6sIvp7hgpjs+22n1nb4L1OVuMgsXB69ilIrGmp
a/mKYY25bJR0mW+kHkEoooR6TXY2wGyXK7M4IVwC32u3VVqd8uapY14f2pbPE95/1pFlVnUNZ62i
nGoTOjRUcXLqloSEmby4DtwuGm7cGFG56L3XkCPrYDpw/BiquIoaHThMKilOOrksreieWOO/VbG1
3OhEUQX+QNy5WKveWvXWcsBnoxREm0APA+5OQI+k9+bRkYdNj0cz85Q++Aq0E2L0IP1nP4qBl5oW
789ErjelksZo4BrTeym89Ktp+nZfG/RNrjO44CYSKvYWTrFJqp+mEYcTzxYrWBFw5yFU+d3VO8tJ
A9eBhAx/y4ARiVJ3ohArRF8sjD3dY/vCy7XTn1+0mCqHhgkuOLBIINqi8BbA0w/jjIkk8qVvTb+a
w10tyU32BtQvye4RXNeiAvRa2tCsgKr1G9/28oXNYW+tXNJ6sKpfzcg9iSbuHlMDMUq3HrHhyD1W
tgqpT5hLrJ9qWdUOU3dgOsvOaFcDCbpnQ3GRKBiie4xbqo4fPfr3tslsG+oruZkxM0vIAqCy8vRL
d1a2jk+ty7h8veiMre5zDC5pqsa/y4mHT2Tta5e4mut9+BQvbOx7sYuw0EI5PNbs55ZYkxlgoFXB
tph/UZyR3AGPNA/cS6tpxqUAxUhrTM7d5XuHPm6iLUmd38gaxz0gj9eK592CChGbmPg8JIqoQbFy
JKzOM8NdZCqLCLP/YjX6d14VESS+vNqIqrjKCF2LPhs+Q0vm7SRlBNWGbeZoyzjnrQrQjxau3VMX
nEfkAtNcsEGAH13pIzEFdsPQpDvraHK/H+35lz9//PM7cIhzb5g4BJ0ghT//opvlhL2KX1qyhePo
H9nWzP2CplrVUKhOYc0LjWMrRTtK2QkWIX48z6bkPbJvfjmRqTQz7a65jIvMJj6FYPX5TEXFi9s2
L5xo/ipBMlJJ9ewmYX0TPf8+LPEKjSGNnq2Fmzd0G9qHwngxEXO94t89WUIpcguW2uRWb7xZiKrN
PEsbC7u4eB4BoOaRPRBlqZ5P1ZaN5JFFtb4YMxz/4OOdJXfmQWVDsWzE2IM94JcJvjI/L1EqNX+S
x8FYllDuV1QzBNs8CEHQxlW7skEELJlr4mYKYgVbEanwqAa9eA5lJheGnK08+XhEm7cWqV4Hq0Rl
E1EG6w2PGb0SNFJrA/wUT3u3Ot8+uRjv6GJjWuTh1htpKN2m1UjrUvTLcTu/8copjkVGRHWkPs2o
j3Vqn4NxnPaJB9fQsitUcw4umorUiV5LZsSqHQ7hkIoN7Jc7cm58Jev9AaiBrPA4jIfIirunomcd
StnlFoQOKLy146o5i8ysz5ZP0U+mtHrjg3vc1EafEQqzp/OYmwRUetZ+IHXYucJfpQXhJTDg2ydO
ZX3Ha5b8NdY53DUmXlPa7ol8w2Wn765n0zPe0r7sTn3AbhL2+WOUGLwHc6zYF621GuWIWgTKh46w
fNngudpMGgmhOBTRMsQKs+Nj+YSsNcFuJIJCdThdN0V15eg4LUTQY0kbCwxw1OltLIt9Y2mEL550
Xnmel9+OYV8wVte/GVjYoRtadHyAeUACULPwDjAHgRjZlEwd25REttu2OfzGAHAXQMUF0WUUbcfX
3jxP//HcoPk2cZJTCEWDbGUezQCrFITIdtUw3tmzK4OJbiE6R2nDpKHq/T1X0tjEAVOeNhve3IIC
LBJeIb/Dbq2CMn6LzZhyp8JPqY2jbsAUTk8dp1++BzmKVz1Z2WflqDc/9tPvYigfwsrNfi2gnDoT
f6qDMDcN/AQFMzfBPA9wdeEPL5PusstggAXUpHir20Lsa1zPHMsI1e5TnloN7MSH/FUD3fDiGvwM
Vez2b3pHeUWv6vojT7pv/Dnu4yTtl7xHk67K9I0s08Sd4iV3Ojhz3CM8qcxktPfJUDo7rxxZGLXY
YzHqkfsjTBlyyh8yqqgfYhmVp6mvnjmVcpyI4v3Y2sMtoWn6jN96BziaB/4CdM0rBx8XszLruAz6
HFi3DsCNFQiMiHzKPb42Hn8NqjUDSFa9R8K3v1FGU2yZTQ8FU7Hc5hmaUadAYEUe2KIcQsh7WuHd
bPbHBgfhheGWj4bjv2haAwTUBfg/wJzZDJDP0U5+rLy+BCI+taq824rDLPviet0qR6dScjfMMTbB
6rPymKDCiAWsRZ/JGWw0JelLN9D5iAqW/FEO1iapmr9y0xifQUWu7XqqHypI2W3YGhfgenhhcod9
vf1kEPRZ68b44kc0KYeq2XuR/qVFDCbcuAJzWCIg0Jb7xTkr2EyVOmJuIrriIW6EkVzXRJ3T0WV7
Ijnj+1LhB6W8TXPGaNuzH8f7GyyExeQALOndmbKrKsUtK0yeJSLFFAunYpk6ZsSqVl2aYiT71bGC
yUNTBVsV+6+F3R37STYLYwy3Ud8vTEnBcsswkmHx4c8fSAa8MDdZkOJiaErhsZ3n72WCbxIlxYer
U0y4v9347Gj2a5pVVx9WMp28GwI2eouN1UlIxmu/rqJRaEpXvcx+feerbKllg7Nfk83P79L6tntm
mdlwCsvZIC9O2MdI9yfxY1QDyKQgZpVo/SbCpFeP6j0p1Y1jrY5hNHgiX/spDPeFVMuD6RrvDXUK
rBw4adriOlg0ZE7NE5U1v/TFPFRheJzE+yCTjZzSk0+tWzJC74O2sBXDvppxJH2bfjBnPtpm/YiK
/AbsMpPdG3sCYmsEuyADXMoyf9YGb2dfmQJB6EnY0xMk3UElf8wn+Q17gRb4NwHRzPGOs/RVZdlB
qPBD05S36Mz8NGAY5suTkYw5Ndd6dkVBosbggSn0PcEETvB9E/FKudk2TU9/NsE6xLNjVxtLSqtf
pib6ZVYHTcR64DHuKPca49zx0mg3ptFl/nld19tYZkVT88YLiBoT2hswAPWNsZmvTEbzSI/QR7fx
BgBKhDc6d/O9HqWvOWCQxtSuUayuszCHF+qkE8BtmU+VHD2FhOTbNLtBRQeHI5sgO2U3HYXBRs3b
QHX7rMR1cXMqqFaZ9YFWhheqVI7zn4kH3ZzqZpnyUV1qe1bPi8ekrZ+j3EGmF3TAWBslhiuP4AOD
EqJE2mNGtzVez/yo5MjxnNZOk8NX3DKxaUfchk7+BVECXrxJafIfda+Cfpxgcoic96nrHzTP3ow1
stAHAZMLbpN84VkpNBiYwHF0zvLk4AEw6o10P7/UFN3NzTmt42bVBwtvJlo6NCMzHV/lzfWaU1X0
t1SwFW1wl8Kki6+2ss5ai5+l0RCMkAOVDSV+3LL7PEQ+2CIA4F4bgr1owg/Y2U/gNXaQTY6038B5
NxjBxxcc5M+a7D9n4dMRzSlJi02R5288BN+V13y4/JBNaDKmdx7HFpQ+jp8VhZGAPtvprseQ7Esi
Rr6lnmkQ/878/kwGhVeDJ3WZAZcAib/3KnHTVHokboVwQA4JxWDYdyLeBGiQ2L+Xgtdac0/TuLiV
RXajg27VedHRBWxJBnQhIE1E8ZAtoNkuZfcyUk+pmvRsjvnGiazvaayQO+aB/UD5RtrdXTzGUR1c
CyP7QkHZOwnPEcv7bjDVNJV2sCvnSBqlc0jhDTvp9UDn+N6Jxj7e6KwvWiPeEz6NuUmUhZ6i7mXi
fpooNJ81y1nGdFxgy+6hd2xcr8NTADnIrGr4YN0TTXjRQlMPYcTHqIN+TaKBOdd+RPzt9OS5zbWX
judBEMmvqSzvgDbudaPfZEF/MAvbrKBKMWcQtBWbhJPmNC9RCnDDJ5tDuS0H/PDe8/F1anCiiL2z
AKz7fENE0vkfz27L1D81fMr/fC8To2NfXMfavc2KbI8ZeYqnX0BcgjJIPsAy9F8ak9loZ+4s8IdG
ghMFfW/qw2cDTugsAhPiuDMZXJhGDouQ1Hgx0Qxjm90XcFQIAeIv6bc7wSoyXyaTpSC2rOcAXZ5p
GgRoiV9kuq76uVDF1zlzZuF4N/TkZvA1EcnNgPQOKxbucSReHYZ5p2mPWt9dYi4/+u4NDy3UwVNH
aECne6Io0mShhbM07UxkSlv/5pK3EnKuOLEexmTE2QZ0o7Hf55+9qMxb78qV0KPFrKAD6vxJYvFm
FKdEMUjA2cDt1X9qor9mXOa+hNHUJZ9DHb+P2T6qxbZmlZpfVEhUc77OAX/VUHInKPKOH1TNwVjE
37EJVaS1xk9P69/j2vu1Wn3lQssPfWJrbnMh0AL+Gv4y1y4e0Q96+QBykRRdz2QUkkhTPGZ8hghB
nAdhbEujOU4TrjTeHeaK0N00Dvv2zuGpsQZx8oqLeCaQbroQ7FseXUAk3xpXbhljwNQVZ84jJ+8g
W7FkOPyh3Dsb5Ne6j3dZZT52Q3pXmnu0S3uNJr0nIw4my2e2y9avG5YJZFGGgXIRdiw2pdjZfOhm
Gdei+wmEUmhXOl+3IR2nn7wo3lG5t89K8a0h8QbDc9z1+Y50HJ1B+sUPKw57XAZHfygZpCyagDtB
dGhjQkLJkon7WBu2sYsyBEAyM/BlR4ySCF4q1tDfGHH4MbMhe7qshNach9Y81RlO0RaHiR2SsHVJ
6eQBCkxtl5BTfX9ai0oLVjhL9RWubm03aPaZUN8PLKPuVSqQnSOdE0E8VJs4ptQy1zrM5PDRlpAU
KEsewKS5jYHGnsILhAgF2q6925OM1tK3APkM0z4en0cUp21dkUesQxLLo3S+SyX32jRt86nRkErx
VDKeekwsjplNRmV0K0+aTTdxoiLQxgElV8GnYhOptZTmCI8KeGw+QebJLxWHgIfLpt/UmMl5CpTu
5V+pO5MluZEsy/5KSe+RAiigGBbdIm3z7ObmMzcQJ+nEPI+Kr+8Dj+yIILMqQrJW3RtKRRSZ9HA3
M6i+d+85flVMWKS4XfjGkd/IUtD4DlJ917fFrlF58K20jfXMpjFkqt4GLrVLvQng0DLPXtdOTkYm
pD6axSlX7f5NG6mQThWzL1qp4lEG9lddbfvZVc0nJC//AgNonrjOm2LhMP/rPiUTXWNrXEhHhDup
ueEr34CV7mfdsaDXTfPPr/iGe0gHWis9lZJpJzFZb903k7Y2jdB+JM1wxYLR7SS6LZDkOOeqqbor
ILPCLZd3A8NQ6n9XdppA1s1OLKtKN05JpY7CDSkiO2RlVECo36tPeQLji9uuvxgTFil+Zt6bxmM4
lhDYQiB6GtPzbUf/gPR/uVPD4Fzy+gOBOT9h/ckzhqs+Gvgp2oJDo/1a2sJ4MxkLsgtE2UAdUAvf
qBfXxzJPMC1K99il5jkoPG81pODqi+iHgZdgJcns09cZ+BRTfByUs86F+/OiJBY8v5Omzyl2VnHg
y1CY+JgTF9q7GjQofrA5jkHwg/XuJWl5DURuY3GqP4MPpo5IJ+YcOPmWKOpltEW1MQeTY6H+A9x5
tkynFn6rAfI2qORj3DC+dLxbPasXSst9CtKRpDvRCCuKoLHFxrqwKuo70csQgraPwtEDh0sRkg4B
j/5CdfKJnNgmFQa4XX/nGdqwlxD0ISoOSB+1B4hEfCxozc3neG7KmhyrbGFRcuib+0NchkM/AIfh
wtcq/dck0Re8PAkdo20LhgqqDJuQ2ANu1Q86P0J14Nu9xx3qrSmUslGsJ0auQKaUvykdqdh82Axo
jPHDjtItquVlG2pPLZ9fjvWUTe2RSfy+9ZKX+b9dTlyqI6jGMuxfChmuwvCl7JqDyIM7u84GYpjT
V5bQ0Dg4zQWl8w0Xxs1t3qhykqUep8fIrvOlHMpVZppYsw39nCcO9+X5jmYa2qVsJx4bQyruPF4t
IQnNmKALUveW+gjbk2sh/DnOwYiEqeOu0dsPuFF31MP3tkO6MrKwgE8ORa7sawntkYqGv5usomAB
Vix1s1qg4gSmjhVzJRrrNa/VfB19qscuP6PR4h1a7hBksVxaGGZLG8PTqDCwZ7RxBg+Zw/iEw5Iu
AgdWmfE6keLGb/Dup65cDiSu2WRx9Q/IeXjUkkkt1pZ6Y9jyNbGcV4/FlE0Hd12G5mMHAZD/jcpY
+KlNfsnTnjlWLUOfEk7oiHHlF/JW0I7zReOsoojat1vJmoFO7b6MuKKXQQ1/j+nzRZdNihGLmX2V
6N2TewH99RgWTvGcBnV0jj+7y/M/UuXGis5udQFdkAC9Xk+vxjBxtpwCb1u2jEUiUXM3pE/7Ridj
SfLMuuRe+VELGlrssYYlJYZ+Y/bx9xBwyMmUNr4PQ47HWLe/eIHi0oH+7NTaw49a8aEcFMxEGwd/
TeXOdvuw/k6o5kQI7prrKAjGein05sOjeQxyLTm0o/Gk+jLY+o14NU3zxBD02rsIPTK2BUxXnGVm
ut4u1Bve28ZzXuOgQipyZ3NYJ5HMO8RHWpfpxV6bWxwxgqml6P2DQQ0vibyLcnTvCDxmrs6w4p3o
TWYtjggGGjFWkgEJfPr58cKTTFTDd6MgjuCR0VxYKnvus+bB8miRB+g+qAgclKbDyJBNsBqc9qi/
Vhp5y6561J1+b4w8QKdU5iuK7yu3NECD+vUVIMa18Wpv4cRYpmpkD/BYNyT5soXl9OfWpg0cIAbj
Lxx/mDbzZsic5IZ9Bt3luVCMk+LUAZDUTEupx8ZCd2Ke1to9mEjsrb37Fopqa+hyEavuSx9GlMGn
2xh6ZC963sFeHJsLfeAor9+Fbhgs7Yq8dA/8Y2nE3lHNrZP5k9TjKZo0JIY9tTPtGDZ7/NY2wXNo
eAO0t3nkO7pL5byJCP1HxPZE7GTO5bgzNZhskHJ6RRGfAd+qa/M7J4lvQZF9AXzZLLqJaY/HdbTr
sOrVu8RqPI4o3vN8GTJIR24CewbRlD/yGPMgeaoJOXfDIrOw2F8Wyn73ggwqiCfu4pGp+2RyF9Xm
RnNGFdNLbtkwvzDNNy/itDN5b06Ao4vzSsAShpdyiqTXV49uXKMLszhRl9MLoxqHxefKbgMu8CpN
F4n50Y/Gbui0U0mUyzSu0+iVqyYxb/yXbsjLv/vc300DZ1dKdKYjnspis2jxLCMC2Ip8us/gI67K
ErRAMn1p2bdErHbHQf+mf7B/YMkFmW5R8mhTLT8G0hYPEy1IkOAZj96ahE5trlrNfC8061h5/TYO
ta1MjrY3/mBsr9b9VLxlAwDmQu4h3pA1K8IFW4d8bdfhhqUWKN/R2wFEb+HhBqeCxMzSnGa8jWfu
axbHvAZNuWhBaJp9eyKnihvmGs2nqMSGOND4l7gyICcF7SHKsrfWfXXzfRlxp+jm+ueYJ49RBFLG
0ziWa6kh4bsoQhi+fi14OxSKY0mpWCRGPrQqmVvsjsplpAzz5KJZWnS9nt7cEg8PK8Rj2FNOEjri
h1iZ8enzFyBhyW//1+c/4vW4xILYirDiN8vg7xidiflLYnIRmdInQa4oJyyqGXn51e49JgG59qMe
7G2Xqgvd3H6fjgWrJTZvGyqbzKTBvUzgeDQPmKgf0SR1G5v7aB9STxwvlBKnd7tiWzzmoqTWpCAX
FhxA/HIW+zbYjwHAAGLzslWuxcOuJqS3mKZEbJK2KC6dZNng0N6DjhbfacRFTz00VEr4sX4QY/Xo
KEdsLc7wrATcB9U4FUEqNg1NH2/a0MO3R+byarTJYzOI7qrwFK0MHyquHjfRXRRwOMtBHSOsv8KD
z9LnQFrsSVOOFVKG34e82Nl2s88lEjLzNS2KbZ/GuFe8dRKNCO2IZpXPAo7B2tW0S98Tu23Iusor
789+XWTGymPQzQu8sWnCqk1QF5vE4RZSOuqtJ+gDJ1W4i8rvDT6f628kK75NJT2X0dlSVF/Qrah3
NsCxRWCRB9BLET9lIoGbrNzuaqWxu8mT8QpjIp+jMGkFp6gY2a/k7Pqhgmx7Hl10jDi6JU13r49i
V5l6cmqxpKyHlj7PxKLB7ZKJLl4YXipP8wl5yWHT62Oxok+Gr8hxRzDmPDVtq4npC/c5iopBYCZq
q0uSVhueXANYHhAAoz9YSywE+TaqiMynuiPvYskby51sY8/dzNyUTe2uA4MDaDYjc0D6PY4l9aiA
x/yJfT9rfkvz9+3gAgXtp2ENWOk775XhoHPwH6vv/Nz9m1NaFM40uuoZlqY1ODsbXkGbn72Sn0pY
l/rjkPTbDJjooininnkwvwSh1V/kOIQARvNL9NjkmvzuMkJgDTIa+yEJx70bts0exlK4QY/Rvusv
FitdUrSxc7C9WN0HCaqrSvKaJuh01yWV9SUoV2lEokV1apkTd186aiLKkVmzHM0VD0jiEMAwlgna
+qZQZ+9F6eLajsnmF1Pn7RNutBvTokaYWySw4CFMS6uTMGo4u9y3kEgX5pBlz9LBRG1julwG0fCD
TZt+yzTx7Kd1/xZb9Kcr3tAPhmkepiqpaYzPV++syHe5xVJvjBttB6kfI6zZbMklN3dCTzKwnXHx
MPCKoDJqTi9BpNIF3LP2a9nRtQka+iOTf+fXi5QNnDCSHzSMnxtr8tamoupAxAjnQ2AxZC6JdfS9
cZr0mvWmbsG+xi9575vZra90BrzTGS30yJAyy/aaTVGzr+34wr19xdXDfiZ2MYGIDgYgIdI5D1NL
HJlMFPNOJYAD86PltO5jrK11SDUCLEtXy03jcLrVNSOrFkMcMOwqhif+QERBXN9bot02CN4POj8e
BHkexiyHmncRQimuCx4VhjOPipp4AW1lWBp8Zm0LMy/2dtIndPMLWhu8yJ3aXKJWT7924t134vBF
oxbK4Y9Ig2V/dStseipGcpPLCqZO+0WEMt3DiwEskATerQ1AqJZJwOqmh8HTNqIiqRR0DKiS4jUf
anHHtC1aTkpRum5h25XsMgeJ6nzOWkhqaN9c/RrHa9SmdWvIo5IDCic57yFJ53ir0RuhgKDXEGDR
ZSvbU2+G8WMLYhqXhklFWRvO2JxMSt+KaoJ6Lek6r0PX/7Dy6AfGMm0bRAWfMjnDSDu4G2DLyIRH
XFY29rYK9U1VJFBQuoytZ/O9E/7W6mw6EW2ZLpHyHAwxo28KMlqQ4YPWYwSWpyOvxRdZEn8pM7Sq
ZQvHqtbvrcTe1wBsFxksL34i2YPBdSkKSNio/EGais8h/LFruxiMlUSc5ZePjTDvmM+9IvG8K6vh
HQUoey/7rbCmPQHQBjIJcbdqHsJ4TkiYI5foh3zzwFI6XysHykLey/ihZm3lKrO6ZjD2FzqguGAC
BeN0Mx8gA73Bvl0/GYN6D2gOPMgZi0OdiNWZoPgsk3PsOy8u3zjkvma86BvfX2dztAKqYLijpLxr
IxEedeD6NAdjY744sTk3seVxnKa+radrmHL8PVOLYrrtHiMKiygjjG+t5X7AaOpefZgUS0235W0I
8Bo01jmQM0HAD89tr7t7LDEZI43kYA3oXDWocZpLhUCvtGpZ6eGAuaRo18CQu033dXSF8d4WFGhq
eHMHadrug9k0zwlXxne6Z0T26akiJZoZzPFoPEAdBD7CnGqrTJ7UvHqCdQBY5Uz6qjwz5+Cyhd+e
+4V5rwDdLCfHkrCGk3JT8INYsfjXmBQn+1KQ1renYHgMstnNVJfuHepx7FwBUwvRgOjwURzsKNRF
l7rO3NVgGRQEfe2QyMJ46oTYmroffCFCGG5Cjpu7grq5B//5jPKzWtc8gVchZNP7lgHdfZ112ALH
0F1l9A2D5fSOKYqNfDOa0N6yhg0qBcTYMLVtYvVqpTPH21RD/m7S7rpCbWn0cO3FFlWjDJdyEBlY
vqx22eBdXpWhdaHld4wM6DGSbSfhrPiik/usvKbbtrMJU2Uxkk4QbX1NhAP30TrQAnWobEKAILRI
T/PQT0c/3PGxy84wbL4mUxntqIaDysnzrda5IONNGuhgAay9TvpobGvrLu70jeZzXBt6jeo2OKga
2duGofPHUGpwn8p6r+dmeoptchMpPsK1EwuxYfW3Neoch2BRKNASVr8uC4YpIQ0IYsI+wfaz0MkD
wCnkSthJby8BqXPLEtB/IANS1fCJgzI/iloQH2BHxv2k5EqZJO0Kg/2VEzTUa6rgZkzoLso0uOnV
XGnh5kb8xxLAB9xtLC2kaQ1XNyh/4UJSn9+bccmdE2/Lg1LVqmdCFdqc6DWFn6B0v9XUM7ilAIEc
Rb3qbZjuELPDE/FLSj2CGQAVrR1axwWF1f7UggxZT6bDDbEXzhHsXLtDknXzbcu9RXIAxx7v0Blx
lh6tN17J+8Byx01O9I92tFFfdL14YCXRn2yDAzHV7vmUD1WcwxU28S0f7dmhhBB2DrU0XSYcsNZj
YNnnym2CY0RZsGiydytxzF0lkqXjwsOvPGAzWTOz+Htz7aJwW/smlZW80jkWOuaL7hnjZbQKrlOl
VmwtKnJDK7u7meXSpdRXM+eGL0QuojLUNq6WPpfDUO3wzTXTwDW5BdSYiOrcToJjCV30JdOvObvt
BXctfE6v1mYbFEF+gGkkD/wk2NBnpc3sticrCU2Ycy+8KcrDUHGKzc2GdlHTbVzlfzVIFxxLkR4K
P5yOsdP90Flr8SlLjC1tjGrVDPFRTYXgVe80fJCSEXV6MM/OJJjmcBVJaAE92YUdAsBjFOeUNuUl
v5RrNpk927tUwxiZbYTFnMBuLfXYZ7A8hhI2UWFMD9xK9yT1+QL6hEgvFahuqL2DgJS4ZPiu7eIx
XAmja76IL0k+TyuA7CVSPDNdTNfdgAjdD9hJYga8thPsZd06k3a61l4gX7j+u1ur0CY+uxGP+AIj
NvFtDTbMvTVF9a700m9IEuBLwPO4r9v62dVj98mzuZ5QLiYh3tn6NahR2FphdxtnByrJURpYsxd1
XtvPmtTZl6rP5tSgghAhZptqi1aVEYc/W1ZJ6sxYlXSjuMDPHtYsSOkTSI37H47WBFlrOltbjdnf
6s0mV3jX1knNdlcSROhJEL7mgfOWqW88tvDAzkZYObthzdkSSwLEXjse9Iiacc+2nmWyI1ZZv8Iv
WxGhm7za4loHjaJLSS3VzcVFSuujElmG9A+eutlYy53hnM0O2x6ZLTBlwQd+tC/R3A6z77ZmlLFl
apHsvRH+Vd59MZDjGnrZg8jN8UmkX/vZn1sU9rdMC+rFssr0R9kAiCcB9O6h3a3FfFLLF9qUQ1Io
BxQIh0nP9oKZcTF7e3nPHjzcMU8Z6SHLSnfj7PgNVPqcn6fZ/JuhAB5oI5jp8BU6N0DaoMXuFn3r
kAbXPmMZpTlP1uwTDqndZbNh2J5dw2ZDLWa2D3tW99idghqFbV85FzeswjUiQzKjNebiAoUxlb9k
zUiQE7HgUwMmzbPPVRxHPGBkvjcng0eANbtdjNmPHCNKLhAmw5YD8ohCmfnBmW4qYnTa0S4U8INq
h36RLdIivoaGfJI6MuakRcvMUNhfqXpVy/JGTQURHm93NaucC+pCEW5nCgp8ncieK9CEMfxwd+jg
Ifj+hzuLobk/93Ak13YbQj4x4p2ov+qj1m7CNpb0OixcObNommRrL6aSIQlMrVlFzUnmtewpkAwE
xYJGA6BcWnw746I7gEs60z9NDw526xzLdT6iu07I/BUdAuxsVmGbsxQ7qKleF3iyO81t9oYyd3GJ
QjvEpQ0qxdthQP9WwwLdO7NwO5jV23xxNYsPfplmMfdUzhuQ7hpo9S70eT9OWlE/TX6brsOkiLef
/9hrUb7RjcFfF1Un1/GsAleMU/RZDl5Gy0z35BngKSQ4PmsMgmW71sS4pRn9EajEt1YO6aKbteOS
pXtts+RsQb70euXdf/4CxafaIQolhP/7vyNthM3CQXD+x7+zIHMtVIMIvZyV6B5EgfmC1+EMwZo+
DGHPzIF/rG0uO7qm9ENUKzralIoGn77zJngwucmubN0BmsWO1UoQtJcxqvZGNJcALxWhj0tXTj1f
CVZ3GsY8ZB1wHhhXaHXtOyeiUApRrQLaYDSsjIMQZ2v6gXyHhysJLGvWyHd+9FB6zi2cBfMDHzap
eG78IKJW0rD+oPXrhtmXYJbTM9W5cqSwFmP72unZidUduTDji0PODuKQu8uN+L7Cd0/d/45vNEEV
Ay92pR2Lnhs9I+Cn6AIpflw2/kMXNyRAK+aooX7XkWqmjAP5ljMMqGjGXlCwEzLo8EqbZKVikkqR
VTxpbn3rpfFNuv23pHW+cGjxydNbL9aADtzLZUDGfXY6wbJaUdA+ZLCOzPEHQEBuB8sgIDsUDc4P
WuzMGDuNRSK0gDbScYLWmKsgP6sQGXJRcamG3XL0GpbMvFZwZYYNn87mXTUl5yGeJxQQv1kHn9K5
RmDjLUkS5vqjCdAIwqFkR0ADvOQAZB/8KYIkSLcl1ccDZ9hqGdf1BXQE/A9HZ5jewW3J36MefA1k
kHUX2wzXrc/fVTXtm4y6teC7tRcc7osKDktgny0l6q0F6X9txFdDcS6cA6ZusuKLClZ21HVrBs/l
1tUINM7ReWb4K/ADd0hJ801joyMDXECdud9MISAAS3EzcvPb/H4Z4CNMeTeSQWs9iMEQbDyvOEce
N7lpMt+yCZaBj+iRw5lTfa89Adpn8N9az514xgX1GXtOd1IQOteWMRqvc+Lk87cqoX9tC5E86YMj
N20xhgfevmwtiX2so456PpFPRI+SUGEv7e6mSz68Mtvv9/aU9Tdsb85VmzehfeIhFyMSHlRj/bUU
ByrxW1dM9i3Mq0eDsQgXVP08OcQyrHH8AeyPEXo93E0MP8LBafcYTCiuODXIAck0JWxqBPFWdvz8
BZE5/iPt81dPswnz/vZv/vgd6fx7WyHWsvfR/OrKJm0KVaRY/PRnP/8X/vhTv/3/hrFyHcBkUTx3
H//513z+D/7xO3/7Mv70V//zrwB2+tuXCFKg3/l9Ctiikcei+w3z/m+Vl/9Lc8qfG8//62/9leeH
zeOvgsv/B+vP+CD/qvz8v4Puvfn2nkYfefvR/Lnr/PkHf9evGP+AFyldW1qOy9aOSubv+hXxD1dS
27OFdExBiPynprNtAN+xKEh7NsXm342UAlnlp3UF+YpFT1o4/5Z+xXR+qYxKvqZPP4wtqAbyZfzc
HGSTAvTa6+CMGU5IzlU3VibY5KVrK/eu7wIgywa3yxQyIZgQl2mWqba1yYXUY7pwcZMXwDfUhQue
O0ba5/eCj/quKGjgcHsGZTweuAJBaALlmShqCmQk5EavqsfeJOWFmkSDOXazRptpSxnHS4Nw0tav
nOheZQb1L0/fe1PgPEqEiNwbvLXRlFCA3MZDLBxuG4C0h9onLGAAMbtXg3oM7SxeNEA4Xu3yUpLl
9KZSPA4tXhGP0HDFJYxE3CJtOrUTPY0LhVtlAbLLODZegjkBPjcxCBUxNmvdB5G/GwNW61iCvh0L
S13osrEO6tuPMcnqt5EkIjy75ZglIRkMc5w29I5gRSac8HJHyy9hkXUr04KWTSbRPZOcYtNgTEeZ
ueG6ciexCTVxc6JOHZusJG3Qq+qOHByRtdJ8lcZSTig42JvbB1XB+PQHuzuOPgLucLDjVZr56ZGX
Gd26QaEKZxobALk92wYUxN62vJMeWIwTpK5tinQsd6PM7xIe8dcWEO25jTNOvna11rXZp/21tnTz
OLh9s0gqgf2DCPoRc1ezSfuRVrSVfpdSeRsfHDHxM4Q9bco5ax61GnF4b3f6G8FO5yqd8Qk45Wby
sZEpP02vZcJQlzPOucvD4dSlFeT3ymroeJKMDaHu6BROjzD/inIx1DUNFB16XBciKg7Z3/Z2Vh7t
KYxWU93XD0Mkn9rePeiRLp5HvznUbJDuRevMoVIObkRbKnTcoLWA0ps7s4rru4aJZJ7ukmrSX7Jh
RmerdLbetNYxnHjquXHsX9B19Ovca7udW/Cir7om3KNq5AEimFS53nCzOST6oWs+0pedTjK366Vd
2/nRaliShZ72xHaF1Y/XJRtwUgXAjY0RJKTc5l9C3QzOjZEjGZc8R/xgpj+TahtGQzxFCfjr0hie
+4ENU1CukwTvce/72zGsphua9ScaI2T/ta7Y6P6kzhpglExEoJlLxhnJ2JKHChPz4GVhdaiRuamh
fI01ZAAeya6zFj+rrMGITohgp+IEAKrZ3rsAswGOkpBhdDHvdVShERWCLbz4HOqJFFxfFXPs84vo
NYApuo2bgk1J4fLXmT5VSnTRJgC2ZVV29aoD+XdiNffv8zP+9uHyEiVR+fE9ev/1CfPTM+r/k0cQ
jwbIGP81gGPxHr//x5Jn0A/udtH7fzx09Z8fRL/98d+fRNi+DEcnuMijg2fSH8wNw5D/EELXeT5Z
n08cHhL/l7nhIEB2+YyQ2KxsiAL8KeCxbfg//4fg8cVTTYflZ5km2Qf57zyJjF+QG7rjMjEA74Fn
2fPYZ80Pqj9JZDjEj3adRfrJjIvixOL4qSw85wD91lyVPcyqCT/GoYUOhTsiVggMvJOAen80k1ae
nWy8VaIDRZvjnvvT9/Sf2JafuAq/fGmsvZDa8L2jeokOzbZ+eUZypIQckTrBqSNOtw7N1pwzcwhw
25AEcs/uloAJOMLA1vb22MJ4vOeG++AlaCzpSs5wP6Y0XY1L6a+/MjEbnf7MKeErsyGomNjhPU/n
e/fzN80wq0kOsQhOJTPSehTjFiI9mFFPPPVZh6HPV1sKNtHRK3Cm2u3AItLx9wD1yGzQ0dpV3WiB
QRxBfA0Gg4+MCq7Ru95KUHvipO2lOz3VTn/9ZRv/+mV7wmEUyJGIX0yHk8+ff9ZTbHZ6NdTmkYZM
t5lE6y8gE5VgYX1xp2U9TWKzUpvesx7YjlSrAmXNKuqM819/HZ9/z8/fPgKnOsZwKXjRAcL6+euA
0uBIs+iNI+OWgiMP492mmfRVnHHv0sbhsSxccyWzwt22tqn2ToxWV/OcbWBZUOptEKgxBYm8M8KN
zVouQwL2ULvFFzOOnL2Pj3SD0/JjpIEfIyTZKxejsvR6ZmEyT0kugYpltBjR4LBPTI+pmZc9BAId
hCjtxQZOWZIxIi7Jj9CxWHH/hXo/rxKN0WFsUXl0iz4Ci10Mic1iy4wvObEouBikfret9JHlVgP5
7BraOvsY6xIIuCee3e6HWOdVU5lvTdaw203EN290O9Z5gCFNa5faFnepNKZfHQrqP5551LJUJ6uz
Ug14CN7K+7AUZ82mO2Y1FVWwgSlCJKvw77Rmv55QdVOHwoOUh5/TfJT+5YcUq8lhbGdNx7Sp+H4W
XbexnKLBwEFaMJTA49dlGdRHjSEq07h4U0ao8kxYtDJL83WrxVQ5tRhUjq2JbRHaavnXLyOO3L+8
C1Eu8ungCWwvvJZ+fTmHfOvZ3pbqSCVRLTpD17fO1O5HbEYXO1Jw4RUzERIZCAFACRCwONtNex0N
s7tSrczXseZ9rewKg3boNu/m4H/nbbqSgWDvNqqvMTDTRehOxaZrgLPR3ijWGYMR+s8ljbKy/hst
3r++L0AzSelJPpJtwRL9F5yIbnNYlc5Evap02etPOyvK5B6FMu+KGDaYomHYYvDYk2MDzW25Gwc/
7sm0y3s71inu4NB6GuY0l3I+SnLcNzB6Cih6uEfMhAKXYBXMlPeBveW6UCp8ZtNvGcZzkkYuYAcN
H3vg8HkFpS0WJIL7KWBrJkLsD0XmH8xqMyXYgn2bVBmQRXtDwZDgg6w5M/OuXjlOq9jLFIi6i1lE
HY3TkidYd19Xdb5RBSrntiPukaCCqEfDZicO160tVQl2lExhbtXp1ZU2SYI+jt/Llg5ufHVbp/1G
hPUjsJv+ytZ+S3M7PauGFx6AM3vfFbheaeY4Rw/bjc0SaCFUpq5umjz89WvuP5EpupKHpcM8Sydv
/eu9jWFxadD4GY6S3e16KrrgaobyXD8WQ+Bu8TazwNPt7MnEKrEqc25Mnmj2zVirlZgo7Bttvfvr
L0n+69uAtykELt4ILpn9X181JZjJwWiH9mj0A+WZAgyfz2JmkZPeueeSOU+ktXQ3U6KBbqf3PuN/
qTn1KWz9dI/o4F04I4zi0G6X3BI7OOBGvyhFblOhqrJzV8PLVqr7ISKVLImX+Dc3Z/ZWAOlYmg4w
wa7yP4zYeU0NUyeAEjcIqcr6NGpuyGmZWE7tkPuE7NacGD1vRtsdVkGbYrpKaOulcyFdMIOiv68g
2TdEdwxg6D3fZwiYLYPx1q/P3HcHSEH1e+Rp3tqL8vyZ6s2VfBsQHJTBkcVZWQ910qu+tv7r7/H8
PP/pgfUb5AxTpRTSBXf28wPL4mbuuXyjAWh4OmW94eg2tL4tb9z1es0PupFXZVJLlKYf/s1hQ85P
5Z//co9pgedZhFawZn5CiP50QmOlIobOLKqjxochXFam9eXcjBvsY862flHX/XRH7X1rUvqr81Ht
PAQPbKFLewOzU+EjJlYhiNRVZfDi2zTcY/WSRh0d7xhQb5fwVnUzRgJjVipaVDQ5R2xLtrtqJSun
inrCMhVdRiQEtEjKqo10IxKOGlKTCQrB5TOUbFR1z8yzWWIbTV40M8uY82nnbAycpY9L8ZjGxdk3
UsbtWTujRS1BP8a+tC5WJxWas/asbPjPmnZOpov/xjfR1Rm4GFBNOTX/+jTr456uZdlnR4aOTFQc
VpZ9hZxCJwjHCLLY05id2TVWCuzCmHYjjQ96ZmOMBa1tV1z3snud/aLBk5Ywsta8VuO59SAh8HR6
tSfJaqacTsEUGOdeUfvuZWMvTVXyH85PoY2eQ2KDegrdBGbNHf3eQ+JE0WOavahYcy5gRvVFkfTj
Lgxqj/2CNm21nvh3N3nJw4Q4YOn0VgCd5tPJZ0cvLpAI6lX6uevbiU2W7XI8qt6bxFL3meVd0aA4
f3cmAPj364sRcqAz20493XIkuMCf3wkmn9VaOZikpOUYH2F5c0U1n8zJJ/dVhlcL6oDizDYsa6Jr
vazXbhAwifHjL6kRtlDqIu9YhQNYeZX4j8bQPowJy0eeU9aWssEje2bzLNOGRmoIBsxhdk7/ILsK
Fd6s0g1ZjxC1TgvfWNtGBSmkkt59xyqNqrddHz7/0ZKCH40DDby3wzU8K+fdCW8VTuwvc1VnAQP4
TRsi+7Udw7VjtHQlCJV8JlzOhkPoxTIffbf88DVJK3f+ZUJVtOhd26OHxnVf0y/gydtDb5kQQm2b
d2VBpoyWiNe21KFCxA+h4A4QSmPvtONDDcfp2GfmF5VW+Rkr3HB03Psuh3RcwDF+M7O5Zhfau85w
hrUEfAyjT1ANzrLvZhaSwSrETaCpOJl5/yj4AO6T+NVsr742x3o5ejK0IUG8rPmQXccDn4Iib8AP
Fu5l6JqcHjjEQ8cQ9TP+S3ftqremaMJTN//CzYsOGq2MDZyRc0XzakVLVls4ksevqCMkFlZsntWE
+QUoKV25QJJQrFi0hnb1kdKl+CG14+j1ww6mgtg3Vv4Mnka/kaGIz76a92UBZNJMGOT9e5UjyOny
QxnoG7hg/dVMm0e7LeJ15cwl0Ux8bwPTf0LIweY4hGDb8x1mYlquy9H37lJMTIdmqm9JX/p30nsp
ik5egoyo6mh5UGe65xC66AHSebX3Qo39vY2fqm62GZ9IJ56P42/GKgZzGD8wvm86Ok1ANeCIWcEQ
72XoBOtaYpnvupdcgRAuEaUS1w27/0PeeSw3rmxZ9IvwAh6JKb0TjSRKKk0QZW4BSLiEN1/fC7y3
X1Xf190vetwThkhKIEWDzHPO3mu/K8YYW7IPrHXOHGjwwuY2uT4ralxeg8bj8eMYN5kLTh8aoAfJ
srC2gxA/9Uxop2/BJA4KjuOh0mrUOyHKtl5mwwq/3MqbVQQwUEgi63ImXqW5jzwsZlZtwuR12m3g
Id9K0eSw+9f50iljOaGwekIkt3NrvHMkX1S03Do6kZ4ST4l9hxlLwdRCHPKilu7qFvlidaKBhhlD
GgFzIt9fVjjllmyfrGNg6IciMeBzJRZhuPx36NcTYzU1JmnBfmfdJhPfRddwOky15HtOkbsuc+ZY
XTf0ix4N9NlHCGoQrnoI/PCz8I0S3LuFY0n226pt9ZnwZ6wpcYFAh2559QgQCeJBndwq7FGLhCC7
c3EWRm/vAXPvattf9N5oPHkUlU80974hP6Essgusbk1DNJ/VnUywSM9jza4h9DAbBSoCOiMARqd6
/lmRDXtpg8ldmI0cv/Y5Nq4gLV90qVUrmQ5oIt1ZmxHH2ZudFvea2fuO/NfklFsNXp5hnT3TXg7X
yMSdfWeW6KmrGmC35wbXKa3MnY+7bhdO3rschUKznE+nqvfHU91fMKT0h9Fos2NaEcKXm9HB6mHq
mE6doMxtLw0nqR2d7viSIjJt3YVKOBuAxKZT6TWQbkw8qHqeqWf00GtY0tORPLYWVXOLBkwO3Rzj
o60yrY3xXkI/BwMiFu3gtMdYxj/Sxo1PlcyiLcxilDkCJSkkQIbl2PcR/3mgfsu0Wnmwft/zl6GH
+NvoTrIffSdAyd5SnIZDvYnDqVuORFato5oXwB/IUxursdiLQsvYl82ShVTrd7YkcgrbwTPUd+hZ
eAMFFYhTF2c77Yslk350ExaslhYQhCoa/OMlMqSRIOJlaQJNzjXtTin8BblPvvdqw5+5FGfPygTW
eVUcw8Hz17ZDZRE4I7pmIjr0EqwOkTfxsUFQvSb5dmlge0auwNunsPHt7BJTjebF1dG1qpSpe6m2
2TTbUJGOr+mZt9vYHFFlubHaqTDCENio70Mo9b3TkQ5rWIA50FgCZsjw3kjX2nUuFBVF4tGhZF6x
6aNdKUKJ4UHcBtoT6wBx0wVtl72B/LLGNgRYOVdzTF+J0gM45ZBizeNbVz2lab8mIj4CEtR6n16A
ZNcMHNLgvHiHZTO+twaucBMnk+5W/XOWoxNxcIeutZKQsIAF8sntQUdNtYUFpY1RLJLEaSqlPSeq
1pbkRcgPA8kQTBSyYe/MWA4e9LtjExbTBkA3g30jGS4sx+twxje1KVu0aBLh3knuaKoB/YP1Qy7b
NFvROP5CIyht29ZNCTZLfbBS7LoS6k4J8E/Pxld79kRkQXPGTgB4yr36GaHm+ZBu7AIK+eMCiEI9
uc3RZGjgOnn2UlbNjqhPvsyCQQ1xgykyz/cSet3CJI7kJGzqEDy0X4duVjsTtvNU1/X3dAz87zmO
swm/FtQ43g/XRn4Kby2ZXJeoKecajMlbE+b1e5CktzAThPSVIwGCuu3ib+n2o66Gk0rqYl23KBfa
oAkPoNRxRHJqXKUiD3ZmyMc8bEK4iW5d7mojU6cwj5wFcy2xCuwh2usplosk0khRrSpUVLPahnHH
XlAhXqAJvoamfBeZxBgAFIu4G0VryzL+QMSDXkSSJpKkkXkbDZcOVMYJKu7C5wx2Phr3YFUXkzx7
ahaSyRjKSKTga5f5rbXTbFdh7N1brD8XP4ExyQYMf0CJlTTD0NzoSoOU4RSHScwvNil8kHTrjGUk
cukp6Q7EyeTFmxOOsX2k0H6kt+pCv1qY0vFB/2G9hrLVts7MAxvk2oW2ELd5/5LQfsM//G5bgNVA
UyE4zuBQZb1p0N3StGe/894rO9pphMNSrZtITOIsBwzUBMcaOWckUu/QGWo45yK81UT+mEOTfGk1
uJEJMqldiqyfDW5/sUZMrCEBUsekhlrUz87vvE/pojUkag7WE08q2YYO2njNcl5cN3gF6XXNIxVd
zCDGOUzzCvmhhrweQJM/2kihdY0yBdQ+bxS6RjBn5RGqEGGlK0fqHMQzCEXwJAk9YTGQ70ovSIjK
AcRpiAVYOuuI5GkWSL/XWhZRXFxzTm57x1ffcIrWR7dU9WqkY7a0FLAHD0rVa9d3azY4WEFG/dbU
5R0VN2LUGmYYIb18hWxfIaOVXXXTpHfUepSmUT4Y595Qz4bdYkZMcmDTGb/Ug0Wk5Gk2Kgezr1km
Cy6GIDL7+n2HamNhRMrao6X8mrYy2NTotk+eyNaB7oABGQq59PnuvfRef+/K/AQWq7v9gS22hPZ7
SO2pvOcYhfiEbBK9aD8e2wBLHDjrObu0Fh/kX3ivSM6XeeUFT67nHYPJgMbiDs618CzYBRYFimZu
2Nmd+I+6d9xzJ3ckfSFP3OG9cvCDYnIyNF6YXBAAm05Ye4isR7hTTFeEuffYHlCee3Z4MjFiTjGM
TmkIzK5GRPO/5VyhV830QVZEDuBF9PWVXOrgJvThdRz88FnSlVows4HWXRIJkdOtCdz0wsIPX8Eg
goyZ9ZMyRbzNc/ICBt+21l4UAbswPZYVKODPjZrqnSpyrN2Jb68pVuCsOll9aPT4k8b5sMMzcwmb
PtmLcVT7MNM/J434UqSs3mEks7HwUVDLURkXNw4/O48qTvNxOGsYQGKENqSBqm4Xal14CKwZwBeU
8knQfhdN8jxqubaagCfuNWG0a9jCrQEJJOuvml56DLXD4Qe1LTZb6W56X+m7TA2Ie6Cjaxa839oD
Y1Jkd1905E3mnP3IS2VUOfx1MTqoqDF1/LvbSJMV5MHMfxeImKDV//EQv/3mf//j4yEff/543MfV
IFH06X9d/3X0347xb+7+23/296f5OKTrh1hzBt58OXs3bRIpGvTZsfNj7GzzZ1X7N+E8q2ZoX3yF
TMltkzPnM4bH+tHhTL+SitCDSjejZZZ2q4QgHLIGkTrZw+Tusih5I0Rh4MU+FITcLFU7UBzip9zy
PbTOPeBSsANOdWG4rkgX36PMf7PJYLiTTEIeXvuj1Y3kvRWUJI7LMiHKLXGp+EzqhtiygI1CmJLT
RG4HSDY3W+Q124GihLqdOmonXb4RNbZDS7MhEJM+bBuoFWD6onf22uRplJO99CKy0w2rNk64bjiv
WmzhWclQN9e40QOr89eewNnjVFsMvYjayIpbtrUbLNqQyRrby+xDB3Vtey2vXIAwoYrHcVc7iBbS
cokeVZFGEvQ7rCrRvIUZWghS+UzLIIXqNLbJKRB+uCNzt0bm8K675nAKrRnZBmxko3WIQlOQOH0u
KESt8q3G4Elf5USU7ouh9HzXITwtbe3JBM+8H2PwcqVkxIbldpUoC6d8HJdb3IQoTih8Xx3wCYVm
9J9tzO7AgIHgdG11r1kac71p9jXsylUdt+pssoPlLPosvNkaK2pjP0lYFMbUtGAOMi05xXaUr8oK
/EFaeecg9IO7EyN3JV156ajI2DeNgyIWXCrNqAIvfy3QDKMWFM6T27XNbfSuJp7Xpe6Mcmv6Y3kz
6neUAMBhSr3cmlOxl2YWPlVK2ft4alduWc8R005wrVKqYjD6zkbJIOEIRLCHZHshZgt/2ICFRrP9
CAk7fcFSQqFWXlvqy3P/2Qi3PnZmbe7Yrr3Q2de2TSLCDeF/69EfmicrIY6ub7KN7Fqk3MkMC9CN
6O6ClnNOOiFoH6mPx74VvXpuhJ2u3cRHQGkPa+JeQID7tIWi3hzAAnLVqjzrwIYxBOmXiVPe0CYi
JYw+dDs+RW+NZkQXTLzaLu7zu2EPNJOHKNrjkTeP1MDape5uvXLwMZNPpZhrfunpEt+m/KrVuvWU
9IH15CVQi0nzMg5Nlj0ZCpptCw19g1TVOjdO9xVsOlC9mZ8VaVa6Lljstgb8tVnf5B8sfey/yyay
ttp4KuJ6OkZF2m/Iu3nOA6unXYmnZmJV23rFxhmF8b0TxWbSw60E7kf/Jf6CutE/VOT9MCyHjgAm
ARC4LuUpszPEzTVfQzNIz2YN+4gu/arNuvaGvnrTu1RpZjIkTyrM1mlRpZsqDBzSZoV+iDS4CXrw
Q/q+s8EGAy4t78bD0FBl6Yhhw2SknxRkEXmDGW0iJ2FipccdnjEF4dlJKrB+kpnl0FeABdl/5cT3
LatBr9eqEsnZyeMv1PXxMh3b4X1U402vsDhpbvMUm1a6yv1Bx1DB7qgL1Gesa+7K6KDHZrKYLk0V
3FswAAinow7uD1OBebf+OhjofIUx3IaMbaYjkoE2TcjWBkwBKXHOTzRFi8DEIU+i1WvJAn0S5Qh8
oiYnqBG9v7I8EKqmnX92rfNpZwNamdLQTsIiPKnQuh+GldLbqCAXQNCGTpCQ9rRn3MI5x96465FQ
3OMUw8AANwWAp2QRD+c8VARw+dEhQ4xkXRqAKtAEHAhKS1Ttcj9kxoGpvIJiBpCiJYFrV0PVLrof
iAWjV+Lf54zmftuK6BbHcXXCYYw0dyLsiznxahirfCuR3p70cdePoj7rViovTeziGFbRuJ7JJmvd
I4LOd1L1WoFGFbYLv16Sixaiu1og/hFfE9M+N7SgcGFF70REEItKfgFIC0ldi/96ZyP0W+IbP3Ve
Lk5wPNJdmSbbTlOgfy3bWmSFoa+sUHNAVss9s9fkRtv+IpksHJoOOisvJggFd8x3c7rGNAIfwCBv
v0JxImKkf/FNCetRS8Eyllq+6R0017GO4G1y/OLSxWSyqh4bTJbHp7QrmvceJ0tUAjBMJypbYfjw
L4V5zMb4mSxu75zpkc0Z30Vfj2we9JX9BtdFffFSioBa6TXBcgn8VFpZa89jEoC2A4J5idEY6PBr
4JSY5kMr2dZka3O+SRx+N8p2LjNQcwjWjQWFvMSO0VRRt0FNR0Kq29KUEOXPoVHNIvPwVDHq/pC+
K/fSSa1TTGzVuuIcLpcChM4uaYjfanXb4bQ6E5n6mVfkht1dbtsCkCRj8ltip/lKDIVz0rT80yFr
c2f3GKrJWnpxKY3RX0n96I8A/Cl9rpwziqPI8vIwxWtGR9ZxzMhAdhL10Wc+k9xpqLfJkEVM0pSF
o7KjEU33YOGXjb1MdV9f8hHTVg2Gy2WXh9GebMcvBGQ5txL/KxHKm2lS9bqS0t6B00oWkWRDoWPE
I20FCp6Ze2gOU3/v5/5SH4LmaTLQjzu6KZZ4EdOtq8MgYCC08Q0fGINj7vTa+6rZFUZCuLxLzlz0
4EZ5DMtcrWSd/2gH/16FBH4zLMyuXWstHEhdu87GhC1F8jOsUGCyS1/Gvq4f9K6Wy95OtWXX93ct
jvqDxJ18Y0AE1zvEpoD9KrX1YNvnOonnTnznynSdQWdVGXfrmC/4qduVlVfvQstLV5lNTnrlgZ+J
xQAjH+sHXvFU35Pj9dJ0Sm3MwrhhbpaHmJwqpHFyZ+WhvktaFKCKKADs7NFi6pyDl2vmyXGzfGtb
pbN2Mv1mVVXwWobZjR0fG5pOz79qaf7lZxHTztA61LBV4+gLNfSI77FNIglzb25Zbl12/deqt7qt
IWmJPS66oNS283vag5deenFe7qvSRs5R2HIbWOEbiw9MDSsyPyONWC6/77bM1/EGB3my1mM/vDpx
N250nD6o/106OJOXENSwIS7cWdgetCmQ5fY+ajNauHnefnE1Ks5xBMFEb2+PXx/UHiT/rYkI4jXP
8h+x+1mHnf7dJQCzmDsIFq0hQuYHuR0FaaQNg/TXnmSO0PT1W4uGfxUbrbmRU/N1TMG3hQixfDdl
FpLL9zFjuJgmq4qYBeYZ7VkWzrhPG6s8jXW2KnG3Qp/waWxWPqzGVP1EdVGxW5Epk1rIfrZlWPgY
3XoLqSviHAqiraPTW2nEFPE2WY2dYKs1yTgkaJ5zHdXYC96W2fAOFVEKdBo0mk/hUIybnv9LlTTh
RizoT3phDSvX6J0V33TjWJA6lwftZ6JDmCs02j4EMNIgHAfvuQVoYRjleMHlV644/BLafnMwZUR2
FF2YoCUyl7y9HELPc+m3z1JN45eyXupY6Xkf9PxbVRrHmM3Nusp88FB54FwVCWuHgbHg49qfN3Fo
3LFIaLo6BEpV+h9Q3D6oAExL+buC4F3I3vKeiwBl8IBN2Ul0a1l3oOINCVJ3mSbJcLSZDwdLFdfY
xAqQ8OkUHO1eBEd3vnhcFaOvdpFvnR7XDBGIrVGnN1xRVYeSPHBPhAqAmyOBed/5/rDEwDDHhKNm
CNrGp90PkBX52JnNrH7CbWsuK13apJzDZkhdaHPMZrRFYpPwbMZ9fIXLT8fLIfUg9uJrDy0X5HYz
k+4sDDmsyBE9xZaCC+nubWRWsE670FjZpend6hE2J2G+M6uAJ5qg0pZw7i+x0ntmYXG+ShjG3iWg
q12iQRyg98z3vxuHQ95WS+lCvsnsVNwszt6iZvsH4JFc1RzPrQEYbGkkHptnhYNW6OaTiePqmLi5
fmX+izm2ntSmqWjFIFhKvpRG9twag78369CcYdYLe27UM9r9ASdrSTQmYGOVfzi2Q75Vqw4gYsTC
sqIPzccLU9B63Dixk2+6tv4+JdDvaHvnUHAWyYZEGeeNoc0KZkRx6jK25lqL35TKPEcdUnYIrLpm
pxkFzbecmHIK/zGcvips2diD0djgSNgH42xXZenaZZm2jb0suqYY/UfHusbKSq5BuI+GULuWUSKQ
Z5CfZOsMZOnyBWvHJiXUG92bRB+3dPoi2bO/sjYlXkByZH0dc9NwIXbsjQ1EuhZ1tsfphn0PsySe
Kx1qB4vgtqj66BrOSTeD6lFHlURA9h0vfKWASMaEy6wdIra2gzLSNZI9glEduhuBxEjNqfdNI5lg
IW1EC/QjnJFIlbYPKaaS8JtGkiEQgIMmfetSjeZ7nxHZlmYkPfAtsKMSQIZh5MdAGT+FzbehjTfo
NfRDSfwvO9D0DNqDLDdTK3adA5qHVjeWKRp3d+C530KiAc5VVNzpGFVrWl8mKMzQexL6N4YLJFv4
QXzGRD7tfJc4Ek0vIIOPBegGW/Nfw8i64NAChjvFx8kXcu3ZWbvt2/Ie+Sx6zUBQd9KF5dJHV7mC
PZ1EvSQfFpNqIY91wi6HySQaLAeqmAThp02BvQJqp8GdiCnwh/ujSPBoRWxtPFcIcDR68KRZULl9
i5MWwxrRxgtjSiEtNvNITQswtwbdE+3eDbQ5lIOync4qdldaHYZLTE/6i2Bfn+uxR37cIHbVsFSB
/PkIvHUaiTqxpJVlO/G8jSNsoNEAew11c6uZTTiWsG9NSXyX6IHLwLhCg1OcspHMhBaLIfo46xlv
hob0wI5JXg4FBETodVBaQ987N3hu9SlOj56B4YI0CcjyVZ2ezL7kfBIiN038ZjjWCFIDK/GeWrSP
iARwidfTtObb9Tl1RnZxkxDfRDQ5a82S2dLOiv7pcWGW0zEZG+uQzwPDCcYBRCENcVxPVwNuW5R4
2SuD2znn3WVkbLUZO0rkcdXooE0MCmOdx5nYQJoFHOVM/DQTCTFcMnfuTOOsEichpZZt2Xy7pjro
/R35DoFli3fOs3DJqD9NJshbrMvJu8GJfWEM1vSUzFer2FyOk9O9itKKn9koHOXAMs6H3jyK1H4d
RflemAy4ybJj2wQARxsK9yMnILaOXO8P9CYXTVr+R8eWbSXtQV7or0z7WcW9NR0g2igd3A3u2/ZA
j+m7YnS2xNjokZddWzjQXQZl6USwwuQeHaow7BWlcU3mL6mm1HihYiR/03b7s5lG8TYIWT39QjpY
3PO1kfUudkFc5Nko5KUdU3utWr+9GDD3ughfrG7oOCZaar1BNMH3ODdWlZAWHWmn2LhOvTcHxn5i
Eu5L6rsm/fI+PUjYZS9BNja7foL6N5X9ePWxP0bKgd5bJN+r0RD0fI2S8TXBgfDg/DuKr/Zki5D9
vExsAiksljGpTrne+d+B8t4VYUcYiCJ7zyt4jx0IRyAThhtzs9fIL2qImDPbRyT91U1h0fC963Cr
12vRm/UnaW1sMbsTJEmqNcTROHrk8OxpFCR2P3xwLifArVPuNe2QWbIa/QiiXB4fF12iHZxopNmX
iE9dKbr/SRmcS7zlO/SzM+MzL29EwjOqta6h337J2bruq7TEBTnibswJravUkG9H1Q/PWhF+piUa
vhiKI2bzWv9alsm27MqSj1ylbTU6Vm3EALKubLl3U0WUrA0drGTada1md5QrdhNAo+PjQsSwYR9q
uP+TJ/H/lyEEbTGqvP/ZELL8mqk/vkd//O4C+fNv/nKBCP8fiN2Fic/DYMHDQfhPP6JPvCq+EG9O
j3T/snr8pwvE/IdheDpyK0omxL+zOeMvF4jh/YMIE4E6w/IdD3ng/8kFMmu5f5cYImalCLWFjYrU
tN2/C/Irsl4kaNiSUV+H5qTbN06yru36YnnZv5Gr/utDIRDxBY2r2Wj5L7Lylp6GRMcKxM8bvjjC
+9oE2auFaQ0PjPtvVH/G33Wbrm2hXreYMLPE6M7f8xnhVo+eFtjJTrD3z/pi3aGbjlKmdi2BRjOP
N9jPMQuDpr6YefqRfDranHD3EsfTuCv7BJGLfUmr+t61/r/RlP5dtvt4bhaSUtNxDYqyv+nrkzgr
WeuNZIfblOLfXZPxdaA0XuuyuIC92//2gbz++Wb+FzeN/i+vPJ8Sw+MTqOMo4nPFJ/p398cY1jjU
QAzRj4YLXYHpUTna90iA86UjtnAqceoNzMx6qa+R9GC3r4GgsG5DHdSN78PY0DcxjZM5qK/gGQQS
kg5+UG7C6ut8OpAu7TMXxsIER6hqaGYP0F7ieFOx1wVOz6YnMq1jruKKpdzW9zE9Qih8EvtAE11d
rzcWLd3fIHKeyc3iGaGPsPoUj2wTHwp0x2pEkNSiPNyMjc8YFHB9mjKG6ZmjLDw2QG6VHMmnNNYG
8NQF+0GorGyHuiw+9I2FiajJdjbWXKhqZbDIaFu4DU3QaUZcSoJLtNxnpgKqVcswLvRhuSPF6YdP
cdGG5slIOub9jQ7buKp8hIlN9JyWwUfdOBUJ2S9gtvKt7hX9utWCeJlEbAAyZkxu6AGD743xOlSi
nhFG/joO7rXuQVulkML2rxOxXo8WAkoEQdq9T3QEJ4TyLWNP6pTHYYRexfzD4NO+AuTSM0+uYGI0
6h5OJIGzI3UWNMbyZR7CN/3fPzoPt9l/PT/MdmXPR/GO0cL3xN/0z7gyC3fsS4vgJG9A56ArYCrV
XxdKevBl/7w+2cw6f90fAJghd2CYha/q8EAatWTV/P4rjxsff/zXcX4dYqohkLBhZC7ThcVBCiuf
GeB0ofuRZmcuNQpk7ii85t1C7Y4px8J7NV/IAmy6rSS6N9SWh1Ay78znAefjpzQGoeDBtwKo4L63
dZwfGq3MD4+f2nHKD8xh1T4NPvUwpIfszA/6eKgx7wDsCvNHiuWILxEz5EXVmQVmpZ4u3OMAudnF
E7Myjvq4EI78HiAiXkdhCRSR5lqT2mwA5kec5snr47cePz1uKw3BaDWYwmBPT7X+53F+/e7jNjnR
zPjzYR73yFp6JEwmL3XCa40mXh0Ik+W1bipVbbSxf9Y6zUfTbFskJfB66AXUUPxQggTU+bqacv6F
x4/G/KJZ88Xjp//utr4x//MP/zzG43ANI3NU1fORf/3Rr6P99pu/7n789Ofhfj3ab9d/e6S/P8XH
n/56tN8O/9v/9bjfIMvEZIwykWqfjPV3OYNEo3ayF26k+gt+j+DJq0SFlUqH0+LQ7kHJ9lrWYXQI
0WFjmeYPXPuFdJ3w05/gZmQdBCEmFv5bp9vbx/1tTq6XEWQxMIvSuJWpLhcljf+vAU8Cj7peXz03
oQWmEYL8eCQSEJ+mzmvuTVlX+8y1I8K9eKT0Bep5+pWEF6amkx3vg15696btj4+7B5UR3pBV3qmP
U/saR3DdH3fYwssghXfq1qSqPpEuyeh3PqBBwT+EUfdWi9hiHETbjJ1A96n3+8f9mYWkFdIeoksU
za8+nZ3H7ZGtesgqtf6EyN27sBDpf/5L05T9LCKMI43NXNy08HQ8/kAf/XXkhsO7pkmJ5ztMto6H
X991EP/Oz2QAWrimqU4CAa6FF89r74/bidVJSfwY2zMhC+HFbOkvPF4jNx2+DAAaXzTY7kTWSg31
y8TK0zX52oKNuMDkJy6V2dRPGYU6IdgUnYHrhPD7Y4qdkd39UtkdUEUiFMKrD2g/LWUOO0rL9yiP
u7OZuMG2rjyG++NcAMRj9NLqyoR4EKenvnWSPy/ISVB7zAHmMsYFRKE19IfHT9S00fz54kZdjxJ7
nf/zrigAvxhWgAKSCUMfiuqS9nUE84rc3GY+i4E+OENEVsuEEozmUh6uHKS8b1+1rRraCPtfjfu2
k3xEjc8oqbYI4zl5MQU8g17tSM65doQ3SOXjRsqrrdOdFH3aixiPuPLEmjMSaZtVTiFrbfU4bUk2
IeHHrvVs0YpaOyChXqUWfWoTQ0itzG9lzwmXiKxT06g9rASgWTNviXTlg2ihJ8n6a2HgbW0pro6k
TBaonLLxrEmm6LIgBKai9T1DoejpKtoLOy12kx2jL9h2Y3m07mh2jp2fEdaupx8BgjGGts0Xznpy
BWoyXFZOc7eirNpqeR0xpOabpCb3LZ1qBJUWrfjEMPmutJj7ahAD09d+9k4MhI2VJFHhOFkQFjys
C7Lh15Ftqe0w2T1z1nznVPrnTJZ0Jpuv7UCIfWuucXgS6SDJ4qmnje8gB/YGExONiRXApN04pMam
N64i92nGG9WwG5PopRBS7HO/g5nriXemfNHJGsiyY2zNzKAjpQPZxNKPAkKtGueYF8GTVbbyqrle
wBnZQbGpJd6iF7oCgmm3izFKV8DL0m+S92cxQvj2IDJfyTFmeITuqhMlUnHdwC6HnLIzGqAW8dcc
+LksS+9exTMQGvyBcMpsmeD5wbUq1rzfxK97GREZlkeSTfQmB00uvMgkFzDgCeJkkXF7KD3nnCAu
Pcesakb+orGtuWKG2/qdzWo6LwcsfSgGcO34urXSXB+jq4lShBH8vscLCmgh304grRamHTow4wPg
lFNYr6ch+FE0OZ3JnqScalh7TXLTAh2vhHCZaebg0PRlJyilkRy82vWOHTrJQTGDVs+qdRRltYvk
QzbgMoLxyUFpW/ZxSIJel8Pga8eLI0uyJyaCKeh+E/KBOqkX9R/C/hHTEfpuBNTNUrPJXeyhqChU
eESVAh5NDJF86kbcAOhs9UuA832TmGZMeiMCSI2J/6fZDIeGYTeoZfhMmdnYp6wNLOT049FMM/fV
QA++YgjwJSuKYGPL6oeIqvSsi/K7SyTGUx9msLVHL9xT5bVrC2rXl7F0XnmrW5It6T8UpHq8aAYk
JbRx3RYygLnTvIjc4cxU+8hw7WVoh+adF5iIjrxaZUFETz1O9HdlOtUy1A5dlg3Hyus+yr7TtoQ1
1NQ1AIQFHXiYidWJMMJ0U0e9caGRAFI+qT5ofJO5lMpyZYfFR5jkz6aPXZ7EPRbxFifMcGdSsCc3
r1/GVvuta236mBYhrrXRb2t6bttSaSCyqw8U4XLhNEIs6hxudUb4G4zAwzDKeqO3bkyS67LMYrUW
8Qh8xOp/jKVWEVVvHgyCc9DTREDoy9zYhUxcIoYFtKbvemN+61PM2a34VCazm2xRtYCAa386a+Zg
L+FJLwyQI400u40xkaQ01t1mmNCyGJp/tPzhO24vg2wCRfiMZZ4NsAKoR1HrjfFSp8WM7dwkHwHx
wFJDBMT/ULyHTjxHPXoNN6ldl1FjjEXYrHwmZ4C42Z/hmgt3SrWL9A9eKaJ1UsSxFhvL9UScEdLX
hXQN5vIRQZROCJ7dd58b0k3gEN+0gjzyNJOoUDvtHMRNtTWJ84myrFmU2ODWDbjv3LHZVWvVC4rc
n0Lr34O21+d0AET8Y/wT3MTZsqd86/btTtNsuupmttGRqLdh/oeOeBfThjyBIY+P9tChBG26cgnc
LloaTUqbCX/qZOkkdyJpdieLmVZAcFGuAiSHsfkEk+U1rmr7mHnRm2NhgqiqiflYguezqbKjVzuX
ohpi8lAnfRG5HiCbigmxjk8Q18Q20vLqrgx6gG20Sic+ECaq7TJvX3AhkbSQiGFr2X28bmoD25/W
Jcesfe2BZRyQioxLnK5EvLsu8gU3fe/HScNKamFrgrrmDi7YsYpJpixb+2oIokjZRtirzEBkzNmk
XcX2VKNyZT23a6/FZ4xYX2pDtE05XQRtSJyzs8lb1CmuO3zzegatKqhgJ750hVkvrfkttq+S9Xyb
O+a46k193Xg4OQbkzb2ydMwPAH+kROdAtBiGYPS73qJqyAXok/ZHCb7nQFr6eRjMdTvN8VFzt3Mk
DUeSwLXsvCLfd0zmVlqfvmUAi7d9gfhNjTZkReI5ozaOn0TwNnXXHJnUW1jWMKACEkxJ7FtoBAkl
KdPWMpE/rTS0N1NXEnARsaZojHxXekYBCpnVPtbzRSYu9uTQsUTVjare/5mC79ikqkqY11baUSf1
aEKYO18EAWiKgnXpP9g7k+24sSzL/kvNEQt46NeqqoEZGusbGkmRnGBREh193+Pra4PhUZ4RmVH1
AznxcDWukEQz2Hv3nrN3HHO/nkxBd9fQwnkL30baruyGcxjk+lmYEy1jBtQcYLLpaxnoNw9BoW37
3GZJ2S6f4NA1Suf91ojj0ZlyKz7KylQ5UhQ4Y6Iq70GrpH4E7z5X2GPBtnmpW2nyGnk+aFHrz8Og
OlA0O5Z/8QpL5x+dRO1/8/1tPWiSI9+3IpRRDX1/3/c/mu+fU49d7JcK5ul4vWrRiS0O3/+Wrt/8
/re/fgDcwX/9U3RR4A0VUb3hefjM7zpxs5q24JR80QzhWGlHvxjF/2QO+ypnDR88vdgqE9TaOATe
TKbvGvRayD45fINM8L509OjFGG9RW3zpKDa3DWVahxrlloeP5FG7vyyMzZN6yjdyeCHbdZHxdvxu
ylR25zGYdhDCdyC0MdtPPH/6OUTb09K5ZozuUvMP15i9M4v8WeF5EvVBdFrUeGfH5S5oI8jSCnoI
eyudMiUnU5bHP2l4dBBTlC9wKhMsWXPa8DlV3GSj2818RXdaL/eHEo8KV28rVLaEPv789l8/EtrQ
9TnXfq5XZt/szIWStFesJdfUtiQ3HjKTlz0GBVOE4BX7blN4Wk72TQrbg9LrezOkU7JIX/3AWlrO
eDwmkt/UNtTsMcBlY6H26+DxSPY9gXe1CUK0uXFYE+WGh6l0f4xy5TTrs5pa9LPGXzCpvwOXq8bN
rXYXq6XkJUH41fTJ05ynLwyKGKyn7M4SoLQpDKpqXQuLmAHlptR7xY16IL2plSBFl22yJbrltxRy
3dlKlac+7m/AZV5lbA7PXbIgfy+oGIDpza9lC9I2lAhn5GwoFEtjEalW2VOMHW3XTVs7KKpnjZmA
yo30vii4pHNN/tSzHlAliARlR9wELn0Kr/6g9igduir3OlO9k8aieLqExiHUVP3Q/d9/Q2KIoLU/
xFXy9j3/+e95/+fvnAgB9q8m/tX9x9m9MCyF8em/H/jf+q+f2ed/8Z/8Oe+3jb+xkJfBpghu0bKt
gvL4kz9o23+TiRYaOrM0pr9M8f+iPsl/s4TJsB8qjmLYgE3+ad5PrseQVdXmV10XCP/7f8LWCr/K
P4e/7b98+5+GwcJc4Un/NPIXpmoyzWNlrlrGf2IB1UaxLFmsiN1UTY1j0M9BlK6U575X3Uq246ex
0d9KES9X2DVH+1EF8XyNpIozhKFWbt+hJRNqzOFpzK5xSzUiMLGNJjZPtDovo0PeSbHLLJSs7QCS
H1U4T87F5KN0PsN3DbmQZ/FxwC3cYSEnKRme4BMwpk/DySEzhdsunUofagsU7rmVt5rQQRAsZX5U
OaI5iWkX59QkSyAl/T6RERExeTHPlUVUvoCZw5O/WpH5yylePvmhaKXFfYgggXQcNJ8g5ENv6VZt
FZjkQ0dp0Z+N6iY6yszDgllEJMWeDEGkb6tJfPVyQjLRXp0a+mgxqV/8xa6aI88Cd8h4Axs6H9si
XIRfGMubqbQvpTFMF7wzf1R2UDtgHLEXiBhMkCFD5Nb4MCehml3oiPG8LZdzIE3SZhZM4tLkQwuX
57SnLrSMdF/pKhOy0R9SQ60cUzTazKi+9xz3H1qp/pxU6dNI0viXYj93eeLxfEzf2mpkrcxJxM8z
XBEtJk3REK5euD8GNcx5uqE7qK7mle2xtCUvKTFWDvWjWUq7fFFUWogd+4CIi3AWQ8+t9Ko4wsH4
w+qtRwyp3BczAc2BGz1FNuk0DECyC2xjvkYAYqrzZd/1RGf4++BmFlJGbZvfA9MGEctHsjUEOirz
1ZLKyV3oMG/aPMqdhhTbNpm0u2Un/Y4Pdxi/ik/W5U5CMX5UCYI6EYxkNDWZ69HIDbGE0Vx3kp+E
7aWTOsDkUQPovjvmo0nWu9Bb5hSB/GWW+YPBIF3IatqWDcAHwGflU1x35waj6MlOSfgoKl91Krg+
adqLEXGPmNvuGGhkEmdhnoks1ezMUzI08WxuLNEMjskcqi7r2TXY42wt1BhzpaNd7S1yIWl4KVMI
9O1g35tAWVwjU8wdot2YEQBEASr4zwnN8j2gAmwNbbXjRim7pKy8mUT+QdSNsjaHUJxyr9VtVXlj
xw+/M6U3TOwP+P+gZBc0Si96EG2/gbVjPe8DPcvPUy+aJ+TFl6hoq0Ni02DQQ5tpAGngo4au0+Sm
cKspPw665hE5Ctw0IXnM6Vxss9bAGTDF5NPm8WQKuXuOMT+M4bglR5D+4AnIMMDBaV/hWzAqP2NN
AZk/qb1WnUF05yn5NjFlGwZIdDODcXEM0uheModfVDqlY2rlD5t49F4KtcLlJzCsKOQv2wiXXWrC
C4VR6aeQM/YRf42Z3NIbaMw1ZmD+1jI1Oc+ysSec+An40Tj1nVS4uhZkLsaIP3Sj0W+WGB5NNuY+
rOLYot4J298j9pWTAOi6e7JSf0E6FzRzPH31DiirgaBdXQQNUgJFO/ero2AQc3uT0BYMFAidZDUZ
tKkuXsV6YgeMlL+JLmw/CiV0SPxInLOsYosY0D60bN1YFEWfNQHpQ2qke22eHyNeKjoFebyp7WZ+
7mNg2zLSBbWDiK6uHgZoB7prVbgZmm9LQ4mvgWpc+FKtDgdttTlYaB0UDb/DspoegOUIDF0J2DIs
ECYfJS/KaoYgAPdHtboiapEduJa2pJQDMAQZEkIIWntWBGgQDPYb8isAVvXE4PGE05TkxeqlqL4N
FQJXRbBaK3r0FYT5wqtSrmZcI2yYSwXlvu3bM1si+jwSt4AwONXjigGVstdkdWSUbUkts3gIqrt3
ACIbLUuH6wo6aSCv+nZP6hlZyXxRCuMHxcvR4Y0S+q2qBBx5FTrOyLxjmzjykNG4MrqMLDVOjwq5
Bz0+qv7YPmaSLOdsNYBkHJsosc/QLAycBVoY0jqhFC7FbGpMWqcmMhF5tYoo6EVI+jSXcjWORBru
kRwJSQ+v+920cQU3u1qz7KdAT+0nPDZPzWowMVaXybxaTaqMw6UyNgMQLtQFubILVgdKuNpQ7NWL
0q+GlEylpDfIJAql1sbco1m/Et3tupp0H6xPYwDdaWfiwYfYxBQKyENtstCUmXdtU8LGbomsRVmt
LWL1tyiryWVenS766jgn9XMHKPtdg9R3Rhrx6aU5dkaUe44Ya9mrJyZbjTEoWbhTJuLZWG0yweqV
MeuJgUYbiSP1Sl22TllgsLNYbTRw6wh7r4YasbpqZqQ1/Lfw1lePTboabZTVbWPw7tSAFBwyy/7d
rv6bjL7RtBpxQhTX1xSM8dxhywFt4onVnxNLGRtvtI1bXsJ+CMHOtZIpplPd/zSlXMI/hYsnn4g6
66ufh1W1G63GHoG6Z2wIxzarzYcV8a5f/T4c2ntfQfnDIo6K9GoBStABEY85Esa4yIBGHOoDcPWC
+thWrLP1An6MBp3c7QBADOatjutPujO51ybKzJVVknwtKfItf4r2zocATVYYLh4pePSe2NLTwnIK
aclcvQoJCeAHvEvWqhYZ8R8F3yYkRtcsapddIqAULnobfQQSw3fOYy/Utnn6kkRW7cZy0nmIL1QX
pl0f1Q0BKRA5WVaVvlWy1eDAgNcn6cZngoU2dVSM8wIVk1a36KAUEvyqQuFjWY1P9up+ipFAlasN
ihdydY5WQ5S9uqIWlSoeU+LUpyfeOsPqlEpXu5S9eqZmg+VItrqnNCRUxmqjamW8VH1JM2O2cFUN
P7XVXEXNqHORHAxeGpo1u2wUL/g1L6HegeEfkgNtRixYUWthoAnPZTHORCFj7VwabqL2sDmidEUx
9P3bJOlf5MXkX7We7Ma8fY6Xrt4Fq4ULylXmCi5ARDOTY7G6uqoZa5ey+rvIHkbHEaUXLz+aTavl
a1x9X3jlieqtDrAUGZihp+doIm9A5kP2DIRh0WoOEyjE4tUlFq9WsQLEiROOg32wAEGJGkZKq8TN
rUVHVhL1eyyroSyANeLS1tEQYxnbYPWYNavR7JsR0qyWM22Q90v0UYYMTks0aAY6NAstmrWgVhPP
nSkBt1AUvpCC0oqA75yp1aNe+g0egB+6VD7YK1Gj0phUqqmx7xr5nld42UoEbdpqaptrPpEwt/EE
qfkNoQpWp6PMaHMLQ/YAu4LdGR82ruBhZ5u/Ua4aW8TzuOEKhQrZYvg0OEGpRaOfivgqk2+B28cM
Ow1wzEXZH/CZwN1in1vmt47oAYleeisJ/WQW78mxX51142qvMzo8dipCO2U121EdxFKwyu44lWPY
1THgtasLL9GIEbppeLeLWf1FI4gVgmW6sEa8anXpyatVj+cQ9tyxEdcE5Z4e9jXb8FXDJwiwgVZg
59Svlr4ww9cnVnMfLIVsb5v1R2z3WP1WtR8tMJoy2k8sc35YYQCUVhfgID5FlmC54SRD1paW5JC/
GyKDvbyw9YuSYvGFGY18PeONzjH1PgQqad0ioWBLHm8Tl/qy5eN93stgMMmfEOhGXjitFsN+9RkO
iA0XaVUcUn5PYSOlulfrLYvksJC3Y5QEfoCec1MZDcg0xOfw1krdKerBPANk6Ve07stgl9NTydNr
kzXWu0rM/rlXGbKLvPhRZ1b5VuROqlnEQtNqD/Ywc9RMUp8afiW8X+jpJgVlvZ4YXx1Tg56ixIIJ
s3Qgu7uKYiGcYcfEoWwYvYZO1ZZ1f3lEuKgmVX7LmSZ401AILM0LD9MX0pXau2Ca5i5GWvkzv/jD
gMdxLAp6c3Hb4AyZoh3patuJTY3EKsQVd9GjapcPAQqUOGHB0hnmUVUT69g0ustfAywjIOofs/0+
1kl+bUcVEAyn/kOjKPBQqL9fiJ3WO33JwDTl3a0n5LgV5mK42jB1t1bTn4kER2ej5vlWpdNPypxP
c0OaNLKVi05l9KnLYVRMY/Guj5hbTCElbpEO56ljdbWwEjjXkFuNNBjuxEiuRGLFe5lz4JPZbe3S
qwQ34F38kCK9fjctZjmhigZD1aZ8b+e8TcthcbvCCDkqIi7LNOtYzPz4zJ4NqiXYAhurcz0HtdvP
9g8eSbAtSb4cJ8VqeN0zp4v6sXDDmJkYONrE4fNko0uq+qSSIwFFxy65BVhAceLMl+YQ91N+RH4S
XXp1V7a1oGGHRCqYyA6T4K9dFOJGFL0aLPjwVDWH2emyoX6ZUiQvXET9KchwFVXpARrqgAxJJBzz
1HA/zhUvcpQq3NRsSixxBk9TA6G8LSY6xg0sXUbbKqftmrP7vHJt7WSTFD/lJA/eBl6kKDdhiqTy
gox7eE7qdBd2YCNKQ3HHoIvOMna9TchVD6Ej9zkmfvEmFo3uszKSN6aBWDigb8C4d47ofWjDwbRV
4zAY7ZmrN1wEVseubaXxQa/sa1sPpTsarCmjPmyu5WBTyZ0LwfFJCkDrIDcxSk1j+knBvl2SN+D0
K4pozXgx/cdTNfP51X6KcES0U4ArLJsovqiRTSjZ1O9okDjRkEHgD5Q/qlHdLH/AU2heRz04djKb
dHvbK51xUomO75VG507HjJolyry4jVnXqLLe5ErW32NJ0zwACTJASuumotVkBlmbziKJ7BrxIGGw
n1aHPurmUyZlnZf2YfiktsOM5cZCLymA5BWagi6NtcjEzLcrzGILR4Zld5WUO7XMXvl/ZZ9gDLlT
6pJyU1kuH02t/sEHdkwqbcgvDf3ZG9NC1Js800iamq+hAcLWDNpXslU1vjnmij2gmQUiGeIio91k
Ymm26QQ0K5iXgVVqy5dh/eLRSJ64vpqQJTrjOVEHAknGtoMJ/ctGWROM3ZZ5sLlysAvOENbod4KI
pVWX0VYiq3VhzYTwTOTcHzguE05s11rJjBdo6Hx5Lr7imqRbVlvDDYQOBepusZxofsp0fXi1nzR5
RqwmyHQAUACbUIie9VRr0npKgRikHUUpEA1Erizf0vOfdm1WxyhHy54TzHGsJH8tJV3dm3yakAOP
r2bzUi6RdEqCGHBlYevbSRPGQRkVRPZ9uB11nOyiUIrz9z/yqCrPg/HoMVyeMJOuk+B3rZW6o61X
497Eh67H5nScpHlnd0wOChCrW+hJoRdSWZmL+1gjhTKT6aw3VJfkALdSrwyjk08MX0aQlZtITlu0
f3HsKGpe7tWuv6Yqz7/GQCgG43p4NgJ6H4Ku9VhWiRcR+7hO8GoQqUohXZHlGNBp2UZ1nvygVJVH
4sapqT7YDeQAdVTaCwvHQ5lJ6Bx/BDGVZT7HZq+2f09Gy8i9EL+HzKZhN0VvgqG4W4Jy4ImmPgTt
owJiAGcqCXMEGgk2wSdtjMCXBIavK1q9Po9RrVrklPQkfuQBLM1lwlvKM0ix8ATrUhS6Vk84M9LY
c8YlcU85lV6URfNFJdfsaoPeiyN2KbKxVqMJCDu1IIoWs/4DIvlbSnLshKX5u0Umb5KkPTPIawgz
JCYueMkfc6k9mWMEsrCvPlOWljB76uHeQUnxrAUCRFh35bkq5UvWlf1GtbNijx4jdjq85E32PNtz
71Uhoj5jWg+gOOood+D2LCmjWGQylplDOJ8w4hjb6eJomma6Ha1fMSRcA2bw833qZ6IxLnKTkUDh
CBJlw6WSOF2mieHWgBId3Ecc1ucGqHk3/166mOgKHxvrnU7eWBWkVduc/KSpiefEprRZcnaBJC/5
nEgTzYtyNfElI3xKFh3BicxXwBQM38qOMGkL/3ssGErx4oZDEnGlIscA2Z2y5CbqhPQo9bTY5020
53zb82hoVrFgKLwh5YWdDL/QYLJEV20oH2nH9p8uTqQEXthk8pVxBYx6GR86HXJLL7od14JwV6OZ
KoCK6bZbadVbF8e8mDFzJKNWnOZhPEhRMfBmjn4FaXfp8kpd3Vs/hUbXBDWKmypwmJKc9I3G0yMg
3cVsCULU+AzaQrnkRsRzx2w/YETHm2QslM3AwlEBK7ReVPgwZ2xXcS/qzIdukq4q4kuQB3xsEfXl
50/2lqvEpWs/8jw13M5my1M3BXQqtjcbpkP6pvuKO0t/UXlYQyGYNuQiuuN/L0/m6ut//Y9/uzwx
rDUf/O93J9so/qw+/0nd9Pf/5B+7E/lvrCMAurNAIX9LpfWv3Yn2N0UIDk98UHwbmlir/NmVoBDB
T9Z0vl9TQDSp7G/+0ZXQ/qbTAdBIv9syky9qAP+yK/l/7U7U/1QqsChL0MWQVUNXSSH8S46+we6X
WzMVrCrhHBRIPMCsCJHCLWpx+VnMlRFDWuyAjU9r7L6sJrSobxrg2mijP5JC8ipMoZwCg8LnD9fT
tX9gG028sDZ5K4DVHybsDAFcCFmDfk17lj0G1SyT2VO+yRdrmwNj8VuErS+1/gGpV93MlprCL0N/
0Y+dubfVxuBDvj6Q54j/P/oGoX/7Lf5peWRZiiLod1m2Lqvi2271H5DUCmfRGczP4MuB9JxxsUl0
+2U0yPFPkHqp/3XnvnxYceWxKt99T2wX3uHE08iHXwY+cCMydTUjcNZIoMCrc2KGO9XKNtTNHw37
Jd6QYyuIMymnjiZeNPWXuKGE1fYfZaS+XCNsiqlWX2k0Mw/pzslonXPGr313EtDoDYoI72PVu2Vq
XDKIKeu+Iymstw6VNQ8qf8lDn0ceI7ENGoxTUStnpb7qk04DXT2kSKsqU/LiriQ7ifjUfFHTfDuT
Hlv4PF4Ebowmp3wFpnVG52HySlhYcjSqeUXG5aeq6q78nDH9spP3xHrP5xd2ZeDEevWYBXswTeHk
1tN2epg0IH7NTFsNMhuXoMW4V68kUP6wFA9j+bnR/xixBHMQQalMd4M4Y3tvpOukvUq2r9h+Y/+U
pQdZCDJSR3U4ABJ02mhXGswOHTxRHNi4lJk6QTBEQtOw4WTkqVbntNu4nHcJ6J+e+XAxIaZepB9D
ne5lLXHkVN5XGv8P7ZElCPsg+W7AJqpihl6l+hQY5fOgq2cFwA6bvI2t7cPU3MVz72J4GjZDb+2A
+FOHaO9tthzE0h7TWNuXsfmskY4YiJkBIdlWYCmytvWq4dgCiNbNj1CSbpEoPDN/q2D8ZMriswkC
26g5FUX01qRw2GfWQ542vFN2vPV3TapueTLAw5LEpY9VD1sRCXr89tDP9PLNLqGc7jPuq6gyJ95O
C+NVSdymxd4oYb6pwlvbvKbciSICAB28S5OgmRWPb7SGXWu5QiEkBBGcIjrW4Wu4qKeQmRZJn/GP
rJcPPJl+xiEwF4ttZGi7GdVzTKQ9rRqtNPl/Y/HRBCc774/zzMslPAavbfjDIqHADn/SXvTqOg1b
PfHEC2ViVfvMpciJ1XArzb8pIfPqMD2azJuUuXEKBrNU3siab5f+MahUjjNrM7M4IOegPXfNezq9
sOSswo/WuA3dMyEa6xWtqAfyS8/vsRR5AEAJH/CLRfaBmOMWOqdgBFy/aEvjqEHu0G1hOnKsM22b
2Psl8HqQofxlZmASgnfjvQwPmnrLlHdGd+CJyo8h3a4ZJqyRlIAyxd7qmBw17gGUVOf19xLkndOZ
ER3xeK9mBc+K0AHT7FSpzS8OaIiDd0P2TW64uXSsW2IBeuxVToML1LKt9cVYwp9SeB767CXw0FWd
q3Rguwm32JCACz6iA//LH5FUalEQ3iD6bu9mfGmF1pHwJd/OWqmLXUF8S5Y0h7gFB3beBlnkp4Pm
d0BeRq4jKi//NGDIndzLmmcoDzpt9fkaTAFbgJAMXUu730uZ7FJ8ciSmVClRJJo6GzjF2bDs26S6
WIVyMwJjXwsu/2wI2k4chpV53WkPsBX+nJOsZVczwubNSL+ub+1QAtmH1M4oss0ynhQulEzBJwbk
gJ+lK0vQpnfDaksfpQQ4q+IQ8hlWJK1PCK8JT5W8obAgeFcsp8j+GOl7Z/OrSH/FinIwYFMVTeXi
KvJ1ldsA12a9C88TEqMo4AbRKGhe88F0K950xymz+MtuklcYOoPTKkHwXui5D5BWcKuYSaTP3Vc2
TdJzj8gJmSnHMl11RZ0/mjQy7uxW+41gahjmdADsnFHTUkHuCNjXZGrkj1Km7WsUpY6+ND/Tcs5u
sUKLyp7GfZ2UySkhzbatmM/sFVuKHdnKD6rcaE8VtYFNGzCKixdWhwV7PTWJ5N0ajRyILrxkpoat
3bT3Ks4gZZDrt5zgtNcGSeo3pQ33s4HIpkrDe8X16FpIV/qXsDnmFh6gJflRTXZ5sJu3rusYNiqx
7TSUAN9kg/7XXJv5md21eCXxyZySn1ZZg3mYpQTm7vrNcMrlbc6Z/Dh0XD4Gc+IDZj4mIgKYVDTi
lJdxCER4fFUnI7+X4B+cTADrmYQ2vGnsdsd2NF4mpN/ncmQgkKUyHmhEQc4kepLWs3mZCNI9tbBE
5qgj6dkPE+HTf7SUvqtKKsoDb8qT8/f3l4vNGPDvdaalFaZvzbqH5HXiEl7ttUFjOxyybI8laA1/
9Z0a8oS1EPyNtelHIM+ya0mB4gSWKMnhJjIk2PSzFNOf9ajv//D7H9/f99c3/97TWn/e9/cxKfDz
kDd4p5UlKa1Yrrc6lHZyoFwDXDWz6GzpaXmYc9zrG2AV5cIGZl1KGmxevn8oXn/8+x9RkfM7+f5X
Mtj8/JLxPYDgPgFMRGcskDJwPLF6MaTCr1erZt+BBQbYpxGcb+4Gv3gOoGhgCDbBYVZYBXbK5GkC
q0zH5iToII1hw6kg3za898PuMgoK2GCtkqImKDIDPKROUY57uRB7Sbz3xOMT5TxySgRle2GVuq7b
aBH6/Sz8IPpYI2ZBp3nsM5nOy55ea1zb5ueyVvdjzpeA287SVDw4bagGTJ/byK+LyFcHHhjkBeWZ
EkibHvCLMbdt6DOCs0BKbLf++rgquaDWMmx0TC5GZW6TOD0LSNfkeVmXM1GJvYEkY5kYPARbT+o0
n5KBD2/GCZnTFMlyloF5S5bhZOBqsTf5Gu/fDF5HkzK4LnRf0VI/TxSffq1fVWTitkyXwN0bH+Dt
SV7EHgN6qHhAWBKkXYu0L2tu6JBNoti4VVpyNSbtOq8XeeJ+kjyTSu9xNtYHFoxnTVZhFDafdX5T
muZH1vM5FSyvobn81LOX3ux807JOxB79AeovZgGySd25jKtbbPT7sLwANfc7uGvrF68fLEfiwUeO
eycl0mls+dRgPtkIe8tB3hPz8wCbOicnYhMbpsvncdd350G4CokIGwpRxUAG8+cOqPyB9/415Kxi
R+mbncwPuLA7pWjZ7flRqPs2Cxq7vUYET7OvVO4OJu9Z1AR+RBQgDmTmfpA0WAmA4PGJsEQrcWgs
93FWHUweaFDCmFiyYlLhYLbFgWkLr9SNpNuElyt3pZd1rH+K/LTIHIfU2hXMssnhJPriidFwNFSQ
pUXkHRtPPwxQzKBIzQeJSJWOPGOeLQcpml32B0GtFKsz6RrZY3x10EuezW+jYt0gEGwGvsJssn2J
9wJ+VU8ek4fCb3CUeQt1rZeUOe8yX0wkWZL0yIztpEiZZ6KcgkGLnwPki2CZwh+7x9NXWK8yJwwF
0YPdF/BTDD7rMQHkRDs79BrradUaPcUCm8xuqzSg+aTEzcxp1/Q3grRegRets3k+cP7W295hmePG
kdgGi+YRnHZGaaB9Vzh2KHmI2fhdNQw5/CYPWTeP/O2leyOFlhv4MucXu5Z9Scwne6o5a8p4DONj
U0PniTPHAJEkYtsvOdxzQt1rHzAdoM5V5yWcNzUPSjr5L+xyIWwTDiI90lsgRUjoLqN8WKbJM8S9
mpvDWE3s+wan7j9sFhBTRVEKUqwNG2+Wowc3ije57K5VGb3kJZuw6mpwLSRfy7u9fIG67uT1vJO1
8hyCBrYH4Zvjo6zjXc+GzshyP2dV3QzkheJ5J7SSI7zCuh20B9HfWEfoGlC8IHi7LJshvEvy2vrS
V/TPvo5kH0bcQW9A6PXsbub0YKnhU9lVJ737IS0ak5wLt0xvEourLaaXh7zWVJ2DDyG4PjkAmODQ
Y9A61XZ82PtzMp/aYnyGKeMXS3UYyldjIuaeLE/hMv3KjGZv9wBi7frGV2gwc68PdFKr6r7Sg706
Tz5fzWPUmPcGXow/psqN3A8Ms4kvK551NYVOaTg5KoZBSVwZ7UZZkGVhWyaqHcpfR2hYMlJpt6ze
sdhj5+OHtuRJ+O5JSgGx0oiaQ2vhgJTDfIHgQnRkn/EITMy7GeSuUkuftR3geII+LwV7obWewdqs
IqPGVnQ/AxwHk9MvmyxjYZxpB3CnQf3ZjNV73WhsCedzH4g9sWk+Sw4ZDEg+XtwpZ24+H6lx8ERs
fZMMA5WojZS9qbxAVhZiazrjmHiNOR/KUb0WhC0X/WscH+DWbtxWN1qLFj7S97G1nwyVVcet1lIG
75DptNFbGFCa8k+5MXZzO7EgLZ0SixsDZroPul+XcOWs1kFIy7PpyWCOB6LmkDPDxk/t6PCGdLMi
e3gCFulGu1ho0Pnyk/CCYPGCZuRMTKBi2FVB6Ic5L+CFJZpWfTSr5U0AARi3mYE3PlW8aSydhnbU
IJG4lKEeF6arljSxoRCCOYK7VXFVrbOzPUWnDlag0NTTZEc4R9iSW+WPYYhe0kl9RBrd60Ctdtq4
Fcll5uBBuAvCgLRj1P3MefCu1dpTqi1Xg5lpaT9Bt7jqckaA5BIGB7YRje2J7kNGa28gGBld2nv8
jqf0ajUv9s9gvCdcQ1kVNQk1v2OZ+ZbcnuXY8BBBnOS4fJHM/KklL1mYa2l9OfJA3seyddC6HN2Z
+Zsc3TvsWpqzySFqIjKV5Wn9/Jvq/rDOGjLiM5Xd7UyD3wzhe2r2TwUt3ql9VDw5JLcIC7eCUQfW
aTuwXqFHtGsfmtTugdWyO2I5t3R7fcyeTHhhBlz3PqK7ZUXPRvuuJIsjDfOeZtdelmcmIJ0Xt+A6
zc4N9IEFWrcnYS9DodaR+M1BfO2i4nUWw8USzLeHhUm75TfBQg8ANuNA6ua9VO2TspQ7Kch2OmYZ
Rc68yDTcNIM3ymHTVF+z52bhs11PHUscSRxydEmI1IXly6IZ14kUGp3P8wRWMLegCY3pbmAMBbWd
EvZwaZbponDJiXOMJfqOw6Qz0PaQMyYkhdgxprnERfg0zArht+GpkqZb1UUHS4525tMSbLUiPVNS
oI6nyp5cBS6JxkMhc2DDHd4AuKiw1sEK5XouPUONO0eSsquWbmeFtD/ZDo5B8Cwp1quw1Zs5mE/d
ZFzjOsX7hNUbA8sQr27I7p7n9jlXo92idqC8oWopBMmSxM/YvFFGO4YESwJ9uWWi29XmfAmV4mUO
lnuaLCeKaBkOafLJz6hNTpnOGS5TSUpxC6p5gzGoYhXc28Z+NMOnnlA0+cQTArr90pyswThgz/OV
UtnJQf2CPuPVCn5l1JVCkgJ52F4VqBbT6OfydMwKcncsoVhyoLMmKD1ASR1SPvfnH5i5dmlGODsv
3sEh/MAHec9l2BNK+dSymp7WJ2Us42ai0lrK7zwpX21OdXodoJRJHWOsj3bQvhtLcAvDfq90xKwQ
15TtAc/6Xe6QuEZ/ZMX4iRzwslT9rS1KPx44V0TVWWHrXNU7eSzQSfQ7KiKP3mzudakdUmincqUd
lNp8smSDX6V57czyInrNXTJWkskeNMZuxIDdJ+GdkStBqezSSGQqY+XeIBkMphVPN58sVkp4fp7Q
cXwUkXlgi/R/2DuT5ciRc1m/ynmBaAMCCAxmd5XzyEzOwwZGskjM84ynPx/Ykrpbx650tbi7IzPR
iqwkKzuZCET47/75zfwW1yJQSla3p8MGjx60x9I8DsZedM0BAOvRcnt8VsnVsa25gH4/DI8at8Y2
KzcZPwGV8HPK/ENRokVIb8nMV1GZp3N54X7dGER4mWqf2kju1fCRtE+FtPeO6d/1qt61nn3EZ1j3
cHItfvNmSRxRMa7JhbFy7dfKMTbNWJwSE03AlEfoWhAKoQjisugSzCt1+EIF073t21uBPXwyx0th
PyQO5uw2POcOLVuz987JIFvZJ830aFvCdzpuR40Z2SCgdGsAumgJt9YZRZtuOWztzyGXm7E3SLJZ
Swo211U8XVpfu0Zcxj5X6WQ8CiQ3P2D8x5S4yPH0WnhEa2RlzT5SVLFRs71K4ISHo+Zbz7llH4qA
/uOGI/6zTl2sN5RbjR28dJJDok0HIYubyh1uWw6ynPGWEeA92hKwoQ43TD9zN9qGGpvWCfUjnPCN
VE+C660H9CpKhkyYzFIKZFPR7PF9nmDcHChm6scNg8AdGg7QAINbaKg2eo9bFA+QTt8pZ19h61eb
2rMST1bptGfsSpc05i384xX1MdMYv7qsOcZBcxcjU9SMuQ1P4ufQmAVrF9swHpNEZ53uvzqA/5rm
ngor2REoV8NTopn7JMUDocXnNuzQ4WgIKwNMr2my7tP8VkzOI3W9d34zN6OIzajHd+Bw+87YpQmx
QH/RNTGww56DO2oz1tEOKBpK5snM+nVcmLS/sdeuzYOlhiOTrzvdjS6cxW8SPziZLRyW6p2c2anz
zNcRSq1q5afdyJ1lgqHuvFNMcMvoyGkhy3Zhe+xHdYj0Z9F2cI9ZxPgPKIxq27YdGzfAFFFzJAtf
YCcg3SmLJQruyhbl1mxtbmvZKUq4J2j+BiAaHba3g5O9Tpl4CalAFZ6/Rlsdt4KANnLXMLDfGtbF
N6yeFaA5G9HN0BRMv2lTsuyRAN7asHAbic1etjfQ4VaWha5Qih2Uok1ufIn0u6aC2tM0Ct86Nhhq
Y5Xxhh5ohdQhMLj4dHV49UaX7c4Gxe9pGLfZBOtCHuPb0szfy8DfEy7gXehunZh4VPjENXhkgbrK
ljxYrs95rC0Q+RucCBwebxyX0vNYbHRPre05iQzDTQ5oSBm3IostBpbhyNV3Sn/HWnex4/SMl/IU
92xWxokzGYf6CgFlNkqmYrCWwg94ZspctQxOEwKjVcpihL/iTtNAKaOqGOvR6DGJoFhvM60nxzZ5
W1PAKnHtOzXkJ9OwtrEtT6FR3hN3DbibmVQ9OOsGSx6udro3R+Ur+oHS+NAY9luY1ghpDhHU5GMq
kaJudBz/4OgZ3zMHTYQSJCuh8Zq4FM/m9BJV5mnwALFnYW0v47BrF5oLrEnTM7nUYmvnFYxjWj37
8kPLPEi3tG5bY1K3LYXlfTAEl6EU6naMNf2iU/7w83dFhGmxZRZkl2gQrPCsQw1AjiGGCRC+W20U
0TY+uOCO2W21AXqJFX6benwd5k6bqhoRLYyjljTcqo1vLydm0QZEf3gxp168iBEhpcxzmp4JrXiI
mxbbzqbKQX4Ub4T0SrIZ8QOcwzfGVSQ9+G+JUuuDDUmxaqL0Xbn13qK0ng6Ec99SeGuhYzc63iZb
tRfBddhChDoMQ3yb6TmrC6kM5uaMQpRGKdREeJgzaxLc6/Zlphxv0vAr66ZHHb2EeqBu3xuluRi1
LgTAABOYEAkmiacM2QzzXUDwefo2PERXIX5ZRa8o58hu84ZMCQzZDzv1fLAuAWvxLqLpK2zUrle/
RNj16x7/98bCipL5+So2IrmM43hjFewgR8cHg1Rl31nEBqtqIZnYCT00FQFkGi8JyabyplYtLHkH
1yo3sKVEQ18UZfQh3kDYF8QYEsw7FSN/junlsOa3aWAbTeyr6ZOscYjTFPT+6e/4oaBkKKfdoFrf
DDRSYVlQ2dJ1YZX3wn2q8rr4LpO3UA8IWkB03LtWvMFaue+Kpjwbqd3s8O367H39R6PK0aB0v15h
jzToNZT9UYbWg/TtkFyD0LF4dmJtmcU2LZIWktaHjp57VeXorlIFF2wavQ1sx+nQeuGDxdV2LPKO
limjvYZKWsdS78e1H+jnuE0JDg1m/7weZPRaDlb01KLS7xg9bNkTVswjcg+tPq5vBqgsiOOxeEUW
2FV16f3ShP/aY7958lJUtjTxtKNhs/mu+17Opkj7he8+xlC2fjl1cY+HJHtO+6FeQ1mvTz4E7xMo
6Hg91YH17EbN9eehulbfUA6Zv/Qq8lYa+Rr2z1Af0qZydk37rssiQJgN4rVoNGZDOehxcsHLqRjC
i8IttVBW8UlYf/zGTgKSFQsENSQXQ0A4Z/NLH5ePpQ+O/vRUlQwLncFxz0K780kBns0el1DgMRnS
2oefvo5c1GDdwlpfDU7AYCUI4Mg2JZOhkmxArs+uRWJvbNQMHdhEh/tMQp6fMNuAm2rddAcMZNUX
I1sQHLKJ6J5h6n2FlXwoO9ZCINqIQ/QZCC6Hyv4YMX4x215GrcTrgrmJSZwOpoCR7xivBnACK93Z
1Cn9o2EzchIKckLm1etY4HoMcMmvKo1wWtt6+CJZaIdVOZemGewXTdd+amp55f0CDNnzf/lDYLLh
2DUuKFIDGKfvlDjrmwS5QX5JbOL0EHTFcpQjMYMgVYeJ8sjSJ7c74B+yXA1lV9mLTjafZJWMpSdn
pEm6NglcrHoVOhsndGGiH4TJ3bA3uJN6ur0ZGjbwdfFoZjw1wIWMfpXG3MbT0hX1jW9jR8RGsWOt
bNc/qqJ2l03eoEGWm65EMYmoyeW+Gn9oSIdEBgn6Cd9+0kLtm+QD3soGjSrtuKhq/6bOR23lUOYq
25gWIVh2hJFJKFZzbTwpzwPD7YWdeZfIP3vQhLs8eHEzLuI8K7MNIItuY4CRWajR2md28dTWwyd+
VUKBwj7btosCgmKzVtM+KAq85jnHFiG/TJd9ZW9NTz2K637oR/jQGoND2+Le2TYWHhyObT5PI2HL
HVJPkbUOviWcueuJ+/jJKAqwxjI5U7JkLKwMNIxomuyUUyacNEX7XKfdteins9PI+JxE6MaGcfAy
L+JsxIVtjnyg568jXIgHry0XqtKzfTSruGSJ5v6it0jX7hMTSPbkGA0rsAE7KeZNE/p4pgItgPaB
wY7pe8A4PvafbBG/4yVknuAhQOi6Kk5lYKIXlA5CJEeI1Hkpst7/9sHcktDqPi3ZmAsNDfNO1Q5d
DCG9r04f1We36NM1AQYcu7lol8rJP0TVhveai/OpnOsKMtaLdhzHbSULj5QYRJukFweqIYOPRNeK
Jdny8YbbD0bzHPMoQ9Z610Uk1Wv2YbOcScneUJRrHE31IlZNT0njQHVxgptUBvBSjOrNtShrGayh
2E2PI+m7tYxlsoLejn04yOQGo9m4SfS8Xiou3bVrm2Jd5e+ybet1kMwTdlpcV0XQcd8yzha378wY
u2XvVQVt1aAnfER0PRTjRafDp9cFpYRjZJ2CNQp/ss0k1JG2tc192qVnR0HnyKxEXIUoTO7zscLS
FlEj1YrgzrY7taJkA6SWnRhnoKLk8kq15x4CElrYycUNDFx94OqHMKcUULbRozvF9HTX/LNdRptn
Pebu3oyCbtH2fXWxx4/E5HaPpLBqRoPpkMncx8xZ46zIjdZwmqNVaqWvk0cLl5WMBccWhMLUoEXO
PYPvAyPK9bvGL0ZjWeyOa1m1lAZ6StEhVJHCjD9+APyqk99KR8Vwqj0zHnTY1N2MifjksIqNQRxT
zys3U4YbI0PBpkmrAOOF77KL6BTop/Gsa1O/IadSbtuO4FXne1cPTMqS3qJs0wpmMtQXadPJsSZn
SxqpgURC0xN0rowgXkq4U4oTUHF9w2kRdttszv+9R+fHp+/jb5xRNdbOLgptN2hAXogT7FK/r94D
qzsHAZk08I2PJtKnEbk9OI2evE8VE0TWo03eaN0uyHRQJySuVlXUuW82AxcSbBSJBRG79PkqL0li
1QNnVO5X1KWICClxqJaW0TYX4gOMxekAXrZz3kozAGvb5XiTqvmGoHWctC3kGNCWS9GaycWrqFCH
C0+cTurnUj1SoOghCWH6KCuhnwsj+0VzckmqCo4OgeS9L2kzCZp9XKv8lqA2sTktwiqgnENNbvqm
o46Y+JSurQfDNI/ZjBUb2gb6RHfWEjqGnM45xNV0yRFE9kmrtKVgKUBkbteVySDSKNCjnLb+7pmU
wDtxi6sedfeKyqVVg2VsKTKuKvZp21J59say2l8EZVNM0hoMlULdlS73CGnEG6o16JU7ToQRt8Ls
bmmLHmk9dG5B/+gXPLrZ4uchU4wqlierwI+KvUqI0QC/wUes8Q4NfX+hYQjvndE8GD44uzCeNhEI
65WWFTb6qPFWN/hK6jQFfeH3FjYnk5uEWkqwSJvBwwJTTiy9Pw+IIVcdKrH2abeZWNc6W+CdjCKD
jjkvomaDuQPRLaA1JeqYr5g/EWn61pmwzM4q6+x14YvXyOmhsLIAe4trbZmwHM1c854Y1JWnKmM9
ILqT3nmhdawyS3IuoJWNm7v2FDGy1SObpwz+fx30hFrhEuwxgnbXAbvNItP1/FNl9ZptFmCtKX0A
ijQ7pjPrEBdBfpsTPYBaWBkfpoouCTbrS9Xmz1XNrAWvFml3N+K0pcFObCLaG2jrOUtqvJ71kZNP
rGHFq5mizd2gyG0ttQm8y6s73zFAd+eVQ6+7CxtNWN+U766BPSePUVc/El4ZFnqJCkn6wF+XlW/e
aJat7WrB5IhcRXtOAtNcYyyv7/3A8ZcQQgumsEa2xYp75wcDOWb/C+oepTQDA8V8NINfAtOK8ykH
R7yQmKYduyr9R9oo2aiy5bvtQiXWkdcnN21H840xhMVxCEJcbOlo7BrcVQTJxc4ckwxlX+tv0aMD
CLINfe6kWAjAOe27g75ft3TqacN7LpzvqW7Uy8gLxr5Rho+OQTWYqGBcTqXLKuxbw02bUKTGVFgd
SdFg9cWcv/TmfuS2Log9UJO3r9R8q867bt9GRMAmpsR7fey1YxWjCvlZHZ0cJy92tNlOpzoM3G09
aChgUfKSOY2+HWvgmT9/Er0V//6n/h9f40Jn6zHEnL+nLNmx67KOrVaCT+vkcKC2tTu0o13uPXDP
SwA1BVF9k8hnyd2j9H2q5nwlT5b02j01cD1jrjoDt9ku9JmCH8qsuaTF2DBE11HjQ4oGB8ZRa7t2
RuyaIF60wY4/hsDYa7jV1wbHhkULEeZ/DcX/2lDMVvpfwliWeRKmf4Gx/P4df/MT65rxm+kCAjel
DbtY6fywv7FYdM38zQKHbVqwWCCrOFiN/+4ndvkmMCuuaTs6f9L5q7/7iZ3fLMd2wbIrbgZAXIz/
xE/Mv/4XEAsIdLjvPD2N6ZT5P9jrXtd1bdxZ+j6s1VECekxrNmwdnc65/DfOXWX9M/UF1DjUF8ux
lKYcCwg4T+ZPxt2y6MfUaTXKgVWAmpHMiKQOHnA2HajiUceRbSqHA3EcSIGmbfSrMpuX2JnlNrd7
8o3mUxCxan3RrvKCFIVfb3JZmSujCNB94oPmkpbVUK1a4vmoBlCES7p4phiJlr6C68CsYZOj1FWc
2jIJJBBQ97trFfeBGmb247OPSLNoZ563xIbguyR8Br+C/xfRYzByfpKj+uzDcekBiqEL2x0XE8/O
6V7VXBcUhS+yZo7Y6gZWXt++QkkysY5xTm5fDIlA50wG5kNtuOYuWl9068YaB0mCTw8IQpFCIJUF
UDJlHKpCvNIr9wjR+w5627rNkuuUWTcBfS0xxsO8k3dOXb+SZ6DAeLjvvWSVI5TqdqwWiY8OzJGg
RtL3HJB9Oqq7Bv6vCfdDUWDPQdGmzkKu9DZ9DvAr0vxADpy9BTSv9jTCVFyMXWmsDTM4hTImz8bw
XpUdzkBub1t7nLBozAVIJbRATiLaVpFxJV4b5U63yMDgJvCxKqo9NvVw2+OVUNGwGQqhQRyNgzXP
kI29z6nGTK3+hMWaTUOPBDnfRTm7fJeTmDUi4IVJOECass+xv9c8u/yQPvZFFjsa0K1g6w+3iogd
iEF+LQHExaM7uCPOX25NkO0eBSbTudyP+kX6BOm80B/Ajnz7DPe20k/l0eCVPGbAh1cTh89lKuUH
4I9jTjJ0m9ut/kBwcdqaDat7QamrrMGmdFp3ZKRfrO3W3mWDg1JCmT0Zo9C7g4ozbYYA16jom4MR
aPKx5onsc49WG5dBTlQ75f0ICPQe1Ee3JNvKEW2CT1knJjaA3rxN7YRUGTVu6The7SHgDaL3X23a
YglLvHEdVuUSr+yl9L12AVDQW9badMc7eo3n8IFMZbWjAfSDJC8HKrTOpZ5NBLTRqbtC1DuP5OBS
9gwsmnfBJpLmy/xWcqZbpmP36ITRrU8fXRQBN1FwJaycit5pUsuQ0bXn1AQc1UgC3GPKyCnxfWJr
sxgt+yUAy6e4wfdgl2DdYvw2wWSWUFG4oMyhf+50LpIJ7xPgwNuM/GNWYhuj/3HfuT4RUssjjGg9
MJPtl/TFvWGb2zYa7VqNaWI0Sz7cakY2APahXKoNv7qMXtO8urYTJo0EyEJj+Q9Gie7Y+53LrqlD
WlvJnBRTNRlPOKEJSpvOY4kEnpHuEYT6Bvuma4tNR1/uSM/CQtp5tSoMNuONRpssEZ1lYZTfSRTd
Z2F2iu3si7V8W6jh0Y53UfLcuGBpXH/6IP2kLRpGjQRWb3xLg12kLnQDZ4u0IH6et7/CJtkVHR1P
MDHoHIMgklWwizBQGwdIScEq19Jf0ok2nZ8tAQPEbC6jVzO1b3X8NzXk3wXzOOaNdU1FFFDDDgQK
TpqSQT6VZeH7YE1faaDfwd1cTMZF1xvi+sSfF7Z8hwlUTeFLznSoFtifjcg6oK/fBBooUqQt0nYB
jA+a7IBxWqhNxdqCYomTesl6cxBp8ykBHpHc8zO6glrqgOQ7KjMrghrZm+MqVaRvF4nTftGrIxd1
pWA+o7AapaeAVSJRDYkWL6rAJpjLmUFLIaVwJaOn4aC0/WZryfZTODY/u7FI2/7i4NXtrRnzgiXF
UMNOh425NrVJcNwZ7aVzRNW6zfrk1LnhQc8EKZTyNXGGX0Xo7iV0GQPUeJ1gH+eSUmW7rov2qIcv
bLnRenJ687rvuGjWTjnPpMQFUXGb6R7ckPm3iMvH8BmR3htV+DEDE3nXxnINSWKnu/u+09/GLH1h
VfQXuT7d11V8YHhynHKXebpFWM2G8S92LZCY1G/Rk4bkm0DoMZVgMDyILXi8/O5opWiVc9ZXJe9M
dT59t5/hno9R0zI9aU8sQi19pepDZ0nEaK6DKbNuQ6PfKlQRL2NIHtNJLKYNXXDgThNcEgxpmuha
G9VuMJoN6uE5rppDnXjnGu8XOBJGGpo+AzPArpo688pkWVooQQHEDUmWzx/KL03lTCSTs+UU2cpU
GERSZ2Ayi4huVN/USL73vb3ti4JN6sWf1wRihTjitw7ei0bdcEbadUrfObz45WR+ejmIJq22ntlY
H3/+wu3uQBZoGD3aIgChQtvE4L8V3DKQj2/hrDMt+RYJif0pfcMS+CY7b1+GxaNwf9Fp5TDUo+rT
aBz/Tl07Iqx3Q4Kv3piASNMAPnDsaDi81EzZc8d8blXp3qE0S3ox2dFTst0cTJu2jXHIuDPGEjwo
N1rY2j3HZYrlcDNWe185kiOENy1HvbzTuK0cNRHCWUqji9YplvHyvXWrbyJR94lTcDWbOtwKYAuC
hcxni7KAuX8cSXUuptq/E6LCc2RxjWH5ES1gq8g9dEoyQZto/e51Xz5nvtIWWgxmMzTtY28J+6pn
3Xxc1t4q4D4PCqk1LOqXoejkwxBNNzGvRho2BfZ+b+dZSbHsjfcSa9N60q2b/z0G/OtjgKsboBL/
77nC30GOTf5fm69fX9V78mc64+/f+/eAofObq1xH00CWSdKA5p8Chu5v6IT8j0oeQ+nK+gPOqLsc
FWhvciWpN8c0bPXHgQCkowKD4Vq25Hwxf9d/EDCU2lyn8pd4nSTHyI/D+ObOR5Z/qlsJO8tWZm+6
u9IlP/MT3418u141qPRtbbDllk/m1A9bALcj3Opta41qB7k92UWxHrKWa94u6yAe+i2qsDeJY2HS
sghPzl9VmXcQJWtz7FwRga1zUXL4T7xDG5LbruWz0Y2LoP2aeKxJlmK6iwKHLSJlhNTb10gFKX3M
hetzKb4ksFNEe3VCnPlbAg9FCFHAAFbfv1jE1wYss/TN/TLADgwEgz0YggX5hUXqEmEmPhOBQmYo
scQYSRFavDGM2QeTLw0KFtvIWPmTuWx8yf/pdEaSvqlK+oWKdLamOvvYbgDFY+qGBLuw8zp6HcP8
3AcgmhOHIGU72IStxmhahhDB1ok0sGiQ1bjTkqCAZlJLylFokda7Tj+lWvJNOTQyUZCehjgYnicY
2hEWlr3lDD3z9W6nW+oXyoqzjYgRgf/B2ejU7kiAxT9GeiH2AHzua31O8ZctL1jXLQ3KnDeWct6d
ZOg2PbjxWlwqEVfIyh0VHELb5Tb7DsUDl7rjfDRe364b4MGrOlQk2Giu4jSo3fRh3K0tUnkraBVr
oYkUfFYTURsL9S6rpme40CAVmvaAWvSZTy2ICEaHoZHRz0ykSqZYcnS648v0ETYSI1bLZvwWdMNK
UyFAD+6ENTEjOelY7HTQfn5tkI/XhHsxuvwjd7amO5nXJiF04o9zr555RYvTYyO+r3o06sLIz5ky
dkONcb6SuM4tmsCw909QDEMyrHOyvxn9O3gGPqCiorqEeTvtqpJ5XjumoIeMJN7EHmVYYADBFlkR
t8KZyDdA/KYqoyi2qovZF+fxWxI+RSZ9wJZqkG4lN3qhu/Eac7DkNJSVREGxYieqSAlsNWLVI2yS
Cxt4k9m5hQlR20V+Lu9co63/f2S+t1/5zXv6Vf+fmcP7mWMGDwkN/Kwbf3x2vt88/PMD/vJ4kst/
4/iu3pv3v3yCn4JJ6G37VY13XzR1/f6zAcbOj/x//cv/+vr5KQ//ZmlmOf2XS3NbvWNG+MuK/PMt
/5BoJCV4yrBZ62xLB4H7J4nG/k03NKQbZQKr/fOKLC1wucrmB2HRcxWN0f9YkaX8zSAnzmpsWrrJ
g/6jyLeOHvNPSzKlvgrRBBKNVK6mzULRn4WTkAXTTWOJyXe0P/IOUrVd99qVHLh2Dc2YdKjVgiRo
Zle3HRMQqYNbDZlRtWNww9DYvxZhlHI+1yyKFPDoTUba0PgYabc/H9ykq0EQlM3+51ObYNoGa7C5
yL3O5F1sYjSPArT/Pz7Xw5ThuoyPf3wp8FsLOsL86KTTUmetbGMVk+HeTValHdIuweXjtPLoZml3
DKgB2eAKH/aMKx4kh8aNmwHBGUZB1Hfv8TyPMvCLaEWznE9oTsO5RuM0+FvvGME/rBaJ6dtrfWpg
VMxfFFNO/UOg2FJSropvLcQk4aVHs/CT1eiE5qvnAmQ1U7e7+vVoXdKUWDMHZeNVTR4xJa2592Uc
IuuHFrVb/Wue0XWmtx3DVjP3eTrUSsRttMMH5wMbccaD7sCVYM5kvuhE8xah11QH5WOw6tgUa2QI
TuHIVLu00nQvJpyBgFHPVGTsRtKG+8ZzkQqePeabNOwg7BhRbZ2rBhk+sNyt13bqTvq30mmj50av
UMeVT9dmZ8ttkJcfXT7mF3Ri4nyqEu+65l3aIKwewQC923pFwIJGG+ZRxJcTo7pkqcCe70Ih7FGf
gqgg/JXNScwCLWf0B+fKnvuhzAb/texMirTgINz6rH003acffSKLqx127pLXKw3t/tHFzrHw7bF7
1ybrrKKGstY2nfPq1S60An3pxqmzneoa+J2efkRW7BBnpNZxyqdjPRXv0VB5O2hbHf9A8hqP0Wcu
8hmsA8oMHBC+OGq5R0YJjdbe+LF7LfL6woCg57dAj/mMh34C6/ow2TKDqhlb/K7A4Wl6km09Rzyk
is44eM5T2p4BEA1zHgUHv96+R16CARibIQdgD2MoYDTm44+2Lkls9zr+/Z6hr2MzXW0345QUJyQm
BKrUoPaeeLUpk2s3CHGQ9rht6E2CkRTGBBzMYlGEQbhxeuZobt4FN07f3duGf6FvRK1rr6HmmVqt
vQE2wJmbyoYJBTCeO+XcueNG+dN+FAEdVbqhL4QbXj2v10kVQow9MLEg5eliHYjlwKfRi9ODaP8h
gtYpR0MXGTN/qwuC+NPYdofECzn8VM0aqGQBZ465PPUDFEA5RXHshhfB2PP08yGnC+z3P/3xtbjt
eY7revDinYri8vTHByM0mnUBx4whXEwwhqn5ucXis2qCoUZG4tBn9e42jkHJGCSkWAdy+2S7XKuG
ABI4SiO75h1j8pIT+4YJ09Kx6xnpbK+1yRyobuZDh2H84OCBxvqAJU+LOm7kTmDkR2b+f/tQFuIu
gqO7KaivP/hJIg62qoEpOGR3hGeleNCgWtu5TCh7QGXsocfeK9ncyEGZr5Lc2pqNqr8nyeHfGi72
sozx5WC9WgJbepRMYq1DuHst3OkQO6720BdRdKpye1tqPRKlXTevTvDVqXIAqWMyq6SJYII9fh+U
+coKC5cYiVad20FUJy0GL9mE8cHKWvUwID6JxIres9hwlogr06kpuv429agIDDWbCyOwwisrmQmg
LywuJX2XN928z7W8IXiHiHVDCnmVJoVxlX10xe/XHoOY+WkEhvbV48DpOxUH4Mz1n6PCxnilu48O
uhH+RNq6w+EbxPn4ouvuyTT9am2TCQc+RW7KkPgMWz8s9hLTBDZulAXPfuWq21e9v/PmTbKcutd0
LpmiZafI8Q2Uw/jelM0pc4qnUFV3eikXYanOoWWPhNJgXipR7EP2/1WqXnoqxRdBiuGla7yWtwg+
OmoFWC2j/JX56WsfASFobWpmXBxfoZyiBeQsiENudbDNTlzsuVANYMrO0sy3sMz7zV1tDs+V8DHE
1xb7R87rbqqtMn7XqwzbYpMK+BTVkt6Ydus7vbsQdnMdeuPRtrQPObHT9/Vjb/fWTiokgigN47Wt
AX+vqlDD/PnNBhFEdeCEi9RI0Tn0+MkNcHTW6Y0hqpWv+7QqTUTGacS+pPRo9ApBDH/+rjupeeid
cauxK2ybQwRSj4LO6SU08Zu0BaM8jlDgObujrBDj0njGjVvVJuGlmoEVJnpS8TjqhJXNQPV4aXK4
J6X2zZCwfjFIKda+ZS90+AIYJfJTRRfuTeRpN/gesFlSFpP1ZYFwjqwDB3OfZ/GwBoqNyVbMkVnd
Zr64EA6FOT7JVhir0z5Ph3GR1/EDROFpFUsC+HnPl2h2KnbIF8HO5/UszL2hFcF7o7imUxvraqOd
K529vSUwY2usoyGZh0013Rc5i8rgMAfKeet3vdib4CE0TG+AklPsG+opp9F+qYSHnT4V63oUb40f
HK3Qf1ZuXEOvj6dFll86b+x3RqLK2W9wYofEXhybyjJLXciInYBVY9R7t3a2roPD3/a7MxW7X6EX
DURvAQ0Xj9qob1tJpUrKe2HV9OkKw6i7VnozsK76OtYst3zrB/0x1BuFf8tp7woYJ9ISPteo/93Y
HdVRtQgu+aDBjaG3956akptC+ScU+Z5UmoxXIYjzBWbl1RAPkNpBd2HMmxle60aPHnJTwOHI6XEa
u3PdRa+4oHAQm+Wup7hkU7dgNgZnJHyVnhJup4oaAc6fLIuGuqH6DFMVoWdmRrJcCrzORUILXcKB
e0Hd7dajyBRJ6dMerQ2lV5yvjekbEz4WMep1TmqKbsI2K7iLU3XmLrAJhocojYMrJINN7+L1p9zL
ITIbgfec5Ukn49QqzX2MyfGOwAf7lRNlTp9wc9kiuk6PqiXXUz6M94ol0A/2Wlnf6kXY3BKNKPEU
uixtP1vYtDF3kMnGZVW3vPHoAjvFOeR6FjQTCzhWt58PvazLU44/RrgYsAcOkiVnBj3MC8wzAHZG
ntwq/NkYpyRFDLO5WP6LB6X4qcKRdetkxfHnM2rQOXHa8CrKAjCO3z45FJkezVpsSwEqsmz0eh+Q
KRsBay71cpJnalEV43T7perjeuUIhHKuvytjY7Elw8lr75UgGppMHOAXvvjgcO3yV2nnmzrj6IuW
Pj16EbaXokZPmTjaaoVmfcYElozwpcac/tFVeDpb7hFxhI+CleQ79oKLW3TgHnVgHOy9uoW0SsVh
GQ+hUBEZKLyFmj99+QT3cfSwgwzqQttKNTthMnqO4hnWYdnTPuyIryaDE126QAIlMjwQpekUrtLR
B0FKJgrfrWyRP6AXDDiBILq4i1JQz+iVJEr7sfMW+cgKLoYqvYY49pZW81qUKdfJkIqbXtje7x+6
eBi2uJSjWvs12J17tlaRD90xNzD0sT2hu88ZrRupMlKw7Jz9AeILrpPw7Jpe+N/sncly41iWbX/l
2ZsjDX0zeBP2YiNSpPoJTI07Lnrcix5fXwuqrMrIqMp4VvMaBE0uD3fJRRI4d5+91173JukuNoHl
qSn1krji3F8Y5Id/fCpRpb/vZLzWGzUeBU1FnpnjImew8QhSc4JYRAHw2ZHe39MgYfTZrXEPlECy
e0ig1LjNF1NI9tubzia6ARb5pH8IWvByjpF69/jyzQP9Qmpt1VX8phX9NomjadNTuXvnUpa2CCuU
LXqN5kQz5Z8WXsmNnqoHwx1mtnATvHkwcWVjBx8NA8RCBSCwqwKlq7G9fV2NJsgFqlw1g5Gj80+4
3PiBpCJj4SLejdpyLq6l74fe5TYhyzfbDxcsUhJOA+rJxI27jG0CpoNmndgCmUVxiJq8XJPXfCkj
tDGncl593y3XlQOHIkfzICtzFmGsrdIh2w5QWUi42xPVW7DvEist9l6vsfVmbqsS7WtO07Dsaj6c
cpdlYf3l1AQgqDUYNGGsnNYhMF8Op2hIpy3Y0waMU0rUmQhB4LFqHlqYPT2Ib0g8WL+zTLGY7dlM
RN13q7VkkgN2xKqCAE+SdhTCOWKI32KzdpeWi6s6pk9ixxgPJqnpDuU0eedCcroFGYKnmRozYyjj
NW5FH6/NAgYoGp5UnxxkthMZpV0zYbou1cmcGQpVkZEc5cI6EtHGxUVOWPlPpECGXc3qDMaYuRfu
nFr04CaYuckEqgxxNXNS0VpucXaIyS3DyNyR/WRIdS8ZYh9UjZVXTSeVufpTWkoTKwK+Xw6yzCaq
hOfTz4jy+aNQEC/rsj7emTkKZslRFFQc/XzKcBdN3zhXKzb5lfKxzcfd3sB8v0xnc97kyUdnaoNz
aFQ719bzE4GWpylPl6GhyodwLJ4dg7yB1Vl3pV2Xj1PTZ9s+wqMOzyxfVQPpxd4Yogcf1/ZS79vf
bT5VdxRkKlDmYfpRWeNdNzXpszQhDSdQnzY/n4cnE1ilvqS+ZDh6Vhpu5LzyDIqiIAbSVdeUaOhd
pgmwxvWiJgRqWnIVx3l1rzVl++CUglw00SDaPqulUO6m6xv9ig2Z5G1bftN989rpdERo+QAUzOQU
UU0Y09Kw7p5DcqRTrNEZ3BoJIiOFfqUN48FP4BxRQMDXZHHS+UO46QlD7Fqu8XZYU1/qkY6pzIB0
fUqVavlqD+pX7QAdEVdB2HMrI7AUxEiLuyFkvddNvvmhy8ehkzu74N9clvVn77DGb8r696gFBiwq
fFlRE3V7f2jUIu0ISMY+ICtF7cTWSes5D47ooM03Gm+E7iWMcu9luwCDO/12x5kfTRBXbDWNLFyD
hrIcjJLcLoB5agaivZdmxqmWyaOqxnht14DqtIC50QXof6Z1dK5li4kXc6dPdd63+S7ldIOComa2
KKJpgMAqWPNznSSor7RHIbhcaYk37AmCcLZ158aB+jImhBGNWYosc4kIYucAJ6llWJpW+Cw9kiro
pgjObB7bQfNWhkq9vS78ke29Bq7MivQDDNs7Irsdc8ZIpVzdnjPfkthubHg8eKhBJL9Otn6nN+JX
xM5gBc7XWrV8eh2WKSyCeiKxJe9cLw1fPZw6vMXxtlHDBqcIx+Oi1+1tFtsfgQxbZvuqJuhE7p5r
KUE0fHJ5CBCEghutCtJjG8+n2UTH6UMAZlnWSFpdX5+455I/SuAIm+PJDsK3yJicRTcOxGXjOn8p
NQw2cAbg2ctT1dKYmzc4c/JYq9e6OjuVVR9ULIFp5cCXPRTc0WNIprOLH5hEwWEgarIcwaAxdn0x
1fuAo+uetXW99z2ptn0oTyjLl7werK20lFr2cR9g0cCA42jevrWtcE8P8he+5wFLdUEtT1cwifQW
1klGoVhmB+p8mfjBw2Zllt/y3MluJnyJhdv7x9QPzY3nOvU1CaS80LK9tLj+YAmi3tUTgnug1Sdb
R5BEp08xWEdzNZJdWYdQuc9mDgwQq8te5gQlqyL47Dr923INga8As7vRAiOq7ObUKRinHGjrjfDz
30F09DmvEUkTv0PdJUOh9HSp5DS/4MGbOIF2ohQ+IZNRTE80pBJBF53xFk0wynIcVugPoPXdkva/
fjLazeDEqO2DdZ9jBFvNKQhXq+PLz0PBqynr7XOrRzejMlL6Y6Lp0lVduTC5NNKj9xBqVXyXV1qE
YdcgqONXM7GlmfY2ueI/PLjzLzk311sr619JrmJeavt2mZTuytDKfpcl1sswAW1QtKsGDDXnvvS5
B9q0qZZDy5tCCQSUoXgDGQqTI2vCFSgcc9UTyrrU2qp1CGoDK3r0qlCe7UaRXRotkOMp/Qiujd07
1fUvFQ7ujbqDq9Yr/bnv4FsbPfZ0Iw5JDgB441k9yTSjGzQ9O24MS2F8tsqcsN1QnIMUgUjXu1Uq
8Xxio3+w6j570h3nZmCKO8mCq9VoEG6d/McuRZeotR7WgD6IpUxpxUn0YGI/wxG9qm9FyVINqgH5
R5NJEaqU5o/lpsRuuOnNjLUPsaLC1gB302S6YOFB1Vqt+mvkUqsGzmMLZzIgs6o+sFTj4I+t6hol
jMcVR6DK1xLKS/EByyS9jRERxwFD4F1QxN/Uy815XlB3ZRzYz7vsXYcjRVd7fqqIbfctnmFplsG9
kTf5msY376YQIZaAdSRMTvKsPlfm+0QYwb2cG7oUbO0Bmu6qKG68I8dj1Y44mZtkBUXUeuwIFcGh
youNNSDEmDWdvyl1jmEyvvcF0NDG4QqEQMh9qOOZilnqIw77T3VYXVJutyIGvcQb6diq4t2ICS8O
LeKMV6vkzvPHaWF5ItpQM6QtnABUVp7LctEgVG5F7hoXVekMacJ458Rec+y4OUGMlJtZ26zRXswK
d4nb/8IB2QBP0hoqdCVXaM0tVuF4CtomP/48AC59THywKB0jAi1sJbu4GBDelJ1pNvefU4E3mgZd
++Dn4EYMkxtjSJsKUH4OoR6gGSDlC+G56okDx4h9J72CBQuOtevQZz1aJbxHuMU61arUn8200QmE
Szuuh6nxeCGzBWujzty4c0QnaoPnjlBqPFDGlfIcxwMF5SpGSWvSA76ilRbo/cnKswNwDJ8L4cQ+
LL/o89BB+6iDDc4vzwP5ofuxqcWyqptHXw3a2jSbizMadMZbFWVpXGlN2B+6jJ+rDs9m0w7GReQT
fSmE99yM66XwInI9aKLLWjODVZb7hLxcjTg0xkSiDtZn5/fegZpB7Sg0KzwSNsWg2OkAZ/yYIh+K
C8ZNAK3o3EXUy9veL2+sIkI6PJiZHp2niObO3uf2E1sAwifhnlPc3I8IF7+xrbIiHtr3juw2+bFN
4fFvcrg7j2zWiSz0X007UvCuIQ66vr+BfbNBTq6RaJxt6wVv8M9bTDjAAUbKOogesZR/NiKLFLLu
PFDGRlK6bQySAfKdDaa2iIlQpmnZ0QGQ3nu+CemKfPGY7/O4fNNV9mHU+oaKR5hvw69uoIBC2MGD
Z1n3kL+ws3L8jSxqt+FN+Xb9AvV3l0qLw5C9ibwScKu7CdLq1xQK5vXxaQiZHceJhKfZys8ee95K
TNNrRRHoYgi13wF4jFFPi0NIYcnCAmuw1kYqA6b6FTYandrxxtL491pxeQincFiJTB2cSKMliJiC
ISHzVBQbudmvrI1vfuKkW9C7D20e7fSalXMd8G3u6jg9t5JdhgekP00J5LNlBdWRQKXpO/PTWeZK
p72QPfYCzy3kx5Ece6XkWnCCMfLpc5TlZkQeAb4XpR7xzGiBY6Fg1vOo0omKdJ0ORXKf1/QUhSRl
VvSLJPc/nwtiCnOL1GlXOjV7e9tGmTZ6lOlpfvj5KId4tplqoBtiQpjXRh6ipES35+g6rKJgNi+p
dl9kM2Vu/shtKbX9l58T2QCGfEaOOuKG2jbRdMBfRsWQffUHo36Uk+RCi2PkQLNh89jkSLRJxk3j
53fzVAPOB6NuESfuvBYPSHzCYdGJnD9yHWwe9UI+EKfX739+FTS0Hk60Ve4a4ZrHKpPI8RprDExK
4goiwFqmTS9f3JacI5S46ovT6Vb1dkvjXnbr6HVeRoEpNm2dAUDCOAKyZn4wiqjZS1epncGdd0W8
GbvcZM1nrvymhUN3cWPx/vPpRnfJnTBTbwyUhddozrZVNmVBaRk5j6NFudD8pzOKkPciASiGHLqL
bcoWVF/Ue2QA7Sp70czw+4M1ujUqYNd9ggTeWGNYvWLIJXBcfGNmLi6F1bF+SEGyUAtwGm23uPx8
fgCFct9k4z5nexU09nM2xBRU+sarn4b5S+2lxixzEgnuVPHCDwdbM1T4wYERVVI3wBEkuv085P00
7zqzh59fjUZHxZ9KOy6zfnSTjRnvc9rD9l7Vi50eG59UMHgnXCDGtOrILe//16/116YAg6Za8gX/
2rC1i78/sn92Bfz9z/yHUWtmusNtxxdgE8DQ5638P1p0fcvkSmy7Or+PF+vvuQ3T+BufxaKl40pm
ka//oUMXB5fhu1gF2Ef8WAb+JzatwOaL/NmmZfkBEHSXavfAM+Zkxx/CFPSVRKrQvGBneL7caim1
Z+RMFobVXZM+fCPJtmxdbhd1+ha07P7NtTDR7fJy1U31Bpr7NkqNdQUVfICJkTSoic5Cy/1lyKnW
APzgY8HqdYW6QnsXkBAHwzzUG3bQ3SJKIJfHzWpKyw3lmatOPlp5tWsdB3gGDdg0aYjKwtSabmbi
IqkPRi+oYI2x8gWSFK2CtNNue42ZNNGXg/VYz+VoSADa1uVr6BjGc5WgGtVPUg3NjOXajuYdJyN3
n9YIMTPPjcssfUA17MOmNYO9G1XPgEF2XK/UjR7DlpI+49SgqZ705pN2GkwBY5FfsgAsjO996pKL
0zgNl7rXro3ok7Ux0u2WZO7OGTgjESiwoSt+Fu2KWwVRh7L6AlcwbksnetLxA625E1CIN3c1+f7c
2hQ78s16wb5bv2VnY+52quaWJzqczLeA4ifOvd2D8ryFPndCjXM7VElNFPz9dM1yLd1UVNi/VUX3
YHieedXoxrqPAQ8rt7iSoRw+Ze1AvQqoOdK8x3LymwuUCuKTKFJLaxYbDFWcHA6FuxTu6b3mOtlS
WAP5M9srlwyY+XkK3pK5Dyuem7GwaK/hjvmHag7m9nN/VjE3aelzp1bU0q6VcB9csCMEczHh0CWR
ePMKthfuNMlDjP59Qxoqt9T7det07u/qzCdqOHZNpkwKO02AY6meXwZ7KVB2Dh2qIGF/s994nIAX
g4ZmFLF1snAVlqtWWguHgSTsJvdXU9BKNhnGV0d4Djs07GVIVtlK0febYrZ4VWoVu1X1mo/Vi5kE
uFrqrngUHid+j4MiSsRw1bzuyRqBxtpR1G+tFBUC/ZtDcN2s1IQG74mmWmT4Fu54ioeT1uDcFeZR
w0ksZCAfoJx2W8vvW6YCxzgGLmWhWWS/iSmNj/ZokTmw6WRPbP9Zkcn+ndsL6MTWdK49eCKLwOqP
RPeaz4hwDJWVcnphnOP0GZrFjVakbB1wVDwHbV9vK2XAmocf6WnByAIcXhxQZONe0zQAxZm5d2U3
3WjyTJaw4do3U9cxuPjTtSyb37ArBQ4+j9dv72TPQpu9m750HlBszRVNytNSBYAcoXXqW10lGOyy
PCBajNAaZnaCom9DDi+EugJeWI8lX0TrzBtpnLnHAVloghm0bIUcoUtzNKtWHffP90ZFZ8W2bCGQ
O++8IBkfCJB4e6dWcmG8JBIlGUI/zEbR1DisBdskQd6sjln06kbrfstnDpr3QI/EsW/i/l7XG+hp
8wMUA4z1DeKCb+iPFR2Mi26wwPM2LT2MITUzHUTHNRH7YZ8PZngNnG/a7rdjgU6BYeIbGHq/bnsf
21FlhXe1Jzz2ns5wHCttDrZk/WPBYC6M+cymD1CNIs/a6GFs3nVcx+bQq3seU5QfVijFNjMMmmJt
8Ex57SAcZHJTZY28L2Gv3IkQ2DO5h4QsgVLYM/2BVdY0HFsSaStQBWC2Ao1pPBNiZspPjM3VV9dM
9QrURLseszA9pqG1Q1d70ErWsL2oh23LgLZFYqZb0h9Q7hsXjooOamCpkulSCukDgiu6i6lV/QpX
evpEWRxJAw3YRMmpZ9fx1KUeaW7++r5uv1r+kyP7jkFAge59g0u2NN6wMliw+6qND1pNtrW7QJ+D
F5obq67lve1eyrpVm76LtoGm3ecU+K0dp3oGD0c+i7LocD1V2S0v4e9Zr6UT33mw24ai3LmO+K6y
jk2/YzMq5dmzdajN6JLUbBJoIlykvQAiA4aNgdpR7GDNlh709NHDGHxhccEuxibqLyN4tyJRHFf8
m1Npco//jSDFIB+1ItGB3SY9PtwkPtayTc5TnfdAHvKdnoTFPXW5xqZLRqbFwu9Aa9n5KpPZBd2M
A3XF0C/KEm+Ij/+efrfqGXBUs/BgGH00dKENndhjd3L3Woxbh9SVu6W9AWtQN8SbNrlvBYQDxOwW
5XAgXxzp9wUT8mRa2m9sDyBPzOoTnANwcTYHU/YkUyt8GD0aah2oxfhj7eQtNbV1owWMqZi3zmBy
6vOUmViLHJ4oOcUDjV+lPPw8VK5WcoA1qceyU7kVszosDVyyg+PU6xETzrHOvU/p9+7dJOkeEpwZ
YeEbGJ0sg+Vg3mdnszAyGIac1yVjBlhC8A8qCStunll1M+zm6oVWfwLcwvUnRaDPcJZsAhNwbeiJ
7gbcwbyAA1nludvdgNOugXCO1IyFzX2n8o8WrYaYBwYKksvDyuoRD0Re8LbNRL2ZhJ8yZJtIKwOq
jKWLTZPZOt7EOHosW7ppEyO8N0pvPBAPr7mazB8C8p8OJYnAmqQ2qobkQGyJpd6SPTMRWUY9+9ZV
+EQ4j/h2tMbvYcDVHW6tz7u1pfGxRxuZpLN30+hzNJydjD9Gzi13wGyPNTvyRcuraWnUxFlIJS5S
S35NsetjO6ZzbjKqMy7Nk2OYVB4P/XfN2mSB9NGfgti8Knc45/jiIxUH6KdyX8dsNQXA3vk+4NWP
NstuDqYdGyImrBwTgjthDkfZPUyZfmpU+1YOHZ0g9UBvrz/8tpPxIAsoy2X7FokqW2JipdiBO6KG
PB9FW5rddgYHTHrjknDZeApESnGxp46JYSxoZDae0PUg0rt5SruhfE2T7iGjDCcwx40d+NdsCj6w
JaYLyFQvGo6W1IqXkobVAv79iuzNh2+JiGLZ4BBRtOymc4plyk5mS5gH6WiTBDSISRzTeoftWyK/
RPp5FD2NcqUAPRRDAIvEg2YZJgR21Dkn7n5BUEMXja13J2O8lBEx2cE9VGbm8SbENVR5FtaRESNm
kxv1snE0rmfBpxtlxymkfLjDys3GLKErY6KKBVlmZVfeg1TTHe+tdAERkR94/lxk1mMRWIqzM56I
wi52E0RNEWQHWzQfmf6knaTtWMted6eFEMTTxhqOUDacysG8VSOGQcw/PvvzD6rkjq7X3dGtOuDD
QUs1MuYMmAY8Q8Fj59JkSPunMaUjz4O4j21jFXXJptbCdTyyCzT67JShpy1s/u15T+yMjPAR+vrN
zG0adK0y2LFFMJbSnA5yFC9+7YFED9tiRcnceybjcxaMvxCHPkaziVndxA9DB/Nist6binhBAcpX
y6pNOw6LxHLvvDwjRKS3TMLCeUiJxwUjPRFVZNEuZOJfaqMNHLWFDxwMEWQwNrTUQA3OX5toegLZ
eI93FvBMKaBOdyHLAHcLO4uUY1BgLqAQtzbklxFanPmphd74HBvSSH22BZFUc3I/Xb4HgTaXRfGj
svVm1Vn9rpSOteib5gYdo73zdEM8EZNfomP2V5255SnRuZX3Dbxe9G0yTR6LotkKEtEreMS5KY8/
v0QWKXmxMMr8fI4dXMF63nPiHYe5ZGV2nNVhabw4VlAcbAeTUj+C+uFS4e08u+6vTVrCPKV7dBTV
i5U67zXsXDCFEiOdoM05NmX3woxPn0aTj5fK6JZzOTdSjBt+mvUhByxRb4qpbb9NKBOLcUxZekwV
GE5aTcgh80C7RLnqsaru6RBHLGma11Cn3CCKS1Z4fji+RzbHr1rrXvEqAzOLEZH6yKlPLZkNNp52
vqenmKSFJ1iqc3+jNwFnByOVe9+W4F60miYndobH2AAqxGmQiE4op+3QzXKyL5ZNo8eXcqSTU6K+
b/tC3Wth/2b5LgxDC51Oxu5OF0fLMatDi/g6MZMeAvkrgeEtMVAXzASryrOB9iI0E90sj2Zkag/9
x9iZy8qgu4nmifyuCqBg8aIk3puXOzvAL+DHBJ47yWotY9BRaVvfw7CdJz/3ylW1W0KyhDbMGXdn
mb+yWNRnVjo7thhMIp2b7NPWmzaNmMuQrW2OeWEftaTypU4JFWSY5yTIg0Xi5AV3Xgh4la3sJYwP
igtkThMSCd/e7Z39SN38bQAPFY7gNrLOuJT0BnM8KLOlE1L841kN2CKcBhiofLUThmggibCDqA2P
FVFB00AA8jVtjO9qjjS1uU8pa9rtf/hCDhtx8rneQ25pDiY9LTPXXlbxTSsaxFlzZ0uz8R4DvcPj
E4Im8hLS1uxJOGpqzdKr7RzZSSNLHpivtjeKO1WzcKYwWrL5pfcZZzYXb1Ge4UC+jzUypFuwFjas
LX/iV8SNr2tbNjWBzbtfHZgVt0lK5rfUYNmPNcnf7Jz6XYaZl9OWy7yT1zm1tyJ6neQ7C05s8rp4
Iliutph8Cvo8GxKw0LtorIH3n1DrQdui680lZs2HDsbKNWsdTwXEAI5t1kHq8inmBrtK7LFdgv5J
j5mIs6Ng38N4sTQZJbfhREixTXlN5OHSQr5cq9q7/a/W9ddaF0kTC3HqX2td9x/jh4qbPyZg/v5n
/jMCY/2NXKHlzTCSv8cL/5NS4gIccSkvhEJm6b5DOuY/1C7rb7oFyWPOM1p4irx/qF2m/jeXXV7A
+9jmyOV4/xOx67/Jv9iAUExeXb7p8y3OpYh/0LrahAZit6rlvgwZ4ESJi1yYhFW04c7RNDyHLBq3
fVd8D1BBEtp1V2VA2txXlHlQfbYBAdquhMVRTzNgg8ti3FaxKVasAleTGtRdn0aPZoXfoK0J5Gtk
sYXxVLlAgj3lfLZtdmSpvxRFam8mz+hXlpXaUFGD5yw1QVBr6iRsbgxRz3YqXtqUqCyqIhKboW4W
lcJ2DUf9Ienrr1bRWEFnLf06HZffvkJsyVXLe668iJJDBIvz4IGRrNjbhFIWmTe95yJMjk5usHnQ
NUyX9DDrumQkiu5CLQB6FtLJ9YeXx+Xf057/p2jzSxkXTf3//u+fWybJ6EA4mJ9Ah/uv6fypZTJy
sn6IhF3upbbum0/ZhfAzUt7vZtxfuMsB/kIF3Uj966+/7o9q+cfwKV8YUI7uoVSYkGmsP6maKrdU
N+nYuytLLPCcL01Qm/us8ei9pXluMCvaRLDAbnobKDGJGDmfc4fmd1OQe3R7V99MBPR2cREs/vpb
+y+CK98ar3CitqTETJRd459fhEGSF7E5UpPjeFg6SC4eDM1iGTvnsDNv57I5KOpGrFSbfWHxMmFC
uIpbv/9Z+6ziQ5aVg5mPi7SoONbrnb6ljhd4HsFwwJ4osgbh1mn8cCMGVVm1v7HYxhxXA67oRv5U
JAC1YStACbb7fTjEl9wLIrTL91SQVlG1JlcpB6yYfD7Xd5IUMQJsfxxLuq7HHgN7YNbfxQkmlr3+
6x+N+Wctmh8NzxkPFmK5R3L4n380SdswYvkevJ2J3biVs4WrzPScR/oLdSLlGhPTXcq/FlQKY1Vm
rTOKz4x6gP+Tut5KmRVVOUA/T1qePonAaZcBSi+tLyLm9BsvYy8z7koc4vBbzGNrYTHXk+zXX/8r
ZqbSPynqju0ZJO2w+tFZavvmn4LP9lTmqorieM86mqBC9AG+GWL0DMaYjAtQF+kyAbq69dFisOC5
Mj+bAndLQy1FC0H7//Me5ML2X74hdC0HVC8PoIz/3PWaOahxMHgoOyRb1NChuGRg/XbcsFzWw3ul
HOxhrR2ty7GG2FfvLEbJHSa9D79L7mxMBU9SyzCp482KKZZ0imE7+fXvISLvpUfqt7Q2huquipqR
pV7ikO4xN47mCWIU6+eMr0d27dJMWHdkOWCibr8S7RNVyQOI0S29UWMqMkouqDp4mXyvq+ao6TKl
BRaDbv9UTM7wOwY1YvONRgVYW5d+ktDFjVVsdLu6zE/1PinOjSyclaa1Gx3X9aI92N5DbXnHqrS+
MA7bHAHLZ3DLN28YvqXoezRtVhpuPT4iTJ7MWjynMjroNVgHqg4sZpcl3xtHj+g6zhxb0zRarBPx
MlCPquXA3hLUWpV2Wu2EFf0KU/EKLLQ/gP4/5DFlNhMwyUUmKY0co+CGda8CofdiDP5V+hiVWNjl
/O36Nm2rYY+2xKnCzV5jM1uMZfjgG2V7p+20wgvXIh2ew3o6tLFlUqVd+OuKTjCWq8Y+kdDg9MJZ
uLw5G/3VnLTZPzvcpUWsL1ozPAdGtokj+2Yq5P2KmsMIJyypkMeyMj6Q3BMWNZ7LqYK0c5zRZWNC
DFblgRhixfkrhrgtLM4oVGVH1aNTI0npackLtoTupNG5OM36BAdpSQqSdJZ5c7tvbxx06gjgS4ZJ
fCVTIxZBjxo8eO5KOdV7V9Iam2orM+Rlrzzi8dZU8faFAJURC0mQXhgdI50gvdHg/0yGhObOoD10
uLA2ncF9MqzUmn3tacrzfMuNk0548oTeQHVmbA4PtMQTWoCuhBkWQLHuPuqtTykBi4huGlCSzWod
WjCaGkeY6/LWdviyRIrtmoYrEBlVhtJRRtsO7ip847jjKosKXfB9lHX9mlp6jHEN9KWo3kszFKxt
gyvOGxiaOtxTLT1MvbfRgb4shtju1xUQWX2C5TIPtdr8UAPkcvrOptGrS4/5POf+fDRQt3TnFJBM
C188UMxLlx7k4HpohjuM6NVTZw+nRk7Do516/FWY0RiAudxnZG8nRK+Fm1PvygLROkroXusebWI+
Kw/HH0wW6ZvxgKuWNFhrAc82zvg6u1PMq+vaurjZi3Y858ovecoKStdqaz8OnbfUeBXhCLMPlhKr
oJ0a6od5sWY2FRslzVuWUcbLFH+ylDdWVndMNZS6Vvkrzzq+dEn7AW7vNtwNfrs1jIZ3eHdgTUH/
gXtf005Ghys9KB1Rr2jM4PyE2wa4AvBHciv+q9O1tCcP3THs8WZIbzhXhIlzcESLgWTE/MfqwV35
qDMiDrCEJGrPdfapn7o7QbRj4VTyfvKTnW7aXzYAxZtB5zExESAJwa4SDYaeathFPbj0QamHTMGh
0Dpa88wixqjvJZegZuvpqOKuVzjpkH1/kecbrhY2igh8eEIYYBlFY3msVXbphX5vxHUI0CIEF1GM
oFt1tAXFWVDQ/Dc1azepCQfa1CXllGjkGl5REOTF/ZS2vNK5voXzmW5s5jauJHxXlQqulmvufZ6d
l8R1bOLAxCWFIjviRLx3+0DcyIJMT8PoTltYmPWOPs+16nBdNZWhXe3KxtQRht+G9NUxASS3akaK
kLyuJpj785BU70mlU6Q2WNWlh6CFf7Z2t6Y4FWnhvJoFmZqs7J+pn6Q0qdG+FOsFtMY6usVmyNJQ
9sOawqQTC8mJIJJPNiqBSqlTMrZzGkA0yHqcTdNOHJRyKVDtO2ow7eAaJ5pOmV9IuIW82pNTWL9l
bcpfHe6u3E/0TxI2ZHQ7FT+Eilil1fnTji0KmyYTdbpWWrOToHA4jKfq5s0PRuIsqfL1Lz+f0oFu
rzs/w488/ybKt3ZxCVBxTyZ+0PjFSmLTOA+Eg86m5t71s4mi+PFTOLO1wsBj4c9mC4SKdj/6Tbx3
Z7MGoZAW8HFJp84c6vZjlT2EHrfBRlBCYTq9taL4iL35tPBmu8c4Gz/s2QLSzGaQYLaF8HPijYJR
BJSq/Qy3tsVBMs5WkmQ2m0w/9hJ8JtVsOCln68nP5yMDNwquFHu2pyT4VMrZsGLP1pUozg5qNrP4
s62lng0uyWx14evusr5jjWLBtDJno0xsKrLCk/1opHV8ho+fLhzDz17hi5FHGadi+/O/uWP45oFn
vwQWfmIuof/+pytuYCuXrstdNft1otm9BIml2ZuWiZOnLwOx8SosuxAGEUuIsvegOjpDyi+3xaHs
24F8ITRlLRuKQ6+6KuONkbeCRSFGIn22FIWzuWicTUfJbDhiB/rw8yvadptHG1dSOduTktmoVM2W
pWI2LwWzySmdDU3tbG3SZ5OTnO1OVH9Vi5/fZZS0r9whF9WPP2rEKSVny1SMd6qfLVbebLH6+QjP
8d8/+u8+R8LovTBSXP3VHCWkRfMg3OCs4ni8Qhmrrsy0medUazLMJqNLggjfuvlXw3QqBGbgXD66
1gT8XGv7s98bDAruld4VxRTlrTAtm79r1od6Mq7bIIx/t+OL49bsNsUM3XTG4r1X667O5F5LXX2B
cGYd9Wnujx/YMSHTpH7cHeSQKCRQyyUsEecLV/pkV+YnUmIToHymR3rxKe6Z2uQ3hyb7oFyEU3ah
7KvoAKvqrKJ9GwJ1Yx380m4v+pA2BD9xCjbg3A9hgJGwyMHKuYWj3enYSlbKZs3RI8Wy1AmSg+4k
a0E7Gzl/rMYgcqenwo4+yK1M3yRe1/E838Fi2OIxZXxzEkrC5b9xdybLkSNpd32VNu1RBsfoWEiL
CMSAGDiTSeYGlsxMYp4Bx/BOegq9mA5YXV3Zpf7Vksy0kBZFKzKZwchgAO5+v3vPpWeUI8+jslt5
abrBw2Veu0zbW8YPY4jy1rniSTct+ncr4w5rd3iE6lts865nalPE02Mxgw+sl+jh87NZJxFnN83X
HEPqrh7iKdnmWoHVOrKnjWHQ7r2EenrV0za95lniHPDAvwnOIHT+zSfg9uneHGMP8kO4G1cjKUzI
cqsK17W30WKQLk3N6+cHUyRHOhipPWREemkdsWwyQepCg96djkt8S1pvYuv+ZTT7G2YFEeSJFGYe
qU1eOmIWE9CabyjjTFuWxLsTdt5f2n7OfVJ63qlLwSJZsVVvOreMrrSjlC+dlb8Qv+tuNeV6tyz6
d3Ns3noA+cimRXAIADfjUp+7bYM/96Rp9nweGYZuHDfJwC0LkIUePQt4Rx7zrE2udcXSr8w5eu1t
cgyxDpWIZMgQ5DYlXZ6m7hcqSB7CXLpbNwYYbKRAR23uPdXUAYxk4Nu2IQmkMn6a9JGBlbe4u5q1
ILYh8Vua4IozRGBok7WbCZelhQJKWbPnjZPHKfWGnV6sk2aKGjNLJ3gMGY7YHZ0ZBPUOaSruEhDt
fr1KOwwYcRSzzyJ60z+Nen+2Btz0ddl8Cx2928iyx/pjVt9JphTbpM7kwV2G/t5RN0KazlUl0bAZ
6qg4DNKZb4RI3vRwkHs6jxLwUOI4NIXpJy1UgDLt0WYsmursCi9wXb9Td/ZkYCXwlqOZccigyY03
yXIWkYVvVJPeZnJ46sYUf2mb0Lv2ncz3Jm/XsaPINMpRpVSacJvoxk0dDvMWUa3Z91Lfyj76rmfG
jyKl3Lmo2J4yFE83nYMMRG2XoA+EAiy8W4gZycD+Jcm5wKNR58i5Y4xo3TVwRNch56ZKzLve5EWv
2kXsMoe0vm1dXSvXD1PpDPuajhxRSNoTGu0uW9tpBopRJjXeeEsz3OOJvhMWKoIC17dzCKL6sZiP
lNrcunF9KLvioWwegWhkiVHcpJZ3m0dmffIy+8fCEKK0TOMoQeEhXxHHzTVuVxzIoFXgdi6YgBJp
Y56kW8Q+2ReTkd4CN3Y2BNJ633Ctq5dhaK5jl3eIJW8t9guOJIwbmhiEqsx2yCimp9kBoGl7wzUS
MjmkY2NwujyY+jgz+Kn2hkJ3iUz7PbW+9EZbkiIh+5FNi7kvi/DsFlG70ZsmoU2hYw+QuvTuRKHP
MAzcdk4bk0DB2DDN845On3ylicT1y77027xdey7N7/83gExfEAjqnz+Sb38FLv0Tn+n/ESKT4QoL
MeM/FqTvIdH338pvf8Ob9E+q9O9/8e+qtHR+c4UupUWCDNA1gLB/ODCl9xtajTA8He3b0E2B/v2H
Ki1A5dm/AvH+AWYSLio3D8V/8JQ88b/FZbL4Eb/qRbYlPcyfnuc6WLlAdf9FL1ItLh0SxxP2nOQI
2ZKNFm4Yy4nBzeE9iVLnkLRk8z0uo92iXVGIrJp6WrVawbDOaRtcmy9VyFs/XAt+KheXlz0e3L1S
Hus447SDJV8Td7njDHyYpS6AZ0bZ2hGIK8R68bCl7NKeOggKaIBwGCcs2e/oNi/opfj8uz7I9XCd
jpfZxmvLxAfXOu866i9cc+z/Dd/7r9qtbXn6Ks/rhs4kbPWk8nr9otKPWVnifMwEJ/q1IIgT6qUI
u2c9x3/VRZqBPKkR4tKKh6RHYNc5QAkNsQeY6a3sO3wDTPC3XIWUJ+Co+jf67Urx+udfl6fzu/J4
boSNbCSff356VmsUGIbs5QCAo9oADi9OIerrJnTc01yybvZr0J8tzgc9TvN97xKuzic/bCHrkAMB
pmR/R+lpb/GAbGLQUHsnKSt6OSi2+eVa+Bfqu9DX5/KLDM5LybCV3kEhDMmh71OL/uWljAA7h+5U
TQd8NtEpHbRbLzVfMSZCR4pMTJzDQSe6F0qamUPnEglnwKDhituuyvexKX/Uk7yquMmf2YTtnUhT
oLQH3DShYZ3insbpaVJkMCzyFOlCqWsj0vd57LiRUzpV4l7iXpsrd3iuLTgdbQZ9p4u8uzFy44cO
AcC3Kpi/esTxIIKSopkWu4rF+SrrztyUjVE+s0a5ewJIlGfb1Jn3Eb5272SuS9wE6GZbzMjcg7EA
nL4tHX1rtFly00T5yYRecXXR0XxVMP40k0RcIGGr7rYxxBd3BKhIDg/cGTuSDWVW8UnHLOK3jmER
s6VRNpGq2tsTZ5LWJAZblvkXdjDXydS8W6p1TtaSIBJOmbyWYCEwhdcP9Y2hGmdTGiZbxgLnTzcN
J3seMPp44b6nvP4mNcETafQQ0rM4JRdMU6Del3NU0x3dDiwyY63sM+neh9Ek72uYAAVTnBs2teX/
5u3xF2g/7w4XIJzNpM5EcrfWe9+vF9qMAhxpOneK2E2vmHaycan2Y8zZ52GpJ+MaE8vAINySS6ZD
V9NfaGp2GEq39vWDcIF2YQP+78Rzluf/4T3r6dQfWdLlOcGV+cuzCt2OLWTEnFiPsMjC3eZ+wHsx
81VFl5IDBDJ0jo72pSOoU5omKIEIefJJyAdB/zJ5Qn80vV08kde7pnRg8PYqgClKYzuDmNfKY4IG
MnJfZHidFD8S+9WBmQmV1EDuKqbWD12/y8q900Pz1o0jpj7MMBzuMU2F/HIFnLGw4Cw5UoEFPapx
RrxDhu8299WQg42AGIyy5iwQPPDDTlUDrAPPBO9z2WhsvjK/iuqzYZiBC2GiKWi/zrCG285uDG/m
NYqGspn1d2XYvDF/OnT8sJRiMfbjO4pJvi2VzRJh7iL63vD/blA5fIjkfpJ5UIOqA17DRqeIUd+h
NKwHDagucluRzozSJ7aoBHJWRtJKeNlmFM9oo0VBOmcJ8vxALzaMAvxRs7ctPHKF1VIgpxDx3ehq
PuF8fUct2LIlIwePvTFxd4OMTraqOEAbDzgBt16Pe8ikkZyYlDZM+xCfMsLplogY2znbzw7pjzll
/43kHkkM68sOA8+xpUILYSTV+WWhdfaGj7uOSGV1SaLMH0MDitR4KGdvvzjhHWVOO7OP1x++m1b6
EhzuRIcjFKF52X5eWRyzJffizB/Ud5MHndtoF8+4Ler2RK6N8I9OVrYAO9MdPByy8IL8eYh2Klx8
cRFZunPTZu+1xnGaEZ8a6oAQcUglg1WgtIkAWDdSCjaHW0W3nyoaGiB/6sN7IYYNM/INdlcEnKCw
TtFECABDb2LrULWtfR/Vx4SODDcbjkvSBy3Nc+BQOV9/zC0hPJjxLI1M4Pid5qjqrbbcLnNxrLJ+
G0KEdVeMj4gvhHlhGknfYoIri/iQDqcizz+GsH6YKmyBTX+M6Uoewu6kOog55tnI64DoxjYu8hOJ
7ZvIfTWBCcEN4qqqj2H4Yhf1Dsv5voZTEicTAV1a17GkATvdOtCgYJH7FSQty9V8jaaEjh1G7TKk
pF8t64sAZXbX5FiN0+WEDHqQ1DkSYWKwh4mWuCJ3k+Y8D+h1I6XwBdK7/hTrtm8b+qnBhGxNzW6Y
opNg01HDrEhtMgzOXd3Uj52TzXhEuvOIvX+W5g7nlF4cssU7RGGzw5JfJ8lLpVOB4wGVI989ecRX
vewoMJ6qmohJcwfMYVsX3VYl1FbN81Z4WGq8cUcB/VZX1Vby3B36g1p4UQBvzzPn+hafiWAD5g7d
oXCaHRVBvAfkYYFbmJTxYRx1zv6RXxLxomO7iUCQJOl9E6dn+IUg3HVfUd2FqrRjKu8blvXd7esj
Q9itR1ctaxTsLuwvHWQCIwrmXNxr5GriwQimPvyIIQnNj2aN9b5z5ydsbyeaZl9syHmFiiiEW4BE
TDuWTP76FVcfHi+uwHZ+rYfkeerLO9OqXqMq/mpClUzdMigz+dqFOkdo7oh65kLj6HB4RvdWYx7I
t2wy/mGWcVPRGFENmB96+6ySb2Mt7pZJC0Q5XJPi0fDUNU3mx9hTb0bCwY5DO3He55aKSbtm9ETX
A5Fa/YECuyv+rxU4s20D0Zn3mchvrCF95D57WpiAZ7G2Bf5/qCtxjbzkMRT2LXaEt0rTnpht+hgB
n6AgAV5wsQ4M9JxshtDeF+7su/1wZP+CsXjwZ5YulpTHZW+Hxt04JeemWnzK7XdVWflmku1DumCp
06akjK9hDR7T+EBdYy0zPJ2a31bzqRLeecYHvr4MxhwgdJyckT/ml58Y6cGgCjdu7+ViBsoNoqE6
YEo9ZtgK45nFQqUgiKwrt8P1st8XMW15M8dufWsO5S6a5qM2uLd2NZLyQTII1xkJ0cYKFce5pkv4
3BrGpfTcc1mL01qAMaSSmHp4bnV6l6GYekN4aJavE1UKhCuCxBgC2qYCPWK1M+WutTogQ9z2U6AT
3SXVvo5M0SeMnDmeAnDuvkmj8wCtorS+aw7NkGZH2en3QT7O1Z0rXgq8ymUOX25HYmXjtq+OeBJA
KGbUPdIvGwLdOeXx6Tl07yv1saApHLX4bhh+Fg7RZsCIFrGefniiVgBXuWfwvqej4wWrqJaUd11d
bVni5UNcdn7MBdisIAEtygcuvzEhbZ+5m26wv3lhFj4vKZky2BAf4A8TdoGVcRKkBTYLnuJjko3b
0mbmXHZdflPXNVdozDSjFPWjJzAfLxajIzMzbpPRfhW2ER+412WCcZgzj+VhOdc2jj3mVtVhQuVp
KZXexxPtL0PoXZy4vrHSLshLe9pNuCIO9NN/a9h3rlWKRI5ycmpDEp0KaJ17NO6uX/JLZFjG3hTN
GVwiN6kRJw7x5SehqXX05QXgB4KyQCOOW0m5axGyTEFAmz1JW2Vh+XmS1CcCKjZV9WPEWKy/yKzr
r72+XDWNlSUyWFqyZfxZVM5dMVgTUKD8I2uf6PKdA8oRLX8sjXdsUHHg9emlaat90YMryBLGvEtG
R6FB7h83oFEGqpyBFjSi3rZEQ4KE80LgtXDXTCAGOy38WGJBQ7PM2o3yZHkmw4VXPjsyk2v2kvV8
n2fye4IkuQVTc7DSdPa7hfuUCeJ724mY17J1oQzn3T08t5fSsnAb0zlGW/zq1Z/LkVGs/I4GPR/1
ujoWOruoFB23pZty7tkSdGbJ9M18b5LyyeQ4OKQAkmKPVnhI1GBZ9dTeEbo0EZq4E8eZZu5amQ67
hCO05rRiD4zZYXSk32DKSDaGWe8MsHrB4HWg5LVa2+VVpftGTEJxBu58BOrh21LeYtrQiNvkxtZi
uiopGoahFmUPYcRxxLCulhoYUaQNR5hRNXutJBSVDdwoEl3Q/dvkwCrp9NXb7BS3ljia/cLtPmXL
Rg/5HrH3MR3wgmjzVxEirylbkJAApRkhJdHBpO3m3m78qDft41qOIWLn4sX1pZ05JmWudYchDUuG
VOicUJsCh+rd50aRYcxT3uhFW6XPMYbrQ18k6U4Jl7q7FnAwdC8zK9gG1hl3BUkYqanD/dwyecLv
xlA34TVLGXvArTHVhZvvz7wofnDpFXeMS1itRErSLmmPOQiFejEfJpbFjZAz0yAzeWpm9ZXSyeio
4rjdhJaYd3IQNnyolYSzVJdJe0fZPTT4ao/hpP8MPdWfQhudtEqaB8gbD3gEk5UvadP9pF4Ngk5H
LD19ODvXIjEtgkDZix3n/Y25fsiJ0rGxFa9hkd+nzKk268HvHOnuR+R61NdMMc2MrvyZVSwkhlfi
+ki1N4f3tG4MOeEHbn6lzZVPzRJsBbcnfzg8eJHFYh+pnwr68nbOk2ibes7MfMkySXYAto8wWm3s
kAqa0Ky2FHmO26GB8tVpTHoW/j3K8PIg0UcD8EfINmCaXxaaBixR2o8NRnp6mkOYN2p8rlPWeDvW
AtUzIyrz+mu2JO7ZIB2187KWY0/paBcgcumWsZvwsR2diENSe15IaweczOeIGBPvtPa5isdLmWSv
g77ye+r03Q2nGwgCLKwhCKdm8AzK6VONqJWKL8UCaBlGZXH0ROVb+AC5IMfVfM9hZzJmRiiXMMR+
QJ7nPgKSRv2Y2Fcwlg+TFhvMohYG+1r8AzCk2FlexbtV5vdx25Eo5e4e07m6pV3aZakjUYJXMmqK
aoMBsQtMxzcHUV1TxnXsIfUNTzsOIr1HJ84f5xFj9iKmF2TmswaHUx/znDyPwQzdlBchvyDXVuce
HknTl8TSAFLnA+Z8xbraN57LbwOvUI9ccUzc0N3FXjCtp+jmoZzhd5EYxQjp+FU1sp50oIVjHZ6F
IhsDLVfwyyx64xwtQp1m0LwbJtSMSwf80CzeJD+kvXXG7gbCa8ZmN5yeppwLLTe8n6gBFFQApwkg
l3xMTiiDsKkk49HcCIYifSMgWt0QZbuMgGqxmwDuZEOOhw0T5hTNu0objRtpj5DJDaltmzomIkqR
yyZlZsnV7n6hRmsz9Y5xNRdM8G7FMpYO9aYYuL2Fhq72NmrC5E7RWa0f9GHG0hJy7zFoV22AN2F0
BeMMP5xpd3JOs1uEggbqColozQLxS26XpqbD4tFtRNhFMRonQgOri04gqa5WG/9siOOMUK8nqCOs
xSW2iyY+JBH0Iz1Jqr0JI9Mf5qoCzxpeS1LVmxjPCyZ75yW0K9r19D4Ay2VsQlsvt7IjLTvObEo7
qO1O8ebmTKSVZN8YCYPxQB86O+p6CSMAxUkEXKhSS8erm9rfDDcu9oleHF1MFGeDZ8cMhD4ONb7c
2SbFWbmVf2PzdMQGo+7S3iE7bMXPtjGhsy6GxvG2dfywUYTO6PDmMDl+xFa2J4v6FdgvshbWWJg+
+GoYX+L+sWbAlqUi1J53p7Il8RcKzQIQpJg+hvIm1hARBioo+jSf3+d0YohZl2c1vtqV/sak0di0
JAl3kZ7tMa2BOrPEmagYtNmK3INlT2/Q9uODRVnvnM+PAza0rS4XHAYDfc0xJypd3LUSK5ocig9A
OhAJgW0MoEx9iRQSGmyJ1RTexB3KQLr6BZaSrRE7r2PEiIzXdMgPmeZ+mLbwqXzq7xs8VFSoW+e5
k2+OsB7ZMFZf5EAQq4N4NZOwOHwS5Es4iBNXJxf0VaMGdW/NCiuetw6ptK9JbH1Pi7Vkt1Jc4Kb2
lgu1B5s2MRZce3or7X7S8QQ6Vc2MLQWHTsnLu6iWO6q90HuFVEFqEtUJI+CSNUFeC1o35z38gUL4
1cCzJ/L6weh4i9/oMlNPfBAm/Mowex7JjewafAelOwh2r0CQtaH4mVTS3bX4a9w2PKvMoZZFtiQQ
y9OApn1iprKhiYaTX1g92ZXIDsR3OoeEk9nXZ5iINt3n2qtyUNKLXv3slSUv5Wxju6vCCzZB8xpO
8lQmc74tzTIMWqfznphRgSzgZDNVLebU3ihXkC9xILNigOS4MTuxRW5sZ3Z2qRpZj5nVnwZM235Z
LPe1kAUZDM1jGNwFpFCXXTIh+ydLXT4vglsQgVATNX/fteZ88QrgdetJmoXX++JkpnYYLH4vbpxT
F9h18l7Lym6bFzaD1EURnLdQWRor7tjW6d6tZma3UIXuRwtLI6c8O7AtugqVq13DtCqPiB5d0F5C
6OZB7HkUUGsxJMXImn/ET238rQA4/t34aDtW0bEIGVOY9TdQaMYWBFZ2XyZAchQcmH2s4HDbhEey
vOUIbaPsUjZ/Gvr4VaQx0FmRG34j1yZncFtLOeJISznq1swdot5Dq0IckESvRA/z16SxLaKL2Hhb
DAxoeYZSJ8SYraR63rzQCtDu0BLdPt9xvgedz9EzwwPO+I9IZcI3tPh4MeEThTY686XPDHXU1URT
tU2dpW7+5A5AB7dILhFJHwN01D3bvu5AySUqSa/vslkR/efGn7lvQA5rX3Qc9UwvRB1WBd2i2M4J
nFNgV3r4jtZ3uiRj+1T1hBQbdu8dG5ZjkzkbQLpy6+mEtBNCW0fOxBXGDbc3KJDzxrd4/tk5c32K
re6noFbjRLhSTrN26kJAaIyLh20zdW9eaVPlrUgCdh6zVWk/WbBViZ7bQDQ1JY4WVNx92w6ez1zU
3c72xFqPkoqxJHD7yQ6iOkYNrx4g5u9t+LU++J0+6CZAGrJuN5SLVFtyvO+5TkXHGMF5WNaMItA5
SqOL/ZQjr1V1VhDU4kJOs0mijxkPgNchD4PBkOagLpQh2rZQTOgt85AZWCe0OSR+6hYy6IAyAhIK
7w0V1UxjW86jjm1zVk63djR753SCKlvbZmBBFfblfEqK6OsMA/fYD8z3pxy692QJnLr05GH3b5Ep
2QW3SdDPnEocyZC9miftEHcwvKN4fM87u/bHGUk/asDJ141La6LlAkEx8HkV+h1wy+gwsWwz6WmD
uCBnTLfAbmSbAPnRzBnsiGtZMxjKjenVMAcw/l4e7QrUTs+KXnQb6nPNpqdtopaReHFuc3Pxo8Ia
A4fsI/T9d33px4NTA0WILEPddaZ2R4mDcVymZTeHunlbWb5Nyo2DuEEZY57BiR0YnURhGXC+e1BT
44HlTuisJItzqnnRISuLMy1amJ93Uefmd2UNcSuNtZPKfSYe7rkfL59B1k6BENLr/mRO+XFs3Q6r
XgQWXu3K1HM5eRjPFe+vXYaPGYcZCEcM604EhH1ws1v6HvU9YjcyYDvZPnwIKvz0nP7HPkb7rbjQ
AKCCjMv7djdjNzmuYT3blg9ZAUgLe8HAP+0wt/01dN2v1YRzpFu0H05lM5Rxl3in7HdzovVSeDGt
FA4J8rL8qFSYnKdsRqCiFoSuQo59gizm3GBbE1K7QDTUzsJpbvqIVV/ayWPGHG07IDrTsrpV6dQH
VbyaYN0r1iWXkQOxn7YmVZx1iHlTZF27sfFZSzHM+prVk/4xaq79UOcuU+DdmCKDs0rUuLuMEncc
0QhNiw068KYXaHtkRF0UtXJNFYbQtXnDSbumTk9LbjtHH44VLEwMVtaDMPsfZgf9ONVSYNyZHl2o
7uo3dhkgbWY7DTaC1wdycR/jpEcxGJgwiQWfiRG+97npcoDuKQogyF4vrmQsIVhwpSRZRFB+suvv
MseyHeXdsxSL5ICh6ttZdc4FZ8mBPpDnzDRa4vN+JwPdlPZhLEq1ZfycmHg7nCP1CeEuhz8Lx6te
TlMEM6ZYD0UnVIwXKJfhzomGBrkZE9rnh798+r/wNesfD+DUxbNKe2pM/8XDgRL80gF8zZtUP6eL
Gl7Hy+h6FdPNUp6rlrXu86u9JDgg9Aw1rfaGV5DqVWs5L7LkEKEZSbj5/bsGDTlm8czg89NW516Q
JsMz0XjtKhWdL59fjy2DCUWWNbzi925k1HdevEY0VZ7d1dpCyBin6W2+Xpc0AZm3OU2V+0LZ821u
Dukem3x/O/UJFEkrpprepQaVMwD+L8fGoegh9fVDQ1S7nQyMKwni0SjGm0yiKKhFtRABJVN9oymw
P1raHl9KBDVkSA9l4zpX0ujlYTZTJneN2Rw4Maw0AWsFlebtNZLzfJB8zzVajX5uV8fXCJf0gXme
e8kjtneweIyLVdfJMTMLrOJZUhyX2OwulubWx6wW5aWrigFabZtc2qiZj63deuc+Lo0jFj/rPGqd
c2QssqDoyhAcsj6cs0omgcJ9dM6UBx5nmvJzFY9tUOKwOUs3RQptlHuSTaUH5dSYJ4lFOIAqNa81
LF4gM4v9XCXiE/74+lR6Xn7SdJee7mIkymc1BFuaTp2yeV79gNZyWnB6BJRBWKcsK5dAWa48gdka
AvZb8bkDBxqMQqw34LwIRqtoz12KXpYV7YiNoPOOi16Kc65y+7ig1JxReAQVfVN41rN0OkorpTSa
VfgosQBc2H1XR7fy+kvkpvnRtQ12Y2aKRZh03yWmOwM/VORdOMTabESK5Eo+mEYQNZRXoXOiBGPR
X22W2INK4vmaaXFzUFpsXglSF4e2sOS10zNanYRKbiZrYNvnLOVNZ5TuXgqOyy0X/SzB5pJXdpOw
OFllLsH+rp///r+fX/3zz3VIpr9/J8cCjJuff6x6g7/0+Ue//+/nV//l538+3O8Pb6yP9/mdfz7y
50/rDDect399Ir/8pD//5p8/7S9f++Up/vLv+vz2QbOoAExnumzgHs0NxIJ675oph+D+MAIiTSkO
GT96LQyKudl5DLO0AWIZEWKra3aFXexSQYqOskK9n7Z0aiBgee9afQ2hfSi5AUrEnXh0Ep+CX6yB
d6bR7VVNnJl5G/icvZbNN/NHH4obcJaBzrCkSIc9NmOfiLwrs5OA1O6qdDfXNtjkNFjWFua2us2t
8mAGSeFekw4IeghHcDHOVMaf7Yp0Xavv4lXWMLf4D1Q3BsPsBPHg7UutgqgVnSJMlSlaJbVJNxXW
zeiYa9NR94jtoWcOrnGmneQmc5uneZYfNujREGzWNJB3aCts+tlpqOttT2U1BKUjxQ5p4vcq3WYJ
xwiclxqvR54w3cgSPPrLpTLcQC/oLOs8yonfQgU6GOP2qH6sL8PC4dwpmJJgyxB5TuVlA6VtterI
fdrIwygHwPc/O709MBWLAQWk1rI3Gwa4w8VWbLr0xM/BGtFr5psiYhjAGt7RYckIr7Y1KMMVViVQ
jlgR6PDdMob7IbRmny3AsKtlDfP58cJAByusmuWhEe4G8PvB6iFyDg5maJir+DlqAYLCnQ8RFaCy
fQIlyqiEPTpyccyPUJx7ZiqXU9N+qOsHfB9PerHAxkmeegBegj3TvJiHLhb3aZNcSrozWXd5kXjJ
lbXNOlyLht4/RDFdKVW4cyfrJBodP3C8n60eDWg8WizBvUeEvkTJzepd3Ul+ts0pHQvYzBWIS2D5
wwz0997Ev7uBKFL81ef3l0//y3H3sPuf+gL//3IPYn4iYfofuwcfv5V/W1ntf7urQPH/t//6Tw7C
3//yHwxH+RuRVEfXSSPzAeLzPxyEVDv8BrKB0zIZhRXjiJ/lDweh9Ztt8+2eSXAdb+Gad+0qDrL/
+T8BeBSuDrv3/6za0dR5qF+dXsLBX+TaumGbAt6Gbf41aU36msIsOw/EOKMXa2ttiQvCMZrrR7Mg
jpXAwSflnLsnzVqR5Z/MppXe5JpwnLQcolO0sp2UhUjT1LZDVa33PsUQoEYbFpST4MfPw16nJ6Q9
kAE2js3v8KgQmJRcP5DDmgKgJmQvBrshP2l0t+kSdbexW9JWiLka+nh6+fygaRh7//zU1DkzJIrx
EBVi4uzVw5tSev7gjQn4CEYRF2Oot5pdWs9pqGGmKWEvct57sjCp4MO9M1YhkQycvZtw12zTxCFD
WWZPQ1KZmybBL+2xiW7eHL16IyNzyhqcel0X3nTQsucMhweZuLtVzUeXhQ72QwN6uAF+jlmitwNj
odOm7OuMoFB0CZcKqFcYHmWIfcBRAOgh2WC3QXiEEg1ixAmwgB3apH2L5myhDm36cLJ1zH2Y9eHA
mP08aOY3JuYmoERywZyqSyai28XJH6ceivgal2QXgupI8nOz/MRj8L3IoQjZy5dZiK9NnfwoyxC+
dyXuo8g7lP1aajyvVvwChDh9SXnmig1RVtVBV5/3fWY+aB3iTm4KBtI306CtUU3oUR/MZXjgPvJI
j/tEPV2CfFjk0Ie8FA6KysVTkXLzcpcL6nrMoU/ztrP3BqEPa0fuvJUj2qOXPXjMNreGFp8zYmUs
p6PPT7gNI2hQ9ewA8LOpcenoclHLsMeAiq1pX5T1R+wwJaMQaN8Uyue0+ZJbnYcL/hjm3WGsJuD4
AGgcUdGTZ6ZfzSR+UD0baHBP4wzWPYvTQJkaNNByBYQdwZLaoKKj8+K+QV8BRtpWN16dTXtbJC8U
Y1mour5Z60ca3jl5E+RMFyQBUmx66p0H04ZU1vBryGUebU0mEVn9HqapyXSE4AwXC4eyanlYiXPZ
PHwl7r9Sfg6pFr55yqKZoEW1KxmY66kA2kDdTJK7mJegz8d47bFshpBOAHRZDsaH6YO0o7UZnCnb
VCnmipFgQUpfW1nE92aUptuegCLntowWx/bOq0Xhj6z9OtFu35iAVwt4UilRJ4fLIfuGKHt2bDrf
nNjClhWh5WtVsSFcj82vo1aseqkLmxwx4g2jz+XHnAw9dD8glOPSBoWbRr79lBb9qqHzjjG5OPEG
ssKHYLS98Ean9kGo8JRIqtJC5sk4W6ugDeW0oXuEhgZKXaUCVFpHaFnpF5ESxSiMLKTjLeO34U1B
2xBK5s17twz2ReuM10XVEZhC8UyG6hTScgBBVv1EJSdeLNFb2ruKRsDC6n/UkurMzMWMYU1ANKh3
67e1vny0UtgXO/OGO5V7Xz03gfjmhvRnzpV5SZliIh0rIE9M6mAVLZdWdD/zUFg3accDDG7xRnyT
rARp4025cE0Z48LlrbfLa0fQz9fnFSUad5OfIGeQFcf1S0gguX5+GnvNk3fDTmB4nteIgLC7/DxF
bn4Tw3GcvTLehmto02uAE6akQtkEgAmKwE29joXNMGXMT0T8aqqLygIn7eQ90DDk0Zhg6P7c9dUJ
btq95L6zHdYt01JEEe2h1o9QU9F5IFzjyygpbnG6rrXm6m6ATXLmAP3Hh5gL8/NT+KYhAbT1aZlo
yeYYPUS9JHVkTNFe0r3lf37t84OBDZobaMzAnYKyHYyWtbJkLghzpls65v47e+ex5LiSZdsvQhk0
HFNqTUaQITInsJTQwgGH/PpeYHZVXbvdr8x6/iYwBsjQoMPPOXuvrcDzKHVqNMj1UzS/kSiYBlGJ
Y9258UGGiLXww4klABHjEs/23gFyD8ZqJcBxi2wVyzLbEYIsHsglBoKtR7V+PgvW6k0zTURDnd4A
p9PGh+bEn7LB+BTZjstgvXfXhavabRqQzxDgCtjIsd15RTX9Zmq3GQK4VA4twYWaankJ48HdiQa2
mzPK+uwUqMNpNVoLUCBy21uYm/xS/9GZlkvu2xhuYlMlB81Lky0CFB3gnCE2LcPLha9aKJG98vWd
bWfyWMqSqGS0s7uAxNtkTL8HDaHqaBiG+pZP1IKqZ2RAVrtDZsmNVmn4SjRh67jta54l7euIA3GH
BrRYVlrbvj6fUImgC4V2YZ/lRbBrBpKU0RkQpls7y3bsq2tEfBaFh7dDDkjfLmZ2ZRSp/9D1FNdN
QLhOG7Bky3MxuNkeXtqu0BPvFeJvtugi/9Hq0nxl3UsSGd2z0kfHRjvZIKl2JsiaVxG05lWzudjK
xLhljD+v/QREwhC++5nGzs0X+wGr6xmMtQNRv05I4No2Nak92FzFgyQN7MLMbpYm1ssXCXEPl1fM
HqRJvU0sU7RUUYdvR9G7dsL0XPZKHjt3pnx9YET04mRWJk8U6UFwK2K8SCKKDxoilQUjyvLiVGW/
rUyRbxkwUtrkxvgCimFCfNdHtPfrktAaORzKsNyZiV0uSQozjq3/SmHiHAh3C1DkdgMLFHFiml0j
1nRsvlAZxPYhnw9WSJIGFFowERpGyaKEOm9P7UpRsTB/yrXj82CqqmbY+mLlnr11nE6ues8Yl63p
5kfyKTJwVh4z5TpoFmaQGBeymo1LZ/FGqO3CWoVNZR7gDXA9gjdYYf2nkMtg0FbBIBdclNOhMMEF
5uXooBlwpoPpT6QXTvwNkijeRpnj4pLA9jVU7PxaJli+hdgiMAdn0XMDutqts+EvXJ+MTgNpaYYM
gM2AO30+nFM0sEjWOorLqH+vKbPqaRKn5yErgpH82HQ4u45O/lKJML1q+y0gwmjtK4X7X7XiYMw2
bp1d3c7MfLQ8pH7mfRm8hxPs68qbxWi6d8Gj8unamfFeEBnn2tG+Bq6/tHzuPiQwFZsKcRBZyI71
l8P/85wlxVd0KWRI2oiplxZ5Ods0G75wk+KPXGKMtGL5s/MMFItQxTdIOuJPfbR20WREP3RzsLiR
T+7NVURo9/2XJios6BAVebGoVtQwJD8APYfchgD5odCojgKnzhpLyLBsMjCPpqk+/WE6F6Pb3w2d
bD4Ip5jUMiJzRRrv+yn8qbBrXZ0USjQ8s6WTgwHR4xk2XOoBEpJ82feNDwaBQwDrhvxsFwba5Gtk
L0XTDoQrtMlkQDlIuymcYuLIzOSC7ZSmfGi8mpZEfqCpYk8CdXObEHuXLjNGUt3cB3a17UDXd62C
VOy0qXc/Y5CXFeSuty72IsKoeB8R0tsvGyXyt6Yhg8n1QxggZvoyIYG+EGAXLtsg3brKTD/CsP5S
1H19L6QNO8iKPzQRze1wOX4L20/TtVLytUWwhoGx8Yzcvw0yKh5JqrJlp4iXgq0XbSc2lwgIHfWN
hMtVbVTBBwYZYpDtQG4tRmOIJ3rE6qUbrtI41G4teSUb/sXusW6VfyjYBsQhKrN+GM13rOkkgpFs
eHh+GLosPS0C8svzw1Ka6zpuy/voJdPDx1Ti1Zn5jnaqv7JD/xxEpi8BabjXcNKuwPD1zTgrbLym
GB72xptS46EGVFG6DmtP85EbcGCrVIQzgDBZMTrNWes/UVM7P0xHSwilktVNMhY68JUQ2s0DdJvI
260qerrTjfVwHaN66Yac7U6LZ6YoMbsj1E4B/NHt1RtUnmGoh9+EPa0s5Ic/Qxmxe8PWvx0CjK3I
leKL7yORawTAGyPuIGVMWXAKIYYPvYOPp6eRPaQVcWgedUtgtsusgsEVyOpF5flJdSGOIwFpumYz
ScxR86glCSyo6ZYTP/BdK7TwPsVzJBxTUvrCq8ZMilPtNJcyIapjypJ7RJMcuUqxjC2E05M9Nrs+
0Mk0yqZ1GqXjtR/rbzFY8lPmcVdzm61hF+4trBTfsc7xI2mpWjRF4NxqqT18tOvHxtIRe3cVdmWZ
wvjJAFYSV7OseedgbPDse5RmMIjSMThAq8EQoU2kTo2ERBVAf7aNZaOtly1vGoNI4kgSMSuIe7rb
ueadUll/80wV3MFZaMj1PSReGar/PjY/ZF1A64bDKtjAbArc9ofKEvinrQzmvKrcb5JtpjnIQ1ap
/ntOUJas2/iXKZtPG+PyFyOIBFyYctxYDfSgurTMk2kjMxOtxfvQcael1ofpPrJYeNrUm7YEs0a7
Eg7JmwjlBaZ/9R20kQdIoxPXAaTBSQKpBDgXVN9T+5sR9OmesKp2D6txXfGfRoGvxefW0SYGghoc
2xQzSY6M6MRcfnb+pu420kaCqNz6i1aW0SadiZp1EIiF2Tjtphs89DKzehoRy7G3BrQ7Uc3tpCzN
be3j72prhat4sPOtmmz+3I02ErmV2SfuS+BcSrzlZl5eAu7ni1LPcaCAgWJDgbLy8OchgTNf9ayw
uDuk4sWIkKwXCrWLwU1qjBJj1Q9e+WhistryocejIS22OV5nv5OF0G2FEx3gRfx2ZVMRwTydDZLG
uOTZ4KPKMtA+ol7s2pUmiChzQtG8oD3J42hY+wgPNkFvaGfI7hh7K4axlIfRW10NV1AC3VVp7201
lddnjEtTGnB74F80SY080R9Pel0TSIz1GCrpibmMyZTEM0/PDwO4mUDH+vOstu1dE5eywfIdMG/+
mRv809PW+cLFcIGn+fA0PX9HO4MOJtHLOWCiuBkJkZTgUcKfXG5dSB5yWyOWKPAOXcfULY5Kefa6
z0yawiA40BwaxPCwBSKzoXIuZNg/opxVoSK7HQPDBOC+UVuLIA2hNe1b/t4WHjYMRiZXvD0WEJdL
Yw97Rt39a0g1sagqX5K0kdXXEiAais/tMKfV45p5D/vc3+aNDA4poo2gThcZe6dfcMtrK8p/NoF/
MysH1Vfu9geZJrhHMga/UrPiWzkfHGomPHWSJAoVhAwv672DqRJBQzflOxw/L17g1y9YSXr9Jx54
44yqzlr5iARXqQVQKikt/7PNhk8KD+2XhsndcUpcVW1NM7Zh7TAH1AZRNba0M0R08nKb3MoJBC5q
DfEtiLTv3lDE94kIyigO3K2X6xgtq057D8v8UpWN+mFGjPhzFx5YRxW1i1uv3cbKyk5NC02k9UMW
A6N1wFVAZTs+HzVWc2Oj56/L0K1vCW6shRB+glRaOBumqXizkLXXedxt/MFqX6GP8A6sO6TBE0Zy
SHv+a2QZxQamR3Js3BcYFOFZy0gu5e0+7pyb6401JAX74DvTtBXtFG29CnmSTnVywfIGttJ0fXRn
3U/D6/2HFicttGpcuv5qYqh1KfHLkq89P9TnvkZaWfDeBu2zl5rz8jxYHRmeJcDvbRn3DYSkkpTY
mFYCaWr9S1FMAZzXtrh4Pts5y8sJ6JhFEHJ07B3WW3pOoRGsmWnBJnbtpRm1jMidmpIyMVh1IreH
84ZXRyGDRRFJmkyWxd9TSa+bbYnzGSVptkg70912WKtoSpbeQTpIzpbPh01tKxTkb3pXjcfnwYnq
akd08qPPs/Zdw3tilUV0CyNHW6EkdZeZbZEri3Jkk0z9+LWrThgRjklABK+s2vLSiwGoQm5+6RHR
vhEFcRRxzhYdo1E9e/rqiqD5bDaZ9vp7qmXbMTAfk2t6sxuM1T8yuRNCvUAWRS5BY+LkHVl2RIFc
BXBeigmLlHl0rRK4WJNFy4wOIvNj/vnslBZ2ihEv5wJbRB46XBOQHnBcbTOY3CcSZIRQ8L9Sb34z
p3Fc9IILsjxN7KFpIhRMorPqYQbjwy1y7IcZ1hWZka5oqiKAQWGxvIQ7WOibQcL6NcruRaSKCN7A
Q5tJlp3dDZy25T4iqH7JdIO6hT0+2Au4b8It1rpbDcjNTbKqqozWhzAe6dhDBu4e89h2MNU9joO1
X6PRGRR5OF4p+61B3gCXCdLnOiE2C3kC2d5Qb5iihLHEISXjcxQg00zGD9kRxINf9qrxR8VHh5bU
5+pY9e9d5P2wzAHtk2l/6WOI745RfquCsf7IJhLfE1/gKZBh8wEBu1kRHyv3z2fDoUHjzEjFpmO2
ymPNvauIjYZvYcepndG9+wjeD7YngbmEatqmlZDLDNU+gejRiz2w2S3mjzoNm1A1kfM12pC+NYLO
w1o8IkrOjR0iXSoIhH/gV9UheSDamzHIkQqLU5ejYmznCAKEahJbAdTMbA4oINs6Xas5tKAlvWCa
Ywygy46rgWQDkvi6e0LWAQZb8+bP8Qf00Io58ybcAHPTd8+Jxv8f+3z7mcfFKm5UHf9Qf53cWIZl
MoP5D2MfzF71t//lU/4FMRb/sFEIYE3+k8wFguKfEGPD+YdOJoOwgXvyCh1L9X8PeyzzHzYAY9OH
OasbnuPxM/xz2OP+A8yVwNQsbMuBGuD+XyjGxt9GPbrnOJbtGgbM5JmOMNMs/mrbpqtP2yzW5OnT
jKPomkWoSNoA/YpIenGxemcvkZMdhZG/8JPO0URlTq87w0tvkLEtJ3v7fwUNQETASK5DwjBMQzDi
mX/mv4AGkpxCIWwieSqJ3llHWtutIvJWH1gDmNWW5btBZuwFGSKwGDO96SEJh9H01cs066Onm7wD
vMQ8npr8o68ico8G8xCwVEwO0fZIFNjfhLG9x6fYXZxZ9VOqdJ94Pjk6OWuNCgUZypk7PMjVQqPr
zRinwNlyh7Y/h1GfI40s9+TpcXtqU8IZ3Dgtz23VF9A0aGXDpN8Q7xPfNVTGUW0daydiROO/Ej0c
n7vBQEzLarLgVyrvhP2i2pnrKpMkJ4rTFDh5k+60Jmi2gY7UMDJL8kSwxqJFt/WDqMgXAHCGB7k0
SS+rnGZpCqZGQwiwY6ykSzlsAvEjKDfUUuc8tWTMlqnv7ooAf0Tqtt+JRX5Lp3aXG7Zx7yRbw3Kw
i7OGyergkDGOytRdi6yF0mUW/ddxcDLwZgrIz+TAD3QSwmznJxruwgu9KuobuLi1ZfbNySLO5hLo
1SXNadi6U/3byGSwB8fpvExTRMgl+ZTrRGirv7zr/hc8BW+Iv44s52sGhz9Wa8O0Pdf1/sZoTrxR
VEYVlycHsjUIajCjbanM5dDg6gmd2XROHNIk8vV//r5/fwMxsXXZI80XrMHE9H9gwIWVtJZsY3aN
Kv7Gqp9eNah5QWi668EQxX1w2DcVzPowlkuqGnQY2KJBXIZo1a24/e1V6qFPxv4//1z/A38Mg0Zn
ukkMj296rBh/fxNVmh+26eAcwyG/T7Wa9zVwD23bZF5L1sC6StRwCDxQl2CZDJogkXHqE+dXnAz+
JomgD4xqDuBD/caIhoPotk1YdT/jlLeAB6xtyQTOODaNn+CTKfodu06xEIR0/OdfxZqZNX8Bj/An
Fo4Bx4V5OYuU9/f1wLMICy7i0jiOlg6xA6uDh9z/EXvt0TednGgFWzs3LexQCAG/OygQBLbXGNCJ
Q5gFkiYkxsMY46KP6Ac505guSQdhbbDVucoFdgN6+jZ29k2jOdVemw0HhOGB1tIht8akfjC88QN6
u/o5BlD5n389Q5h/Y2ew+No2YYokJ4oZofF3srkiuDpvnaaF6lUjtC0INIUiS16dIhhChRFRdD0d
IluSn4zXOZseI47NBczdwcUq35A7uO3T/MMINOJ6aYnAMOm+doaj3ez2d5/lt8g0i2XNXGOtaaY+
J8hjJAvaNxJ8gH352W5EjLnpPTXunb5jhqEI/I5VA99EB4WVBKS5xJWrFiqyoxtx7t1FiUxboOe2
v+IMoMnrN+FLapXTubYRDTyfcELvx2jW4StQNes0DrH15zx9wXdfVdHdQyt87MsmXQHSsr+GgDXJ
LkoeYTxS0QQBatDndx4F/+kof4tn3oL0MhZ+VmbcmMlHBFxtrOzkgumBPWAL9I9t+2fhmeWyMvhV
ktKzaP4Uv4cedkQPg/YQSgR1lOCwyJmn+0lYfkSN/iYdwp8Q6/LNiNXasEtm5uKUP5IOR11m59+7
LtaaRee4RIRAVlv5vMCLijc3Mq9dORozcENwP11X4ch+rNfpdYv+Izac+lwqvz8Fwo3WTh3bWzOf
BC4y9PpThLFKYERq9+ROmfsgluy183CXh4Z/QAp4beljbmXBUNdH/bkO8TMpn6E5DkFwKo1OrHe9
DRRWJ94o71OQyPNkdt/NTi92xNbsVEneoyByZGO0ebklFg1cQRctO4fcVyxGWbrJjWSJKMsD0dBa
q4Bqn/unWImy9c9yNk2a0jdh2nPzyQtYFGFLx5mbn75utfTDiou30LCqfexdsp60jqpMv+rdyczd
N39gR62NKN0hVSRXP3LCi598wYw9MoMJv0elZLKtHEq/3kHXVDuIzvsxPYepBZWnAeeddrQ5jXgz
ahagpCR7TQtvGRjMAWDQQmFj+p5BPtxQQLw92adto4UH16OXT9h9AAX6oRrYIy3tZpqYIV28Mk/W
Csq1ZWTNUmMjtsK++dWYfRVWXoTQQXD0OYb8roXOFwNT1ew0Y6jea6Rw8ZO9VBLp8zT88CHzL7yu
1I4lGMxD0Dtim4qxu/YNEOzeIeW7AJSvhyhEIk+mtzZw+RuKnplWhK1+CmrwJFSd7mSpPdvFcd0h
11/oGaZItjBr2n/uoWGtOuA4MHZ+m2ZngfgT+LNyr/oc1JW0jEumYpZPuDP6Oi7DfSKn2RJVEoCN
ZdtOTp3WJif6oOuiciO0hXQhhu5Ya1g9R6PfTDJFkudMiVy50C+UeZrc1DllIGd3Rjk8GjOu5KrV
cA4jPFCrUmHFphLS747zmo35ryCs698AbwbybT9EDl4rtmr9Gs4HVQW3hFDCg4BbPZg6IW/tEkd2
dJro71sIgw2KlWNIu2EHIpBGFOOXfZRkX1KDd9vCR68IjWYkvWuwzKsP9/jiBd/HyPMuxpiJy+DV
37W6xx8gO5+MA/GTO6pAwOg5F/JF3YuuMoT7CskePiPFnG/hO7a+qhVNuechNLAGWl1ylF4FEnQ+
NP96VCrZLOIwzDYqCcUJBZPGlFfP6Qo2Yb9w7Rj4eFv2GC3c32Y8izyRCp+qnqFxFSEjNIqdY/fT
yYlS/dRNY9vSgiKOsNTLY07tenoehALk5HJug/SzJ/Osc4NN6E5Uu1UTXwxVjcvMw4IazVKrBGgK
EDXeilV+wrjcnJEVkY0WaBpNQUs70EjEbJg3KU5ZIlzp4HLyeTBsDSOqtdWf5ycQbGgTjmTd98ce
gP0ibCxcU89OynxgXMRYl0uYhPM/jx0754xqBnot8yuEN8FNF+5W9NV7WMPBSKO6XGaOjQEAbx3w
ZJzQRLEdJt5jdBDbQZ4Y4kpFI0VjnBkXS0awM9HSlSc7aN58ZoZ/BpHPaaRKlLGrtOYuE4Jhm2I8
sinTrhV18bVyypAbHMChKhuydd0nNR5f+wKRmns+Q2n+zVZ3FtBwb7iZwls7oBuY8IUMncUslcz3
Ju7OpVWmJ72VUJdSPDth3wfXcgRJhPwS941Co6bleXbOaWUDDGnsjSOtleVF/gE3FFPr+JmkZlsb
UFgFEurROj8mOpFnGxEuaVoxE4VATCCT0IiGuqudazApl8RhEUaEY68Ln9U5HgjLeD5Rzc8+D2Ax
q11RZ9/NvjKPrumv28nAZIzEFr7GwLfsvGI8Y/IepHn+cyiA+Ys2llc8Umer1Ga+ckuHi47fuQm6
cBn3enjwjH66up038auG2Va3LMwnGHVOlX/MRESqE0oRIof5job9FYuAsSmO2i87VJ8IqeTBNe4Q
L8JVXsot9vGltIyful7/CieSReYSltZF9HXSWjqDAkDAIPMjWhtErGDuaqZG+Jgx1IYkzmbsbuZz
f57GF1QvKsdHgCXVAATCh2VR67R8/zzscW8R8Jb3+MA798fzaRjU/X8/3T4fhtJF5zIf+pz6z5Vu
sfBCUpgXsac4AuIocJZQtDkm/NhEpR9m02gzqB+xe5UDw/rz8Pnx8xCkebBpvPEkfJBadB8RyCvy
A8ZlGfUPY0iSDRk7+7BO2207f3mR92jiO1gCh2E+PE8+D89zz0cQTjHcMyp1bdxQhewOz0dlOEsr
6lgP6URmH5ps6sOfwxxG83z0/IuVVUi1UyvUhVJNh8zxRgj76fTnkDqawuxJfgIWggJlHjCkDhLp
i5oPSJkJxlKS9pQXFEh97DFdk3wBXFkLohd/RL2VmzLZBGnjbWPJ3sQeJo92qe/e6rRzTn08HlRu
WWj2IrWpqtK71c8DnDyWO/vy79cbFYUkKpiGyQGf/nzCjHAiyyKS6+dnPZ+oxph07QniOYR06+hY
/i0A64drDmq81o77vOCUlgjEM7D3FrSVu+vzFVFQ+zfbar9GaTTxp/znZ+YtluGwSs/WaGarioHh
i6OJ8MWVvb42Ifj+OdcbQ/iiiaLaeRKs9vPD5wHP9nC0kvL+/Kzn5wdZ3pAoSXN//qS/vJS00aLK
20uUxzehl+4xka2Nbgc+JpgEf2fHiX2L5nNjAZAvD6dmNRGdxz0l4YfGgvzl+ZJ/v86NAWGn2vX5
hRgJ9wsuAOaijbha7nCLK8f8802eLwC3aC+bcsIONDj27flldKcibTebHXiEQGiLKVIN8SoBprMY
gYyuMXbJnNS52Rq9+SmYd+t8bjKf0hqa/vmI0/Z57nmosL1v/AnJ2b/P0SzJThAOz2NMxT/IAVe1
Eb9UXjreqmpNdlOC4ExbuXkVM06gY+m64z1J9Xk8FVm356l2rCt0nspaoR6ZYXvm7flkMpbFnhta
/ufc8wnfGhv+2X89o0leH8J2tE1CDp6veh6KGSOZV8O08ueXPM8hGrAOyoXX+6/v/jw/gCABoBlf
/33eH7kWk8yqds9XjPOPlROxs2ldjUKq8uQNt0MhnIBbEodaaAvokxAgCIigJO6dm1F6zk0HT78s
3VFun+es+VxK2vtMSJuWz3PPA9LX8tj0S+bwL/++vBLNyS6uTVESH/sO62AqW28NXZI1rgs15qTh
G9js5DhMabfI0NEuWq82F+gat6TY9jcl73Y03WsFS2HyBmSY1rdGpdpNzoeiJt4VH3i0IuUguD2f
0Ms+p6oAWEBfyKPewwx7BtO5f77kzzlc8JJt6O3PR4lmvDR+euwZ1WwzZUTcthmyo86aSMsAg152
2TLp2Ol0Pk6YJozfo0iy5XP9n3YU7WLu68DkvR0Q7y/WNLL+PewhJB0SAF8SX+IK3x0eSiZFOSEr
a7+KX0xP26a5elFBcu3cs4xhkDtQRPuaqjdOG/jYDXr1QsyamnmwtPCN5Go6hQ/cVts4afpuj4O5
CAXR9AStQbMwoFq37odI1G+I6Jc4wfLhW/2icSBfuE3MDCVN11NhnSdPRzBOEEek3T0QdeM9HEe5
YK2ycWrgyOhmVcuspc2q6h2ehgvEq14xGXsoQx3dCH+l530btAPqqO1IBnWRHxGmdQQ5w96yEu0Q
0OOnXQjSre79l4BQelQwX6yB8qtg57fMhHq1UVxpJkxdtEUsNJleL3KHDKBGz4uFNlinEKXuwQdA
v4g0PUYc7bw7xJEsai6whR8AD/DZf8GNyfzukzmEa9TfOy0807rrwbZWFts0zfsclX/0tcT8YiXp
S/1WDNRP4OCWLG0lFamTLl2LjNBcGecxF2KJ2PXgB/quZJwO76v/VQ3pTVTu2mrafdKqWwpSw+mc
H1XZ/aBAgiMndkl+9/TyZy28R5VPB7+r93iiA7SPW7+26WKl9bem9gh7a2sUCB1B8CbmoNEFQiPc
heZX33qVTEdUQNfAMO62EdRLuuzQCZtcLkIvjgmazSngySMLfHcz5smKzNSPIgCaRjUepsFdpJKv
ZO49xBiLuDfumP4+zGC4G1P3SQv1fWRUvuAm+hYgH/UoVTZltC5j/1fV2C+mlDfRtV9EO6RXZqtN
h3hOwKNblqAd1vjJLjRyHQFFoUOpp4GiWFpSL/Ed6MhCbG60bqcha0Ke19o9uwMdMpDoC/VTlIQN
JHrXH2kmEbidafWcIIBVQLO6rUPndd12GgkcfSrXU0NF2Xv1MQTMsRBB9XOA+L4drNpe+wAc+ELE
3+bdDTrUcK/1DsBQ/6u3R31LsNMEFdE8u5YntqM9pZsuVw9moB8S4tIPPyx+VF5N2rHZ+VugzlAM
Z3k4I2p0LYBE2UZQCkWpvdJKfyKBZj9oBTVEpOQGKTgKiiRFOZ2oRzPEF8Z05k2DSfne+3A4UV7e
pZZl7xaDU3qVb8Jv84fBlDNJCPie/J/t0H5R/dh/5BmjO13PH4E0nbVdCPHCm97eEyp2MRPMtVWf
Ice2i42XROTl2vWtMVR7TFyTnluWvoJywao8CdrtRSn2XpR234BJnA1mbLZwP3G9ffSt+tVa7Sdk
8PItDOJ9LbqPmJSDHdX4sJwIAVmaWT/tIwpXykMCeqyoFlcXhQ/LxrYK3XgdqsE/ay7N0ti2sZB/
MfW0P2qqKVf0gVFEUyC8F5BYDAwySRXG5HGES8+nZwAYxn2VbKraXJTIZjwQSfONK1jbbmk8TMbw
uHqLD2VM9RlaQbvIugSFi8cMlV+0208pzQvLmvS36K1zQB0Zia6uQ2HlZ6KglqY7DefnoXbt40A2
VhoM2cFH/3WXBkViJGT1TStr80K7jUp0cvx9jvycUnc6FmlSneux2onUocfgdRpmXwG/FegC8TaZ
f/a9aV81DZknXuefx6kluOL5RALAcY17hqHp/LoID8ahah0oKHV+k0Vpn3Q/BsuY9Vu7y60fjpCQ
H8jeXurSn13DhQEvL8SO4bNSJUWtdqpjnc/LJmZ7QiDLFA3VoU9oX3o9Khp9JKiuaM218Ad5TQcX
HSbZFZ2u1S+6oVVLj5ADy63yY4ff9hSVk70rNJIBHK1Hnxlj8428Px+lIQ2GFuN3WU7TGXnkuLIE
HYoOKatyuuiXZ30z2t77LUd5nwOsTi3+pb2pOe6VW/VbEhf14flRUTJvRtonVp5ZV+ewdYJ9JXTy
JYmVSFc2jELlDvUpNWiSRV13arBbLy26+JukprVnIUZeVzFbZl0kr9Z8aPDtoIAcr2XQJ6+2Ke0T
QQgvQeBvA8sI3mlwBORuGwhmmpjbJivvHK8mvjv59yYP0m+JkwELAW0c4C65RJEdr9ogjD6HmFw5
u/N/B+VKD/Xy99RbP/MMJrkWZ+WtiQYFVo++lW/7473zrSULrr+2KEMJ55nQRdvDVpYdM22u8JMr
CQMvhA9SUjk5QBZnl1MVXEyFDqxqzXFrFkHFPbyW31TvvLo18vvOxKmCKHK80IRiaz/YtylPDj43
npYhodcdao1iGfnftKxNAtMSMJq0uSNuDyUkFHwgzrq2VHFygV31EdIFj+buQOOCZV8PzxjK0X7p
rtjgz8g+VI8eqG8okTVxJEMM7wqtHVZX9x71zlIVWnDQe4IclNKHKyPUn1oUdMd2mocuhdCOzUhX
IHYH/RGL/tBwg191RtR+dKiKcBqBBhwrcU7RAq1cUVUHR2beJ3DfNDx1Xt7/mIBLLQbZyDN88p9Z
VRKMM1jj++ChQh6bD+ipCAGMsPqm4AyGeZdiWurt1xhdDITf+kI9ZZ1K/m0kgMHhrQJ/WXShQVls
ei9ZntS7ofaoLWQqLl3Ql7uiZF9bSgRd42QKasjRNBZWgxuvnsZqS3ATfRHJQuILmQP6II+r9ZBw
NmFIcnNCCGXZWbfcivW7rLwRiizBjwyc+cG0sjhZrXbEiyBPhmGHJ7MZPqeaVCbX07x9k1fpHtGK
/aWI7Ww3eFZ0KTqqd288WyF9pA5L3c1z7iTyGUcLOemm6/A4aXB7qIvMYcWujRzqetQ3eYjBDhaA
dy87umpzzHkPXxFQwdEsjSVEKe/Vord1wK2/gVkBdYsK7VN09FIh4bFFQ0czDYk82C2wlQxzD7Rl
kNFy6LJfcJDU0SADc13nMDysKaIQ6DT92tvy5CXN9Jllvb+ioBTpBStkvsdA9BsTNOobI9RfcXZa
l9HGEaPYak+AOvcparQUmvQ7krjD0ClUepUHLqts3qpBI/urBaOCh+JkDpN5tlWdLMzJ7l9p0ywz
4vdoijkvEe0ZeujNHCIZPzqpxQ8NhxvxSPmLlXBpR0XGdpP9/dWIj8qlvAwTm51gNtj7GIPdsdO4
jxn4sV5HKLZJ1jIoU/bwktjhq8PI6lKP2BpGctpCF/nOFANvqqb2lz1S8qTyHVxF/xr/F3vnsdy6
ki7dJ8IJFEwBmIKgJyXKmwlCFt57PP2/wDb/aXO7487vhCG3tSkSpiq/zJWx3W0rLMbZZAXrGlnk
jiur7cYD2GuLe/eYOB969FOUZX9f+PyLdPLf2f99gbJRLllcPZu+rX3mzYDNSxHUFRX6YxHTP0UT
DuG95kALk0cYpvrxO/lBAit67gqtgeGronNk9X2dVSVdaWn4HkXzrRnRwRxk070VsDJV8wjPaMyZ
6SsmN2U25GcAo8B1YQ8xJpNPcTKVH0K1NkWAwzDR5GvgTMOmiUtzNw3J+BTDC2ojdk9T+a605Acz
qzTdsDYZUtUy25oR8PRQqM62FLruGopJ72A95ttGHXOvIYZ5cIT6rBrJG4An6bGIb27rYadwgVs5
xhhDkuGgUazwCU7PfWFWwL8nOsmw0KU3zfUhTNObXR4y78aQYa4Gq6PGtsnAifsze/0Miafxq5uo
HltIMX62KcykJuAZj1tlYcv7RNxCxELiJIZ+hD0IzzKvlZ3Tzg1T18n1mxQnwdCbZyVnMqHry3q0
Bj3hNnNdunrlz099NR/0JOCn9Y+a28eNmtbNjepnW4xa2P4sW9lIjHor28JWrpmVQYBmVN7bVtyb
EUZqq4xiL86dHjBO9JMW0nwwEO4e0CO3QawfcCtPd8hXnAtqVewSqdP3Go7ykEUGRJLMP0dlju1M
HR6wzr7yymDLNrjmI19FZfjdxHp1VJ2kOlo6V8ACg4PXFbxZkTKkG9bd4U1T+jtM/fV9VY0jizjf
Oidhbz3B3seUuKpDi/pjNjJ4wjC8xdjxhoC27FjPnfMIFHIWRrqJxRwci079jCZ/viXINXtzayBw
YVc+R7FqURcIdPr66fVhsohFdml/YzRlc5fNn7GYosvYOGwTkqsKnXqIgbexkj+plI8hXicP1A5C
oTLn31ZHlycX1Z4IRvrPmPzzEzp6gLIE09lgdGhULXlq9lyVgarFlLHjuMjEfq4oHelKGW+HKP0m
7yQ2eBRGE0KkkkWnNA3IP+mAcQtuSj2LEIvJEm0bWANG3nWnWIqvQYNlPAG7sLPHvGQyIodkFxLm
XKnJ1JyK5HvkW1sVWASsFLonligBRKmJpfb3TJilUptXvwpgh82BvuaOru8iGl3YmuvDSq25KYa2
gbTcsevRYtu/hVxHtjT/pm3VPsaZg33QkDWAidLAy5qFmziy8tPcNG8+JHW3wYB+GLrUvyA9qicb
2L7eDVj8Z/HSTuaAU44m51gN5Xmqw30pJdMcn0aPkXn4gRARKCrsMV675OsYR/GgjZ8pMRHk79Lj
Evo6GZFge98kR358pdX4fCr1qYfVdixwWBwNohPHqALnNdn+Z1/rSBftjTmyZk9jAFkAhMFdBz9d
aPTsxXRqyDpIWn5u/+IacaiuG4xjU6IGd3obH1uYtjE9HuvWgFeP77Bel1PwrS72iCrQOrwd/n1c
K1sw1spWL/XilqQ4CfQYDrhCisNLm2Fdq6nvhfFzG1LP5QsMh6DuQ5dCyHHlYw7eqordopQsoSzu
pbWfvth90iPM5EiuKpsQU9Viumi27Hdvm8iOaJCjJ9IJEkgaIVacVs04Plh7O3XzBY5NYYB8aUZG
sZOlHUY7NFfQG6M7k1IKq6vm+w6ukKso/qOfDcZvmNzkge3vB9WI940t1pmDF491IoBFbuzbzhw+
UgDcjWzn3VDlwUGlTxkeWaAeTYxax9AvCRyaxtavCcm3mVF7SjZMVC9P4c1/cXEsRUL/YFKBy6By
nAku4poOIYHv/8m0VjAjrBVFaY+hNVcnxgnQTxJsCSqUICQGtBUF0YKGo/7i6zrVR0h7/cTiN5wp
52CTV4BSIBkqyUAb6CZq6hT/xauk/dvniNFYAJeQqpB4Ef/8HFE8+gieVHfMU/11LqfXhs7PdUh8
fdNXokVDAwouyERazQIWSPD8t8ASrGlXtmPJFZzQXWtbXtR1eL+aLVHn6IEejPRRB1TBTAClzeFW
4OY51RV9OnkM2+Upypy//CX/Z0T9n42omPuwDf3PRtTHj8+P5usfisv0v/ybv2FH1D8cm65SpAxB
KE+3cIT91YnqGH8stjnLtgz8oJisODD+6kQV9h9EMW0HfyguJTwVHFN/daIK6w+N8RDtIdBC2Mlp
2v/KiUqs959OIQqGWezihdJt1cbq8E8ePsvIhWxrW9sqvY4yG5XFoVmyZYU2olxSzQNXYvni9fPr
d66fXh/05Rv//9MODCY2NzRy8kPX711//vqAVv7XX3z9lKIbv/T7naWSeBu0UPMyMl5grKaMpeHA
OhUdIT9cH0ofaASp6d6Ll9ne9WvXj/LrlO/6eZQYJhXdwDexH0XzCn0/J7m+TB0pasq3vT3SiV5W
hzYKqwNjoPKgNjX8pTIm+Jd3B0slkK7TyzEHpNKXj8h+ShAJSXvoLP2Oef/GQIlapVWKNaRdpstK
20EVk2knD7mhfqjCnvdGNKd3ZotH1M/Lx25cxQPAIB/z7j2eZHq5s975Ai7scd+iyKcas1vUFlJa
8VwRlCtyDPvzcx91l9lOxH3bzURVCN9vwQg6d6kNzL9j9FsiluPhiKnTrDCBuTrbkJuQjZb0u02t
ZsQ9/fApb8L7PvO/6ZgkfjnUu9nPa/IcxLHYZfiZ8qAv3JRBLzzHqn45AhC+qlsHPucqkvjzfOfO
FMo7iZDpBoQEGNFeL7C+bdVYCVesW8dVJ+2f3Iy3paLvEyVoiCNna7C3FCb1rFogS5raQuEHRDFp
yhoYZ/jYZFQlTDOwOTPZhupHiEEJygVBmIPZqd3h+tFAoOmQD3YgaIX523f4A4wdB+wOX2p+CRR6
ba1xHj9mIX5KBMn7KYvo78kAz50pSdLYnWZDbVCExSw/SogI+SEOqRbpOns0tZaFvw+xGKzY2m5Q
o5jHu+mIh8fAcLQfU8Cdgz/umiJR1z9YcoB6Jzc2Qgh3WVdtihtk95u4apRNxni9gWNDzRatFmOW
/hjaEK0ozD6IyH6j/PZV6ehlUu3ylnslkKmRNFSCg3Il0volK+Nn6WeflRN+yd5gXRb/mE4mVmMM
DK3sosdOCytcNF27iZaD+3qEXz/6y7mQYre8fnT92r/7kevXaLRdqN8ttgilJ7qaEj86/uVhWZ5D
KoGtCuXsL1/rrj8T//1nEt9od3Pf06JEU1ejTgcZZtMmaQqYH0XL2CdbY2hOtjxr8RZEvieWsB8z
ieiIGjVg/UMDMgfDq5r5o8/wd3a+psG6ZDxKxHF0ZR3MuzwJWVNZEQ1Z8JzJPvmU0TqQuUNgfmu0
jOpGw4NhFtrpmpq1te6EMTwHKBv/FFBQvXqw7pOl1lahuj4Q5gNg+e8EOHVRqZAcqt6TOqtU4AM/
WcsTr037oWqotjJif6NY5mfG22TOkOR7IU8VJMQMGmhRB2fYMAyVsNvRYFLvJKyHlbqcB3MwHCYn
hhUwQV/shB5CDB4jwLpDfscQvyc7KHvApyrGm52sesGWLLtj8iYOTC1j1vOxuAuhbDC4i804v4sH
2dKO1aUenWn2TeuGJeSiBsgO5V02JfUqvNIKbBFIo2SpEqJYHopksCI7SUoop5NXtuJm9scVQB6o
qg4YyNEfDqz+0l0TRxAisvO9QrbG1RLM52FlCxzt4UtsUUYS3YazceqXznOj6lfMbEFZ5PWjtJL9
4KiPLGt4SmH+HhvbGgXPVRXjocIuZtJC56pdr3m5M2ZeGMSUA5T5eGibefaSRAElRJzzoCvgecwi
ztYsk2N2vHHvsYhpJevcSjsWIxc33fbrdaQzgkRHRxUuv7S47m4krxene7qGisHxMbQzyg9nXU6z
CI2zRMvcRhgfdijvlT65j9RPhdmu3pqHBhJ+pyI76sV5yKYzevGHUVOuVOIHgLgNO3ydNso7GvM9
XeHA7rlOKdQuKDCNNH5BT19QBM+iMLvyqNqSjUx9IebsTREFGVk68l9Y32o12qvlxr4urYLGWrTQ
FZECdTVQhb3FyjCuO40yMrikxd3Qx6CWGr8joWv++C1HxFCZzl1vYVe/fhqkoXMW/YT4kcnb/JeE
iE5PTJVu5mmtxzE+z3H6UtjbgRB8dmqyWgOhysOEWnYZhgfuPIiTqPBZ51g+JshER6m3gh3zAdtn
IhAOmwqv1irEy3ixg1y/9EIUbmtgDGXkvg2dYqvNM5q/pt9bIW6pAdZsKo4mA4g0+BKDY+x9KzNX
sYkOg7+vFuuQ8TIVUjRDhjrNfGbwKqv2VSzV5MAdDnMaIMxv4ZN9+UVPWM8/ZpQwFabhDumEKhxy
vdDMA8t4qITWixnl7GGS/k1X8diZo517ULf6lWPmNJtygG2oyglcwvu6V0j7iT2qvbGCfm8pDxNx
vGFs0DDaQ9ZpxYlIOdOjiblWAJu+UMGWq45PixmH3comt2THvBzFxMnvQ4Hqp9hLcW/osv0YaFxA
jsg3TgbDrCFI4tF+RGg3vmspoHcpRwFUvUzZ67sQnJmgOFLGmMoLtiGGhfYF/2DLGfzja+Doa1nI
8yiTZ78xw31YOPs6jA0PtfwtmmNqVIrl/tmsoNaQzVFM+uGbfNXqz8JO9mAM3xF4jxqYfJIeFLhT
Tnkf1PPTPAXI4k5+56RLEd5Qv7UljQp+p+8b0MpUx5QPrd1dlNERwEGCC4U/X7o+HqOarjgLu88g
XwAzJIo3kIXRkvqlDPNDqvYGIebOwJqI0TGl3LGj06KOzVufSsKNqQ03NMnx7cUaO0QCKhWeHW6q
K16thEo7lj2tbe+0AivFlOcrDYPSps4WGkcYaiAi7ZKZVLKH1ujjKkXzQsTnRsX0zwUVCrKXf1d/
s5mVqzwkaT4Z+2JUb+zyknTaveYjM/dSAUYnSNDrESM3EwyDBZdqiKmEH3BU+G12nIJZd2fHPypT
Hnq9T68dJA9akURercr8Q0nkTlGHfmOVwWuEjQnBDaOwb81rvZX4NSbSjHktQZXhRPWFHhwGp8Hl
YrZuNaY3cUsFEXOadToCLEkuEKKYmOMzgFhAqLWFoUZfNraG4JTTpNjeko9e8GNPTAHEIYY1XtiT
wVtDJnNGcSdRkaETOGeZYy1r0x8rw2ihD8UHfIMUkb5LN8tQAeAa4fVyxktCkZ3GEG9uHgmBDikQ
tiI2f6VGwQdX7202xBdZ4cg1MvJMxJuXoGzVbX2zSlzRCnWXrgfm2U8j65ZmTJpLrWOQNcZN0wjk
SUi44NRPAsXTYeq+MqJeZ+LK1UvpqL0ZTeBoTvsoq6o+jLGWrZu+bc4s2mzID/Hivs+CByYlHKdx
MHwFLD9b+DO/ifBf0zq/lGlF54owjyGKNDH+KKNBOYtX+ph/EPx5hrw/uahBcHYEid0pt4m+diGb
hdbqXb2EMVaqBXwUqT0QUH0nc8utxTJXogclWNBu1ASsYpfVQBDX46qwFxEm5ywC9XooSbI2ZZCe
01Kcm3S8hAyuXwzmljW1E6eJaoqVQ1YeGFZ+nqPZP+lqpiC9JUiTE+XMQjcynDHE3JyG2RY6vuxd
W879aVR5+bJUo6ldqcv9KOfnQJRM/QzzZ/IbeFzd4i/ZlwZ4+rwP1cVVckbBICfXjF9o3c9txMTc
5oiQbYkFQhvyDQz10K1F/NrFxgoArsz925A5tOw6/VAZ9mbIyC9DGqs8yA2SuwAk+wLeIEijgExe
v5Otj+88pvcvUn+t2nmuEtjdc0hrlz8mn5FSAwlkV7VRg2rTFO0ai7SzqiwnOBoSnwHWCdfvovfK
VzMvAqwJYEckKz0ffa8un4YW37ZDGXCvd7bnG6zhouKg+j51VCUTvzHDFN2sqYAf1z6eac6K4asn
qOlKTTtDFmB7w9B/YoozhZl5GDUqimnzKFdiKjXsI9rPzHl1USyAS3rl7EPDeAianRHauhcW/pfq
x4DRG+0SzOZzgqUXs6bjMf3SZU0RRubv8zA7prS7eORmqqfWecWj4nNWTJTYZbnK6h1rhUIIpW4T
QJOuIMB132Ku0rkuboC0RGOPUK0bn8jA/OEaYnlaNStQFWGtPYbz9JMo/cvcUyNGOH6r4PRsnWzH
hH8z4bVyMBblcU3oXxfbQVgZNaYprSNicTdU3O+ztsJuDoNvNaDkHWTUcDtRkIAEmLHT3D0GvhJu
9EE0N0oSibOv3luj7Zw5B2McziNHWpBWbjGDcNEUaq6jtuXSLW0cfaqbWuH0a8jyCxhYz1kwRrem
WrCoKiqyLmroGcAs1yEWCEbNH6Ac7F3Lsm+VZArkLxIHHouc8rXsu5sG+MS3GfUXxcbSFRMUWge6
T51kHbQnn9vUOjCm/KUZ64frj0aOcqxEZr+qcEA9y/answZf96h1ND8VOfiNpIvfEFj877plLB/N
yht7C5pO6o7wozL4hw7QxSZRCY6Ffrerxjx5Bg/+du6VdHxhFIMZlcKlSNemdRQH1rHRhoszGzjp
6CA4kvF4NCOdcQqoZS1N21Xq645n0tdzaSWEoKG7RGR+xk4oa4w2SBawzfYiko+wBgaG3pbOQD1t
sGyVljc2EH/ssVvPInq0/eiWhREXWqvdDXhOzk057vHocdA2e0lch/qAmcGaXf4OVfASECc5Zxbm
1cTBCk7vH0crZpvwQufKs06bDXaVB5PKKQBpNAqGxWoI+tBV/PzGzzDbKqr2IXpt1/fNDgPfbQ3c
NIvEBwusL4NldRDtAnxMlywYoCp3dGpW2pStEzxlRdC8D8Np/hLO4n3HZhF0CP2gqJZb+bBrQgMy
k4+jR8VimusPoxPhjOqsb2YBq6ysH8ykOTVmeRMJa68UyqOc1SMzSqbAVQtHI61+K+xYG7OEzQiK
f8MOlxlatXSbQWAXAPfrWAzroPyRpmTLTn4u2IVheIZeSejAzIHscFPE0XNnloMJtUT51vCaNQAk
WySHrO7ildUUz0XImDhMLyMS9XpQMsONw7bfc1Ond3V+SqMftXa4mlm3vPnhw5Qv3ZfkVzxS4sMu
JEHuxn2P53bM7rJly2JZxkma3S0bfQhzsqZeuevd2A7O5tBuDIeWnzj7QKkuKaaWn2nOPIa+YJcE
77ulJY9aJSuX5st3OA+FG9Eh49W6faCDqyxA8EyTtp0G5VUzTcPDvnDgL/FYWfzOafsYRfpxlNm0
GigU1kVyUYLgl3JvEN3UV8oOpkk0AOucXlMD00092pZrt6pco331bpbhBoxZwV5DwSqOpjFRxe2V
JoJXMrxtbTiVhPLiFXEj40Aq5seh55DCSbkDzsqimL+ZrjMuwnVJFGzwJ9JGtXHS51dd4nki11Gz
WjSplaaeaVgGm2Eabd97h22PrIvPUNjfYdbQiWK910WWHEaTDbdGyeKqoX/Etex1gBy/Bv4UnkO9
eohB9WDJ2aZ2dgqH+8KegeSL2d8WKsU8sRNuZUovk4COtcbO1FPrW933edGtbYsL+lXY/T/1+z+o
39KAkv2f1O/so+Ok/mj+AcWgXf/Z3wRw6w9h6NRuwpqWxKJV9OW/oRhUFQV8oWurhmpqKHZ/F8A1
6w8pbQ3OgpSOswAJ/i6Aa9ofmsqvcqAw2FggHfG/EcD/ZTrD4IjnYCDCa4LfJpcY9J8mSFbbqWxK
i2lvN5wTZouLto5jUvNsfjLkH5MxGItGbQIBk6kr6l45/CdKeyPVbZLsE2kE60lBOMc3vFKJPcVK
B7C88S2LGXogvwiqeyU8qnFInuHqU78LRcDslLc/vfL/Joov/lnHX/4QuWSaLcG8AZjJP/4hTpDN
ViY7sLwzTi6HJt9uVJcSG529m3ppsMwlOljBxWmWdi+lw+B1tp/KIIErto3VAOVEPNN0jeo70Fdd
oSr/l6e4YC3+PK3jKWrQojXHEIAEOQf/8SnqqNe6L9JxX+TObbt3OusrGhzsJgj/hXSoVE1Vt7T1
7xhk1+T/l1eIyci//ve26hgWwALTtP5l0hGZ3GeUYESn4P9pnZKRdGky/asM155hcYYMErWlRpw6
ZhezEfuAIn234+TSyMpTBujADcpDOGSge7v4IbPFT1Rx3akMkIVgdodNHyIp/OeXTeNM+adnLvEj
Gbyn0A5ABTj/HFWPHVVTxiHL9qGYLpPQngKKcC35c81iatoCAcPkXzMfBZ+XYTYIAYrU0VNXmHcO
UA+s6KkPd7s5xEY9Hi2njgAjGtGeXBZ0H8OHKQLubK10abruGpndmzHAbtHWp0K1KB+lMdHqQ+VU
hx00XdM62wDBzoyVoNqBZKVuCiV9Zt9JSIv4OJsNcFnFcIhtMo9FqveHts2fSCZnO1O1oht2YTwM
0bMSelXSJUjyfnsCX/6j+QgroZyJFMax8WB1dOKNo2+vtWjYXVONAr1j6/QENWoptJOtmKSNRamj
+OlUZPAqtdqIfyz1UQoCEMBzSeGGozJNkGx7WDKFQq4CSH5k8xtilCogcvf64fWhHRln22i3JDiH
+KiE+V8funEZi2TsgcxcHQ/XB4YL42GCXHcorOlZVXprkzDQo2tdoZYLfYV9xfI58fJdkY2kZnQq
mVosG2Cg2ujkT1p0un60qN8bJwq/+qRxQEoubZPXBxAlqLm8YKuepkaQDfUhJFBwMAqSaeEYywVF
uM8qBOxo2LTIJ4d6ebCNxbtRJSqf2w74FLYreOmI8wYRRSZlbUI+4KOJa8pxzANtbSKFs3durCN5
lj8/XL823BSGzE66IwHGV+ZBFGV9CtSFXW7osGyunxu2eGc2pm0LJWrZgVYfpVERcPdpwKYACx0o
7cBAgpi5CWWDVGTWhdexCvWCsaj2apW+yEH3b+3lgReMOUik62travxb3g5puX7dei2MjXONP4N2
44oKH5Ff1DIZtk4o2db6+Lnd6xdbv6IZFYOhb7fAEsJEIQgg4r0dp/Z5bCLjbsaWfNfChhq77VjQ
GcsyGLoepVn7MGFpPGICvS8a/+y0RnSbT92hGWV00amI2bb48j1lhCmZEJDeVXVvPIB2wIBfxBun
Hfs1jKnmpYxQpYPej6HbpSg35TTtgpZApzU27qIIccUNTKva3UD56u6JRyXpqQSCd2hrS0fnhDJd
+Uumd7Lfmoit3gTPZF1XA6oiDYUm0UUW9CWYhazfaAr3q7TnkkZXYkt8QZCqxehQpY+hoUUuCXJ1
PSXsCnpxkXXJCxpon7NpvjK4pLCgdmbsXTUtndonXc1kNPNvoPC6ZyWUyhrKo6p1WxpbCikat9CX
4HdVfQSmsxlZ53JhYcNrlb+phV99eacEnJseJmShEFO36EWM85Z1acxriynytacGb1tK6zeL/GkN
gvCHPf9rEa3nFPpzF0DDzTAh4xfzmh79KkpP1GQkO93sYQIAB7CI6a5raE97UU9UUjbdWR2aH0aa
1ZoT4KPLCKhrKSoQ5EdYpWwe0QyqqCL4haYbVR6gGsUNfS2n18C52My3MPOwwNYe4a+QkmFcGpWc
OwpUVWJMkt7JlBJoJTe/o4KUaawFa7UWZztEb5pG61UM5iFYxAplzqpVnAYdMdWbQJt/y2JEQe/b
31KW974odr7sv1uF2lc1NoGcDezHiMSofe8WIWa1Tg2+sql+TsvEC1ob77HBHLKZ6GUkfMb8MRfr
KKDfwAdB5HXOXHhBQem8Uk34SgudbErEZbJrzrWi39SBvc6jutuXevsW6NWG3Xm901SgjtyYdXfZ
O7mQoJk5kQ6lWe0dN2h0AoL/OfVmvGG7ib5GYcF2CKuX2mTyRSrS95rEfozpQOMoRbUXy04shIex
wtW/JjBM+aeJA2iG62aXG81i8OXX2gY2XUQYojxWSoX20TGtlezb9tFYgUFV9DcaK4Wn6GTYWZ7d
Udda0hjZwHQB02DUKzVov5wQFrJNBt0SqqQY+xMEden5wKyzJNH3abCd9S7bpLW2xk07ukOnLO49
LOWyeBH1gqlS7AfY4zXI24Z97tJ1UNfM2Ni7q9z7KX2+Nadih3vqqPkqlAhegj5axAJ7oyiOvWbv
9Zmo0RrNhqEy7z44nmmlF/w5ihaikTbGgdH9sTOib6FG+ww3FjkT+YMA8GKV+VLyhnUBCg83ndG6
n3uIOhq/vA/udEaeRNhHLPdWsrNi58lPSZh0YfDMvTxyU2mA6c3xeFvcJQstzdahpeHyjX7NJr/R
JrGLAg3RCvnUJfV4G4DLWnCXoLv5AxupWpy941HTxxdp/NA2962CbAHY8QOBue++h8hBZ5r7MyC+
j9BaFq7A0KP0C138IYnl03i0fzuWHK7FVWCl2sOpjDqaD4wSgShDBZhoTll2kYIr/DRQ0iWF/rUZ
sZSaRh6DBaqJAZQZMnM1exMpkJw5H5nKJwHYqcx75itWjgijy42qEOaIUHzbUadMuood4pGe1hVA
Gzv1zgoVKJXWsC3M8WuATgtG2pNcvQiLI2p07Y5M0ZnNIcUbM1ZbjONE0fvC80dKR7iNEaOnYwad
RXCWvznGdJsozoFGuUtB0UaMu9xrtSLES69DmJlHzAJ6QJisOypmjGLlUBFrJsyVI23fz9WR5C34
BcyarHgBO8pXa4yOYZ0+WoJ9NzraqswepyK6tZeKCGI7FMkMD2qncBVJCGn2TrIdKlywtFla6a/Z
FZ9x4azLVLwBr+DpOtrzGCu3dUQ/Hoy2knkXxsY88RDe+dcE0uQsgBoptFiTDuDAIWNNbbry1qbd
ySnw2to8cXusvkJWse6Yg2UrltkpMYdd2A438ZDfCkrG3W5S0WDzb5jQ56kp4IQiDK/0oCNICDBU
Dcwv1SguZg3f2hiel/U9qDOItoO8ETLBKu8IGtHsl0m35Ib3z9g3zUGBVyOyW7MqH+LagjJHV6M3
29W9ygFpDtnNqE6vDPz2k8pxayrqYYSkQCrQueDx/tHLYWBmZATM8Ia1abbUXEv9BrACuwhwH66o
enMdp+J7zJ1HCos3idZ8ZTS5o9sLTjcUx4ILEIiPdEVL0WesNDVWBHMnIu6rOXPuOHTebXaIK1KM
Kkeh/gQekuN7ogDMibQdFs18W3TjG91/m5H8pzcAI8XpQiORtL8YAdXIKWgb5Pq3VtYyGIAGUNVQ
46tcsdAji3tJkAXgBOtzWxnciLMmwiSh2uH39Z9LCdguatgh6RSY6DBPLS3YZZHTrEaj4bRPX4OR
JEBHB01byN0UNYNnT/eFgDactgRFokIWnmRx5xqs9MmNdFQl4cpfJTdZvo4N+0dJnH49sMfwyNJB
kkfeGWm8W7Ez3sHw3KWKhw/zF7odCGhKlZJsxXoeRw8dlp7SzkcHuxNjRNmDuQqt4TGpcYSaU+Vp
yUuS9Qz8gbQwJEqEpzWfWu1ypNguqI0XZ7Y+QOmAZRuFN5kAkXJADssfBGL6BAFwiYW35IbC79ye
L6a5Iok6G8SAA55NnwtuWUJ/Y/Lfu9RaYSsHIu626ltZ5xB1gw+RY7RmkgRYjaQVHHuMEEO8r4Co
EhCcofRrhIsbKANVjn+ZIy/WetjKfgXiKm6OpQLiQeKgwl2AjJnGl3IyfpebN6ti3bP94NukYC/u
3g0VbO/1V84RA1AMD0MSL9Szulz1lrxQN/422PoLTR8bSSkT0SrhtYAPXUEwYcTB6to6Iz3WEJBL
uvA5CewXOlw7t3EwlksRbhsDR8JYxPgXWmsjZfioS/85KavQjYXllU7ALScOdkNB6Ee1s2xVV+ZW
D+1b9hixW6QDnPmC9nc/1k/iCwbaEm4mr5yzCJ2dqV0VjsI4GOpVrleXXDcnj/Ss2LR9Qg23esfb
pq8YFb2z/OF9i7D7Scap3Qp9UaUmPU1Z63TOirdKIWVLwIXdYaBCBbIFcPvmMQUAQd0XEfOpEFB2
defj+qW+aXZLbkdbcpx0N4lcfZVOTfhIVTZTENMZ6NgfsYh/A6V7q7r0x/7MnHor0q8smdZTD6HZ
ptTUuz6Hzm/fLUZTtTJ/g6N6NUooZBXa5jjXmgf9JAdXZwgDkhehow7jptfzP7uWzsWrMSeqxGg9
B93xkGVKyg1DpOwqtfE5sEjusDdKaK04CRxtFyOuHueUd5jn9Kw0qXKKy45yHMUQrxAp8BbI7Jb5
QnogJpu95lO4bmzFfiwMQ8Gbg3TOwgIxNuqeCi5om7ooQwTOMXod5fgDTzu/QSd1Y3o6bumcehVw
yhsVJ0I+VHujo4DcibX0UNNJrkPYgDFWpMxLTCLtWRJeevNZ4h7ZVYH9jGtR2XQG2+IMm+A5U3zK
7qXpeF2uzKdIcp3rcuz8nTojNeNBXCsmk/cpleEReGa3a8PmDL6Sijl0X7qaNo7fvFessETALj0a
ta3ORs9FoA7dArVdtbRwFcvg0XDyLSBTLqoY33rRPTsJaOxIlEgODs7leT/WVCAEBvCEdtC8rhE4
8NjLkd5kBIKvoFG+qOdcYXkOvNSvj4URb7IGJnDHQHauxYWlXeQadc0semzslcSk15X6XVrCgjDD
JfgWmG4eVy+KTqKaxIkWY2sgQgCOh9dQ0alRrr2AnF2hUkCflh9q1DYnVQNpV1faUxf7VJwQkeU4
Mskk6SfH9x80J7yzDZHQftk/EkfdMBTf9YXDiihPPlKW+YZjA7WbC5YB5YncNn1wg7GeGYD+P/bO
IzlyJt2ye+k5foMWg56EQOgIapETGJlkQgMOuEPuptfSG+sDVlV31bNXbfbmbxLGoMokiYC73+/e
c0fYdCUOxVXpVw9OYDFoSZ0LhCqoCboATFOrx1pmPaeE5kZLx7kt/We9NvErlv5jQr0vsnyHWoe3
ix0rxlBOI20TvEd1S5e48czuyyYhHmw417+6Y2eybDMyYSDtWIQ28k9ZxXdj3H0uf1JOAGGS1MRt
dHEybW0br96Ui1drcHkhT7PHbgCxKO7M8+QHYiMr85B7I4XS0cvcG08Fa36Sp+zFc/pugAJ8mk3/
1suJc5U23ntjVO9KC0giCYrGNr+txP3S6rcabsOqJIt6NJuHlgDIamHDZf3XUHdfJNHPou2SVYC7
jmGGCvmXQjeOd76G96XHx4A/Lcz9OGC2SQOe6YAXtKAw2AXBtQyoiQbWWcJ3HAoGG04KNsQ4Fu28
IwG+s7tWhqVb0KZkPUaVeyVNwKJXegyj2LwgBD01rfmaBmO8NezpyICv3anl4kZpvTMrWgyBf4VW
R5Bl6MJ00G9+Nt6CgNroWjZsxDllRsVpIiQBh2/nNP6LFi27gw/ZAyxgyErsgPM8jhUUQG+d4J1l
80xA1/r0NSzAcRU21uL3U8zrO4bk3CzaaevoivFmfWtj/cNJ2CtScUtFiRFDCiu+YhOgA5O2Oyup
6WTqm22S9W/C8V/NQCN17RSnktapVeIzvaQsnrJitgEUD67zpXmIJSIlpkoGuMNnTMy7FpJskIBM
QJ2LF3dhN+vGqdZvDcvq1p5omoJusNFpO+uGtNwleQJhzKnv+xS3csR5r1UMnrx8livZOpcgwqM4
4sLaZBs22+hNNByaG0XpijKKp4COru0kSblVxDKc2vZP8Ty8tDlroOeyfWK2TeUgnd0Z+xrlcK3X
jVy5Y/yNkQh9meR0l4iNrUo8pZiGmtw+8loW3DygP0q2l37ahAKC1hmpGmtbj3JCUEf0sw6ANyt3
Ked7jhpn/mvcftLkovLBWAkF39Bpk2MJyIgN6+8ilekmnXHmjXznqvrOqvkrcCgdQFeh2yDOscja
IuxiLhm33Vo5bWAgdT5NTV1GYz85yApjQ5f9NIZWU94igemh9uSrlrTf/hA9C6ShgVLZqq+rNdVA
35qrvVUVJIK43vlue5w6uo8BUYzuqaZjvqPtEEogQVPg9EDxK/udYay/Lszpk1APSGlNJ1Ba0u1r
JIG/8mwoQ8SO+OHmZB0H8S51+ZHrjpAxOJsdHBQmothCaOADA1eoV2V635Mc8QBGX3Pd7nw2E4Fv
TmsbyPyqEW2wcT9B7z1wQHjWFISt/o/Xt6DtNcc4TkyunSzZWDX4NVOb6nUc5806xwOaWMhV3ix/
dW2Xh4Pgj4ILFBCNwQ+YzCAh8k+ywh9T4H+b6AdOR3C8NMSvItd/+ts56UB/V6TF6/bL8bBOVyW5
ezsJFXdfz+UYSaX5FJpo+ZZN4V3iFR+dF1DBk5yqZiooETWbdY8Df86/YqE4vrjy1crxPHWB9U2u
0llXWHtJZId0X9DlNBuXvhwfcecRJu8PzNL3QU4gf4pca5t52a0gtLbWPUpFM5pYyAdpmAooMkij
5BTkuKjtDphUfykq51sbp9cMsvGmYDu48jUNjzR9NHMf3aB/HmZG1HQet5d+ca0P8zbioAjko7gG
tf9O32XLJTbcJuxXmCTajePSDzYE6RMkcZzLJMroTQSnSzKYU9+XYSQiTIS2NommrppsfKYYbDoO
sQvnK0u3CIorzfTOKqCYy7cMA1xMSxB99n477miuylY9a0Gy9VvFMcNWp8nvnnAtyZyj4miJ56aa
4iXNvDM8NW1dJoMryml+M/xwthrCS1H1azsK9l5nfvlIWiufG5DT8vsiKB+tWL9fSMLdWsP/gzEH
CmhVQmRzrH6Tw1G4TlF/1xcDTth279vcNpOifGOr8cLV04Wm1d5PbLmNmdanQHTfZkBVtjCG46jl
Yu3r2MXKAlZ3MbXHaI4v2ByuFWpd0XZjaNRHze1JZrVk+4vh2yw0iQmSKJ3QmE2AJ6nYgEVUuG/Y
D9xQN9NRH5EkQAk18pftgpHJO+MFNn25rnlhrEbVfepyJoIZTWdYiTcsFeisvmjXjNmKNOwChbYm
jPZqVHMB7rXizO8+gOrtrlUXVdspwx2nazi8TNRmjvIjpeQ+WVqHcSz7nqJZeA3kIWNM7nOB+uP6
qFL5OO9cq3vqTXaLEjMpIi3lL9VFyHLY9rB+1gkFLWtnDl65PJ0N/YemaXprQMHDJkv117wjHxwN
1pPCawFeVJ82+MwweFMNw/EywbHtcwbzSEnwa/KfGP5vBsdMrviefifBLG8VEKujK+drtjz7eVdu
6POuLThnZTlxZZRNBrTUnYzV7wFH0BOAD+aueoZ0DY+5Hn5lpfa7dteEa7tb2swx/Z0s5pRU2Axn
SRGkKskec0ndxiy+qiATxE6NRVyvJdt0GNM1GVhRM3Cp+OVRgUtVcXNzk+4jGO21bbfIh8AW1DBc
ge46W8sFqTDDm6gJz/P7ZMNHE1gLdfsoI/AKHvdjXxT7HFU7JVEhgeztOCRm69THP8j546HNKDn3
yzqHTUhZJ+cS/CD1xnRkTdXhsF9yWTtadj5l0nz7EzNQs2eWIgKqYXs+aZUn7NQxrDSrLiu4nFNE
k8SbTjGLM+rMR14ohLOI9KiSzrPtK3crzCLgs2kgibWnJgMFM/rg4pzui9h1v0p0zNqJ2FaOfB+l
9tVSNhULen7JPp4sD59Qf8CHxeo9+jrdmOiiA9WK0ElYAAITzEqf3nHq/ZNESG09TUMJzalyDoOc
4qNOtqzyg1rz+3V3ncMNwk7U69JQXGn6C34RN5Q+G/UCPIRIH+NGg8hWjxj/qDdJ2f+kuo341lfw
+PylIIhGeKvW7bXR7GbiWEwMuNYNbl0r+vDI6fezsQbp/NuIS5+IvaIQoB50TJ/MC+WY/EL9ZpfQ
bEbSkZ429Ncym6+TEBIg90DtWvEkILODT+R76473weBo28+jfiy8+m4U6bavmvu5Nr90dmgKpcIR
xpdr6zeBArHxzVCM7IKdCVdTq537ism/G8XIUBUiRYchjcEjsxT6tjIOghTb4ztKen8fRP6LN8za
mu3anYUkQWu0+EomWEpm0G6CmYx9Evp+dww6g8NIGX04JSCpQftDyiDa6lKBDk24RFJ4Z81ZYvN9
n7kuDlZP/qG07Pod1Y2tj18Ud4pikvvAqD9b90SZwciYUsNxqCH+6GLoX6uMWUoDWIgWNpXsUptB
b748JLm8qpGsduJOajMZyuQkzt8X0fzNh5myGvslMb88WEN7TQq/PwXYn4rAu6JYjHQLlTZo56E4
l3G1y0HMHnAFF7vGk2+NXRZnTQT5OZungstuOkSm1V8Ya01DpmMAaun+RU+qsf/s6LzS7mNZN/us
j2NCdTzNvVy775BENkzYWMjoUdA7KwgbA0UUIshK6DhFqXcpjsXk0CFeDeqUzikniaKZrkLPRIgN
cPGc+mECnjue6/LFCPzqHt/myfHFa99F8xklnGO1yIwwah3aDkk9sAm52rV/CWp5sUdX0qievPx4
2Avvs7erQ9k11hFSIs3Hqr7FvXykcNwI46S5S6LqxJYzo459RTvebxaJYe+W+qc/jW9BOT6wynAu
XfrZ0JfnqToEczeeOqN5iJvqjfKQEMb4Vw5GaWVnyy2icB6cYn7UzX4jvJR4t83OrYsJEOdhk88p
x16wT1RglExdZhoxil91195gFkxYbJMdvY7EW7AEiCtSWsAJYzeZUbGNmwLsGk4/GMJMd2JprosR
3UMmwbnhLOL0JaFIHU08Ex6vSfo11p45mlvX+uNkcxA6qurvuET/BKVjryjuttnuRp+jVVxTdj4J
WR6YPF7zt4dseYqygB4mHBGypjEOEFgMPE7sVvRHF8RdRlg5KA/tCjAAMpNHyrkaAPBDu0CWsPCc
gbZ8CtgdBEnkgt9JSa7OT9PAfxC7wLjBgr6fSqvbQrmAaOUDjWyTkt5CdHm93TGxRfezSned9gnj
YNQxFhD3qqFS7zS8qSvLKYkClOYYMjm862f3W1l6SDpqPv98Nmfs+TwuD1xcTz2rbTh641Nu2Afa
YbFIcPNA8cjdK7UjuCdWEb/GS5nq5HJ6kAulmV66oOsPzZIGjYT/rGpH+xCCs1Kpy/JOtNF4ngNA
jVNy8pasnh7p2SmxmMVpEQbTkgKUq8tgPSut7Jy4YHw8YhILGOTHGDzao4J19egsLuFuFMHeUMNd
I9Q1shhjs0nVXHOb9Jd8qu9Zqt+4Bl5N3MpQEVa+VO/KZMjDJO8NCAK7FjxTqcPWyKnsYzV5Ry3b
LrNSjdxLL3/h2D0Gi4UcVo2x1QPjj/A12Bl2l4VNIr5NGT3oLq261TT1/EW5nJxUunsyuNE2ZZi6
qa28fMPCeecCDvmWBnw830LEsibvaeTeJdWEJXKs+r0ftDTTu/Vw71XqqaMK9jW1KTqgTZqUhSUZ
P+eVv7MwUW9bO3UepLDeGZXII7Ud7PZcNKwLAbftPI2vJraTTdaWIV9sXB0El3Ac8I+UEee1mDvU
YM4Xr7Il4MAR3R3sDCrbL4u6qI3Kl7zb8sDl8Pe3fp5CyjBCs0g+PIYKBaMna4jnBX0JzJjUAPhu
b8G04zY+whZLsVgqEns/z9mED0dneZh75N1MuBh2oZUZKLNAuMheRntHtJjWtAYrcoMWBjhqao5R
qn11tuAASmBSy9w/SavTHsIffUXcudqZmKVWQ4ZYLNX8SeE2DE06Ii4DKIdN3cwZ0WgF9syrjc8g
XYq/qvIXtTX0EIzSONbcye6jgONf6TGLtuLKuU1BxMLg2c9WYNm7JiXymFt69Uxw6HEaDPNTs7vv
oX5neJ4/BIw1j8yrszCPh+ANPOG2y0b702duvx4TWd60yN0bftkclGD/Odg4ymHxhX5z6aOGaIXr
NteRAuZfRoaXNp3N6VG6HuWsGcc9fpzAY+iKiIfA+hgQzcTFEa+Jelrb1FEUTzw4EaqbaNtfQO1r
StH9bKP0XYs6vKra8jLMnOwanUGc8q9VQmmRN76YKXfYRUFiiVw51vRm5hJdzJSfY4GlwB13rud/
1VkGaFK1G+XieRdyntjsu5wYlmWIlIiZ+7RAFwka8cJPMtVDWpH40txgTwP2xhT6zjS48xVpSWY4
ocEZGNPJnBiZiKaodqkJPFyztxxnqKev2AEvTPacsHylO8gdBcoMw4sJspKPaT3M4aSs8X0dF3Pl
VgZkFkTOfbOtC203WXV1K/TspToy7gosByAAGk8bjAIVWuuwGvMHGlVxsdtNJKlobJP24jmifHZ8
Dmlp5WKSXp7qRvLqKEG4Ralj1BfI5r0/XOy+2HQeSVKjbpxDmXhrbiPA2yfkGc92vuq5hmxD+nUt
ovSRQM+5ilP31Ud+inrZg9HTWPUmP0VKDQV1JG2bvZfwNZ5AwHRB++0lQrB6EiJu7YGzDj0yhzHP
ziAwjaPNzcS2e45Ky+aIdiekKbBjNzt3HYJdewHDdC1IvzbY2I4eW5jVrKEo1h6zlzaXp1zq+QUB
4JeZzpIkCJ0xAIHo4dbqbVUmJddHnNLS+ajn2kvkCepissgJZelyfpqSdl9yit38PK3MtIdyyIAW
q4t/V1TGroUDfS8mZ9vVhs36V2vHFGQwn29XO8h5/pPTKblz/K2nJ+X9bIr4mJY9p6RhVPc9+OSt
Ca5p53uEuyxP09bz1M4PPSH9uSsfBtCZccaiBieP+A1jy9BJfHp/xR8ZzOMTGBfMrwl3fxmZO72M
nmjbMg5xy6GzVMxtg8ymlKi0j4wW5+3UUtnBprvfB1X7h1J7JlO9oW9MM/2j2aVxMxUHXpKVFdYF
fOicHSmWsWntjfPsGIfCQFvMRW9veq1PzwrUfMbm3YkHfy+93A71qrxMwCevNsc44i7M6igace+c
PnUOIiGK0y4yOieIaz4F1D8ZzzYRwidHKvGsV/j6Ffv63DX6U+Z5oBSXB1Vydybt/C6mTzZCi6xc
BWzdS3vfYFI5Bsq0GIUW+juliBsDh/Ln6JMFEVbuETFMzHPrNuw4s3ZaB0U/rPHp9HgIvf6YawZC
1Awwj8rC4vbzoEVzzvDyinWw2Pzw5fsip92gUr+oRHJh53juEasTV6qJYluZ+sjLkYHpSANSCGpu
oBRtPNlaMG1l5TfPqVME60QY3v7naSA4btdJPe4SwoSPFe3VuCgWdR7vVm5U6oFN3qVfCHI/D4Jz
aljUXrlxg2y6x+Q73suhgqCbC7xUb7GH1ctyTecZIAMMH0OQoRxSy33olgcOaKwZtMUcRN66DyYr
4ynntLeqQbz+7v11W4BEcis6JZ0yS++GwpBHDp4VsiF+38p+DHJOhBnplID+KXJ7gsOU4saRBA+j
G30EGQV4+kS7iOvZYW2U+8FKxqNdFfW2aZtkq0pjusfuOd23JlOWGvPOzhY1rO12rq+ty1g5n7Jj
Jg3trk4b7a4z9IMVyOxCTHes8C3pW/hezakQKaa+oSPY0uurBFT2dqlADskseEcRSbquF0qSMTHw
5FDrvGFYf2opfeWsN1H81Ga7vNadTVAmxWXUD3pq3Tnp4L4Nc7AsmAwC4ny+m4XkEsty85YIx7g5
oyx2aRwd8ZXDhU2j+BGMl0LpfOiS4KlaugdKPfMehGPty9EtDuQoLkDTIpT0zazn5VWv8uCJss4I
ITxRxxhqd4ycf1XTAHipYaTAa/Ee1p3NnL6KwDr7OrEUpOcfllatdd1D6bgUgaIJ7osi6x5+PjBE
zF2K+MGeje6ulEh8avDPxZww6M5gRaVT/okrZj0PaERVUyf3ll3QLaoCfR+pLqPlx6YawE0NUtep
AA/q59kuM1V2dBYbbkf9+w25+HdvTfFbV8hmR/s2bL5qoDt3alhHZDsfNNhye/h2zdXGm8+vplBv
LkMHK4e6xjQBtAJxF+CB/aZ0VbeL28FlcOhQ4SWnYhM56RvdhNNT0+uS5i70RLJkiJvKf4KppLZ9
YqDwLTdTylSBXFoo5j8fHbocH2BCS0mpJC28QFfWIm44N/aU6g2+8GExYZdNqJZrtcBCTUZEbqEk
n2fMMN4wlWeWsHLTWFEDFDZZQCWo7RM7vIefByZj4waFE4Oe9P/+vtGqnqlIwo/UIxJ1mWLUmmg8
/Ly1PKjUTE6j0d95KeNd32A7RHAXu19kxyev9r6qoo3vonrmOkOvX2vGfD/KpUFE4v0q2OVsJpr8
HtIJ4LudScGhZiiOPW1GWiurNxmgEAWm9DaV5zwHtfMQc4jbxBE4EJuFWNXpa8ktGtmvYVqjsOdx
IHmasDhvhdJfgNa+WXX7aVXGuwiKrz4IIIhBVe46uWGTfzSDeMEPFh8TjMp8Mt70MQcxGzA17Zm1
OYyuPAxZee0b+FVVuiIKDtmHxUvs4XN+asquLtkUPJftdKCQ7a3wIsLRpWNBbGggLdYUaNRAcSnp
CWDZrlK7/rS64OrSuNvY88JZCwi9m7dWV99WPlAG4bRhBUweHL53J/Pg2Fnj/ZyN62Kafjn1e9QO
JiWzFvM2Q6P61cbbV2M0qg39EtWkDAPVbNieVWt9nJ/sNm9WnnwvRPAQa8FvcBYMNjS0e4vDY5PT
SF+j0qFkgQ+K2mfD4sBEnAR0DWPeTBnvvUMwXfOPXsdrgVweHKTx99hx/vUh3NDmdoAP8wh6hLwB
85lpYv/flHSK6030LRAs11NsPmOJI1FrD9RfwwxWSq11VZ4zsv2TQflA3jAaAh3gW/jZOqYTVqZe
bRWx+6JCIgv2UyEwRWjEN6O1KixO0Kz8y78QZ3Rjq4ksZEMKiw1H4H6ZJnAK53FMTBDL1mu+rLX+
fFbCv1uWa0P0F12Hf2RgVBwd80HrObnPdX3uVA003dbZMsfvHJg0/Jxo1pGFwjs4EBrH5n1qsQcP
xSFxCXPG4m3IcNn9mRquAymu82J+FHO7MTT5EDAv2zmR9sieb1jZDtRNQxsOQbTPTbzPkswstm3n
OTKxcH52Iz8Rm5RJ4zdYRMmjkwZ7VrZ7rDqY+XoBSQNFDHYjOntmbA29fwhIVXfuPojZV+tE+Rcc
AmVdVLtUmNb0nD/hzLHQaIMmtNPySi4RN89gXVxWYWq0Lg0gQf7M7Cd0mlk0DbCPUZzGQbM3rHgV
g//S1fuwgMmP5QuOtZy3tdXgvKBUDONmt+4mhgK6MyCysKNYjYM0N0W/VAJhDtNJqWKYuBADONVV
ztLL/eQUJe+5mtjm6qSwF8QFxsZ3c3bfEKQwqhrT7iem8t/5uH+fj7OcpZj0/5OPKz7G3x/FvxYV
/+2L/l86DsMrmSodhd30jaUw9B94OP8vpq8esjOlxIbhLYGvf+Dhgr8WQ/PyZR7HZ+ef6HDBX4bO
CA00HCuYFfj2fyUcZ5lLIuufE1sk9paKZNc2ydpZPxy6f07HFWavexad5fvKM9ItiVIkKM7+diD6
N0oip7XMZPzApkaFnWFO52BUcCfLsdz3nFBwuQ7eZjYN9SQGQKC9hTtQs20SObrz7hdvjUd2QFeY
hKXUGJS2LLlmxBxbGco9U2OhO/25d6ITjU8tUDSCJ8tGWSsfTZo3nhPHDnE0u/dtpT2KNkmvPXYm
BIihWLsdXJ+JGoYaC9s8+s5u1FGdZFy+NVpOHSz+q7VZqXwreUmF04ShII4zenzztr0NJgupLIx6
a1TajSNsekSkdrfS0cCJmCRbAgtPSWX3R4sZGCfPhHFzADZGCl5vmdk6O98hbhEAKtgkC5HDiBml
j0xrLsIFjaP8/j5v8r0D+abL9fkGkgLsTQs1KGNBzavPgDHWiqw6fi8WudaKr5wDo3U9ypJDEiId
m7Vp5yGhr+LMo9qlFsxrksaKD31tZts50nrOdjniEchR0+m83ZRPqxHS2zOGOU0eJwhZIbWiL8Nw
yCOKEAiZmadyprBHyIbwuLUXIOSuWTcuaHFxnBXyWCnHpwHO09HGqedqlvXgY9ObfZddb+rLMO2G
aot4joxq+AylqyqBx2qSQ56C13Zib+TgxgvRb7LTLLEoZiN7e7fzT3PmPmBnjw84MbZROePgVRld
Lk78THZ92lW1+F3bRQfml4D7J/qLfXJHuK3Aq/bmxDapI7G1VYP2MM/jndHE6tj43meiDRvgzYAh
2tig7eEDeER7sRT1eX0Mt37O28cMrhyDvBfBfvbItczs1ME4ARz6UtAWus4W7N+M5Qn5sG1HtYe7
CWs2WWvQ/QiRpQGHHCAqeEyF9duLjEOB8Sq1MVM0LcURaNV8ioczy9blYezasz9SIVpmZyCf9wC/
N0RXNpgy8Lyp9YA6bNx3M+fOmLWAb5z07gqkLqoO+wHNXeNSBFomwuWzKQHYxBSMoWfi8lnxJ9np
TRNW9XxC2du7SXHKdX3Xj/M247dF/oZQIEuVWOu6v44lmQjro67ov+wfkoZKnNzA8O5ycVpM3qT0
Hm1dN7ZVtO5zXqbarHySk6WxKxu+3gAtjBcOtC3U//Nkt3tSbNgiC/0sNd0+Nkm38Qs4VFlp4CbT
TLkI1C9p4Gp722WjqZf6I+vyi12ahPga6ZyAVcC3r3qs4n23HYz+a2wZ2jH99zh0p+XFFEd6vYFr
IWCcVDd9aUb2UTSmGTKfts8+7Denf4mnB8hg/qamjWcDpWW4cyd/PDBS+TapctrVmcVIc/l7cD/l
vlKqS0XpBluRVFzpIkvW0pza1QiqaVez+UA2M7zzFDEC8/tQpp3xu2VOYC34j0y5TxXbWi1wRoL8
vOrZavNDTHN/y8YELoWJZ3/QXYndiz0P/l7zPgeBPtlsHhmfyxfNqcOybr0XB2qTFECTGtpT7uIW
CWSZ5q9du8HClUTkAmGyQ5MpN1j8zK1ZFy+ALOs94R5CDZVXrQdEkf9e3yfx/T//x79f3z3LYkH8
9+v7e/f7Q/3v/1X9S/r9b1/09/Xd9/6CqMoMmUXZRkb3iUT/Y33X/7J112J25OLz038+9Pf13TT+
YuEl6EtOGvPov+Bfg79MRzeRXgM+unyD/8oCT3r4Xxd4ByaxQWScXDaJejJt/wFO3GcxncK1bex8
wWtKjp0XZlyVV2UYUZhhxbtyFE93fZsGF8rMyl2bSovWTcHhHQnsUpTgVtq8Jd3pG+POajmqxeNo
7HJzSC8e9pjdnDfBObDzYDerzkbybBdFIZ6BmbXFXnPL7lynBR02FveR2tLk3sfueM5JJu2rCSjc
0FrGvqoK9+S0ytlXPumeARrqXm/14STzPD3YWMxO5B3LAxV05UlScHHoOSSdiiDtD63BCU9X/XwY
PMWIKg2swxDF+lHXXI9aGaM/xjVA/tyzm6NX5gUDlrKkIIDNzGyDbPQRII4gc4JD7QfT0S9Mqn/b
2UL3G/QDiigLQCaHw+z08Smu7PYwTG5xQseqDjCz4d+LPDsMknofPc61vbRS/WT7urvvk9g5jX7H
Ypsbwal3xmnPzTbl1qm6vW5H1XnQs2ZfzVBzBm66e70ZxvPgDum+Erp5drqRZAn9rOeacPMOCTO5
gCY0d9QVl5c6d2EMyb69YPUitxlnI6JX1GDzUyZGTImujIX8Eg8G/QKYLq6i0LSw1fTyWvBNwzZy
2itgWzsElDJc0euYPrueeR2zcYR31PlXqVBn7NlKblISKsw6WQETqauwypW6OVj2w6jO6YCo+zis
cATcHNUQGEEFI5WA8K7BBrpLSkJ6GnDeuzZ90Oy22aM+UZQogu5Nom/Dk2u0i42o8NyPzebn/alW
2Afh5NPfnmb4JKA4MZyup8J7qdyvmHvnW9IpA9TIQIn98s1iC5eK1Q7+qR5a8VZff94rRqmfJP0O
fkbpFCiII0bX5vjz1t8eMkhYHoONn2fO//3gf/y0/+xL/5P3/XyZGLsIGq/9Qg0KpUrjScNt340g
6cjyWVsv0ck6Iq1cIRq3V5JZUPDYemxroYfEU6ZLIu3pkqZ3ZuBS/LD4yio9fqEt0Dh4tJW4IDmu
JVmch4xY0aoILOvQAm3a2XGJx0hk5m5gE79VuYG1fWjlErSK79KOyfrEXHFbjkyphsYPQlngDU0a
j2xj30TNSniBc63ShhEg1yiAUCZVeDZPLpnti/Y8QEm+oh++2mV1h8xuH+xarCiv6ugwTGkCnEx/
XVuufpznSscANJnEfBJQFSniDw0t1r09EhXgbsO1hbp3jGghz6QZ7e1+Zs9CQHObJG5+0ipcGuT/
ztpc+6ErIKIRP1c30icFBUiFCkl5dDeTPuGbzBkAUxNu77CkfeCSb9knbXRZfAEXqsKUPuajhSVP
Dyr/5hGJ2cSM5bdUbNBDiVKsCyd7MfNyqQWT+RqEXnIHmWqbkbW74EzON60r6nXj+BhC+Jn2aVqT
rx6s+ZTZ8i5F2N8aOROfgFEBO2aVnvxo3kcJs1aL8RKwESPfKtdxDlNkPEKi1M7VPMmTJAoBxr/q
Nl4tYsx6eLqxFVaXPGW46TbEqkq9EFfAHsw6qBsPYgULD2t+tpXQEopSvaBBtEsfeXuelrf8VhNn
zFSll1xiNO+Ln1v9SU/1FZJdcCjcYes3Upw5WYhzsTzwqsccT5P6Jm9qCy3EKJpDNUynvnAi4oRK
I10zVJu+M/1LiolrRuxzrLDrmQxPObO2kvKUDVYc91LrgTgAKLjH8tFdddOOjpNqDj/PplTp27zn
SuvSsbwbVKdQQ+WtifvmWOrWL62w8gdo+0iGmY30YWOvhfeJ1RidfS1LbvugyJItu0/aEtScHnTf
gXLHsGInXD3bzQZEtpKID9g+knoy0Y0VHDWigR71MnP/whJVnZFdPTqtXCssteTgY5B6daQVen5f
7/rI9Ta+ZqTvtjIpNrZd85bbaXBvW+UzqBlMl21ah2g73EI72wyzcq7eCJB9B/4s1zbtj3QrQm3k
Lv8U65nFhPMTWioT0cp7x4x6NHtzOtI3vZIAX4DXNdGmDArjntpzc91iogJ9C5oQy8094zT6SBNS
I2Sn0aIC66Q1Lplbeno26ULgyBYWh7Sj1N7+PKcahPzvz5vJ8qGft4yFfKrlozj0nZOffx5sf3HB
68LcIQU+cobCwt+2lJhGQB93NEV1VyO3qkPeZJQuo7D6RhHfUXeFcXmM2a1P6UjjobvUUBZ2Wpwi
M7co+rIkORfK3TyQJytdzNU2auZyi+SmbbDjBsdB04tHpxjfGXjLD6MbwJuqOr5p3dRdubgKvJ+Z
+nC97lnLJvdx9n3FedxZ6FG83yHGY3tl+541mPAjLcv2MdPc13kCkrV8AqLMsJE2ib4qGauHaS7/
CG9UH1WBfdmZHe/muFK//B/2zmS5cWXLsr+SVnM8g6PHoCbse1IS1U5gkiICgKMHHO3X14LuzXwv
y6yyLOcZAxqpCEkhCnD3c87ea4dW2f/1nbw+vhWl49xh6yLkMTWkA/MXmvq9gH2IVb4YN7UXm7ue
gdKLXiT7n78vcsRVDSklp9jrygcTxRLcLz4R1ilSlTi1bnpWuydM0N5f36lp+6PfS/c5mwktGCCR
KRd0z5Onn8/D9B1tqJLq/di56nl0yvPPe2RqpYlPMUnPCC2am68XHas0P1LJPB/RUiUeSAVizprH
wMnm/0GrW1vDDf0XcBHtzptcGyuLGX7Y1l/fSUNkjGAhjA6lJdW9t7PHn+/k1LhaHcsJzqTH90iZ
0TP9fEE5Npi0AKL/T+Xx/6s8OOP9V5XHxyeVx+/v/wu8xd3CZ/1deghd/4fr88e2DCZrpgEQ6u/S
Q+jWP0y4Dp5tG4blgET6j9aiYf9DoBineygcQitcHQBYgzk++t//i6oEvBQVAwZ3YVqu4/x3Sg8m
5fQ2/1Nzke9u8+1dMlF8IDYz4+tfm4u0zJIEhKK1z8kFpRivXt0GAKmVK2+P6/vos7YejNRwwL7O
T38eWGT+fvb3XxfLPPfH165m2IRKxUb2saET8UEd3RTm8EQDs9vStoiXtgy0ozs/ZF5oIK+zD4aW
WPs+Jo/Fb8qSvCpd7ks0P2kjZwakY9L9yAx6S45JM946h4W5ytKgeoAg1NdTdo0a970id3KZJqdh
IHh5gdRxC/HT23VuyWDCZBTeZ0O1HroMDlMzyXctB18Ae0Kk8wnTZZrQtpl3tzg/dNQykRv4p9bM
gwe0O0hODPHx80qLPf+hTJS/YWC6h3n9ZXm+Da00eQSlcS40kA9K9f6+R9Bg6cZ0SpprSpwxcoEA
kVXhOets3Oo2Q2slMm8XFyR8ENH+iPbe38rRrE96ixwbog9pvYxT9ppMPqyiH69ZJXraKFO1LYvp
eYxIDeqDYJsmmsJAWK77PvrlYq94kYm9ovzDLtkNey00h1NiN3KjBxWGeRXNzU8V/vUgOcRi1j4E
lUg2qq6qF5XFL6FT4QNXsjimEyCRnG96yvTCulej3IdmOTyiFL5LNOCbmB7znvKULUkX7S4IKkIc
hAouwu0441LsHscKNz7cZMz+Vii4vnaei100Qv0KMt/cBaGJqMrugQipPl2YyoUz443hg+gg/RSR
+WJHwaGv3eeuc+unagTqxgGgPM7+OSKcMJbposZHUQNMJmkTXKKPtiDUkbckTQO3lRgMA9fFunWq
/qSNAxQEUrHn7LMbzu4aaGq8UYn+bLaJd6sC4x3fX/SQc1LRKaHMWlk7I8Y6mdIT2FRd8QuSBNdt
nilAU6E8egWCt87raBbhPz8GX5PmCpxuTrUGRfnc9MI9S4Lkbr2dX/N0KHeTjaN6Ci1t0TqWf4rz
pN70FdV6WoNOrnpmrAanB9SE6THs6er2ASlkfu+0x6FCHDv5mnOwJtijHOngYptvPRZerxura53h
snHiFo+CZjyW3mRsrMyL1jqSzbSkDypox50NK413KQfymcmdXwpXyy9N4IADN4cJSHES0cSSIc2y
8r2Hv/E+deo3gHGY9oU1XmLyjXc6aBI84p+9r7yngkwycMNEENQ+OFFlxuI4MJ9ciK4f1kRsjDv4
P0mYawetAzGAZDndZyr7QxpK+pv1kcSE3v+UKgTuZ3ca8JU63IJvIdQzLK7Ad80tv00AXLrqb1aO
9juokxdYge2li8wvre22pZGJJ+J6sDjQpc0LeyKaIRr2g8H83UwNudPshm4tBPYJF2lrkK4l0yB8
dHCSKESOC0tpBpjUCJ5pxuVf1yq6BlpGHCagpG8z3Np1HP3i1suWcaznNwlT/2DQHN1Ac81fpOjv
jdSRh3j2e5DjjWs651dm2MnCKsL0ZLnWl0rgZjGePAR6bqDJd41TVw3G6eelFS5FXUPunyXPRgOy
0NetuyrEjHnKbzR3i2urvaQ5LGPgNRgQhggcRhpCuM00TAeadh64+rmr82FNJKPqcvUwBbj8nQlL
Netas4nAkAwoBD7stlrZqTi7FBn0+6M/vh0d/KnqtqHXWS8/zp58wFql4pyhxeAWdyT94CNAV2+R
0h+NqAv3Qku8B5Hm5l5P5Qc9XcgJ+Qxq/etpQWUF3yWkCa+8nCRG95pF/A/DxiWUFVfDyp6hUUU/
ZNsAJe+qqzVm+z5MKj1O4i1wF0Y4aVwcA4StLnEBJBSMLZQ/11s0fYCyzY+iDf35+p32yG2k0Nim
IZIpNDryFKb4a+x57tPZuDdCqcXnyhxYSSHw1Cj19kbQJ/vU+ozNoPyqwxaXhZWqU9V03rVQ0M7S
oCu//LCCpjVozwFvFI0id9rGJiawcAiTPeUUaCXObVvTSlCXF6Zxshpm7WXDidQIOImDsEIsXjVv
NYKb3wghV1mJrsIcqkNdEdqiSucztFKcJKbXXIuyI/hJchrsZydrjcNlYot8hfy0MiaG7XreQIwy
yI4kBmU2prgnn/AmDo15sC5EMqxlxU+iTKvcFdA4ttC2tTXvAIbDPsWCG7vBQbWEOhlubj/lpppb
C71c4jySxCMmp6ornRuqeucWZCnS/Eq7qzywb4mWEDkC5eAQlQp+tZU7t0pzmi0ykp/9axjrT91p
xyv7xtryWNxHhoC7yOxmQDKWrpTeEVlMT0WaZ0/aRO2ZEkZsWVa18hEpr01E0FR/T+ZkdE9NQFi4
3oYP/dTe86EVCINJscKgXxwij7zHKn8A+amt635sl1KnnovnnEXoSObeGMjbBBOjmi44odIm5QT+
ApUct3rQSnlRLbwe2alui0IdLchUjL8aExg/EVWfLFpy5U603FShJUept/Em0+ffR8e7VeVR9ZBP
9j3yfCz0STltcw/8DdK/AkJhRykkRElbiHqY1Arn2yBAFenHV9SUiBAI+77Q/imD88+D3VEdE9LE
7iDu4U7z0II6CWySHlLIJhyiW5QHzlV1cHzpfkDkUf21o2XzEmHoqJp+utOcLZ5CZSJb0IyXtpfN
xZo9Uz8vYy0qDiKxiNOY/7Ya4TjUIYNdFHwHGjMkApeVtvHqWkMwqIUr+tQ4c6pe4MlL6209Wi6N
TTN4zUaPtkPeUqZRFHO8QJU7IHnsyiEFbKzyuxYM/m3kzeJd1OgxxunFct+m0h5Z3vEpZDJ9nSIU
hbLz6qewU++OyYeyjAUgq0JmuK28OH2UPpj8zxaJT1M8KfPnKYQ3KW3Uha4VxmufVtDzWCr0voHz
Nngc95TSynVRRNsg1Z17YZNUmjfotfJU3bzYyPdg7ZPtpNXiMUyJj+/TS0+2x1sB52yHbHI9SVet
+r6cdtU0A/s4hx6DiuU7Y5t+KuYH1GXL2rNBroVoybE6+0+k4oxLFbcrXEjl1Srlr4aDUifH6r0t
WgcN5+CcXROXMhXgOUv6N91iu3aw7y2NlqQk2JV0SaJibp3juQcGClhIRuPetCb37M0KpdwQyZPn
6fcktV/E7EvFhjMtp6koDwK31TOGMIbpXYeRZH7ZuDWJt0V80wtaAEWWRavYqIJ90fpAnvJaP1VG
QF+/JVqvhHsW2yI7d7T/Me+42jaZPEJUqvGhoV39AgV9XLcU6VvlccBkBRJcRz26FoGoEMlS9kAX
euJTMYfDnCd0Vx8O9OYU64MBzsJJcJAn+hEbk2HFZ7PR3xrUm3OJAfq8sXroWfke/c8ysZN9G7Tq
xuwyAmixbYT4nojAIhRBzclyqbt2vYZTNYQpgn8nhuettqxxydJbzTbRBHKsA4KBA5Jkc7P3t1au
FQd3dpVUYU6/CS3C6LgzpvTm+5G57Nj0YY/28hEz7Lnp4pxDt/7HGnVxM6zzOHDuRlKAGIKE4gXq
fDxjjjnch3r4QFXdns0kyNYK5sA2A2rLRt/t8fjXkLKQ77VVHW1SHY+/rkFE6IsxAzj/Da6rBxNs
6G+dsS58FV50k4XV50h8JD96oLRJxFsxW1JwtE7HwWqTtwquGA6XaURl5OFpAoZh3lq9MW8NHBhs
1STBp/26bQeytWw7eSDE77HOzHLnCuMY50Agl2yx2aI2AiJ5bMIE6FQCcYlcRLpEui8zBCJgs6IA
rkZHTjyyv2I1hORPeQM5S3jMylOWtAc4nu7JoRdzKv/jWdd6T62LO38IHRReir6jCkzkcBmBtqe0
68xTZyI/wQCSr4SLu45sZfPUeFd0KsHxnx/JiindMkn6HgqDQbIl/LkPD7YBOBZ9R+cwxihdFbkd
J9/U6zObAfqLqliNbtE/Vaim+9QKD61dDQRs/DYpad/JRuZgXbhbWu7yJLHC3wt/Oui2dN7jdJr3
RmPYTd7gvGcYo/zyW1pT+MCQjBOO5CQpBtt6twx16URBokUCpl7Lu3RLeAgVcq2okMUkwm3uV9ci
90icK6cAG1bvcoP4jw7O2OPPgzc/0zWPZiHlIu6/kk4oeAVajZM1/PUgOBF5Hl3jHEYDfDpQGR1H
68kw85sFcx6TFbxcglLdkxVMAAi4Zxcu1zp8K7HjTiVGLyQXSLptcra0JDlX2YTCNyaizJFJdfrn
gxqCZEfiatr2Z+718vTPhxJH7L+87Ie3yCupu2rWKDFKoms9t1xgsFTrDMaHPrbdgYCj7uAUH6ny
sVyxpXaGSysN4UYu31JjUAfTT5B0Gj74epEQ7DjRZsQZHN6akEbkxEa1rqF7IzfKZn6uSYwIWkhP
ZPmhDhAoEzm/h6IdX2IEBmvNDS5Jo56iOI0u+iwGoXKKNhN7L8YGVOAQzIGXjsOWm40zqSVvqUSU
6bTWnhoaFLj0ilOooZlhhLjgSl8JMV00ybzB7eUzKhQb6YQRYNmnzUEK30wk+wyBiyy6thwIuyFO
h1Q9msXbVvh3byL3u0yYJGg+WGTdhSYGKuJ+AzsGzjDS1kp4/VrUXCaJC0ytuYyGvND697ac6y95
7Vsbko6sZeOH38ij31H+YOQbZEDsQ84Wqo3H0q6uXeO5exElX10jk+NgBmiLMh8ia1ftMrCVBz/N
wm3jWOeCocdn5BlsvUXbP2fle15U/rKXdXnTdPlVTAbSi1zpDw5QMHICZPheZubdMVOPUWBfLoIR
7qsScbpp/NhfjSXzVGn7u7Bt6qsyGqSbVciynujsEOOniuL6WdeDK6gW7ZMwpHDZFiMe3KL6KjvX
2NY4TDZA0FgbqCheW3HLBono2fG3lQrKrSEb52xKzq3wG7RzT3KIP22GWDj7su92bWCn52CK9si8
0/0ooGvrrkPCdYHFOw3KRzhR9cEYYUBo5Hi9GR5oas4E44FenPaoT5nctRoFkqNpBzvNrKNlcrYQ
k3oXqWYvkBFA7erqJ+ZALmuiZbwbRLehTc0dBHVjByMW+ncFC/6dKyEB2SeyY+Uk8YsH2pfZefeI
YZZ+Ow0UQkkQlaKod9Y/L53eC44/zwy75Jk27pQQIUR03Hcrw1X6cWz2oif2cz4gZ2MJZNjI74me
DHvmPeAv0BgfdUc/ZliGiNeKpI74adR3QGBWUTJwvifX1TrgzbdNTFw87dFWHSYpj7YTDNt/fohh
VZgD2vv3f1IXs9tOwEAbLXN6cNJY7UuX9s7Py5+HDtnaNq57RihGR0SS7qUbv5Thzc9B7DZ5Cbjt
piFFuMb4Z0AqJjW8yMJn0Wp6/aaxR94sphtb4VtfWW/v/dmoNCKHvVaVCTAwgzZUEjbHnsxAaaIY
IbOjUdupnmGG20iiaIT0TjCdT4JJzmxvVbtx8GxRYWwT5wiHxV9IuHX7pLFWjhaJw5TZjDnnBwCD
+RI5lEMVK+SVXLHkOltAzo3CWZ0Pv1Nf5ieD8drl50HL23RfN+Jet/p/fEiReif9kWuIQHDIIPVD
ofrwrHUDRlhfOixesEjcnyUfps7RkB3q35/Xfz115o/+vB48DyKTe2cyo521OihOCrpuga8PrQcf
QoOcbXo7NBZjXyAdJMiuAxlQ44bPxv48duGp1Di9FnQX/WA664DXL0VLr0XFHd7qxtcPKJXgOWrh
VUkTYoP0+w9m/r8LIx8fipJqxBHVM5F/LDPoRHzySK0IavBKTMXa85vmt6iL94IA9zUVPqK1iiTb
UeMYlHEf7lnFmWE26ZvjOpgT6XEuO63W7n5rCDbB5A/RnPJIO8LTwuQUzA9YZfN9V+v7KiUTYVRG
fVHlRsBhh9kXeJfUxFjmmtQXRBhMYIngGuZki15H0GqoT/ETbb2AgJXC0+NwXZHNuZ+mTSm9Tz4r
fep6RfEgW5DSFDDjBD4wHQvjMvWaCaD25ylKutAbhtOQ1vWOTYf08QBBhxUClAyk5VxDH7Ob6lS2
oewhsXB+yFlSoBP1y9LO+nNj+PE+iaxwozT/g19SfM4kg7kuy0tsBIQK4ba4g47/dCzoXsjzcaHq
VDhlPYptTk6pxNp5yW17fJQy0fjys7/UV+MjukrwKGU0bOTgTw++FyFQwx29bxRAq9LHq9s6zg7v
xTWY4upmBV2/IqoUyhI1DCoOqvB7Vw+cOVoPYcH8kn1n2lc4gwr7ECVASXsj/gXzG3ZvVH9aXrZJ
2uDRrPFRD0I/ktO3zXP50qYJocgeCU6jB5bQSJfcExZ0yWQDTbUH99GAFjfSGFKh96Fcr9iNVguJ
WIhs8/MQTV650+m2l3XiPxgogwsQX5eAdgdT4umcJMaCG1G+Bp44NKVJ4Uq7UKx0xyE6SMN3UJht
CpkcdzKnH3NleREvY1RBRljTZEH0Tz9r2Mk4yTFj0d2xxBtwCwD9IXuw7Q/uqh/H+uzFzRo88ye8
qqvZKO8FGIR97Eg+wBnieC9KTeM27iFUV9JxT6Q5AmKL3ByKg6ww0UTtqSeuDSOG7m7zvmbcTvAQ
loq8+QDuT3avWwenGqEFDZdMgw2lPRa6Kt+DxvHWdgRgc+BaWEHZoEAZywm/9rx75eWonfNRvkmS
LPcpiskrDZ7+4Od2um3N4oldUOzrQP+jDXx4NuBiiNHRSJd3BeiG69EyDzSaXqlMgqNBuTjqL4Pv
iyWKpJRFECpr67jF65Rby7lwwwL5ZXBo05RtHekdpgslvT8isJoT7uR6TQhxuMoaUzuwlf6pLKxu
GQQB8gCzo2lZ6bVwIP92bcKbkVXOkykObR54Vy/zk7UhLoYykzOmXziabs9AWRk0w+PGe+EcuvUR
0FYhudB1Ff4BphLvHaM72eFkPemQS09VmH1JbqxnHW1qZcPaCWhQvYWh9zlH4ZpGEj75eUAmsGvh
CYdcloEYWJaj/ia9WDt2ZfQINEg8ULpfDRIWooW3aC2geAsz1C9YaqPPqGcKrgQ5AI3w3jiF68FX
xZVEz0zomyju+KEFRXNDWmnjYKPSm6YmEq9XDIZI8QVuTBCt0gCl2rpaxE5oLBVxOujjs/BoUnEv
4RW7MIPERbShv4QpZNw6YBcr6Yzcg0bxwjLzKBHonUUAlTtEWtDqSbKYSt9YhL5nbup0iNbCiLZd
BY6GyaD/kpXRuIEK1myIjxlPlR1xxU6pd/15IIUpFVN9zUE7uXl1GshRPjGOsE/WiJO305NDIcPp
ktkGGct+f0NCxyHRHOGVlgSWgNCAVBfD4iDplZzJqVJrvfJq2oHaU9FOcm37weukO/lLKhRKQi7f
BSeT5BYmYgfwAfKENz03NIc2vp0WN6K7m+svNBiwSxDSCkMMOxLMgFjCLKHVLmm26amzSBpXnVJn
UCfg5G0YOE8qNoBeJXF39vMU3W9FJmpUm+7K6qgpBQzbtW4n4dEKSmhvsSAt3oGghdFoBZveWREn
0KIr6bX7RH8+G9v2gTGYdo/98guq+Xj+ecUQBusAHrsD6QgPY6/3l1YLlwQ8W5j9vuMkdY9aDG0b
QZ/2osyOFCH8Vusk9Lvr/8zY/+sZu8XUGUvN/1vde46/o+LzG33vv/36/W/X78+sLP5V6fv3F/jn
uP1f5usm3h34M65uCMuzTCbb/y7t1f9hemhuOQ27BuYenb/6e74u3H/4wsK445qc7A3jvzdfN4TB
qP4/z9edWVYMxcHgtML8f56//0u0lU2TToR+le3FSKdL1hIkM/rwAmB7YwJUD3qWwqHfME8TZEnE
p0pjqumPmHjR8s5QsOxtSu1XvcXjryxJAGkEC9kPgYWsFdalrd2SJUL8RVZuJnJdVmCifteh85SW
0BGcIXKIhIAuZthqSw+Bsy9TvFXRGWcCSC5tkyCt6sS6RwNq4C0iO3hmSMd477o+J3qW+UyItHHZ
BLm9RhUEpaoN9yjtaUmiHdwUXv4eeib3ougfCp3cWptABG/67WH0QGYfY5swObfnNXXGEECiddXw
5Y8xqan6dECGT6AHrXm6QkW07u3iDJDjIzTO9MSKmXTKGyVzgCHEbXgVP+1ksMIQveJ4hP7ynlqK
kXNjJa8V0LhF5Ds3u4x+j5qpbf00RIAncqYQ9ptSBome4JdKJvarDp2dDQ8BPtGGXgJxOmS5xjHL
LtVjUrakKZsjDQIoiQYcC2V5uzpIUM1ymraHp45woxqJXatlFdRQhZjVu9RBgFcag1StPzspFiQu
wrtlhG9TV1TLjCluYjbRutrKEIe5LHH8TyknAFGY75GePFeNAx8Xha0wgwerolPW4Xig7+AtdYQD
tDN0c1VZxndV8/n8ejY1ikMsq903HNGdpRJ/0TVGOYffIHvzw5VBG6/okl9xi98EndYrcTt7YdPg
ssTYzNcbAPgcSErfOJcaaTleV7UXOnu8Z0R3zSOaIMup0u20JtwhU0+B4XGG1YxbgXmVCGdY406A
iDF5TSPVQi+A7133bGjS29LEoDvkbcy4q5epHb8m+rvl5d+q5Co0FKh04hcsrvtQ4Ahl5htxXcqX
fsr4htEIam0SB7vPaatM5+g9VdCNwimnCdNkSCkS5kIL+w6XgxkHW/tWfPdN8Qux+YZogXnuIcoj
Ykh9wdDwYShteCVJuQYk+ccReOhoM+Dfe6Tl4axS2YGegfXhIXAkmYCzceqOi6Im2b6c32Tiogkd
Y+wZ5fUrc8AD2t7vosG9LCut36QC0JaDSTVrYdJEtMLdPruDPfPxzDufVuMeUBgCichwgznoec1Q
LZmpyujLC61LWoSXuEWL0ZCa61ZA7+pRMduf9WORlZLK7fdi0XqBhm6CCyvRustQm8eEpjA3q0lV
SDHFCYajVxSQPDrZl8RvDqZwe7Qy1DzFFGyGEUWegywGjkfwnYapte0YyS4IPsgWU29/it7UCCJm
YDZ6aO46nSg9Lig87YX5OBFTvwxsCT9zILYj1YoV6fVQ0nwYsEFOrcS87rvNcrH0CsAcyiE2xb2L
xnjuqpEZ1WwNKxTumqjcJ2PybRpCW/ZaQEJr7X0MNfSrQTxNTV7PswVjUekoHPNrz7+Dh82Ch3I4
wGeDyOPOwSle6X30Kuvk6rkRHIJJeyzHqlzpBtzcMXlFuM2n1BjbM2tE1DxFd6G/Ao3c0lMkeAr5
O6SchJh1DbdklK96SXitpq8B/yVLPVar2u/tzdQbVHtJjkdpenCHhGFe6z4TU7KzR/ER5kQZqMk/
ldInykyDWoU04sgKs5S1oc00UZSiSTYAnEaxHfYvmQHoLoRksO5svNgU8ounzynl/szFOPuLxYZI
NX4fcbyKhrZABMQn1k5kbTX72+Ikug3qkmzl/N0ZtUvhmydVtQ9txRk3FxPBMd1GNfA1Iv818/gW
/L5fMyx5y8CRl4zdBymUljBHo6mjymPuFF8IN81lUvOjyJl+6UPxos02MkNwAJKnvVNucrJgXjMb
B3QUo8GI1PDcFsFDEenRUmdysB0LDlpD+A1IXx5Ryk5Lx6iRsOvpg44XGk4H6E46N8tKN4iX9gaI
TKz2wdYv6frKiQni1P4E/+b2syVQWCd6xZm0geHcVNDIEtYQI/iTqOhtDCQbgnjP/FyeTbtbzZs9
qBSeQVoRO5ZGIAn0p7UC+GBHXw5wojh2TdcdJje1Nx2VyAKrm7bTTe5yvV4NGR1Cv2/1lYNWc1nE
5bTqevHVjHa9zOoi3mjXM+fyjV3P4W1cjb4XP6CU5+KNL+4dhtORHWwB0KzccQWuOmu29bUWgwe0
+TpiJLeUCLu1IltqvyRNbqdyPk2jggw4HVo6rtJDDlT5Yp/J7CEo9LdwKs11WPy2zW9bA6hN44qZ
lbuoNDBiKf+29A6BcEBFILurxbGe4kulTTecrPRDK/ntt/pButqm9+3ykLf5S7GDgVAsvZ7cHuab
aKBEweJig8sJ1S0c3FNnFGpLbtr35AykqEUwJ6d4S6e5XVIpImPjth8l6bwyWaR9rZjhEuKAU2dB
G7BetI2Rr7s4g6bmJ28afkHfCJdKF8+x9PNVUuQffhgephgykAcKyYYAlFTxDWTKWZamWsA0gQeZ
dzAXh9+OXdwSMkRo85iEQdors0k/CLxhMB1VH6XVoklvSTtPoUN3oj5WtGK2BTPuweLel63O+BHx
URxLqLVDytiL9ZoWEBRMRN1hPqu2IKgWpfvsBxDMyt7FJoraf1EmNlD/AXLCIL4Cx776OSciMqaW
grGbxDntKwYwXOWQnY+xWSHr6L+DWXuoM3yhrszdRSvhHUb8W9lUX7GLsMlP8f0PMQV5+ylsee/0
Gecsh9dU1b9raJoKGbWWMQXxoUr3PQHLTjgla3N2H9JWZZ0OhfNMlbIeKkKgav/WjVG/quPmTPDg
A/PsTposNpiXAgwl2HrltFSjfcN+DCUG72chxbPRGnc0SeOyEinj1zI/JaXcu87OYxVBRUmDprUq
9p86dfYmcZJLP4PgQ1EoSuPmJUhcdF/DtQ1bfMHpDuIyHoSlwhq9at1xW4b9uyyroylxgg8aZ9MM
Gr6DsbzFtKvHHh6G2jmJXgfRgdrJiYn1kjbuSnMS6LP8P1q3rfGfdFZw65AsPpqyjvZOHvwaGBSa
RTPOEr18MzJx2FVeDN49IJ0kxwZLOuwo1471NqSdTl4dgbLGQFs6aV/LtkcZVBivsGEQUWgJYQKC
+VtArABkgGUSQdpCb8JCk5sk9pFABZ6HBHvIYouOy389lABFSp9WA558/8GvtJ3S669JWtVVsFdL
t3EORZg9jjFAoqb7sHmL6P+jpiHA4JzLjdckxq7urRdOAWxxtgvSuahWje2vUff/gV4i1iHwOMYh
cMWCjqiP5Jk4M0g3LU35dBq2vodZ2OLEt00Ev6SwhtvtEDtykMVbB4FqEVNvLBykS+tSPmaj6T3k
erWs/SzmKA52JEdCuMXkJo6SqAezjMyN9HQCm02ZryrSCfihy4sjyNHUK7Nfogex+angY2EGKWDR
lNaGpIx+oTE7u6D+e0wFslbH4BwoAuoFt0+2nM+8NT01a93a2hHesP3EmY5MP0h7Kh9szq4BW3ji
VsfJy+1lknp86WZwD41pJuskkQ3CHGJYLA12pFf+ZlGPH5E9foMdODOdCq+sj/lCn4S5G2S38Wyo
u72c2rU5SmuZQwfe2ikDCnrxhMG5nTpm9E5WlBWHWvc4lRQ6223OMmW05s5twHSQFUMsk61xZ4oa
JBBzm0EB7R5doslMWuO42pJP1bTAvL3uRSD34J4OtSe6Ut3Ky9zXbprezczQ2QiCnUkgE81a3jiD
VFQxNAwC5nAVdH9cXNzLQ6OWNPRTSAjJsk0B7aZ+VpwTERJ1G/PLGUnD2yuNTuLkt8goNIBihqfd
CWWrSOH8SPPGuLWV1e3ckQQojE0L2xl/8UIccst06Mua9mkcnIODOWghE1YkzvJMxUdYKuxi1Hib
0BA3rq4T8cXD0lftClf1u26FJ8RvuBY0V5KRla28sf+lXoTtw33pbFDVRrb0e/c+MJayKvjfRujX
G7d19U1bhZ95lJ3qGgTRbONTS0eZvzHssO2a2e+uHt+xptjLRe/mn0zhxkXuY/yjSJWAarzNZEJz
miwyjzzocBKc4kLKwGXMkL8htobk0s7UNxgzLlvZSPnCF0DFUVrTR1Nrv3nL4N2aBycjERDc2kfo
hSAKMpJpuN/GVeW2HT3JdN00UXjl6NISm1kxqxIusu7ajA9EbUKYmxVHMaarVU9bG52NRFrbuCF6
Dj3e6LKdngznC8FXeAqs4Mk0aV33DpFlaIZOo5H9aqZWP7oXDlP1QzTaX7VVIseNjenQ6Ll++HnW
m9S15Nlc4skCEJYm07msTGcX5L5+Ms3yZSAEaW/FAwhxvT1oTCjBMlmE8459cGiM6arYs5NxHJfx
/EYJzgtNDBWnOOtR98G4qIw92uVRjGIh6D44cXQDQEWmICd9arli0Bj4hf9NHuFHMomvvrYvzIc5
pFWcRc9tKccFYXqAO7DPLyLD3jBwcf8Pc+e12zi2peFXKcw9DeYAnGlgRCXL2ZZT3RByWWbOmW90
LuZqHqFfbD46dFuu057uVuFMAQUDtlSb5OYOa6/1B8Lq4i5EBheTNqp2jug8xkqdQznSlqpARaLT
rqms3vecezRJLcnjusOiQtDeKs1JbMozrFGq1ZncmPVFKze4ByC6NU8Na5jiHrvGS01bxH1TzZsi
OQZDXawq/aJXS2UJ3PIIlH12GgzazMzWSg4HsM9O5FL+2rUWB1tEIdFvINGis65HQfYEu3fiuQra
x1iljQbcso0m1F3o4bcaD+GqRb1qVmVoNilDuqgjir0q+ttTJC9w04lQC1ducWvgcIo8OVHLEV7J
eBHGwIcKZd4NFqedgsXOL9QjLTSv9UZyoAtiLOOWeFibMkFgPrQgINPLSIc/m1W+nQPisJHBQuhB
wl2pAtmmtPgHi2Z87ebOUW4txNpUDpWRqZl3ySzChxY4BMSHQlGXamAiJ0vUOE2d+N4wmEChWD/J
AxcscuNQFtRhGsWxdeoUYNbyHLnevufYrMmjUyzm0m6B1Q0UFCC4gzbtu9FMlCd3zZc/QAdZ40yB
dWri3HkyQDZkL3stpTrSHWdxeeONhi6VQyxr+LqdWXFmY0XmzlxcbULDN5dse7ZQElU3YvqUOioG
OQIuAM7QrhIFcTxMLXRbyhzy8qZ4ZEoZissIzGOYg/hrGMvY7NSlNmkBMtqK1uKxVClLfzDG3Hc7
ytSUS2YfWiyig0dKrZ7VmQFWuuSc4cblzABIb7Ypp17wElS+cJJ0cXsRwdIT9EsrowLkF2ScShUr
gkY3/sgyxOgH69yMFaSudawA1RDSr5DA2fWA0Z0Z6DoNWgdbGixNNtyxKRLcN+5wlI3vW0ds60T3
C6w2xF4AMdXXi7ggPxJ68ZGXIhNSeaBYKbn5yIxEPghAo56YGNvPFJHQz+hN5ah0EztseuRUG/xK
s0qoTgjoj9W6vsy7ODwKEwRPxXqM0TKURniZ2Lx6WNYGfSZfpcJw6Ib9qmoD3HeiIbLVhIBY0PvR
cJE1GEcxKhk+Gaqgv0MbPJgUAVV8luFerzniWd6axGRKaaPjf9SJLZF+nHqBMkVPelrqyOsrcYhe
Oa6j8gBYU6mPR33C6SjSnLcWtIZi2eJ9G7Qw8h2/P+4s0l9J/+BjozjJDeRQfUxVkOnj2kqHR5Rs
HWpRdj+AnOWEjS2O07fWpCuto6yUIRJKLYeDJEYQ1qBMGJz2ZpQyFepbqdafWuxsMGkQ7aB217nE
fu866gkq1qCxFORms+A01B3f7ktvG3rlAm2uamLG+YMsAwswa3jQbQfQrz9GKWJSIEOZadZxYVm4
VCfXojVXO0odlU+tUVIQ3ANiBU5daXLc/kzyCZjlqN8aUb/sSuc06NtpNvBqMhXla9jw45Wt2F0q
TK5j7ItQSZq1DRINKS685LPwCwgniYoea2idQtgAZmTqx20TnKpdcZ+VHqUeP5upg3o2+AMOj7W+
buEOqSlgWmojl9Brv0EF4lyuK4LdG1DFNVZLX6cWOpxU9Z0pWSdlzaFYVvIeBwdjaQyJRmrAg0pe
U3MuyANPMiV7iK146RkQtSxJOW3do9TTniqtvKDyVXGwhajlEogMqFmCejgRAApnFCuXCRLQE8XQ
vlbhUwX8zy7T4DptevK7/UIz9JmMdZ4tOtmZq2mL1CuuRZPSmVGA45egMQMSnjoNrqc1QGtkqCB8
837tOOvnanuPMrl+0+sl3qzpFaAQtCpk4g+ShkVCwOCHxhIF9onpaOhOayRHMtm4jGPNmxYk6wzt
wcOdCJTUuhPPs+oO0Gc8cbRsaTVPaRpcllF5bRj+iaZY1xH0EbtB86cnHRT28k1XOdwQ9isIJlwa
vrZSiuaoQ67ByzxSDq135EBf82ryILmMab3boQTXyZ4768+jLmHNFIR15F0EgX9SqOHaGAGLih8D
xsZqiRFVJ81cULvzPCEd5qPYhKSgilcPKlygeSdK3181fftNAyevWuV1pgJ+kYRkbViZMOtC4yrq
g24iFvk90g93bdhfRVqI/H+U8RAG8lVS4l3mPoGtL0sYwznHYAgBMD+KFpu5BZazkpGEJ59gJSSj
DbEmckhHscUiOcN3+aFpvHWmWyeBbF5jh3FCtv8r0DIUBeX2XNeHywCYJUrAKFqfpoO3kQX/IlLW
UAcWRUwmoH8w9fqG1Ngm9tm2o01BvDCpXGEktZjbSCH1agUiHm6NsKqVngBuCn6xNAOg7jKOihm4
3wITiyRFYR7iANn20kQCSR/QoVctiG81ElcadnmpjHm0/pgn2Vnoul8FjIpQ80WiIfZmrhzdo/+r
5Q2GSVL74BcmaCJ8PT0kxMlJ3Q6+dwkVHXSDFU+7SGc1Ceq1YN2aaoGhtS6WzJB6Y8JrSuEDKzmW
Tl3qzlSZu5WECt8RVb6oqdMz3W7ahgjK89SHtokVu5RRNkS73YOBDWFA6k+KAaI5xjgc+cm4hc5Z
3t1Zlb7oVd6UrG/lQSuOgzg6D6VulXVZZ9dgKDzjijzCLdvLde+QsRr7ZxDcCwnPBwPd+kDcBBHr
sAjXOTaMikwIyERzRNrCgSTVa3kj/QGrhkih+DFI59Kt2pkLQBUccUUOOZa7cjws14VWGaX0i1Ml
sm4HAlxB6K4rBCpsEGiAO5ritqo52cDgI9PhQP8XDDwziKlquUSqq4mSaaw1azX1L0rQg9Ci8Vbt
vU2K4WTok59vO69b6k0czYQWygQQrkcdV97DaqzcJNk2yhC9gWQRI8ioTqs0qmZUlNc9emWT0eUE
+uacJeeoFs3NEJMv0UT4cChkCl77FWjzMBncLTo4+nRw4NLpVnMrNtjRtTljmBijqONZrpIxyFK8
PV0ZSTcFSsvcEHi7AcjqOQfaTpbIUVgt+6iA7q/Gul37wPH1KsfguAJD2hGrWardgUm2RepQtuUT
xcdSwzIgRqGd6DqfUNohCizKM6m9dgnvYGTlKyGK5kEJvKCwG2TXWB0jMpprS0kXutdV58+/OTUF
uTSGDgqQvJ14GtK5JhIjPN1YpYPsMsyDAh1QJ+7qiZu24RJHXgxC9OKpyBCx6VAuxeSqWYJiXrbh
FUiUghckFjO9VdNDFSvcids39cXo9id0yIQESY6+hZOuOJ+mK1isjKwOxQ8rzovjoej8FarDZxg5
X2WRUV9Ubr5FN8GEEJSiSpy44C3dG4Xp+uDHHeFk7kgnAaYFKyVH+80F9gKlnQnvOrF2grsLkWOp
H0Wx3hwqbWnOnmHSFrc0STQfsEMzZGe5EURTAL/EmtIQniJ3hAKDEp5HUCDy4kihZrUQKiKpXo70
Y2eIQbqwagtJjDpnUshLBoFhh1ijnrSuVp4MpvPI4MgX+siIjb2jAbe1y8Hq1laa5RRVaohZenxO
9BPOQVevK0/swPCm3XnisWLncQ9ytEK2HGB6lvUDk6/Rz2RB08+G2mqmVT/cOWkP2AX5+kPAMpza
DLZnrUXhIS/EB6Eikx4V4hYlR/EwURPjWHYWbiy1M130c5LohXNiqmE7FfoMjnEeE5pkPvRIQTIu
66r3F4TFnArxVoTP5y4HY3AY+FRuAoSJfXWFr6u6UiXRIXVIaRLpcpTtilS5zhFU1DKAJtSgrSla
jYltAb62E0C0uHmayp0FtHmqtMiYsDs0tlEiD5FJCBAXlA+XWB4h0l34I/C8Dk9zpKIqvaUKokPr
7mEWCKa8yHXc1BunAUDbFtYcP03izV4YlimYlYsqH90sVKRlCBPTTqpvuXF52lsWQ3II5kT0QFmc
EPiLKoVHnEFveqLJQyCWcBm9betzMk4UaR76Hb4BvgZILIfiJrftbZ2qxUX2pAxCNXdk/YYTe3Kh
NbgFkZtEye2rhPqQf9tgXq0bQn1qeizguq6dAi5E7YXsly3mWTsjjz8sy0AjDUwaxZYkVVmOCDIk
P+tDBPeRecfhCD/bM7mFhYrqCScVD02I8IyVJyIh2Mn6dZrK8wgLLbtThEvfhSlSh/7KlxQL7Uv9
VM/jwpaZjAWQaqCyFL1ccljh0lfhkCLcVDXBKtKHVSMcZVFy7PpsYnpz5VIzNMry3i3FS6BrM8n1
YAWiNZQF52UOlclIL8vCu2408z5K5JUh++EC7vstBBvY2+ncDBkYnEouMmuaMbZxvEJCUg9MxEAI
GXkraa8yOEgeG4M2kSnVsY8Jt5wop1VV3SfiQmrQChbi0J12Pjm2Xvs2esQ2AZK7vVsYhBcVNteS
fi7jBDYBMq1T7B5upaRdoZxzhbnAJpZjWLpNfp2I5gJX0mFeFOp5Dw15VrhqbsPRWjmkBKnAoltc
xtSxjMPA5RVhOEjCL5qr5Mwgdmk1uozeHeeqb9VQ3Zj1SFjLiztHcR+tqL0T/EigQmDg0TJoR6Xc
rSRxTAIgoIm3oUtGtzukPow0ZOCQ2hlJgJ1wl0OMX4BDp5ZEdcfPYukyteobsBW25ZBpALpYgUTE
hy7ZZHV1H0StYUse6UKGAxB+AW5H3sLE6NOpWbIfahxUm6xPl13bnOaEbLPOEvqZWUrFUmujKTeW
PoRJfv4EgLC/NMYiaRTxHvL6sIDihyyCL886GVXPFENYKteYPWvoaE4saoCwEVITHdGR4pN5KKfp
iq2Q98XGWFz6SEnaWlm2sy4eKG82ozaq4uC5hXhN2LdbVYMxqjrCtKyRg0X+CqCJh8mNRqQRQB6b
Y/CtrkuOycuhk4ANe5W6Jk/MoFSprsRshyJ0UGwQkoFkvGt7SJ8ujBYsdA8Ya+ppPUUDfIujVHXm
Fjj66dAiHyqNhy+2Gap33Ik1DBQigxR+a9kcRn3X4u1zavhJcuOWpc7B3usPBQIDohkUukjsCUs2
7s4ewvbcQpbAl5aB5RyqUCCPHNAEh3pKKjp2xHNWiCvECRTy0boKpzGDD9xpJBWs6ioff6CMTsHe
EM6e/0SJQJ2ljVSTm8/qq0IKunMXg8qCC0LJvGFYVsgEiIcBKpw+aRgN5YZCruDyD2hgV2MJjepp
jQZM3E5NFdNPq180LG8cxDLzsJZShwq4CTo0vzWTsETZAeJT57iY9SWzpESIOqcCp/Zuc1LhKgBP
0jpOwk44VUmGazLWdpRo51U8xNhKg0aVYWfrmu6impnX1pnYPAaWXi5rHYQi/NX21Bt/gAnO4uMK
4hVMM9ylogSyuSIiQzAYJ4NSksmegOUXvsqoedWhuKo0ryD8KB32bTAGElXoCTKplf3XAXAgvhDu
Sp+qf4yq13AP+8J3veqXf+z8tpxdzj79wsnVfP3xCzsNlr88f+xu0+mm2uz8Mksqv+ov6m3RX27L
OuLirwrc41e/+5SWuLfXhvCzwNQKo5kPTfypL33e0Jftc6PrzyF1Eoxs+QOk7vmmnp/nszaiDfdc
P6LGCQpO19GtkUDXSyjRj9o0ERzY148FyzqwZOwZYEhIJtKa4otC57tO+qNu+PwJ33r7s+787Ale
Oujw8T//Q7fUj6qhf7UTZPPARCpAQkQa+VlFoVPf9wHa3wcqjrlkVX/rI3CM//4++JbWSTWOVNdP
d1RQiVj+3Dj40MLv40BWDixeriyq8ot6Ecqpu30gH2ioBimmqamWKaqIoP+/9MEfysfKiqXuOxuQ
YwIKih0A8rC6hEL/h14YZ8P7gTAiTX+uXpAgU768mg8z6y+sCbJ4YImaKqmaSXOjUP7HsYA0Fdr5
hgIbDqrDiyj/v386/PFQQM73z82HD038Ph8U8UADSWxoLIsqyGKZTt2ZD5KG9D99TZWQlUNDGPgn
GwkGKhp7doJsHMjomaElBqjZ0kzru4EgH4hY2LI7yKoowwX52TqBAqj28mb2mg4ahmKWhikDu4Q1
TvqdoSAqB7hKsHRaGgZDjJafrRfG0hoY9z1Hg2QdKBqPz8JA4PESCrzvBxZHpLUVEweNn3NVwMRj
7w1CPBhV/ERmvSRBHxjDoQ99QA0VqxA20Z8zXFLEH7BNqgfYj4usC4qpc1oYg4H3vSCJBgET4lsm
9Aq2D+kvLI5/Yhv5LcC2Yfo/Psff/rZ8F8T/n194i02/b+A15hwDyzGo2vniGI6/NP17eP7Lzg7y
HBO++/AtRny+zut/f33A7y+9c623p3r749LfFpvim9c/f9C/3ubpJiaG/y+33pQY36AlVW3L95wZ
vN7ffv2XZ4nf2DifNT/ZBJsvNs0/pUXi77jryM8b7e8P/J26/9+5wJeruni76/E9cBFW1H0vYsMn
2n7ztm8tjS2PtJ+33/9+//AmN9muNCglu1EZ9I8PcX+qX2jYqzf8e2vq9+PO3k2ntOvvWiW9BAz7
twxlcOeODYq+b0/w93t5vn1kBkRfYGFWhf+temtx7BMK1Kww+975tC42ibvDObO0MeTZt+EFAlmb
oN5UO22/Rur7N74tAAzvNv2SGNi36aX/CMf2Q8uWwmK/b8srVhPEpt4aGt/ha6S2b8unm35T+Duj
Q8ZU6wcMj9N626Rfjre//s/O0fv12LnvfZ9tOjSG33cIEbXxA277vN4+7M5ztmXpB0zIcb/99Z/V
ZnfoyS9B1r7dcVGTW2PWfLlMd0YJzY+HjH2bv9okX45rv/xynlZp+et/v7U4DkQZmBAn2r0v4Seb
KN15o6+h194tYzxR7DbM6eMHrFPrzQNxxE5/c8Ifs2v73vJ6E2/qyP+wSyqyrv6AEb7+xPZvzx34
hi3nW1EPbz0wjg8FD58fcNf3n5gZ7XnXn6qV79k2OftXlvb7PnnjZu/beFpso7R83zJHV40E9duf
/n78cPLrPzt/d3D/diz+fHj/q4D9t+zv92H8W2b7X/233TPK+I1v0XZT/PK/AAAA//8=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_xlchart.v5.15</cx:f>
        <cx:nf>_xlchart.v5.14</cx:nf>
      </cx:strDim>
      <cx:numDim type="colorVal">
        <cx:f>_xlchart.v5.17</cx:f>
        <cx:nf>_xlchart.v5.16</cx:nf>
      </cx:numDim>
    </cx:data>
  </cx:chartData>
  <cx:chart>
    <cx:title pos="t" align="ctr" overlay="0">
      <cx:tx>
        <cx:txData>
          <cx:v>Ventas por entidad federativa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ES" sz="1400" b="1" i="0" u="none" strike="noStrike" baseline="0">
              <a:solidFill>
                <a:schemeClr val="bg1"/>
              </a:solidFill>
              <a:latin typeface="Calibri" panose="020F0502020204030204"/>
            </a:rPr>
            <a:t>Ventas por entidad federativa</a:t>
          </a:r>
        </a:p>
      </cx:txPr>
    </cx:title>
    <cx:plotArea>
      <cx:plotAreaRegion>
        <cx:series layoutId="regionMap" uniqueId="{12EC3D87-545E-40DA-98EA-D9D90B33D171}">
          <cx:tx>
            <cx:txData>
              <cx:f>_xlchart.v5.16</cx:f>
              <cx:v>Ventas</cx:v>
            </cx:txData>
          </cx:tx>
          <cx:dataId val="0"/>
          <cx:layoutPr>
            <cx:geography cultureLanguage="es-ES" cultureRegion="US" attribution="Con tecnología de Bing">
              <cx:geoCache provider="{E9337A44-BEBE-4D9F-B70C-5C5E7DAFC167}">
                <cx:binary>1Hrbkt02suWvKPw8kAESIMCO9ok4IPd976rSpSSVXhjlUok3XEgCJEj+0Xk+n9A/Nlkl222r1R73
TJ+IcYQCIgmCBSCRmWut3H99mP/yoB7vhxezVsb95WH+4bvK++4v33/vHqpHfe9e6vphsM5+9i8f
rP7efv5cPzx+/2m4D7Upv48wod8/VPeDf5y/+4+/wtfKR3u2D/e+tubV+Dgsrx/dqLz7nb5vdr24
/6Rrk9fOD/WDJz98J++b+xfZvao/28HU99+9eDS+9svbpXv84bvfvPzdi++//uQ//PkXCmbox08w
NsYvmaAxZ7EgNEl5xL97oawpf+pGhLCXBKecEx4JRlgS//y3r+41jP8XJvY8rftPn4ZH52CBz/9/
4wO/WQ30Z1ffvXiwo/FPu1nCxv7w3eVv/zXXD/a7F7Wz2ZeuzD6t5vLhefnf/9YS//HXrx7Ahnz1
5FfG+nr3/k9d/2CrI5jJPc3u32Wj6MlGmKcsEgILlsbiKxvh+GVC4gjTlCWYgRl//ttfbPQHJvRt
2/wy8CubwPM/mU2yqq7Ge/j38878v3tOJF4+WYOkcRJTHMfR10ZJXtJEpFwIQUTMUvrzn/5ilD80
o2+b5VdDvzLMU8+fzDI7CJPD4/BvdBfCXyYJT1OSQEz7aed/HdLS9GUaEcEiQoggCcXJby3zR2b0
bcP8feRXdtk9re9PFcSyevx0/+nFp8cXvwTb3w9n/4MBNbPgubX6d/oufxmljBImuIALkf5DRI1e
YkoxnJGI4iimXzvvTzN62p+P98N9adffnd23j8vP6/rtV746Otn1f+7/ZGdn4/z9J/svnJ3fpuvf
gyskfRkzyICU0BgnX3z3K99OKGAZxim4OGe/9ew/cJS/balfBn5lnMvmw5/MNlfj42RfnB//9t/m
5735N6RC9pLxiKWEQzwlCQTW3+bCp4j761T4BGC+RJMvufAPTurbtvnN4K/sc3X+k5lnN96b+2a8
9//GfAjwMQVUSCgTJEqFiP4h2JGXmESMx9G3nOaPTenbtvn12K9Ms3t7/SezzRMR+Nt/+ft/J1YB
2wjGgEdycJqUPGORr+KZoCwRkIOSb2GVv8/pxX8CC70v/y/S0Le+8ZWxXr3+sxnrTW3ulf3d3fjX
iHJEX6YpGIqJWCRRjOnXRBlzwPtplAj+7GPkK6L8Byb0bR/6ZeBXNnlz+P+dGP8zwPtrIPmbd/5F
7SKKX6bgMcB7I3CPOBJfpR2Co5csYiQWgtFUPJvs12nnl6z+zyf0bZP8MvA3s/8f1yX+OcT+BTLl
9/5+8ywN/Uq2+P3e5yWCbvXV0N9TL77s1+HTD98lKQX29Ivi9PSN32T2X1HVrwc93jv/w3eIgHgR
A4/mWCTPdAyMGB5/6gIhw9jBV6BTkZdcxGkqqEjjJw8D93J2fOqK2MsECwifKUA/aHD6ixZ3Y9VS
WvPLBvx0/8KM+sbWxjsYTSgw9+7Li09LYgRgP8aALVkq0jQFHgD9D/evQfGD98n/skmJEjSMxdHg
dpVhLMbN6t28WZc2mxDpbyas/GuMVbytbXHWrRiltkq/6fpZv4ln8xaptpWoXtXJ4azlKdqsc3g3
uC5aN3VcLhtSq4eJxsUxQfwotFB7m+I0G+JhyIyb413w5IZG7pLyftiVKXfHQkAzm9UdU+jcV6Af
NiaeD4lyhyFmiUzSZRNVo85motOsr3tJu9id1uFa1chtxm4QklDjZNPw/qJ4simN3hWO6fdrw4dz
GGMmqa8+pm25XprYN9fTJLkdL2H2fkcdW7KBx7Gc6q7flH3anlH50RTY7lgcj3Kk6RmbguSCdC4v
+mK81jW9nzHdhajBkmktJPZ1uRMFniXnbfFhrvoDd2uObLtm01gOm3Wd4jxgxXOn2sfYRIe1GYcP
iEjRCCtZKIejT6PxOsZr7nsxHdXQHxrU4ZOK6lripl43zHh+jBol8nhcB4kTHOUdL04kLt7NsS+y
mOpZGt3D+71H+dz4kFF3o4re5rWpEcyuWY4q1uvW8Bi9ZRW6UeUq6eLiLF1RuivMsFWcuVNS270p
PD5xmjW9q4/cJRlHorguC4OumVtNZkpab1xQb5GeyEWNfXmMiN54N+Ht2FRVVpZhPGrkq90Qpps6
WoYzK0+T3yuS2iNq6MfVM/euLh3YUE9KmkR1u2Rc/RaPpJGOh0EiV07HqCjZdkYpyZ11nydm18xY
92PZUn5Mk2Hfxm8HM8T3ZFhGSZvIHBICm+tRoDv11tURPZX9+Eg/0rYB8TVK5/3Mo7CPCzdK79y7
CaNyP4q52HY8mbOmI/pSiAbJyNJ6yyedPc0oW2rk71NvD03hpnd25XifRmskCz1bOWKS3Kam/ICb
0X4y9Xo1Bo9fl0OyBYWry3CN+iztm9dNuo6vahe6KxL3+YDnUz96yaLmglEgh3Lh3euOj2bfxXG6
S+K22CZDPZ9FbHE28iPui/a+1qjadtGsD7Bf7TsbL4fn51arIfd67Q5rGD9zNIN7k7l8Zeceb2te
6nwqDc4XH9TOUGff+niKD5Ssx3Qx71Iy2FeLbjO/kFtGsb6kpNvTdUyvF96/bdYGPNFOJFvnYTpO
ZhJyjSPZjYy9jhX4a0gZklSoPCq6JBuiuN7rlSU57qZq59o6bJenq0SFdGNFP2ftukSHuDTkNq7J
JRZtlDMi2c1SrFX2qsCt2y81eJ6O55xobTIykOo10VG9g5DaZ2Uy42yFrHkcyiELbTHv20Hc4oaH
bI66vaADln3t1WYM8caSCwsWgqBR7X6tqn2R+h8h9JiMz20tZ5rj2dab2ro1cyO/GsolkjYU/Hqq
5tM4Tp2sJqL2UWKLzPWwxHFadj3t2VnP5QEhR2TlWrf1aDwW5fQJ12HdWqUG6UzPNnXwLg8jzQQv
BHhvYJvKtts5TX2GQrvulmq9pL6o84AqkqeF2lAXf25V4R6o3bdN4++LotzYBj342WVJQIms49Yc
ZzdGGxbT9RzCMJ+aWe3Koka5m4W5Vk1uWRKylpbdBlLRB1oW7Y5q8R45bTdFYk8tOVrc0Uu9wrlF
bZ/p2N8iOjY7uyKJaH+XdohnSxcdZ1wnN1XSfIw6pTLSJ8kVtsVlaOpDkWr2Blcs2pKuEsdqnJPL
RPpLF5JZ1o0p7mNjpZp5etc5Omyd8q9Wy5YtWBD8taqx1ENfZX2vvQy4RAdDIVzxMO+4jes7avGw
SVUUnSBg8KuqYSTr2ym80nwNMi6uTZyqz00ID37qIEFp8hTU4ytlB76v7TBfIGYkmykMq5zmbTFO
/SauuIbzfoUrspx532xiM4vjrAp78UNvL12jzakjKPv7o5KvbSZoUW+6oqsvKKxDruYuloSZnRNL
ctX4NLkykBW3dbkOGcsDn9JL7fCnrvg0tvO8mxAvrp4bOmt0ZXudbpi/qxZUZsU86Buz8GU7LVMh
035cLh3CWgolUvAxkUdxqeQ6RuOWNP0DncT4iqZltedLiyRp/JyDQGjzKThw+jaRxCC6GXHhIICP
dR7rWW06ZrtrdvKmYDdsEV4maFnyoR/2yVylcvWDbDrBtulT3H8O/sHY6WotrUyqpbhmheg2k0Nw
0tYGEkjHNy1bp6zqZnoTgqA3DS/0OYqHSx+z6WYysq0EzI9DQhJsGCBAwkvPjVjELHEwdzqyY47R
wm7GgieSzQ5v6YJdjlYVZ/3it5DeIDZcp2vUUVmxtb5eQwWApDCXzg37AmjpqedBalW01x3Tdtcw
ZeQ8xLmpBJzXuMvaWTkpJntyC+PbmNQQAFj8OkGJO4Y21pda1dswx+1NtNSDTHAy7tlcq5tooBxk
5oZvnnufn1G7mus5uY5KG3Jrh3JTRwm/fm605tUuFq6Qz7fNqsR1k0KgQgO/oKhZZZyEeDdwtVyF
dZVR2akTTdouRxqju0jj+zCuP3pXoKNHpb7CbStkFUL5saD+nUPuqGpCL7St0zew8aelID5XhPqj
Z4RvU9zZ3TAV5q4IZG91S95ycOrL1MZ11iDWbDo7uwMUHYasE2U4M8772x48MrG2uyOJmXcRHPet
gr3ZpG007hs6nAVH7E0v0vWSTFzIqVn6u7hNpixl1p5HvizbpUijjaHN1tiUvxkqdUYDC7u+b8i2
VW1/F8XihAA+vyljslzadkhlBZn6JuD1U9rZKRMd7c6qqsdb4cO2qMrhrh4BtNk6pVtMBpRPccey
KKTXwuvDrNCbtm+r177H/JrVpJbjEqEPy8DUZq19e2ArxCSy1EG2QRxjdC+4aT+kgOQPDU2KnJsk
usO+fG/SVr0eZtFd+cm8HyK2n8JC7wA1qwyXk7mQoR3e1J2/mZ+eo9GPm6YoxHYkBMmi6/uN5hDL
it7d4vnYJPPHtOC7yW2qRkil2pCnS/1Z0bqUVdWFbGj0VZTSczmHt8Gu0ZZHc4bmppI9ju4HvUjk
lz2qIalFFWZZb8Rupc2pa20tB1yehTdaLl1x21OuJbHVLWChRQ4UKQlZ6yOOLaTr9fUyNEdi+rt2
onQ7TuUNa7vNGrFB2m7Jm7nYcB2f0+hYaPeINH/bruxShCbzrcgwK4dc6xScrIqpNB2mWU+vmsqD
IeNZNrY9jDO757UUA0Q70qssafs+r7upz3hV/hgJc0tdovMEyWWtpt3QryHjOr1u8GJ2IoQfec9l
UjY35Tx3Bz5CDGnWbNWQ55iKZpnYsInmcFswj+CGDLJT7jRskEaPXNEtE4JnNFGtTCaAw3xY8XUf
MhX1RnZJ/76sGicnRl8FWknRuftIzHmajpkS03y1AsiWOJofkpKsMk0gVBSJeadZ9a4d2CVJK4i+
5ZU13VUSaoBS/ang5qJFsu174aTrrJMVhyQ8mx+RE1cqvrXRUmbC1TCU958n8J5I650fbSmjyPO8
6uvXpC2ZBE5wzZDd2aY+J42dcrOAuX17mabuU2cKJUW9SVf13qyTOIy63U8Y63yJyj6rqyYbXDxl
FqN91zR97oTJdNVvorRN8+DqRdokOU1KbKMwflwXVEsGET5K4SZMvYR0/NZ7y/aMucyhdjwXn4o1
iFc6G4vEvx2nTeKG+nUMZCm0CG+9Hjpp3oQm6NwDuZVTxFNpCNG54MmaLTzUmZviAPiRybTkSJrW
p3Jy7ykqFqn6QkuOVH0eimy0XZtTODTCTReu+y2C5LadII/1Y/GROlRJW06ntSJkJ+J5AXCQvnYV
PjRsVPshHW+jqAevijAciEQ9Ul2+FetiZDKWPtPN7KQv7TVWkGa4X+EIvCdNk2QiATetBsBnyOqr
opFsXNbDsPgdhIVz5+fNMJAgJ1O9x2lIgHUBnaR0kX41pTR1O2VGJ0Afq+ZuSiuTJdqUWe/Lj2IM
ryahsjj1NwkYfVXd+64NLIMUeQyNeCwXHKSPzFaPcSuVtW+W9EzckuSjd5tGpGo/8e6qXmAbZy7q
j82EZlmhfszafmDSB7P1+8UCZ5nmPa3pLupGuSTl1TTyczMUnVza6U0xoBNZ1Luma3tJuvdTOY4H
hcMHHIZz1z/0vD0NXWEkK8adtXQfij7IQY32akbRqa6B/zhiJQltmXUz81kt0oNejcms9D06gHyx
i1ZAsqrESuqxezVC1h8MNnnJgiyJJdJSJiffwkJqY6SnwI5nzx+t0KvsTNJsqnF85YWDj5X3xq07
ReIx79Z62rAV+V2IqzehJRpoOtKyH/VWY/t6tUFlE9Vv8VQfQhnv2oltQ78+0n6+s4269bp9GOvo
zgtwNqHQbeW0BmAzf6Ql+5hGdsmakGyDWvR2cBYQJFP7BzqgRjYIIF0X3ZBBsVwvq93Ua5EN7DwC
/5ApWd0WDzRrjb1LY71vcXi3wNngHfhNqd7W6/BxucdD2M0Awptkhy0nklN3CAnneWrdIOH3SlmF
xSVyPc0RK6LM1BtezpdYJ/02JFlsF0B14j0powe7jG/X1avcMPVuSJu3QFtfl7GQQ17puTkGN3xY
ML9ae3WHVaolI6ra2hlv2667pWu40IruIE/SHSPrDvjb2zGp+Y4t4UTreENUPO/SnpxRjB5KSPt5
DCkH/LOCOBGmFnItuMtgA9mEztN8HADHiXCcQqG2VeF9XhPeS4bVvhZK53SObnzdbYY+uTcxP0Rp
/7lX9ko4Pkun6+spPZCxgCPVN620bdKB7qRlRzLfl/OB8vKmsQnNQ9VIjLvrBSWjJD4aNkC9KaCp
bRyQA32DG5nq+DFK13Ot1wzg8NW8gC/pScsn7aReyg+pWmvZkArCkC7azIYRkDXXuwkyGhAOYKGe
11kR04cOtZ/ahH5a+HwA0rgPCe4z/z7MTEjeRK88Uu9IO8wbh8F7a4hGZSBrroE95olfcjUlcead
fu8HX0NwVaWcy1HliVIfkHmasBmBa+qcrOntXKRN1lSr3zjNilcUtsDZk+ZcnAda4Xzc1ZT0WT+z
SpYUHSbcEYi9E5F929wDqtzTsabZyoeQR2bcDJM5AgOkWYUKvamTysp5XLesQTnxy000mioXcfi4
tvZtHe/WH5vVVHtVVYmMzLKDkOvl2LnzaiAO8qXZUAwmMSRcWDSUWVDp2ar5fYzjqxEnd1bhnBfR
5xbUTrksI89cmY3zKHKSTOl9QbbzydaebMPizCntq1sf3ZK6gvygqgcctUBIV4Bn6lMU60FW6XSv
1fJ+Di2TroK0IcgT0+2OgrU414qq7UAjLssWTEHfhZ68TijCsuXVHgRQLYvSFhKTGUOw6knmCnjG
XFNltmBxVjX+HV7cFpCPhrQ6XfG0uytwuvEDhBHf9rfT8KZaCeS5nlbZhO/NsBzKNXWbJF6vZx9Y
jqtCZEmC7JlNBtirGfOk0cWmRhDWyvTdWqlui/sZKEzKx+2A2gc1QUZCFG81arWscXpeidiianpL
F5VjDx8sGvyKwgKyuI7rg0gN6E6AZui+6Bcso3n90M1VuymjSIEgWn2qTQvhIa5OM4kvM5nyUSCU
rRPaVri875WhoACKH1fiJci/xaupR1s3sss0T8vReqBovE/rvBI9SHCayMLUoIkmCtRdkF+WyL9P
dDRAnlxMhlusMkpbtNNYb5lzc+6SVHatCzma+ZnhhuZ1xbtsWYKTUQB5NYZfMWSDBgjbRePD+ER0
B/rROibyJOIKYMn6CNHEX8y0bt18gXyx5jX6PEIn2BnkkbQUWE4liSWteJoV3ZYYBhO26LissAup
I/i81IBElXhVmXTZx9T4LF1CByRabdOVANUYq2Hbo6SF50LvPeTnjSjaj1NUrpnWxS5GQKIpkN7X
tt1Ny2Guo1UWBW8BaN1o7z4Bk7BZIfC8BS7+Lp0juplpFUlgC06CbLkbo8pIgTq/RysAWiZ2UBqY
sraAVQ7T53Wo3uu4gbwy4SpvYM5R1807ZBp8bBRE/6VtMjylZ4QaItMpvfN80Bc1zZ+9WK57C4cK
CQfqWRTg5TVDoqreJj7ez6A5AScAcZLEsPAKhkOiBZbcmFqaobVyrcazNwdSWZu31VrmdQlKWOfH
cwKiZzROIF7YBVwq9MfG0TuldZcN1XChVB1IWG9RM8o2ircIeVD5yII28MuiJKtIc935BNBe2+Zl
0ONuHaiRjc8gIJVb0KEgZ/uWZOPgDezbe/hB4ZzjICSDGuRehBW/WvDCZd+PB9b64lVUDt2G9P4J
akcnm/YsN6Tycl70VW1jANQFxMwGNsauXXV2NbbS2L6SVQupEo7QSp6UGGyY1MFsUt5NMurSdluo
+a0h+JONcLEjom9krUDhqDTs3WgBRK7CZ0LYfGWomU/Y8SmHEoSXDgF6O0VwJFsQrUCCW/rjQLuf
mufbpBs6BUrWazFG4YCm2CjJJtodv1xq4oZtsPY1R1OrZDCVUnKYFmjXUtRZX7A5W5y3R1y784wY
2jZlZI/Pj54b9XQ7UXZKRlrtqBLm+PemYq09Nk9NXSzr3gCFHFFvjtOymuOXK1f/+tZqvkBGjzrI
gLM+duCh7ZdLzJg+Lk9NoYtKFmEugaUW+vjcoPrnq+dbQTR8v3jwbDUHZCHfdJoXUBZ6unxuktmE
LaH2htadPbYiNscGkpsEKajPog71x+fGQ6nhy5UW6UQ2zw+F6Z0C08FLikQ9TGj5qJ+cbqiScGz7
+aeG0hpIdTjHukKbZYgeUqX7DYcZAs0gGU9dDAAh7XFWIDzAJBIoLig1n5vKrCB72sJKB/JyESZy
HBIKRCysYfO8M88Lfr4CqAObAAUjjFieJmMGTgSiWXNsCzoeWwCACZtP+sm6E70dnN+1IFHIZIFK
SWy7w1i18dG1Jd2LieSgwdSngGDXcT1Um78b6tlaz417smDhY73RUcTObQG0ic6s3SXgjteIq/W6
L115HIqpzNYqSi6iGgFcDoN505bhAmJqf01MRY5k7qPLc5OcRm6Wi55pvHUTeLRfyUpzFqUbErro
pAf1I5rrbm+TFnjtU9M/NRUAdalTEM8s0XRTMwGs5qkDrQm6FECit0MhVlm7GoR4BoFqYTa+vJnF
El9ASwGpb4U/udZBQXhn6hLxKj3SPs594ehWDamCqolWl+BdtEflCJWrpeYbBHjyGjVtAHGzh4pQ
bNvzUE+XelG3YYpVvnD+0c+2kZrZ8obHa3nTQwnjsvZQDRNDLWSR0qs+NMMJsIqCpAn1EPv0rhUL
uiZJiq4Hs5yAI4uTRe6Na6DwWELt4vzciHUVO6gL3XqU9GdadcCtKciDo0b5Wta9h9A59+eFzIXK
GzyNRwMAoes792Y2y7BtQXAEVCrKXWvMO8Rwsmub5dJjlBy7YPmRlMQZ4JDaG4lt88v18xvPDYVE
k5ddt8h4iMKpCb06xWkGqD41sg87VsXTMalH9KWJvjwHPWAD0hlos089vIzRERUI8mmauEs1dvrc
gyLQcpTXOqhrzcdij323ZHHn6isE2phspqTYrqMLo2QW2y33xEjlk/X83BhsT5SxGipOywh1tqrF
Z0rDeoZEbfahq3ILcvPUmvVM6mbZojj5DKWwkDNag1zuXBnkqLDeUOaQdE0pzlVZqq3xvZMd7wD1
PjXPV88NiqbmBLI38OmhOz838KMInIPKEkAUL2TVma2oRHFaU86unJ+hIV7s5459mj0IigCN5yw1
3Y9zxfnVEgK/QtOPwmF/hec4ukZ4CbkYgXM3ZILyVdmou2hwDGppwDORGcY9bjmGVKD3iyg28NHq
TADC2znC1zxsavC5o+uKGxQN+LqKoeFagAKXLOa916CWgebTJc1j6l9bbfAb67Da2cX4fEJVcvYR
1J3zyM5v9eKrPU5adlarj858Q9gKMg7uW34ANLN1aKyOXp/wyJrTYJfqUEOtgs+qOY9obM50XgBM
CaFBBHC1LQ8u4VG2GJCY6zGhhxWYIRSifXLNoUizFWMLngnFtP0QOnoc+pAcA0C2zaqa3VjSSK6M
LMC+Y39wUPxdimHYJFWTglAWSumhZiRL3rc3a0lmaQ3RtxPjp8mBaN+IZbpOA6AhU+r4mEwWnQT8
HkyiZX6wPdSuyzZ+5QPCWc2SJ7BqQCst2R2wnR8jB8Vh3tVlzkJSZmRUH0FJTvOIKNClIMdzq5vN
GJXF/6bkzHZkxbVu/URsmc7AzX9BG2323cobtFoDBmzAgO2nPyOySnufOtKWzn9RKIhQVq4M3Mw5
xjdcqHHe02UJoNTVLXkBKwOnJSrU4rBTzOvhfbLrK+/gwDl9JzBs3Ay4Z5J1Y5T1Xf9EsexX8DpK
LtwXdMZr5XQ+Cqnd8KuewwRtRNiUvgqDjIkJPETLfpiuNg9x9y1uQna3MNnd16bf0lh3a+4O9JUP
lz5oPvkOxKGJ7sS+QcWk/HUg7fvarKRgdK3zlUqVBfMg0gHgRjrphB1Ix5Or50EcGKOk4NsKv8KL
IkghXeYkPS9XMMLwhrYm0/jj4EhjdY52iqEhHCAYpD64GxkPxtt+mLqbrm4EQ1ct5MhmEBFkqdQE
L2NJnCRzwuFbvIWmmBwRpCuKq8ofnPsV6AhGATskLVTY2BsAKoj1uMblbBt2ZvDW3MHGRefrpQii
5Oe6zuZnW+sjNKwFxYNb7R0jxy1sxDFmKBFiSHkT66dsDCf3lNQQLNMGljmoELufxjhZ0t0V+2c9
Thnc0wokWvh6s/ws0lvVGi9uviVWvMJrn4/KW3Ip6wDUxMCfKHdKj9rgTsR7CGcp0Om8QrlZrB6v
ez+5h0jEP+eNB9fGiaAmrMcNjgjsMJ31EE2LpNvHO1O32e6L8Z5a7M1BM8nDiJrn/uu9r8sovKxj
7TkZ4qga6RgXIcP+tLI6SkUyD2U38yizrczDYT2Oc0tLmkzf4ehsuV87BzvS4WejsaPwKN2Gdj+p
MRRZEkOoB6HwNMYPeLwbHBaprypK9PXrFf40fZ2np3ny7se1ng8ihNwuazfI63ldslY7z9IKADED
I5mErZebsAZDcLt8vYL69jvw/KSMMILqqRCkp5c15CepbXCEDAiTbFN1CO18hAwXyNTWBsZh1PWZ
1/pR6m2uVxCYz6mTJPaBkuEFY3eKY3Nwp4ZnfMP/dRv6MI2b9olrJqs5GekZ3bAquwQ2gK+urtrF
0e/GnDPAH4Svxxm4w3WdubraBXvTKmVYDTP7LpuNXU03dDnapSGj2C5G6E972n9d5fB9J7N7Z6lX
1J6A+h5s7cVN0O16QhaKTN6TWMyj9lp6mGB3g1P6ufuo+oQK7od6hvEu1L2X+Ffh8nTbII+w3gHr
FLe53qHpJsqpolE05+R2kUKlchnrIm56ni8D+bl1+dra4LlDA1wHvsCuHE/ZZsKm2vkjHZITaSQ/
bzFwIG7aNPAV2nG4fMXYwqUcWX1YowQFpAcnLcb3NPMg12NYTh43LwkQhLRvxoO1/nqNFe8vCdQi
KDYgEhzrdGceoB/2XfebcBv4umLwU8bGLken4F6idYjhfrj8ga5QKiD6VE4SgbPZAn7zyFi66+ZP
hNLqFLMLi4c/oAGW8us5rDJQV7KivF62MPcoFM51I7+SyPkhB41GRYwnd/DbPJnpm6iDc2BRGSR1
kBSYMQOMzL2r/u8U4z8Ytp+wluaWNX9HSv99+z/vLW/l71/t969k43/e/+ctQLi/IcIbqfePm+L/
pQb/Cxf4V6L1v3z4/wcNuqEfAt/779Tgv3OH/2EG//6Zf0OD7r9C14uRzYnIX8jff6BB4IAwHP4N
TOM3/c0Qet6/bjnWmCC2S3yE94Au/s0QuvG/kjD0KQkAwicRDen/iiH0XZCK/2AIQ+Qg6Nc/kcY+
IhHknwzhWgeYuu64HamEkO0q8taENT83ZGoKFXK/YAEv23aQR/y4l4u63d5ZnHWLXcuwMWHGXN4+
xstIDh7wtXRdTFJan8BRl3Dnt4n7Vd1F29FFTUP35DIrfgEnwu8UHYN8wZJZbgIzxK3hoI5jOBay
h+kciZ2DZlh1bmsZfNithqfjBm7WCTLeRDWdoIHj6dQ3D87o+q82XBNUHS3UVB3WINyG8DSEc3Bq
84CglzaRrT/3jR2CiQdYJFBEekvYYkI18dMI/QD610TTOTbheWnhO0EErq/Gn6fzPqAqHIZDtEEc
C0ZDjmHn/+72oYXNScmPfvazMYidLNp3J6ut46GPNl4F2+mDrAm2DCek9wNK8ftJQvHZITPTXiUX
Bhf4FEWqDPxkf9Cx0A/EJi8QhHiJtvKhX/vp1NzIHZLoF+Iz+TRMZzrOzTUgwVSNpPktnFZdeeKp
K1T+KNPj7B2YGERJxrYDYQFo0sMewdYI5T3ph4rYaT4PGeBN/rDwOYtcy+/6MBTFjF0Cf7aV9yJs
Tdkwu4IKwZoYBSaGndPux3700H4GJAsaHV4TSodSkM0W3Tq4hR/M9NRMtXvtbvBcMArzA+XNG2Lc
Hy7f/YP1sZ7qYPk99dH62HvLM4SpezLrFrrANIO3soA5PCv+klGorcUp7FBGCEcHR+yLjdnWx1Bj
LYv2AFuQmQpS93OT7cGTs5jDYrrtQOZ1Pi6yvSg6/9lHt740GEwHZ9AQv2bG0k5zW/q3lg/ja7ok
I2FpG7q6nGfsTPu6TygLQ5KhYepepj5WDw2bqq87dAiDqx8BDvJ8kq46etp3YLSgcRzxPR4lZxo+
SYj/yNtg3ChHEnqFAzR+wGmluZkkdOneMTkA1rXSI+izrw8m2/xMQJE8xF70LGPFoArTb7zuwsKP
5KPbGvmyBPm21nD8eo9n2IsbzIOBVwMS19BG6A+iNlbZ3s3DZBF3mOtF4siHxpspxuP0u1E2zmef
QJ5cuDnAyr0jIR9KPUVVgnKhWEYOX99popIMk5uOGEpQ36AL9nSYUWov2LjWpj7fZLZ1FQGaCOfV
jBqukfVhSDvwu+uZVT6dfqGK3A4RKEO4mFqDBZ26QwJnLYVINqT78sWqGbjHa1TMYeNlHvjSIqDN
fLBGXzkNs10l0G/9ecwkRuFJ7F7e7LV/JX0ekvohCjW7+Cx8EzAQ7qj2wei0Q5TtLaYj1h401b7z
Dd/S9iyBR6SMtpnrU/RFnOXearsHf1FeEdueAp4mQTp3fV9hNn2wiGwXGJKpnpak8HvPgJOFM+zY
qTSoN6vJwG0jC/jKiN6JjZv7eo4z47l1FsFIyuKZusdE/AZGt+crNPTMmaVOfb87tljvy7G2Cjac
E2fTIu6TukEtYtathG7421XBz26Sf1x5aQExl9RZROk1UpWOuwyZELC3ZAAEdNzGArM6Y91+jdcJ
DyHZ3klNgTNqDTqT/e7H3qbgdj4XDDcy9Cko0CBXJP7uReF5Um3Z7Pps7YL6nYmXRfSqGJcwRxkH
106YtmrY8jsEUtkutj36uv/VhQqTUywQYSapDyTxUYN4EyDI71PnT6ky2sG8aR/HcHvhWz/mm7c0
WS8+5ghwR01XEBrQe1IJ7wc0sHqH2TBnegKrZAV59ZPmMhvnndLlzpp6qIYBkEek2tNK5qxmvkh9
HVfknVn3oe59miZBlypU33kEZtuIzLP04no6B4uxZhbOVwshMccO+H1zHJHdPND2EWvMg64B97Wz
eh0Vfedj8rzJw6SlzshgT1A8HmreLZd1+kND0IuhH1VSf6AFve+UUfD2l8vYOcc+ccw15K8gqJqU
64HdthbYhS79IQIAsTFj797qHycaPBJHwTbwwHgC5insFHf5jjM9UMufXam/132wwE6eZW7nD1+C
GuopyebpdgDHvGY+756st7wvVJoD6CGzN3MeS/sD+mhT4HXAxTe2DA2kRnKt/S3vGPuUI3jAXwxg
RBqGgQNMcp3T2UWVZ6332yYMrLyHxtV2LksdFuKF+VqDH+a4IxmGLsEQFu7n3MKbMljvZW0k+Fnn
d+O1aHMjf0wX1eOsiXOkxu8QVd/sj2UABLD6pAq719rhj6zn3+kdI1DJ2wnUaO0+ua550J1sU6Ho
ZxSv19aLX0GsX2cXRvgw/zDzeD+KAH5XZAY0SS0vxz3x7ibVpbtp8w6M3MusFwzMthPlWjfzd+iS
uLLV1Ok0rvdTMM9PJpEsC6daPQG4e/V6g3mQkPieBKct0uxch5SdDa0vbAvY84rFfVq6T3+DP7ug
L9W2k58DGQEBA7gEUTqBhmzRPWzMp9U+Bs3ZD9kFK9R0FxmIHiRaVIa5tGC0g5RFrX3m0t1z2zO/
DEawgLsztTCsB/VW28kcLNn2vIeM80Y5JBLkLo4LypeDWbb1owWEQ1BdfopO0QJG8HzkO77jnZrq
631KZZ1TutnTIhI0FRNdc4bzN/LVcZL7QLmgfU3/4o8B8iBAa7EQBIce6zRKFt48Og4/clQWqafI
cFTCTGhFx/AIntVN+/EmlU/7fHYSm61t616+LsHeewev6e8c2QXYobey6cbmw61XMCCNVkeUjyZb
FyIP8N9YhpzK/gpNKcjcfVHP0bRZWJJYA6WhM/SusX6GIxWkg8VeyW9+RxLMP+E4bKdx8JsDh3JX
+gYcQ+L9DhMOWEMs6s1s/rMMZ3KjXmkaw+p+1EAfJs/UJ28JTDHSzU+nwf7sB6d7rEGYp6CffoMk
ldAKx61cx4UWa+N/8+IF6roAm70Om8p6d23uI3buFu19Kj96CutcrkH9Wx88wT7CTukXvc/3hA+o
XLGXlPBhBASDOXjyGGhOiJvxj10kmctr/kck8TNvGxS1UGv7mj1tXtAdHevPVQydISJzOZMVG2Rb
JzliRvqIZd4WCjZfmHjg0LzBfWbbVu2N/2Pt9XoX1jN/C8f4bidqf+iXpc2wnnhVuLnj/dw7n53h
rHIi4ZRcMXB97Z58R4uSQf/s0c0Mf0Ii+iPbwy7r2eicJqiCFdgdgL9iK2WbQD3TdW6c6+LMw0cf
YQGhWJPCDdPZYaxNOSfmxKkD4b9NgG23EIr8KYFX19yFjNCXYLXHdtE0rZ2tfQzdpa/I4ECa6X2V
YvtkT+uWdZKQuwXwAgmasOyMFtkUba+t36vK25hGhCHqy7puMMP3c4Nq8NEZ173wd86PxH/TcvDv
xohPRbzqasAk+RH6HGRYPZLSypijdB7j+5nIBvj76uY+t80JNNRGl/0yyxXr5gj6cuk9cbffYjfw
FCq+iObSqHCqHNF+zN1t2+kRthh4J68TxKvUCkeWvbD6Aog5c3obPyVf6Q7A7x2/tEzsBzss3YVx
zHLVX7kTbxBLd/mxiEsNiu+038ykXitT9bJ58uaZ8Syy5kwSCTQcRmO5sh308dab+8g2n0GAQIjq
pgk+itBli97kEkVBUimtnxqhxWlxh/hgQxLmvaliESM5JWv+xM3Wo2NDEsmDsD8ml0XtyRHkyng3
bC2UtOZJWBKekWH50TXusRcDerh1Tx5rcGGPvLefcUPn89edat3k0mGN2ucur2kYvey2n1Kp0aq0
qE0siGe79903ZYG6QhmeCnebRBZ57VIhRxEfZOJXiiekSUPoJbeCuF2ib3q2w71HsxHZpsdG+Llt
g+sQeX666NpFOsP4VbPFddmvmNPj0h3DuJWlmNAn1jbGDkv806oD9+j7BHjc7UJihZov8rdKCV8/
L9HbAm6WzsFehlreIa+Vd+Fm3t1eAP1X3unrEhnv71dft6i2KSj928eab2dGeXz0VV8fAn98j4ZV
VT1LtnujG69Y/W2u0LU6b6wDt9LxPjrH7U8zkeABC0dGu2m/k45+3IJuPBEGJoUunfMyjZu5don8
8XU3wop5JO5WqmZ3XtoaiYABrVUOXizX1CbvtnXDE6DgARVU5KDlQu0bbsmKcsaP8niaMefGfswc
DpsNsFyHzaqmz1r8lEKoC6daXVBqo3gaapsL12HnuEHN53muPswsGB+EH2e/yY5sAYw+8aDGPsIS
pV996KKnwLcHTsLuoY/AYEKbDC6bVeNbr+P3wFNd0brNSxz1y2XRuypoO9509qFHH7nHmaDeVC57
0Be+pKzqEvMweEldMj3Zu6lJ+Ck0A2JTUXgxtwtosOkibDW4dr53vOIv3v4G3aNvMJVIqLnUXrSU
mEWm9IIweVsnABvEa6qp103hIKRZjqzxU4+MUAzM7j5qthcbtevVj+KngHbyzXFsiSPNklzHwNwa
2ScZ4tV3xHWix2idhgzbHDvDoQ3TjjIvo1NIkGdBUUvMGp42P1ku2OYUcM9lLhRdl7yDJwXGwG3y
tt3+AKIiJdXtnG+I+vwo96FLkCtE3GwQfuq3uvkOVehuBUDSpCQb6h14sXGH+wBe86OduydnXJwz
qoiPFSJ6JrkcChp04UE6zgXRN/aswz1jtv4+TBH7mPy2xrA1ePZr8Eqt+AF8JLkEDGpn6G2Xxtbt
cZrYH8noXMajTr3Yr2IZxvj+YmRsds/JYRo01SCb/jqw+8Vp+6LmMrm39WndPPrc8dmUgYSeYVU3
3KtgPI9J0z/MAYfArOY/4wLPsuk6lsOPmQu5t+oSJvUfbAQwi+HCnMF5pBwB1h87rOEW6H8v5Xsb
bmFa97A6ExQQSHM60KUyAOn12a+b9ykMMNfXWqGKGl9sv5L7VWFZhPlzAiH2Jw4c97j54rkGWVlF
BG9Lr4Xf3gb0OPfNR9cJ5+pp1Hg4nQV1CA6daDNDgzGnzbIcnIXGgE+U/NYHzlMDUj1bAiFh/sz1
xYsjDC6EeT9NFzNUwrOT+YpElYaDV6KBWS9A+QDgNNF4ILYZgDPs0YXu4QppazFVsKj4bQ7wdAK0
r+e5Z/FbM5p7JQgw+6XYjAGxk+go95kTZjIY5pPvfsBo2zGQkAuDpaMPfYRpNKzAMzVpToLHvBAI
QKJgaLpyr0VfQPhT58XT6hxmaMIPvF6Wu2Emp43Z9n3ZoJQRfR322D8HJGrvhpBnvR/EjwuWcVWj
eOPjNpRfF7NOUyZHVxysoJ+B46DLsAMr/AHdJ9m6kgkgXvVq+gyPI85AE123nh/F2L2NSY+IyILg
qbMdlil+EqD+QtTpMGUEEHD2C4jalsrwNIOiW/FAkJc080u0Ir+0z1qcv24R/4NzITJqi12gnh48
NT2MZLlvVkoPSibtSSlerRiSxzpuJnRjiX3sZKPLofN5PoSheYo2dBwOU3DTSW+ftkb1d7M3nns3
dKvZXVnmsJZ4KYUclozLd1PX3cuYqONMNwmQg5lch6y9rk7y2TcBK2O/744q3PcrKF+wxH0EFM5T
p69L04xD2aCpSZGMpffMDH4OmLo9dGEnsx5AwwHbvL6MS5LJrnbvHDPdope3l62hfe7us5vbHeUS
b/tHx936ZyCL3x04BY1ZjiDqGlYQg3qKYxJUSDjEQRot3XgPI4xkE/rcYpw8Nx8QiCkZc+I7z3gI
0cgShvR8N/dLeLfP5DgMHZw9h/FLcrsIXbg1siie5H+0cNxTRwLnJfYUFAvOttxb+g/tQkdFzqw/
WmfcUzTJTun2gEjAQjmFptO3eI8hHxBZkCgfnKAp+ikBZhgGA9BEd3oNxNrlMAbNY2Pj31LN+lPv
kcpY1N67rG6OgI5d7AaoZ/YJgeKYMgOAXZAr29E/CnWwG2wPRCqurgTMil1kK+wuuEnxkPA9+hOg
8qB1rrJenCty37eWTly+3lIRCtxwgQ3GxZk6Spw9kHjyr/u/Xn69+/W5MjucyKSjx3pDNnVUO7ve
cCeww+BqDfaww4zjUvIhcsY7n0/ibuvty9wP/fHrra8LxukAxXH9zS2AJkHYFb5Pd+81c4c4i6D5
xLox29SOGXq7mCEkJ64goqPqPXo44S+N97NwhajGxE1e5w0Ce6CbtvTi7Yafb1G6ltugpnztUT77
I8auo7A6JPMC6xfz6dyqDXK+MaCjb0nxKJieOwSKIf1Ntvi6lYuJsf0F2Xj78OstYwDyEeKrA0Vg
I8WYQQRli+0hmT19oNvcPvqLM4Ii6MiPFXKPXLzpdzD6f6xH59cQ6VY0iA6pmiB5kvsmTqhQgiNC
npAUmr05BiqIzlbV00F1oXeZt9itVM8R7t/5FSWTLhoPHwrgJs/TqmXqN8r5iUqxtL3Y3wblg34N
g4/av6AVoBXjEaTKbZEPGwqW02aHT0TW5cPXBbjklI+7GTGTEV9HYvaXLwMO4sN1nqZtQ851SwqW
2OWwG2qxfVD7Cs70OWA9ObF5SvIaFW/e0jA4RsMcv3vUO01yTp50V39qVXvHZAmGuxU4seHremZe
O971Dg474Cbeym0ODtPM9cEH2MijC0rI6ADdGKB2AOxQUwzfjteHfTB3XHUPAmsEuLgRezvqRRsg
bNsK/RSR7vc2G9iH83gM6QJ6K2keVhcxHERZnaxRsCuTST6yxQEOmWzo+kFROnWXHDyg0wYy7Grl
c4wkAnCxA1jIOwVbGYrHdoyI/+oYeVJTEGZIGBy4uU3CEF5uBBYV6L0LFn+qt3tnx5EKk94uSoPe
MXH8oVDtazpgL6kCZNWK24+tDfAu8Nh15nn0LnYSjFl1bvT8nFhVWXBL0WSrG2k9oAcwcfexgIxA
lCaBtfzc9zQLXIGoCRakU7OLCtVHn2oJQC/aGCpe/8w6tLkmmKKsi9xTvY/mVPNQAJTpsLXSPYV/
4eMJqe3qcPeez6v/hAx/2nnCnJHO2C+bUvoCOtNPKZJyRThYH7u2xJhywLfQulFHn3sq79S0VoEK
L5IO+gWb2hWypHyNwaYdVXALH3ctUIC9eXQjc+g1s0fq9fxSm4Bfvl5BCA+OfDJFxDd+CW+XOKHp
JMPStMFexFBQkZyNStafE6KQ5DBAY3FC4JP0alST8nOZiE17n7SYa8vHNHYGrLD6vsCeq3YjsNBJ
VhGJyJxB7DJtObzdbSP1UT6vIRoVxzftuW48Wayb1SidIdGvMRIQ9MUjE6gevckC6Hi1t55+jAG/
82h/DR1nyMmAqBvIkqsj52J3QaljcUbiKVnPXOPf4WGmIQODnXraFByXV9rDLxgWoB++ldk2A2Hy
4dz3DtTPiGdLKD9HHdH8FklEGKXBZtk+EWwsWWzA/Ufbrzjxnid/HS6WpQR0YmHxRLJViTl1ucgp
sKjKMPmyIYPUwypYe9DFXa1wQMMMR9+zWYepG/cCED4DzAQTv0uldL+P/KWZVi8PJHVLH4Ucpe6z
1rzcvPqe0J6kZtVH3zpxvpIP2AtZHXVhCl3lSG6rs8tUTjnwka3Fvu0s9txy/TbXpC5sFa9sBWtT
P3YYq0R1H1ZiahMPooYfmAo53+FIFdkwMumT67fsPepPbUSfG6Qvcwc6aDqYOIAcv5xNKPfzENTv
ykl+MZ6IQ40vMx+RnUoBjextm/mei/NfJEqJuGFPLVS4zgWPPvpbuhg36yd2Bs/zBjXvClrwBdvI
gHZk3rNY61/AM5/BHr0hfB+kk/B/QvRCbvhxO2PacVTWqoQJE+ZbfOfCRzu5gXxAVs3lOIplTnZx
uak0PkjymeWRJ/WfuHsddojctu6ekeu9QHAwwWYR0hgrfwGWBd4wE6yPnsf9BzHzT7TAj80CmBkO
wn3IINxIB7KkWa6e05h0ccezH/hApObtSfqoSnEWdgj3zGmnP41hugK8BlcYhmXXIoYVmVcMlOPs
8u/YQNRh9KZDUE9nExhQQobQjHefvaEiI7A19Izfh4YM0aT5qcXmhBYAISQcOu3CFOyrhCTrpef+
cQEZ0U+KZOhNgsxBCCQlAxvKMbF+GjUcj2zY95OwFj+NwEfTK1m5Onm0vnYrJzA/hzBYL6HzsNfb
mx/jLOBd08eufm54MqU9vymENjDlhNOwwdX2Ml9sQtCCIWK6M1760m/Bx+kG5TXsApwPMGceVcjs
IqTkoFlLarpckOxGFKXZ73c2PoQSBqCZkrlaradSJ56X6810/vKbnV5OaRIujzgypMsjPA6N/UFi
VYR1MSZpiJBSpucpLLkbVtYz9zOKWnhz8bG2kEsbNAYpOECSsR5emdIPCTi+inN9Hh0Pwbymdw/r
jKztEI1HEThdiafeF9gSvWOAuVCG/oQDLDayFCMilDlfdHJNtn2DPNIiLzWsD2E70TPtnKuYuu0q
WniKi8y51yAZBCfsEkEmQkHZvcUgZI98wbyt5prXmRiQejRWlPVmn2wwIG02Ifk0WFS2DrllOc13
hTwZlRMHHOzd7WO9F9gv+6oeOu8lIf4vPlmMD1qfWuatHzjGayok9dlFR2Ah14T8Qvej8hm/+psI
ogNp3fiXp5YP2OLiYWcBYClND7c4fDjKJO1NzKtFBBI6CwPgxFeMN5iLYS1wvI/XRvnNLECmCGe5
uMjd1C3AOjrRH30bogNOFLSZ5IXQRf5a5IrDiuQcP/ibfvOhAy/w/q3skiNAysVa8T7bjwWWFdIW
zDk4XJgi7pAL152fwjVF7+iBYcAhRS42NeZn1p3Xh+G+hUyZNZH/C2eggHUzyRVi+V62LiTpGgIX
jqYHF7gpCyXDw9E7c1h4QeTnspVHtiTnvb82zJ0/ZiZ6sEoxg1fjFz4LbCnXDac5iKmYOxfWkm3f
lhj+H06peAw0I4B1o4ro6NMZgZt6UwzH3K9tscYTwC5ud5AJ2Fg2sR3CZSW/wm9Nq49LAAlo8bFO
Od1Uv6wHHXgAWjAGs2TB0UkbwcItYGcj5ugXEFV5hVMTQGDq+QcKBTiPzmwLFtc2i5mGu9Qh1OdK
tzlKAIcJjY4G+mFmVPfYzQrpYJFIfIe3XiPK23DBYSvWOYwIVxZERbKo3X4tgv/D3XlsN45sWfSL
0AsBjylJEPSkKJfKCVZauID3+PreYNWrypevV/XqaU+YFFOiKJiIa87ZV4fv1ATaB8YD/FUxKsbU
UI9D5XRrU7ba+vFdgWYauyZ26PP1k3VSt3Y2+LUxrXvbDY5pK/ZdrrdPxKbapXTcjdlO1V6b1XSV
hgrOeKzQa0fiyY5sHNsZpmOF29YjXcRbL6J1MzjI+PEerEZ1/GFBX1mNcUjrR6M62dpylTZ4+7vh
ivYvX2mNXm1rp/+mDgrR08iJ4YoBJhAAUBIVQBs30jZ1lkcsbhoth9S6aIl1wJcSbvKseKrm+JMh
PEv7EsQRXTdlrNaTfq36GBWcuEtajsHwha7KrqZF5EkL/Um45PJNc7D7LMHQ248rU4kO9E6e7CT7
iPCpgjzI6f2iKlez75PmRJv6ZOnSWbljX++5Z3c08VdFP++qON2FU/09mFyC0ww9W2ReEezv4ABE
DlYJI2NPx3D+lQ4FzuPpvW92bqS+Iqn0Ezv/wbSDU5nLZ/hBPyvaN2iRUELrQvWEXdQbRh24S/fU
q5ECtK17MXTgD/Yqzrq7bTiviCspMM76G7srh7PfsD69hcun0SoM6mWYvJT0DzW3HDdF3t4Ske71
Lv7RTCes47TNSj8oi6+NwUWh4q8WMRyRsP/sOpjF8tx6KbGBrjuXO8oe9lnVVH5mm09TKp/kjP24
noqN4VLQFnrEUau9uDQuy54ih4GQnW0nhHhQBJ90emervgCVEOjZqjNJFbpowIrQIpNdYv7JqGMY
UC4SDQ7xFKK5lk+aNb5mBeiD2qme6sDsNtH3zNICpNtwsGwla3eGWJL/CPHMmBPOVQMBYV1+NYVZ
7xIZvCQkPa0634Ogw3qNwnVlUtZNauBEeTqjPO2AZIjhhzNG5TafltpwpfiSyMgKBuOpbKTxBCth
nZGIkPCEPeyqoXqOG6d6dpRxnQf2vKoztdkD1dBeg6Glz9KlS1Np3kI3C+4SSPY6Gx1jbXX2LigJ
dOsC008ZUYNuy8ovutSzlMVV1NjipQjZ90yZQm3TviKa5IM2GP+0ogdYFGbakU2397mzfk4TknNj
QIpt2XELT8M99HyQ1xmEgjO6kx/qLo60eFojp2ooQw1PSmZF/jja6UmEhT8HdvU1ofs72+cUO1Q4
6NkhLhywNsaPIOp6FNEj7vuxC1ePjMUJs2RthmHvGZkSelLYKqi0cUvlzavHp0rDLi7l5K7pycDH
6FeGG1RbgdhZEFLQWFrZanPUcQusdLXsfGoImCdbbRtpKZt9Qlsb/Z5nuRAYrAbvoewoyxZhfAnz
3EOs/i4TLDrw4FZDCSooCqM9ShW5ywbVswbD2WRD2LBUZdIz48hcdcoxteaDqaSHzEq3CK8/6gbh
YNZ5VHG0TaXUR/wKZpXVa5Fbl3hwXJzPTXyIwswbdOWeLsC0odO3QnFe2dFIaL9bdXblSOyTDvte
Vw8XW6mvo4LLfAyXOnlEPktdFbWlvis7x1ynyOnWXWnOO6fqB88Ooopifxyeo1paFzbXdVxUUJFa
gH3Du9qsi7rPPmPd943+UiPmeqIr+0b/pdtKHOFa0jxpzvQODUzx3Njsjkk8ml6miy15QflmRj86
irTr/xdq2m+/jkD5Fz574VVSbv4nLe1frNJftLTLT/yppHWs/wI9rFsWXOgH/xkh67/wm4hiGQxj
OIA6GJdgLsTbf9E4UdIKi0iMoTCIJPQFkfkvJa3xX9AeDQt8iCp0JGL2/0VJay462V9YnCpQah1Z
Lqx3OJ2a6vzG4qz1HuBUHlXnIiPGCAekegt8k+Wsvad4F/XavkW2MZ4NO57+eGCV+POZrs/V2mxD
Uum596f0kvRz/C1SrInY3u2uYLLUA1Kraqu2qnwbjOA1lIWXtg6a1wYZzhkuVHTEeFSshqxunx0z
H26ZYW7GksUnk72KipDfFpQ1+jrJFjR3iD7TxviRULXo86n8zC1ysPLqqNpRnW3MCchVZ5ONL5Ww
q9Wr9FoxEK7j5cuoG++/nOw/peG/4kyFCj/1348gJ043bNuC/73MKuHc/0ozjYdYRmlb9qfYimeM
D7KorrlSR5suGp0dPpHsXAUl3hIdJoWuthkCrXS+ZBn+wD7EqjMiUUoPlhWazZYYPIi+RmqEjGvS
sptLzfmQGo6fhpGgcBNPG1clOEHCLk6x0RWY1ZKc7LC3j2mMPR6dpf6OnFhZt2wobV3AeoivAxzH
j1zLaZzNTo0mmNQlMTPha+0Ck0g18dT3yrCTrYmwKYqqY1sl5anB2rWam3bXaaZymrN4uk2RjtjX
RdsVjBTpNWVYJ9OymukpcilkdChDkL9EepmfdX4ehZ17DDuUXYpBPJmzzN0fz+JSx28y+X0GdaCt
LO2tlUbKohS634Yw8mxX2mwXcebVEF0OgYKPv5SJebXx/s+JMh/zZiq2YT8fk9TOXh4PQyf2tZ64
18Lo0lXb240fc/CPzUyuQwNj+tyH4T6pXpWgdH4YhLQFIt6YPKNe4Z0WP2fZ3PBmtl9kOzSrqp/E
Wx/T3Rstmlj/fOX8563n6ED9HRU0L4L6/7hwNFU3WzFIcaIiohFIZwGV1Aq6TG8hX2pn5CNth2E/
0Nz4qBSB+lUfCfBlmHWQRkd2pazvX4QeilufoNpevjJcUW2MpB83YZQDBlB7x3qVvfYhVICrK1VO
48qQPYiLIourY+9VcWL96MuyWFG40V7a+arGfbxma9Vfdavu93rgCsA2vfaaAIPdUxQVZNHeoBWA
huKDILx2wBzZ9jE2y2+DrQsMSAhn1liUKHEhO19jC1dPgZOJk7Df/vkg2r/ffS62ApP+PnNoLIHn
/7f1K9WloZW6iej0cfcJlB13KCHhpgoC4zxLtTxrUVZsWvLGM9iNePRbMrPtENvqvVNGd406LPOB
A4r74zX7K9K89t5K1jCYJMjIQs6QZp/tWtRPpjYUt6V61GwnJ/ri9mm213pLe03NCNZXUlCiz5Oe
1aw1X2qD2ps+SRYBFG6Robi3AdxmbNcIVHigbQ8kpp15s9wh1iYfauM0+zYvZfBBJPdej9VjoRWG
J4c+uakpIVVfWeNtHOd6r01pvdHtsHzvEsBA0RRrdD6t9YCQ5K3GRtWZcfxVWXw7sxkCP7QN5A9h
f5ao/PdK0v4Il3XGXdaZx7PC6X8UWjjti6E8//N5Mn47T0BPAYQ77FyuEBaPv62SopiEoYyaOAYC
Z8JUTx/GgJoLDDDMiib9ngwUy3CMms9KS+qiha1N3umWW85++S4FapskiKejBFIM0EbZa1j4e7O/
Dk1oPc/zIDZtU9hb0yiu8SSo61RtBL+GvlbrIBwQekGzARysHnxUYYE1O66mi47PjRANCAsZs+WY
weXhb388RE6RnFyVTLq356uVdhZzZP7y3PwPW4fBXIhfdw7wG44wgcDhI1Tt5cm/7xx5HAWj5Hcd
Y/k97/T4bIVqv5aYSDG2FRCOWjPcgpsyn4cCRMbYCzgOBrGaKOYCp3urv5pF9B7VTXbjDsQ0Jrvy
TLKqv1vwL5P8Oyy0kZKgLM4x+usRyFxfILoesODi6XuVlllu3d5sDqLIKho2mPOIb61vk/thh5X8
aloKXowGD5lSQ7qI4Y6dZcFNAzp1+pp1pOdVmH0uS3xwNWTlA/Z7F21mW66Gxhy/atn8irvjf1k5
/xMgrjs2l5Cl2qppac7v5p8cEZtF66A9IrWU1zHQWAybEdF2KFvxdZKVs0K/oWyKaoyeMbb1a5Z+
jNC60twnTUftbhShX411e3dt432gr7HR9bq6TJjAwKMO7itkbRq3UzOsZ9MaWEj04g8HjjOm5Sp1
9Pklq6Zoi8slPNVsmZ6JGXorRzX1qhCxuZvTlXEzlX2yTk7pclL6DlxmG/av1gTOKoSm61EyDTed
ZgVf//na0nBh/XZtMX/JdbjV2FmYcPHbupjlRt43+YDrxoHQU7bOcHds61Qg4XnXBlns21ZqGw3L
Lk2wLKMNy9aS0tD6FlPlV9Pv9dgBHKzV+GaFUck6T8kTmt2rpTW+Uy/IV8QyQEKIRmYK4om6/ee/
wPgf/gL2RsGy7mqGcJ3FAfYLJV6fSmhQVZkdHZW4L2ttTx376t5SFHoNZtdTjKS6S7M9WIbbXqTr
wIccps9OSJUBrd20wcxAJp+M81NFVRL3ST9/MUIbfFxbkwnlUp5sx0a1XqVYux/orupCNrWONVT0
fz8QsjjrTCx5ojAzVv8N1nrl8kdAaTevonGDvTtF1QYFFOQNO9AvkS2Vrbmoyc2KUkbYdq//fHj0
/zDAkQOw4dFCYvlY0oF/PzxVEFoO1vjxkA/QVEdlpBQ+6ZEvNTmuesulhAa2UcwYUkxTgcjR6eUG
X0S9d1QFZmBb2291GtOOQqH9ouRBvikUqEjz0GTX1Ex2hUz073Q9nxNZTV+UAQmalkXqpzyWFI5c
GvW5qQ/oLbjP6gSrmw3JjN8E/bQssifhxj4QJUyxof4Kl3C8LV/9UdxwMMD98+HQmDz1b9e7CemQ
WWMGl7oGWtpY/v+Xq0WxDKm7U1MdLEUko8/WGl4mgzxeMe8l7ihIyJGgyZKmWzzaQN7turjMc/1T
s4WzGpg1sJbxSKuBwZ53WFqkQA1e1R5znOOU70WhW99RfGjrvou+JVOJvL1TpleaGfn/cuEL0r7f
/xTLJrWzNMboWZr1m7URDgRnSc+R7XQo/soYq7E+f2CQu+pNF/s1OIDnEMv1EcwU3o2qxXEeZgsQ
cYAGMTtaycwClL9NZp+tKTDtTZcT6f7zARdCW+b4/dsHJacVjIUQpsYtporHH/LLMW/icqT6X/a+
CQ9UjjqiVPcVMCUx9U2bGKGAtbp4XtSu2Bt3tQ15BlZ/gPHfSOUFHd4hmsZDJeJtqxYbaljnxA53
uiNXydw+13rp5cs+oh35UegUAhJMd4nrACt097mI9NdrJJovqVGBOw72qJfQXTjnTLCiticNrLZF
i+djKDsPpt8F8xkQ3HCb5LT6MWTSQPGRgvltH/h0ZLQ2OOWVOIvqarKd1IqOhmXYlrayjdsC3chw
iOxXPc0oMbJmiP5l1iqufHqhkltjQh1FJkbHcd4gZr3KPvdTXfdSGotD+sNNPhLnI5sgy8OpW3X6
UQZ7s9yFowd4fnymn5x8m9JVhgEK9mczEedd5a3gj6UcFKsvtflzcBADEKhHgR+yy0TNU61cR+ON
YQnCxe3+VVUgbCYr5DJAWRKIH020I4xIkVVTl7XQrG9sE7AtZrYRJVPobnWn3SxFo2mXjJysiKRq
1LbjrLxjgN2rRrKBubYv0WqLBg3pAEBffbLUyi9RVALZuYPeeOlN/SymzC8NYGiY+VPw5lPnDQkk
N7a8Xdwnvmo3T42cD9rckKfiiYztFwMVQz8Hq7mkZyqx1iMFKftjE7WQMz6HioIFMKex8KnEPCcB
RbpJ9xRmxgbzhsdABmpm0nlm0kUJc9TUtV2d6mvABIieaYmhmtji6V4FM6U0MUGR+eQW5XrcS+AM
ofjM9oaYn6a9dhtn8Boh1rGQTtRbquXw/1Diw2KyI94sHj6FU4rhDnZ9BOYQX+YtCMO3EJ1FGMUG
GMThJzK2A0bqr3HYI28z0Oq5Hg7MteaNXcAYgsLmt80bCyGmm3XHaeJywcPz1oTvmBdWuom/9NUs
r2OPYHervRrhWje+MFhh8dWslel7NwHosKBogzxPcVcirFsX4lOX087onnudeQ50FiCj6eT3xktb
f6Tj69ISDT831q1vXxj74bwNdCOalp3pCb8kog2khxQCPEq+CiTwNrqAsw9RuAGR14NsM7i4Gexj
Rc+Y7twcbDvGb3AwkRHlwQfYxRBR9U2KD/aLOlsVn3t0EYUPeqfFuSiFuzabmripiFaGOS2fJcja
TYsDNFbwP4FCB1EOsm/elKnLmzMRgjYfpgdPrZuV1TY3Jdb8cnhT0+BiUw53fmh664+pukvhgica
EtYlFQtcD8r9KmTEQ9qaB/7lT+w2PdXeCK0eh2HSUJ8ZrUdNixYj3xV7mq6uVQUAlQSV0XMbyMhP
ewMFV75BYbrXufzTgHJV8lRU1SGvet8Q5jqxcm9sepqbVJbcbq9I1QOov1HoUaV1crQZxTIxhKSf
sUOVFycXNyuw9pXWAfft8TBoCFkBybfGczgW/gQFdUnah4y9W9KO5tYOlXyjJMjuAbnNw0mAxxYm
obbnpHupXLPoqe6wSKyhmhXRrgKfiS6Bmm+Du3NVh6eShmR0QONmzqfI/YwWFcrIm5Z+AxJ6sBC3
5FDu0DsvTlPQFcZSwzuPWKiiAH0K2oMNyFLbK7npjqN0ONh18pbZqPUaEQQfuZn5sSi0jQ5N82xM
7Q85jsoLYazYsszIwdQ9rcqIvCPrKYtVEH9pu2KLSvHrouPDqJ04AbZlSbwyIEjYV73oNjRUvtLq
lbdYWMOzOw77KiEFSwDMrcveCPbCVeKN6mQHXcWvVKaTtUI1DSpxtvdK7hSeniBLx3JCDdONX9EA
YqWz3b3u2vSk1epT5lTjtgmSlHmyLqbnumGAjdJ/UIoS1Oyurqp2W0bQlHCFFT+qTF/r3fpTS6y8
dwUae+DMzSfV6s3VVNmI/bNce5Oojh/fVjq9fZiUxCFs4KfCMUMNHzdUWVqFUp89ssFMx0SL2nea
t9opK4g17WR401GdPTEUpd8QvLl7KHP9J4OoemgG63WEAnYuBgNXG2DfT4M7OvTbu4Lmln0ZVTHe
URdup6itN3PHHAl9Yd01ffjng570znbMkvPj9WJ2FahvYRhxYTWa7UMNIB5qRl+dyr3RwwxMwmTi
7jTjtfnXO9Um3UFN44g16edAnVTPUZhDFDgUgeouoWcSpl8KbXHyLL/48YOPh8drf3/5+N+/X5ss
x89CbvDWKAoJcV+lmpxZJb67AIoQndL8EC5gwSnLyDcQyNIBs2uaxRkdGIjOC3PwrwfkHXySx9d5
u+QnRcOYkbHr4Nou6D8AZIqvxfqFHhk8ThVDTusVMvAKQ98n9ZO1tNciKMIWwhGLMRWQblvM9cTY
ZB8hzeR2g0na68vEs2ru/bC9DJrOxopjgvZah906L7BKFsNeRSSiaB+dSkwkzgPkpE4RF3i/q4BO
lNP5TAPwg+hzolGIaA0aX3KrCXVrVsbWiKaXotL3C6bBxL451yULp3tvivlQNHhD8sjXexYMV9sg
QPKLJj1gN6VGyyArSkD0Vmu38ZflCmGHB7R/k4l+ZZUoDOP0rNWF1xhH6UQnFNVb1DNwbS0WwWaL
ldG3lcRvenAKCz89mfGzDDsFOQMFKK+ILBpJ6VZOyFPSbjXnpi8MjPwJEqHA8MvS9SaEnuk+LK3P
pdkesyHeushWS7yJWHnP86yAQ8DyHSnQLa1baSRXazSu2ClXI70tYt/r5HboiCumNeXQIvTnfq6/
VKRddf0uO/apYH5jCMRXU752NjJKxznZTeP3yFMyTVwjpUVpU95iq9uHYMMr6SMXeJy8rndQpzEm
JIPylyinAZN8sjSfNRfKhr3Vppd+lNvMbDb0CtBRDtsMo/3Uax6qbs/V8DSUcDL6dFc784F7/wpI
BmkBcxuS6Zm++E7kDe5W7Oem7zIQyKXjMGRb+SPFUGNzz6ajgZes9+MAFnann+yanqUMkY6sI6c9
UFzcx7I82CxoyzCEyWEmkw6ht8npBptcqSvFdH2Zl16mqF7rwldFXKgSDulIm7UPhEarxJy35PUb
A5dY4YiVqquIJXu/Q0UYTgcl10EuKptpcjaOitu/O2hh5FtB79uZunVb/WDi0qs/DcK5VbjyYfYQ
bxa+wr0AmHurDsmz4AMOKrdQ22yTgjlMna+N8RY13tGenJNQ5NaOaFWULA2CBrFmMYqIjzAi63fe
VCIMUSSe2+WezQgctRa0JBZotbLql2jVAdvpMPlLB9psKRvwDuvMRnvR3WaH7nriblqX9YH4GzXN
Bo2qF0NiCGZjW5LzDQp5L+msGyoIqLisEeoEtV9j+2AyD0cvRWOz4ZQCQg8PbqX6ijad3LEi1lTv
lRYfGbVz6mNI2XD1tdj1C4J7ItS98Rkl8M6ay/McTquKhdI2xSuZ0d7K2mOgim3HWATWaRQ26mEe
x62lPQEcOgzl6LXIKqruswtEgAR5M1nRlkEcl0mNnskoPqnwoEpmZYBspPx6BVvp90bN3Q5wDJM8
xaadahTnsOcj95pvD89FFe86HesPcJRMUfyablkYTzvNKAjhxXZqqeW3LKsmbhTIMr297peGevik
qCxTkAWzZY+NVJ+hUAez1tYVBtV+Sg+OHt6LtjyZ7bsyG6dkuDQavA36PcZsb7OQa003CXyYYNIl
h7mfCHqsNZP+dmz2/pSgasqHl8qY/XwuD33xBol13yfzPZzHb9Kq924XHzO3unGGejvDA28iK9H3
pRnsdVpInM1jVNtPwEkDf0jFLcIUrKVM3eI8GnqK597aZHPo9SLx8Mnyw1+XOF9jyBYV342GTjNI
kYBRXlfjbcX6G7rKVnFYYcoefbDhZUL6GQFShuqgzL0a3r9kCUwwzcErF5XypXKDHRMu8FgEe82A
sCq5/zGYtKzNE/w/pk50aJklXixpHEacR9UX2iYfFeyeopuw9Gv7KcjZSw6QOtZsL94Ivsaajo4y
sCI2vg0EeR4xnEmwCaPHQLGmsTfDkGxrGzj2oF9xV0Wz+WMYno08uZGtrowmv0+RuY+d/WjpfjPf
KtTZJSKcxR06x/Ak1K9qbeHCH/cwtzYFDFcKCJ7Zmn5VpJ4KwxlLL2vT3bLDa5p3h6wc9vSZQb50
d9NGyaqdEoOkYBfDu5UGnQOMzPM2qAdi4m1t9LsyCP0w4wKmQeIY5ec62CaxhhuD6SZWSboNb30o
NnWAWEfBK6pmfp7bnl6YaztocSKPtKZKUtVKnt0xOrWqetAM/TS60Rq+95ry93vfR6/pqD9HBsFK
oDP6jQkkCZA8sTGoN6Cr3FVZ8kI8+GRUxj01KNLLblW4d3reV+D/q2y8hMHBQZiGbL/9rIZIQkqk
8eBl1nziMb069auLlO4pIQ1FLlMnLwHUZ+k7anNWgeelVnxS4+JVsbN7I0q8JSii5XxkQd7HqnMw
Wizmwv7e2+GHMbKxqskhqhfxSnFa9r+x6g5LrUEy3aF0251t8WEitJWmfccNfhyb55KVQ/FyxG9l
oawFpuwe13MszV3zbCjNvrDMzayg4JjbvTnIuw3g3qoGkL4Qah0I3M2HSBjwCDNcYxqgqkLYFUym
atLNbLdeYPYHs2wxSkEcIreMGvCZ8bWN8rdJ6y/U1rcKVINKc5Cezocxw3bR7zJmVujuSczFTgnk
ztTCnVCZrcBMy1TKXUWwaetv8gU52aY0042jHXMG3hhRkoGBK15nXGPjwEwgMz6P+Hszx/RTWEaA
h8+JcC745i71PF4ESU6cxV5v7ggmN33E9impkOTajjLNBXnenRbsvo7QTivjrWyjA9axnX1n/oWR
p2clsBlLpKtbtQywvoSHHD66AWSjDly/RPOMmHKZEPOiKAF+cbEr53aH0HBnIi8cguBFEc4bFL4b
PZ47etdrXKWLNo4CMlTxOPcSpX3KMve80BzAjx6K0tooItw5SeJLRdzKJV+u1W1gzjeptbvKni4Q
aF8ZGfiUJjP2l5VU2pudGC9oAE7SJIaT+t4YyIIqbjAKVQ7gO9faDzZcgWE6x05xcjRzP9cnp7cO
owLHvRA7NaheXcgbTvBNAiMMG6oBYQNDeNOPg58xuFHm4a6xGeDIVTBg9jJ6cy16jIXF9K7PwS6V
LZjj/KNMzPc6mp4yNXhlmMq9cYi9lpUyVs8ZOeNUqB+slG8uUR34ERxw6caikeAGzQdkq1uIO0C0
xY5UXyuaA6axJ7UVRyf6KfPhS4wKZC67W5MXfrxMV4zKs4A6WFY7Rqotnt5diCepo/1ZFcYhDRmp
URoHUdl3dDK8S/3W2sVF6wzor81qMSka1m6AYdAl4ZOTIbSesD4qLuJN8VQnDQPqTC8pphPtupVU
83uYR5/zyD5YhPrLJa4m4WfIbHscTZ4Y7HtXGcdR3ys9nYN5PFrucJRS3hzbOjYkheP4qrI1dnm1
zXkHqoTfoCUeyopahBagvV2bXbsR3F5uhffCDraxVp+6RNvT75LdW6nZe8cI74PZ7Bgbd6SC3Awx
ynbOvAG/gWpqsioUfePaHzUG73ZisJhBTcDQjthQqc63Bc68VS8jRJ7IUlP92Q5tXxmSFd2ia2m/
SMc82l18Lhxt3+jyRIvnDPD2pBrBIXCVXTD5TKlb2yCN8G5vVOH3uuXlgqFpFcMLv42Ftp2YQNna
1rpPEq9O52sXqreE2xiRMRc6+gj9HEa0W6Fnl0XpS6vZ06967lT7GEKJNJ0AMoTmxfm0Da33wrIP
GFZ9FyOr+y6M+RiMla8SwWuOPEh1PoB7v9QukBoSWXK8dZJQr7OSozuNFwxThZv4sUrQOlP9iOcj
3bg3hfsNqNlGqULuK0JARSPOafGeSLoK4pCecMNtbdPaUcPJmW7EFhqbWzEE3tRW3DXRntxXscXN
ZvpsFXdsK90Z4vU1g/wpGug5iEEKXf/e5+2R1s09pUzRQEbVA+ThsXprXBDKuv4qpWCdHn7A0WOB
ddHhyB1iS3N8k6qxl9l8pWMGsKCnDseooyqqMMdjIENZrMzOq23bd1qCNzEo20mkd0l3v9d3mbyM
Ywj2ND0oyUDiTrU5E7t+apdKJsC+wUtLbLEZsXZjHBbCe5/Nd+HivdRQQYXRycDlo9Zfxjg69YHx
MWXTi9lp3+xW21nGtBv64IRla6eDBi8oy/Zxdxwm85CIdwWGiZOxiPEHlDp9jw4BV9KwUrXHfemW
MA+yI44Y+h3OxlYq3+hstrX8lEj2BJW+9PjJdM0nRnp+zLnyKe7Cm8I0UGqrTG9JWo9y1wiuE49m
+bMzx00JDISim66aXkUwwYQy/JzEQEbit5pF7tZdXEuDCERdoVJ2Tc/EIP2Hkv1sDNA+qnqVRG4w
l7dIO5m7qJiUOhTM6xDuxqDZCq3b2VCxA9XxGTC2E4p2TJ8qo/hSReHeUQquQhdtkrop4jfuwSML
1E3rGiZxins8kPykzoW5bySPF2Re1CNxBcOjtXOI7OG400ZqSDlbEaN/irk/Ja7YmeIL3sGrnTKg
t21OkAKfGYxBTkZSX1NAyXUAGPgi8WZHfDKTSUXhlZkMVEX/Kq08qiGu2VGveLz4+Pq3KsqjdPP4
38dD15Q4rGU7rrD6/Fbuqf4q/Dzeg3FrQRkAtFOpGg8aIvisiahCQKYSBJp0AoplNsPjoQyYF6fk
GfytBf7/eO3xLM9okP/xjXGKuBshPkZ50SNeeTCPKuzZ6QoYJxmLMx4IwqtDGwOKqTrqSWpTszUL
ZhipiHEOYqz/fCgTmwkUf3xNzWAJrP71/wEtekSJcNqWlww3Lg+dzYDXX77l8eLjh/98n7/fYm4A
JtaNbDaPY/Ao/jwOUzbgOs2gn63/KERBcdNzN96qii4Oj4ek0KEbsEOu7WW6RLjMnsgHZi88nkk0
Rhy6CeORa713y5Frl0P1eAY0k7ETfVjuZUCouVTY/j7LU85wVzpz36URJHTOJXLoutfAJD2O7eMN
cm05on+81/LWjpl8C2zq80AcOWVVCX/RwFa6/MbZZEbG41sfzx6vVY85GsFMKwxoMmSlPz/Y39/7
eC1BPLEwrvjvx/8kTWKTuqXPTcqxbgdOT2Asx7qty3qLo+au9Ar0+mS69GXjl1O17aZya1M3CrTW
H1qdikO8Gn625EkZYEu379dKZ5IfCJTolZeZmZeI0e+GDpsJ863G6aWa3K9KeQ4EjB1nFV5rEP2D
FW+y/idKr5uuwe4vB6+gJq4udYV0ukw/W+gC0Tzv1a45Zkm3ZWYZgGgqQCl+Rrmx+8SbSvNIC2w/
Z/YT46OvdGd9fQ9dkXG38IECTEizdizV6MiYiLMEwRXh61N0AIvrviGonqw9sJFtrhS7sAsP2O5B
hLIFpemlOA5luJMKVyWzD8oCjxfTXYNkvKR29UI55SeDUwBYHPsRMUFXF89ICA5dyXkDWxDr5q7+
b7rOY7lxpomyT4QIeLMlQSN6eXVvEFJLDY8qmIJ7+jlgfzF/zGI2CAJiS02JLGRl3nvursjSsOuz
dY6YPukVqBE68ympqDlNh2Y+CYoHvcz2gOcPtvYr6t1HK6GCJbyZXwN2lo1b5pjADdQM9OjmehN1
ZpjDSECctxt8RWH80+pYnbIj/bV9hnXJgoirsO71VI16in01gmVZhJYRr3WKk6kt2XbFe+lo0C+Y
LSHCxFYWdjPY63rzbWj1Np/ZA4j5pMBRgDwIceeF/eTvagPnPqA2u8s36KOQ6VtLku1W0srsPIwD
AyFfzQuGO0ZW7VZQwiT8iF5zHibfvWYWs3n5ZHkwYst5T27sS2f3tOqJ1pjZ2ybGY1anp2Xn2GHK
bli8VU/OXUuukKl3T3GCMU4QEzouBSSjk5mRlo2ztSewC49tFxTcMQxMfXIj4TAknRNmVEA5g1ZC
FQgrI1MqttcFHUoSMrYJL68X8OERTjKy2bvae6uTFGnRMcOvlCcvhv8E7nrXV1BDrWCTjH1YnrMH
usjYKc1V4ZNyAKdPq/ap9mQP9oo9AxkX36nz4RZ/Lfz+pk/hPjZh5IVtXm3dTm573dxLi9DtQmGR
LsCj03zG8Q5adqMPhKdBsq0BcqIhCr36UagCbfOwWsan7kzQvZ3hJYEi4yFYBSDo88p0lYcilkfT
tB680d3AkuM9rMLKcTdDdGFKmHh0MvPuVkX1r7QKdi0/LANDkQbexs6dT5KwdwgrcZfVqyzCphjl
oT7nYcotJaalp+bPmnaTx+zLRYRgaCsLyIagL45XiB4CWX1hHjC5dBlAxwGmEZsmAgRUIlDiYAQZ
wFwcSkwzYGciNcFQRGMCXNWJBfMS74vNG1I0bVfH8s0jjEX58cHpmRJIE31nsYaPvtZYrA10gJoi
PrtTdI/xk4KSyWInzHfZ90TcmteczdjfFJjxZKIYUhJUk28yUCmFA+7IRP2DY6QUkM/ycIhMbtHD
rlpY0G50Yx6HNZSPj09hM/AishOKzL2vxbskoE+JMDNH/dqxQ1L9HzBlq4nE5YQOqCVh3xBgkMCi
zP1y7XXtLmDM4sE0nxSNK/hVyGFzUjOyeguPYj9Oybqsm9AZeLchk8iBtWlMKNqBHMkpAu3Om7Os
6RD86OqrNNTK50f3/NoUsA77EI9paJCTBwAYKKO97WK5TzPIbLnakzj80BAQr3lqHUd/pwZkIdYw
PXBW5LeFJFHFCB7m6zyVe5ETfmXnG4+J8mgkpyCfNqA1QtuhjGI9zugXFcVfFcmnkeGjX3f7hP2E
itpD31JwW0dISPRDxTopi4OsgkvsfVgjgSw2IbmR3EfRm1NKBvjeVjLUwwi5K7hlOD3wr4GZJ/ZA
H82K8KqdTUKMxlLZBlCu8coGWo95oHyI2LzURUCazXyIJwH86U85oHa3gpVS7aLtWaExVfVmGmic
lMfO0V8SaCyOqR/Ixt3ajFLVGB+MtqPWvQIrfjQ8phG1fG7dHEhw3WJ4tKBCMCw+Eja3y+eADPt6
k89ICdM3oTtbPK0kMNH7ZvGMghycIvx9iSK9vtk4EGXZrnv8m0S6rY2AFINg2NCkYc2F2cb/HYgX
fi9t4zo+FM9+3bCzNGgIeqrdlSy88AB4DxCtjBo2ZeQzwMWZBHZF76rYh9YxmZxp9liz0pOuSNtA
D3vTv0CzJZeXiBLbZhsg9wXKn6CF1Qhi1p3RjBO4VpoxHUzjUUudXaLMB9Aff5P2IZmeLYnVvfWW
AZRzgC/55ljdpuzjB5vfdFqMmCpb/jngiPjBYAXRmulDqvR1xN5r2eIjFslvq2sOGZ7pKvc/GM9i
ZmZFJLlmv+yIiW2iW2eh+jfgHK1S27wIDHOCW7rbOccesZM0bvOoPZBsg9//2Qz6c5ZOzyQy/jJT
53tu2AUJ57WBWuRIAnPn2Tklpv7Uai4+i5KEJHBG7O6sx9woLrbKKGwodXpopgmI3ynaSWGc4yB9
jgzn2kTxL6GBCDK4t1Tqpa3Avafe3kzVFiAJjentklbmdYoGFcZQ1lCoRTuUl8+EWUbmbRjTYy3m
kAbQRlQixM27jepxw5YzjGiYi4bbZZbs/OgE1DGsbC0Et3UQRnCcSN5bfg3mhIGSfsXAl/njg71j
7IxevHn0Z+uh9x5iRYUQJ0ge5CmZuFn02Tmw7TPL4fKx35aJzfJwow+2thipxCPx3Mq7OgwiY1AY
ToS5HLQTvtBD657pdb42pnmqAu9YSeOwOCxV5hOdHR0bDHONzMJARbt6/k0o6GESwJ9N9eD7NBdj
7naWv2lohw80vnMieFR7yrTfg6WTkTeS0JQAV6S6YNejwFlW9h/cQKue5LxY/lH+8yRunvG2IM2r
AonaRsfd5zUfrvFizDfowIgT0N1M8DBosGQkWj8KsgvtW73XgMSon5L9F3vNld3DZVEv1rAjs2uh
62aPlfdmaUiaHqY3I1pxw2xe8PoWBCj9wL+4io90RGsUtkie9XXwZX8G76wp5dpAvHaRF5LMH8Dm
vqAJoMio+bMxaH9WLJX2qoPvxexjlaj18Bd3O5i+IOf+xCbazSB+yaG75Tg1GbTl9nH2ffLLNCVD
RPHGi8qH53TAMKzpFWuM6J5oFdcHZyRyx3CNdoVD32WSg9yOHwTDa0piomI9hdkCNwjxJtW+Swq1
vptDCuKs9k3Ff8oudPD4yvtuhf7slPF40byeEOVEUXlFFuz/aWyI9zJIqhxdv+fD0G0GR2rHGgxU
GQwKkK0JGMbWHIrUKvW2xP6QltbkFUMJH19pDoxuPS6+n2pkoG5P483xFhpzVdS7LM4XiKyWvQWz
eSp0em4DqfYbvyduNmBNe82nCX869tITdDn2miBYVtniXMJw+d9Bm9y9WRrsWaIJlbobCJzps0ex
JcX5fi2vynYPobfZGe5cn7QEg4mAlfvbzCWWU0Jhi9F4EaLJH++6GjMwXu6XckOGU1dFfIwYVOsu
eJ9G6YIcxz7kTqgdTXqXl/uB/DACGBykQsbJlbE44dObLk0WzxcT4PNl9iK6KESU3i8xFWYfW6aX
XmASn6Ga3f8y978W+0n2rkRCRPEMDWOx0ejUppDHiDIaO218ziYDaSbztNRn5nL/l/eDzD5Tw7Qe
of+0KzXpwdao/eZEfGd7uj9yNOzjY7GE4hmH+3dGhEKXwVCkYenyR8t051l1NdNAAYilpG482yll
9mLf05x8PCc9vhyTP26vRMS+evaOwBqjrSZF9ih1LNpyYMzuWZKwAXJ0wh6+fkS2RIFhSO/w5sMU
nD/z5BNygfYLls9MXENg7zM5RK+oHY7FWG6SspRPutVE58a2mlVB1MB7WTIgH9If1CzwEHLcpzOP
YBCe6ciDLRn64FEfDYd8QtE+s8kCcJTN5Z/Bj55s06GI8w0tbO3+ANXXOmU9PfsaY8wtt/hkaS0T
nnY5DabqQfa6fYN3s06crr0U9H5WVIWA9Gx7+kgA8BJBUw+E1CTZu1b8DprcPFcNwVl6XLikRxUA
qwY4m7HwSDcjHtlQ7reql2ysLEL6OQ8lvxO8/Q85CcLnzn0kbTU/xbp207tWkpfby6MBePgioqEN
x3ZMN92go55JxxvCfOuvpbyVzRjme4SGx4CAz1aaaQdDF7IMvdbNdrGj/WWQco6d2vomBeIsdKSw
jaKpRZ5HlyRnf0nTmEEeQaRn4I/zqAwzlV+1JnB2aZcOR8etvbBom/RLyuvMXo8hv5lv7m+T2t0G
Y1Y826rnUz4GzSqfquRMgyE+57rpbNMnev6wBBFunxq68ac8aSA11slv127Ug+U15E4Fw4AYjSZa
Lgp+vB9kDOaN7OaOrGRRb70OxJk/LxPv1iKcdbQlA13aUa4t7L+JYe5oJXmfbgeAq1oYg8C+mJEv
n5l4TyYi8urWtF7pkQ/l8ASsCnZjYT4L+sRjGjlvDQa1SxwQJxR5g/OWmFC3xr5nEm3Xxm42LJ+b
NUxwILT4WpTRv8Rw/64kNB29IBleOiZAK2Oq5LrO5v6FCvOGxsi5BJPWvxDnM6wt4cU0BPI+dNMx
OsZPOQtIAuiwApuYDJ+jYWKqg2b5apEfHDZkSmytoueuaJM1EsS8g1sdmKbKvsXyjoT9MdxAnklq
F5GvI7OCck72xoutox3Ox979ttkt0PlOvpqG21RJ6BOlYe4zvRtSGrkGZJK4Ss/VCLJ6bvX2eS55
FSYCjc5z8FwKp71i43DA/QBQGlV7FXHeXVUJr7QD/PxgE6i+CVC80WtthgR0lYdaZrGuqmlCgIHC
WMHAu0yQ326uEftM7oh+zhZTxP2gx4ZctW43wTtDGGY1Pb0T/k5ZkInnePn0zJ6/yibQu9ggYmpm
1M1+XSZnXGgYD6MMthtKl1iq4pTdf7Jn9nYodFP8LgNEFSahUYNXM68YfN6P1hSfh2FEpDtPOE2X
kJC2Swi6MyvrpXNQflQBBsPlYOuEX2uI0rclKHBgL1gUpwwAyjCb72Ic4v2ctaBKl1morhjepTBX
zmZLRXH3c2CkzSGZs61mNf+oB8d+J/5dgIjxDOhO7bD3i+2/FcDsiGtrZgezB/FdR5o9aBeUfcnm
eQzNhhbm3XhVGPHMpqPc+ov36n7pfoAVuC9KXT955BYdKlv9aeuEapsBLZVmeqgq1kE6J8CvSvYz
dB2j46SxCYwspdY9wBGiOOZRhExYqEpMkjV0mFKHxI2KYzML7DJZ1b0XaYxKqcy+M2X/6pX7+c9n
XJoaNAzbTYBPuOPZcpyba6nk+X5gISfsMLe0fYfccJ+4brWeivym6zaa08xnIOA67RPNql055fbF
KhKUhJkBIsmcBCELSDuoAmcbhHLPNiea3GBP3sUJEzwLXOAODM3uVkxj4ndFFuh0uR+MAUKz7eA7
k9N/l0ZlYKgaqMOp+DYE2TW/HVtC8GldiFZIQE/8XDfEIxMwhAW4jY5Uy/rfRgMXgjlOvRtiMf1G
JVQjHiUBSNvwFjOrgxNN+HmabpehqHGasTjrTPchdFbF+X56f8T0RENpae7/d0lhNQkx+diLg8A4
jbbST6qz/ztoliDpHoTuVrO9SQE1XfSvo1FPhzbPwsbzAbUsB0Nr/Z2j+Y/3Sy7OiH/X74/+u2bu
/CAvD4WRcZ+sCjDO7CZKy6kJ4xMtwnenrxlNc95pAndLESEMa+qwq5v2ms/Mh+8HslrBboGB+d+l
+zO85brg+ffrBNa0D4OIEeVHFdkzmP/z1AE2tZzBmUGiI7x+O6giffLdrxLAydVnBzlZAgXTcuDu
R1x6oxn/ruXLMyKe0WMrD/FliX0hKTmkSdpNPhTer9SkoYN6obq5feVe66CQK1J6vV+x6o112Zc/
bqPZO5Xo9amfGjR5Y1JcY685Iczx9g2BCQj3AfS0uaE/DUtB7cuuP8zLNSsR1eJ0jwkZTGLaZwjj
2CbN9D9dpy5OVj6cExK4bnZr+A/IJUEG9MjM49EEpTVHjx0g0kflZ/2DlzDNul9L/EKeZDABiqKC
zY2aQ2PxIdanb6zWKsBhEJvatnIJUMzM7A0ngb2tbVAz1tITQfYeDqMNBtu23/pxbKHQdzFzqc7A
m5rnm4DeyNEDrXVz9B64YWSrrzSbH5tY74gZscu9/QfISQO+tDCvzeRVNL4b+13P/A+Pe9DBbxtY
Oh1ptJNiL4oiyXolkvT/nhIrJsby4hHY14FSudx9boERbBwjtv4ZZvW0+smA7rDQRVipkvLFLJjV
rfx80lhuTBiFs2KJZyONmhqA89gCamI7TeuEYuctBpe+VQvHvEeHRwVbRg8T74tFrwPCjcSCLS2z
lk4mBUNhVfMrYF0TF99qcKrgTxdk0PSpEFLHuub2MP5CPz2vAzFTpA6kJQQq6w+FVNWZ1D9+pMqe
8tIV7/CONEhMVXRMl9O8jQh9TZEPR3MDrqczX4nPIZ98frlbtjlJbPPN8orosSgjFI6goPY1+p23
dMpIvuTlREJ5hzTVsyekj+1qtNiRM7pG++A/M4L2Kmv6982C6DZJw9+xs6u3CUGKG7Oq5AXeY7Ef
UjBsI9mYx0nX8z1eeXkpUKdv2iBIn+aKxmmiZvrTItDOvpTPsMfMm6U5w6tsIGbdX4zwzx0M5Ael
qGebsZLvXV1pu3kgQkJzW15u/huprbnNJ9qunq5TuLtVbl6N+YwGi5j3gHmOZ5aCJBq/utwfxTEU
0yFA4ghfFL6AqVB/mk21z7jf7YMO7g96OhPNoKqPtawg3cRIkvUghxCxXGsCKSVhzRiOmoxA4bg+
/u/gYyn4d2rU5CdpZYmEdXmKVECa2GTYwOQNqKgyM6yNXuKRqYYITIFIzS1ZykSiLLeGWGjDoW6b
k1jO9LqTICsn4zqMcbl3Isc5Asdj7gNijR0CHltvuWbIBp+KbucvXvR8t9UT0WusR98YLlE5Gsdc
I+G+lXvTcaudcnL/XXkzM+c2+fJt8mj0KKQnK3ZGU1mv0uzLjRh45v2tUzAGhu+DtNrVaVvONq0T
0f93cP0iOjrNki2tYq1bewRBrFoZg2u1YqiFolG0650uqOjL01h7C0SnAdgCJ/TgzCDDHC/NLr3l
bCvcM4+zAaaHIIb00v0/l+agefAk74jeFRd7HqLHTMujR8ubyQoc42J9v3Y/8It/MWdqL60iviBd
Nk/5cvCSun/Qc9QmcOusmxPN+rEO9HNRWcMZ2jJIYx+2YDKe2RyQBbtcnoCMUoGgNczo7wCijJpN
rEs4lpbNvV7MGF8VGe2rYaiIEtG7foOhpH5mcvfk+wyWDJ/WjljWxyaggz1IOzmPrfdTJHXxzhSq
BLmfljfNWuwXXpTSHEx/ZnQqe9sz00fYGLiqjFR8SniCOQakMciv7RCUL5EGmwuLQoZAzaoeycZB
qzXY51ZW+3/0Bum1SL41C9BKWQTQ0z3BpCu3wOIBjFwni1ZWXwyrbA7JDbH59ClqGa813e+WSSUk
gOpr7gLoopjxXGKQDkxv0g8SFjc+KOoX1uMBEZn+l0y67IN/h7WYdCp77xZJFo6J9cR3cPe6Wzrc
kVykhlFbQdsEGrMaWF+Prms99h3CiPsZxU9JMp77eYfBlGhXbhauml3a2imsWugN92u1h2+OtN8n
I/6lN3H5lADdes4go4X6OPvb++lMngwyoeSR3UAAmeRd1vG0Y4BN3O9kxb9yCGV256knN/Hra+aQ
j1V4fnfEb9EyJYGjA6IrCe+/yPthmvoqDGx/AsZHA/q+BYzggWBC04hdnLpiSVVZNsuBRavJhBf2
7ozRQzwmcj/dv0AHCTpMIvAW5NF8uz8iRE6/QQfnWh1/JK5w9x67q4OosReJpLDPfpP+ICd/aYt+
+l3nbhLOncFHLirZpsBHCH1R9RfP14PV3RLOTSBlfg6kayPkk9sZ+q1NM3anenu6n42OgdZNxd7a
6geDRB4s5LXVVzeCvnvcM/i/ie9u9v7UN2u0VNzInSg+mXnXnBy/WZeD6d0cO/FvY+Pt7Em25/ul
+wEOCVpxCUUnItbh1NTzK91lLEgEZhBmIZJD3A/kxIN7PXs+Gc6Jrg80yXPu1HmZvakqWFoTURhT
0l4b0baPJCvoq6oErO4mUxQ2cZtchF1GG0eXzmMRWHHY1oSGWTYdVSMYzN8VraFscr2fwSS7aISl
Y0yE9zgZ2nBZ5n9jIqmSifDroTeNlelWCvwxlWHU9tzYfGfApkA+J9vfA7Syajd2vU2tPFQ7gTnw
36N5uZYsX41Hxz7/f58nxLrVZmOP3cR6N5r5iY5b9Tg1DNvihTIY5zYhyKmccZ7PaRhLY34Wpfrv
UfJ/r92/+r/nCbd1DsLFuXl/yrx8g3+Ppj57snsCRarkb+v13Lx1U++Jt6DLLhuRP5GfxFKR1h3B
WvZnCkfweAfCMDVwTowPnwdDMg5HswShnkJb4PXZ35ccaSEoVZFvoehy5TOesFk0zTlwaIGC1rFe
76fectot4ALkDpSsQPLCPsI3QZrz9KEpXmXWIJIbuGN+xM5zA+ztoV6MehpFRB6OvRiOGpxRFUZG
jbztTmK6H0a62TDZkS1pxaGa07/3XiIW4drLW7SONJBzd1psQE6xASSw/dfSK0xmgFbVnRsIRb8h
0ATIXTPruRzbeZP4pXXWSqUAwQweUjZfXeDV4/hVg/4ia0VYnPCjzwZpLglXz4xsxGtn4KuVqRM9
N0ZD3SkYlio/d46tLpBnsS4+J0QN4QPt+jdzct+Kq1Y68S+tq8SBzCQV3k+HmlfdN51xGfFhPpuO
Q7wZVtURnPO+m7J52xv9tJN5U/8yIDhyT59e4d1XpyagKx+XgfxVNklA2I2aGQgFRljrCSbXwnFh
346kuRskbttd755mmqWwBXU8Cnost1YH5cdZDjXAsFUnciwCsvXOhdTUVhWmTLZ2IdtrnI9MBR3x
UCuXhY2VGjm61AVVP46Nfw3NBlx3bNJUtvoCLcfSlLYjPC9Vo3FfXzrWzhSzWw1yZuAJsVeDwUTh
v86eDfVptJjypU7Airu0+4bZijZ9O6GshkXdkmg8dPUR1kt95GUE/vr+sBF2sjNbzVzgxmaKj4EO
Mjsi8iAn+VoNZG3cL90P/+ssm1aituiDSeik3q5XqZXrx2zwsINHnX7sv60gU0eaR31NcgZX7k+4
H1AWQ8qcc8aEc2mfLAZsDBit1OBG3AEJI8GOMN5ysUqXy8OAUKPT/XyI2VeUqLlnXzl7SNUX0poE
n9KhMM+scj64cuVs4txKF9OHDaDHa57z9i1KIpUQH2pUN87+NbGcpL6fkWTZPk5+2W0HkdqhNhEE
40No+9eJBw9QbpvMz7ftsi1SCV34+1cb3YdvtXz136nJjCEo4n4XLJwm/FZrz+vktVy++/1Sq8m1
XWTyej+70zeWZ2XmiLK2mR+FnWeXxGAqNsQqIQ+3LkJGrzY7hkB9lGMI06S9jbn5VcSmgzoYnDoD
VZ3ReJc/UPtWBA1O+ptd9zjSgsHgE7R8lcb3ysNQgCF0OGSVln5Es8ueTPNfwPYJwiFRY/y77vKP
UPTRuI43/35JJLKSE7ic3//DPjG/SPvpI9Q6dv4sBsX574n381ZPN6D+NEpX3T3dDw5pXP8e/e9a
YyWhDnFpOyN6Q1ZAzAP7UQpHA3tT+7tW5dYgrHNMR5N+TMvHZaLFIJhf6Z6Z4Kam+RlUO52g5VWl
Az021FuQQ6FPDbnRVDCvqvlhhGNJojdR8B20TdWyWTbchVsHJIr+77bV/lBfMv3sYL9EzVHY2bZs
5x2ipHYzN8ZNaSolcAIbVDC2/tr164uS1mMhffJFk+pkqdjB71i/w7FDehbtl4Y6Ehu2eGicAs26
cuvHcUr1ziJsFPITa1V70k3SE5vafFVQ+1eaVAwRBY0S5LtBFDG8Th59m+UGrhMTKiw0OiJcEZQo
N/NPnDJPDJK3ZkRwNN8SN2C29D9QvqO5HYPhRKZEg3eienICpC5x6pwdNIX8uZjPpKJjv5WBpXbp
wyR06Uv/VQffxafNf07K8ZRkdC2iIchWLfrglKVmRQjIr0g0D2lnvC5ryU4nuLHsxLs7wnLq8+rR
4e3nWPa6zL/aKr6Nsfpa/qQZib5JIjCH66iKmADGq4/O5fM8uPQyptm7ZIOG90OZp8kPGLJigM2x
7AVZ9Db3xktRBVdmbNhG8pEC0U2+zLr/YD0DN0+sHN5osSstI1TMr2vb/LES91sTHyKeiGCoFR7F
+qmJMvxWZBJn/fcg1HetFSfZsLEMZhwRftdt+UlbN6adQjho28PT74t4m9N5WjWU2qRlmVZoMeK2
kTeSiLjomjcm8daHoYCqjWI3Yh5eNPNOzwcEz027Ld3iScwWgVzuhZ5ZtnbpXdU1xq9uTF/qxnxP
gzHeGPZ06D1k1N3y5vZK92ZW2qqOi3JrgSTMBrVNB/3qZ+M1CKwrIbyoqoZ67dOrnXAXINbBa+G/
MYHzJ+Iw+uBH2o6DEAenOa4vALneOrEYn2JeULH15Wt4IeNqW1uThjs5d9HhSX9lRs1EEdjt61Fc
aRl9OgmqStSV3ObIyY2JDIhNcEd1F9/oj0H0RpeaZP0H6WnvZqDRYXOKI6PkfAV2+sGQ3UFjZd1k
5YSOiS3buOjRZEQaklJxSLDWSkg01L7cxbVLhELMjXLWjaPQiYwv6o09EUIwElCgjwH2lrTcJQjt
V70jHqk3TmlEn6/pOswKOZzptnHOeCJjRs6EW2QhpWi3aFd6k5amvHVG8RI4qbGZiP1Z0WIjsdn2
j/E8QDJycXcSabEaDP5qlYmuyoX65/BeFzVyvjH+IaUEdnkXcveQdMhKVjZmInVuH/gsSxYPNi1t
/aT7ab2VuaC+D3DrBv16KDFto4zB9l5koA88kt/S4sR/jeVnmQDmCDJlFyPRb5IDXnVw696fIm3T
MJ2Ds0GC3qaipVbN3wEaNhQWOJITaAiwsuVWoRVeESdr5WwpATV/mViYR2M/OZjNxlo31hNS97q8
RhLUvfDady1pfnwGrgvmYUDPWPWQsmdD+9Fc7aNChCKAMvtucyAEZKeagxrdo3CqB3ApRSi6mOll
qbmrprJ/OTmrIUHhX7EfWRgTdWeFx4Doy4StuWdbqBF1jRc3c8MN4l1K74rql8bknPc7KyMAwHY7
FtWpfa6L7p3i6Qfj4ZOXRN9UvmR56tzxMcbbIwkONVlDofuFP+qJfKBXUo0OTf+X9iV7LM0xkJpg
LMmS0BJIbUwNxVIcY/3NM2bKlljGHe1v1ah8O0j+KHptrhrCW1WTEAFl5192Se5ZACEEU7WjNIRK
hvyNGZf3Ql+gFrGNB6CeO9F8O15prKsyfYzsZNux+nouis488aet6dahZXfdidHVp/LA1PrJsaqn
YjvlSA376qWf8+9Ydkyv3fbdykkRUoH1AxjCWVcYcscJt2TQ7ON5Ns59OT4nfYuRGCrMYO2DvC1X
U+Ram8zLYASBFtA9ArgzrKfw7rR1EY0VMdPJMciRAcKvsFx4jZXzo43TO0p2+qUGz/CB29Vt4q/m
PrqWFXEtimI1Zpzeo+fQhnkT0XgiNL24BML/pSyoKgz7rpScB8tzUBlCbFjR+HsxIr6nCAxgo0W0
1kET+Jn5bRiIshLM7ubSLq+z8TUSqJaGmPl4leHiiFF4gvPqAhKZfMtAO9E31Lqz98dxR0Q1Tfeq
BcnGbzp/VdjdcfLVi3LXbc4kcbTka11NMdaobGd43bRx/UBfWWP6x3cDZ6MlK8gw/dqOgr2nzG+/
Ra/rswBhUR5JM+hpbPr1m+Z318bw/8YladeqKiE7OYSH55FlYBLtb30x/B1olPs2y2ZSlB+UGm+8
e9TWtJrHCb2fMes6HnX1A9eewZYx4LbL5drXC6SYBUo+pk0HBPXnIY0uFdrLokFpaoiD5vZw3pop
xBT+YxZaSyJQye1f2ybUGwXhfuvIAgRFPUCSySYlw2BV1xWbsva3zVR+lSvjDfIg6Q58MFZjp770
dmaoGk2nZsiuscIw7PmyQboHFXSrAoCKaLWai1GRGFBWNP0L98nTEnWpVFRtJjqwK7BueJGxzEKA
GtHD+4iAHdBd1D2odZB9gBCJYerORXUxXYzqWT7OtO3US48g4gGx1jCTbR8F1Vm2JU7whjYBUVPg
YebgnbcnjFFrb5qmt+4kraUs1d9zlZKmOyxjWDmwb9An/HnJjLwaTERnJquq8pNV50UEPzLweqFb
Ew6OmVy8ov5DwmALdiVA+9bOl+wOaF4ODHPmHYKMjiDapr1AU/KpeS+EefwZ2rF5iZ0LaCo9A3Kz
7zqaFlmp/QF0VRLmSPNthigkuJmntcUeVw/YRnVJxs4h3xqz/K6CTN7MzmjwNAikNRAFWiLwGMin
zJD55fUpkljwW26iPoPRZlJDhm3tb9JuGC5mzTvUcicWXBkcER2BwWBRzUnibdogI8bTupVLXrYv
iz1JFOCbym0rnWLnOkkGVwY5PwGgTw3qFgxYgnB4RAmrURRfBSu36YBPqtxh79ievtMbIumT+sef
MICY7IpXMjAWRhLuzzwhc4jApRrxXsHbGagWYRrTMebmnHTDJ9s5jN8RhLiudV5tnxR2aRYIZOmv
DzHRvZlf0A2vqQHUd4HEYZXoZzJGga457a+x1b4bROOxtKq17UMU87L02j+kAcz8fvTZ15B1jzFh
fM9SnxtAYE6h1ae3rrX+QlMrvP5XHixdwXbeBjlZqKptuMsPyJX71KXfzgJhQ8LxAnNfsbOJptLd
tj6FekFctUyfY+IT/BgShRjHBgKat051vIN9X82HCTE4qiJAjEInm71mCkLCVjLzXgdYxytG2b4O
+pkZ4uz/Ae3lb2aSEqHRIaKVeuRvCCL6raUg9LM6HKN55WlDfymz+TJJ2W40DQECxYa0CTGXcknv
crxPn3/Xz6N+KDxxGyWu5ap+nIX5rVOhdbP36Ujj27X1q8SLhCV6K0eqYGdiW91o5FeDOHMjcgjb
ijg8RRItJpOE9kUoshJxz//h6jyWG1eyIPpFiICpgtnSW4mUlzYItdQNbwv+6+eAmnn9YjYIkiIl
igTK3Jt5Msi7dUZS9M7z3Renn7Qly7ULic3xcrLLb3LvMKd7NWwS6hzhxnXbg9eCTTIy/1Nm2rTo
tT9jNPlrXTX3gLuL2bjAitSP50Qzp3sW2FD7eHzNKZsAUoZx3FafZRh2K787k2Keb4jys9B+bA0N
YbIcKIYTmrmzdU5uy6RzYFLoX4iKGp1ZjhvN9u+FqmkocGkttLnJaZMegrcdaF1x9cqG1IgkOxlh
wBTsdq/wEjZjYMNcSgBbkTnqgkNAz5kPL72XjzPnY6KMYCCGtI1sQUbwayirE+hHay3SWgKxqgbc
Exh9Df52oVjxSmtv9yWczxLcOTnx+aAIGmG7uKxS9yVa5w31CJwRATqPowz5k2VLS6IVKUY2B4By
Z1AjdWp8HlLp3toUzHNwjfDo2hMezQh4RaJwVHR7WaBQLiSDLEMkfgBIUI1l0gbCJ96R6FWB555d
PMhpnRHIR5VHp0K36qWyuk0ZkxlO2f+QFfzHWqTiw6yGJNODOhHD9doNnukmgpYliC11i3I3hHIR
BkIdkaWx3TPZ/ToJ6RVV7LCHhmast9XGL4UF5ke/j6foPDmms8sdwqOo023qFkM3tUzkiB074Y5l
v6NX5d7Ez7ZoJMU6tAmnHqk6Ve6z3RfI5BWjWOZFq5Fx7cpcjUIX9ohvsVYNFMVD+r4k0FeYgh1q
1nt35EyWDdpxL4TZhjLUWdaXTodIyG63oC/JZo9Tr70y4iBPUQe3NhHcmqyuyFyBYwGmufU/AAAO
pvxlUCFa6s1QX8iACra2DVfeLsx3NijA3FP8vEXlb1AJaYu2rdnuN/mn0qdhPSYs/NuMyqEl9mYq
PYxosKSURwcqjavLIMtv0QOQIshKDwfcLxmdHQ3NV2rbBoG582mhUTUfGkI6CdTC4QSIQZvXZ3nf
pCsdLqPh2p+CAWzTBeKYDOnSkHWy1TX7ziq1iqRjEP8mr4KoZPOOOgZW4EKJo++IFKJF4tqLuHV0
gqLF1sgwDvRG8BbQyFk1mUttVs9eQUQ/OZ24ky2bITg01Hnl1qbauPASkMKpV+Ac043XNB3wRkgE
eF48sGeYV0XQqwhJQEtM+FzvIozX5mCpvH+ht/hYRS6ZnfNYWU+ol5WFsjr4E4/O2YfoGjaexQZF
UDhiXWdIixxE9mVtAmkvmtRZs7I/7hBjEM5Y5FJzeEOJfo8qq16zTHUWpsOYyRWJoSEJMSYFIePw
ztc5YYpO/Ia7sR9rWgjlSOBYwCXcdTBbOphIBZf9uqnJIJR60BNpR9ONwjNtG6IHJ5leJW4KNUgE
hI77nRL+NATOvSoFKDd3XwQeXqsSheHgYJea7nPhPjh5esKrlgNgRnPkhHCl3BdGe2HTmYpVSzvS
4qw0hHf2kWb4yV3rma9uT7KemKITLcR9MhK+1SuBJMz8cn3nK3KgWIbaMXKIrmvcChl9fud1uGso
zHAxIVjHxgF3X7QE+fi/HDRpAOngTPfG73L+cwGu7kUTpe+JDtlRVwyhLe171g7Gp+uMeLH9P5L8
Vs6nfh/b7Eu7Bpwj2/jPNGoe+3rcKhRxNFVZpLPX2Aplv6jMYA3RCq4J8IAejmXXarWdKYgUZIez
wBD6UTpZsqy9ce84A0T7DEuyJyKEL8NbFlJlcrKCLmsDPzsvzTORXDRHVOqzjP4TaNluNKzs4XaI
6SdsAxSHy9tdxU4Lr46LkHf0qj2Ly23mghIKE0x1YEGCTZB1xmHiPR6qEfRMLEc0r4ykmOdnzs4A
XyAND2GW3Fd61uybLrwvwszbQbF7KmdxaaJ9oXVnq8QcQY2cjoQf78iCnZZNM3hsAq0eTYFHsifW
dBBx08qz9NfSKbW7fGTCjfTgpI+Y9zQdY7oH9asbZbJWBp6swKPFbwT1CZ+yvoDk2+476bzb5Qkk
zZvIJ3/lltlioKq0p5PylEbZ10BBqmuGR7ju5Y6QppqVfh8u+jx69KjCrj2YVFNfbqGUMJcNLEYo
ML9nIntMreoolYknHtx2G9IVKJzsXnOaO7ef3jrH3dppfCc8ADBxjXfScjETkhS5aVj/Mk5Vb1Fa
XABxrUT6YqBxPE9Y3y2NsKwRhSUzj4ckqz6kCphsRO8iHUCDOQ4kF7dz1IpANS/p8Bq1jkXWN9hx
l5ious0OyA9Itc3ZDOvB2ufLrxRmFT+fQVPU6kwHVk76atNEj32MH6E53FdF8VGayadWy6OGPGqj
JrLnQI86CGYD4lvplRHSNglrpfcOMpG4W1pOly+bwn2tTMyNpgXmd45Qhb1ILS57zJDqH53BAaPB
6Q33wKmOTj01m/mfap1MbkwKZr6RXTMz9mnYx79qwiYQqac1ZNI+ehtyUDeGwVoW/KLAq29hdYvY
yRBPQXOnP7k6dtq4IWq3ICACKV2qUCbJPKIDHn4ElrlmCDjEWTaD6opwFWgwEVvSy3QTk0hTNgIr
YYjvUAcq3pUUHD3RfXTYkJNSoRwz7M/WDz7ZHD9Gqj0nRXun+nxZWDVOwxzE9GR0r26YfrQEICzK
nBpCXwd7UwaPXaD2MQmbExE8q6o37wImU4bSziQdeuOQ3dG5wZMFHlLPtadMMptos/uxtx7i5J4A
ASLTfLbICVmfVgFYObzHwXpUkVxHfk673/qF4h6yBbWzdUcLLkkoDRnmJ2c9GFCvO6gq3SN3GpZA
1+/GaBs4bbChWl6uIhdHp2rM7yoKN7AVD7QhqIymX3UxsRGoLGMNkez3GFOQ0Gt2BAFfdJvVciEy
4qjcVByRiz96sVzhS6FmIrprX9W/0FAekJPqi45Qwp1J3S/31dnQcZLPXlYXmT6KbYbhqvdeaA1s
gl59qZKVelRXJ84favLBSavpq6rGeA+J9MQtNweNi3Pd3hnkKLpThIMv5tOujR6xMAZUvY+A8zIz
d438pZfjW+UOu95Kka3Xr9l4SAF9Uk0e0WQHZ5+RxQ7tRynNl0YH5Nqql8D2P8vvcbQeB99esZw6
CWJLV1wjXL0W/FenO01hdBljkW4A/zxVbgaxWmEdqMY3qKtQxPB1QlGgphs0VzEZp5YPqxLriqS0
4Ara7dIWjAf5vD0UNC1cppyhZnbyITjQAVuFJUrF2TYTSPFUyImPoXGntZxPkBij5FAZbzEb7pXT
GlegL85ijGqQ5pXGB0HCn21+iPe6tjfREKKOZfm2MIvuXVYg1RIcocax8Zl/PMq3My+OTSp29jxo
n6LeeB2S1zb8hnpxlSb5nJe4FlsVDNAcveEZPPI+n6gLYyNaKMQlohzZdTIeIICN2RRqzYvUmcXC
aPwVoinbSPqna2PsT9MIl3SUWAKouyEMZHVUi8/SqslfccrlhDuV63s4tol8KXFHouA8s+fsFm2d
3/ma+oOoaROPyadtjncQJD/ciwq9XWMN9zoF/8rVuGoD9t6jSxyrW4BbGdvPboy+qWZKuIbl9+Rl
nDP41nCa7AJr/BgYaLcTnzFp0/kwfdMjdthHUIjMrWrXWfP+W9G+TTIoi7mfnsLoOyHbaaVpkJ6F
X9PMEaCJbIqZOQVeMycdZhx9bVGS4TjVG0rxnDZNvpCpxQI0daK1X3h8dFZfbMa8B89UfRklK9WQ
cSYcvV3aT79CrcO5JKONCtgFZvldRcUc5eTXULoHI0f0SmUAtjVoyoJvlxISBMmR3TLGsuiZ2sKd
crZwchOvR7jvQlVTo0mlibqA51I70ZHI4dtr32QMUxBoYq0SZkK4jpQgtgLWx7pL4QK2497vWosZ
A6u2p+gdttqrnoXfGaPC0rO8N6cgg1dXAB4LzL1BF3lLvIFL6EoEXLs7q2nvjQ6jO/Uyhy1YQHLs
uqpMzJs1duPqK5ilpjl1PPxeqLsLRuQwNzF2xAfhDm+pCRiA2oCYGTN9ySgYlAjt9nFIURIPXoZ9
YCQ9UrB+rsrQWkNiZDhnKdeY3oEvFovCWc1xYXW7lWFEYdY65DJfRZqrcRbcxpb4yJQwEBab8RZt
jbBk7wG081vbxT5ACRohvbx6ut6tAr970Nsi37SZ9+yL/hnZKH6SvEdKFBLmLe8jg46Ajl6OpUuz
SKQ4EWtzNhx/hUsUZ/vE0t1HWbPNoodK058sqwzR23vvQcciBbrDeYqzc0QFceFE8qoS89FtF0qp
fJnh2d8Q2YLvjtiCIvQEWMjpg6StJWxVTtbmi6r2O0aHax9SaTQyvG6jZn95xTeSs7ecAhxbYR7z
tY1Q07xiBXaiF4QH1RgZvVAe8oaPy8ue6wLtSJx69xY2aS0r9+xz3nQvU4uCJdKykzXb8rTfWZLC
v6fHW2oHCEpls3KlCewzoZmCVNNgRbiMkCitYtN4AIjrLU0I832T7+0YjIZHMFWe658QreA8O7NS
nCHKTimY+sZ0jYgcWrLUhSDjgiyU9W86EXA5EutPG4W4sEC9hPCcmpqecKmN3trGgsD6CijA6CCP
RDMWo4Ly19nYPHJBQSAJrV8iVO8me8FjBfIjnxDbuNoG3xkDFzo6jTjfXmBmpfGE3UB7dIg/Qeex
sdSxiJq3IqbDHAz+sknkq6zacz0ETEI41RbhkJ1lL+5aA5GyX1aAURx2aX6lnvXhENvDB52vbado
x1EyT3EQemP0JxURha2w7Akyye5oSJ2CoX/qoZiwMJjpSjH8O938rCliaA2+38iBkojXfVnleMdF
fKSTFS1qlsJuk9N7KP3nSjhk4YAaNWq6q7XQAOl35YduFQeKaw9jHTOMVO+g0OGOd8FlJtFOePBo
9Y2reIC3gQPPMw9+pn5rmUPsijz7fcz/7C51GcAqzeh/+CHV17xkz1nhiQmBHNrWsIiLZN8ORPcy
sdXeOTKqdGknVQX4oiOJNQx+mW7+zOaGuVfDBkxEKYK5fulk3n0Mnmnr9v0vhwq6HcSXYBjKvdNe
6KVMy2luaUnMhpQM+rU59M++hCdrF/NyK1XHek1R67cDpZBdNlFddsqASH+GgWeiWQm40qw4fezq
NQhjYrakuPaUXDC8f5rusPK8dpm63XA3ybxZ6ObwZQfGtPBsNsu+nb+wLHtJWMbYHjsCD/sv4m+7
x0GJ3Nl38nPm2psKARlqCkQZoTNRecl/URK/S61nbDPEIdOlX7DH+9MJMtOzbNu0BfhZs3FWYYW0
M0GhMMXtvdSKbRFHJzvGx0r6KHKg5Ez96btkDlpQ1scb8UrUrLtvM4iLup4hJQmIDKT8XFOKWha6
RlA6hU/lMnCEtMA9oB491CxqXvaxS5Ek9O0HU3KESrlemEynU4/0R4n6iXq73EmpkPAl7cn/9qfe
vWaUM+3mib21jd3wgUyiGboIAyZjDswf+7gn5Bnlz6Iz6ajlBjVscHsT12FPBHRngWsBTeAFDrCV
BI5/p16Fhq4oxdBPaTaNTlxWLUa5leCkcVV3drJqwxRkbtiQreYSklC0jYqgO04hWk7XGqhy696D
CvV9LNt0V3vts2lWXFUm6wH2oL/R4z+5EwIEuw1gj8TMEk2AgiZ1OScaCjDdK8hqlgM2l2kI+R1f
GdEc6EVAPe3rsdmy3URcNaxrFpgsZMNX4rHshW6z+BVoPhu4gYs8SgjezmxAqGH83nlhjoQgD+YO
/IfbzlHugOu85mLzpU9p+crOl8CeqTuQKf+bbOV+0RCCkUHeWaRF8Th6J0ONNgEnCJldL911eAmi
kY9xcNzoI+60YcEo1S6TimVl0+cbymyFT67GsBORAOnSUqsI7rrWOTFWMXAmHaEh2tEY05e4TCiM
lK+szNp9qvdveo96DEe5kxzrkqKf9FsKe7h1fUCGddrC1wazFkXRxoEkuTD6ZE6hYc0RuZTgppz9
z6KptL30vK059XKdBjOWtS2vrZ+d6lwnsYsqFjwZdsRIHbom4R8hj5RmrZqoxjm/C5cMpTK343XY
ttfGVfwytlloe1LDalflhE5YUtzfkpP2CCoYmkykIZNAdpTpxcOEbHHZiexJ76J9H1jUQcGpVNNv
UYE4jdPnJku+2sh8b1wuNjfVnkNFWXZqhg8RyA/PBNwa9za0gxHlmCr6hSXT3ZeoiUWPtXqVliZk
ctL3spF6J9V3ttes6NmSecakNjrbU/bx71SJdonev1AmWjgl102QPkVT/TF+6nVPkU1bxfZWLxyD
nrvas8x3COSiegjiCpm3i0GxQswGb4IW89oJMOyBCNn0IECK8YqG6NUIzK9ibJ+miWplLtOX2ouf
GqVwzboL9gzZEB96pulRd+6mKn3XU0RI0iBnuRhAkZflM0YBmgBi6zaZ2ErSViY6ba0dOVs59kcR
WWsDC8wW6OVJs7SvwM4HshPIMaMLyThB3PlqrnxiJ0VB3bNfXrU1oHcXoH7vg471G0hIBot/yLwI
RtJsRevz0kSkWFf2Z245e9Or/lRpcecqZ1iojHaTtzfYVC/LKoY/l9hQtGizlkT3VMGwx5d5YXEN
75uEHF0v71nOwINqqMugWqZ4x6zcE2omFJg8L7Po8k6nKAN0Gld3w8i1hMGMKmsEayF485AVL2KD
mrsHpp+VM2FWoKm3HTMa7WywZQ1ee98SX6WWfCe2+B5B2kVkRvc2pebmtR/wPDixeW00ajRzUIBC
x70gcYO+vDGtsgFBt92Mq7SzrWWjsldWJnCskBlS1GyBjadEtebzGybFyRnwnU/eMwQO1izhBAco
k/4VuUikClxajnuqRQizZBsJo1pWA2EFAVZF4m4Nxt7OQNcSf1quIq8mEpCu6n5l5u267nLi3Sas
DhqYa8AxmBXpyrDUXxnNeDHbHGKX1X9MSfEUkSvyC3NeuCOIjaoNYa0MuWSUArKdcsZBB9yQ0PlK
CNw8YxsKln3qnYp0eLV0667V7fci1VeOb/5JCnqX49g6SxUsW/QwK8PuvE8fTPS8bjIgHKn86FXh
MyYtTPXMD2n4pZtJz67+DWn4t2lRXECM85ml4+vQs4ZUIdOGawTEF5TA8oCDZSm77logCkTcAHL3
pa+MB1toOvvyEFojuy4/KEB1GYPOYFUZS/g0XAaUvJaFL60l+aAv+gh7TtCaNxs8BKiJfbpCTc0w
0iTVc1djZDGY5yo6H53+mdfjPpg8tbat6X5oaBvqIXm2SDkKiGv5RhEltrJjpPkRUm64XS9TmJYb
vRrale457QZv91faMSNpgr6nxk4rAjA6GYBLw+4J+dRKb/iFfqxfBf8AzB8r2rsepWOT1YzY+dWo
Y62Y3soBrlVgUjdnCfIN1onhgX3HYFiIibpVi2RkOXUoFPTgs0op9uuV+2sy2MwCubt2FavcVp67
Af5W0UwdpSf6QDhBxMdEKdnPIzgtNuX2KDFZTzSvdmbWzJM0womIwmwkEg0McbaRSg0rZbMxShTg
PIp6Uo8FGT9s48eRUF2znwEq1KaXNbjhZWm2X63m+He1+CgUVXTbdFKWJdNvRpPmTO9qowZg6pR3
I+1Pyw/5nlt8pgFN6C4wrIUIHTaW5cbIESi4wE7GuXvgKUM/jREr0dS9hrk37iyRsxse+3ItmxR0
udFvsaXVm0qzEx53s13D/Lx2/eSjMwPCQDKfGitgTgHD6aFItiC2h8icFr7vIEiJLlmjvptKLzBs
g50enfHFGyCmD4IaWyyAyAVYfFsznPU6ZbOjRQsoApyzziIsQX29RP001eFrZqH3tjo9JCxEP7F5
H7AixlQjU0b/MYlpPnonTYuNhdd5740DxCzthj+NO1KM5aTS8CXoJbVK6KNLuC1AwRtrN1SiYk8g
oo2B0J9z25gnWnwOMfi8vE4KSgTtid2WERYF4qdZNhHgKymb9mRDiTJp1K9L8ng2dV8dYiXeU8Ae
FOLrsxDp3uinZy2mVWNaGwI/5wInWDlpGvYyNOL7sgGgbVIMCVDPbSdoGQt8WwxIwWaYmzDoTOkw
1Q2+VOdV2Kyw9Z5to2ubO2ri+nXUaaEitNzLpPGvJt4XxOyQyewcQLtXyVVuoCMcRsprWPbIRGPM
jPlgiqkMT3iu6X4Dq1iECVMlp9Bk+Pwzei4XWU8nzKHqYJYeqKZ0eMoN/bswdX9ruMRnAEMbmS/5
7NqCReREhhfoIxJ0tZh2tnI6gkvYASiN1dvR5JRMojhfCzVWh1pAPr0dbnftsi7nXLwHlzoyvGmL
precI3Z+buLcqlGpF8h4OgwE2OxQpdbdyHEKXPyavmTzrpoCeaI6IZDTNnFg4madH7odkI6zZRPy
aLfI/sUcl/P3EM7BOPEtHYf85R2212U7o0NxQAMGvd2aGaB/7xYz6MqC08wMOGSHkis0+bmpz7TR
cT74mU/3G+Mlu1TQqLeDFv3v1u2uO4NTiRFtgNjttYL5psyAB7J45ubtQBgE+R6iuIiZgpvM2Twx
k9uCoiWZvnMv9XZo/Lz+uZW5Xmesbw9islMIeecnpYZZ8YbGj2y+6OrQ7mGRD/89CBGxqe5PVhZq
GH3MLy8FcOjwDtlmGEuHohgLBA9opK/pNW/C7viq0oG0KTojIiuotipEj35PE6u2QVKZ/URwwPzJ
3P7h2y2WOnwITXyvaxKsAZbQKUiBwh0SbNsHFK0bG2hzNn+7nXiuFaKxMECJN9pLxypKGP6JBRYg
ELRpCEeEjn/sNT51PSL54u83c/u2bgc1f29+Q6QD4iMifD5u50E0Cm/dGuIjVujw86P2WwTUIgY+
JNt4HJGyrrKioj/HXtwyvimI/ia7TsNrjtG14bdMWqsO4KfwdVUz9Tn+v89F0D4jVXd3+6x+fkx/
m0lLeiwCq2agFz9Demtdwo+73ewTE9BtlfWK6ET76+exDp3Oz4/b282gsovD7dBnM/u5shEW3GjC
kdO4CRfZfMLOp6k0J4eIt+TVVGw8f06m/z+vbieXn2T+BoLdiTnSr95up2TTGSBvC4gvxhDHCK7C
fYDAYXv7SN0bgff2YQ//XBo/18c/d3OVIVVFhGHztWagAg63W0UwUbar6TMijKAkWqn68HPQvf/e
un1idBNo99Z08MOqmQ4pC6fDOCTomOZDIrUGiSBLkhxdDDtuoIRdVUXXZj7QVmiXLoScjXB89o2j
IIqwypknwTWFV2+M+XLNKqaRTVk3qiiNiGFysFJ69oUekjz10XhoMstatl7YoGYC91LfDtT3Q9rR
d3+fb6BTW5hNrPa3l99+YIYu8RA5ZYLbq24/KMeo2cUTidNGZFhHaXkXXw+8S+WYtGkpDGc5D5GE
hqrGAfpqOVl3f3tG6NfeRVjtBzLwOULpf6/MWljhQcloPZrpqqTsfJWaG1ztqtfXlISan8d6Ywiu
mpsT81IVJlpv7t4OxOEORwv+zO1Vt9djPVL3I5NE+8+zfp6Kxygvs/YuzKKLqxf2Ma5acSHZEmMC
tmj2ybG4hPNjI4bndUbTezWJNISNw0qcgbB+vz3l7/Ps6OjTrr6//aJ+YnPMCTCt0Xyg3x0uUSnN
nz9yewIuHEFK4sQGDp8koyB/Tpelu9XSgPBUBJPoAkI08XrhU2uP7HWqk1e1SGUiL0JrD9XkW6dx
fi3ju7xoZAAsM8y429tjtwPTr2SJQyHg72PGGKeneT04RpW/H6rhD7XI6Fo6yXgpy/VA3evqQty0
kd/dgbM1L7Y9PsaJnh+bJrQut4faka6gQ0rUSkPqcXvo9sMY5freNtkM3B67HTxrVHzZ/35Eq9jz
BWyphEk8zt+n5r2C7lQO9PDnp9x+EEuyqBpbvP7967fHYRotktohxOSfd+Wx+KIkTV/+9oxxfvNZ
09Sb1tbAA5VOdYG6nLvSvy/nQ+3CqxUkz3UTBiA36OXFKBx50RmRl4U9VkgPeQz8k7zAOB9mUimd
sPmx28GDFHGcs8FBR/w9vWJNpne28Gi4HXsKU4ukap21NgEprTrSIZHLPw92HB8H1PN0hREPtA79
4YGVKGzv/tJUjyKcHuuG9frkDCtMf5+qSbRLNR/yegg3oemHc+ncv9x+oBfkLZsOsh2JjhZHw5Am
52Ho9ren/DxW+8eKPf/l516sGVdyLo69KcwtcenhrtQI2sBuPN0hC1hMBfEzc6crKvpTUMtPZqwX
pYjY8tlmxUOE8l7RTk/uJFqMxaAZ0cpTPTHv9XqKjKe4M71FUdGLHQz3uTT9nQKYqnzeMKPGQtb2
wnZQkijv3ONPGnG6NUPwXXqwGqPSiVaqsBcVGTsq871NlDbfft/uYwPDWBX59aI1k3rhFenXkBAy
iqs3N4ffdpXqgMD3QW5R9bI70tX98lN4hrWzgojoD8TbXNFnhmp5mFisl/yaczZMvwKNPFKu/eOI
hqPCpMvN28FuXJ31Xe9oy9tNMd+//USmBWghyM9Ncj+pgWHj9gQvjf3/Pvd2vzRSA6gpr6r/ueXn
03iYsm/ySYgbu/3w/57785PbK9xYER6f6ftK06Cu/332zx9toVCjppl/N//NS1o2/ub2un/98ttP
f97YBLjBaWLiiue3RGHTWtSjKVaj6//vbd+e/a9f+/PC2GrKVV1GeJ/mV/59v8bf//3nT/79j70w
rrHsel9/H/rXP/b/n5TUR3cnSAtDq8138Pc1A3SwJeY7QJrj8FhJGW9BuctSDNeiLLsHLRq8XTD6
zoI0gpmxK5CswnOL91ZsdA9C78trRzVmvnN7JHbqYVu6IXnyEUZKetV7J+3QJShGkPPYteOxLPqL
NW5bwjpeBlur7xDTEwgcD86DSDuKELNP9iineqQLlIySZmhE1dRiGz7WHtIjnr/SxNQ93G4FOfpd
us/xEX17TZXdaze6pakHmx0e5S3AM2w0DLZdud09eqhI53jvOjWwYZVEGRtu7y0npKTb26tuBy3L
V4kSe7eCkGoTf3cyBd0Zz5EHmXTJSXItLyrDJQlGSurbOXqwUBAo1HnDtK+ATtzukZ4w0UBAa5Ir
jGoB8IH7CEb3Jh9zTM7zLa0I4n1Pv8int+d6tJfah5SwrkfwngaRTzOuUG8x5WHBYOocP0q/fw8z
/nk3Z4Ov68hFS6n8I5IQogDN2nnJcmeLe5W0umgg3Km3zrRcgyV0HefdtegT0wfO7kRia1ct9956
OgvvVeneZWb64rv++CFiZEC0Nx49tgXHVJollcbSu0P/gFGp0F4o6TrXahqre16MTyWliMN+gDKb
nN7MIMMG5FfWq8MINGoievC0nETsvJ2htgZoB3f2W2s0Y89FStQdATIV5ZMmAV7ZHuXtHEgjWvec
hhQTsbzfS1alu5KyHlCfcHN7lxBxlpNpEo3TTjtt0KjjU/JCLauwdOS6/1SCKpibdP05IJj0YI96
sBSZ8Z3IfLxQ8x1+DlVCZY7I9G0/qD/QsGoLvfrg7BydEkxOaLY/jS3gctwXjjZuK32gj+84Mfhe
1eBPQAikobf3iJa6+3vQ5rt1ry5ZkS7bGWPWACzBjRLRWpjv1o0uOKO84QIEk6JC+ZxmgfiD2+kZ
JoV6owkKvz0vm40fkYhQ2FsoDY5ahoOLiZww2pOJfX/RjLRpCe7Bdm+wEzv6tuUfm671f24l4lec
99opTMbSWlXI2Ig4MsoHOaPokHk/177mXSt6LFxCSPq01obsWQ0GNoeYtaXvuxJqDYLaLnazg5n5
/ZkChMJL52/QDDR7lELlKx8Y3GuCFE3BvFkmAuYa8u9eS6urssovd0zCV6iKwwpZdHzf+gjtZEkb
zCqHrwiNA5EEAFZC29yIvqwongNc7UMqiaaiPyAMzDCRog4yJq1331vss5KJZZs+3709Bvbk4JUV
URlTP35EzBtCNe+9B+A+ZYG3SVhRMaaEIVWzmqAkTGg9wUOXfx3S+j5wS/coPGqT2SAg2s7DSBVx
heWTfkntuDx3VfBAhADBkDptruNoARW3SIO9JxjZOdAkjjYdVKcXLSquSYQYGdqjD2qofTOEYb+2
osxXZWVa93UjCR8IEtgOJiDa0m9PdTywC6YFtCHWmdhoK5SPblgEZxw7eG7Gfe6F75afzpaedKSZ
U4nh9lirW2ejgTGxYc3pXgMNsbHEgDzgbTh5FnUrIV3zELjEgqcz4ib0f9N3ce8awRIFRFLISshx
GvhjFOuF1shHX9b12kWKv2Fv55zKMPpC610cMOGBZtFCLmjQiJ/u4CPHpPRxtWoUt2zqgw+9B+hQ
+BaFSjs7hiWzom7rnyT44vzSwubaicdycjltRZogNnFUz+6Obw3LCKZfw97HVtLMgyLr2qZ7NhJ/
ZOHvfo2kaxBparSIa7h67YJEeaasZH+7osfOrHeYz7rFMHM1zQxeQQaPtqBXvxqjeQGnd/XVnXkD
RdZRJu189EjzXZwf8o5dwb2X+s450oLymWGaOaZjEesE+h4QNO8zl49qcsSj5Vd/CCrKRWKc1Mw1
kBJWtlF2+bma7zrz3VCPhiUGC2KJCju6A5OEqStKsi+Zb5NmrH+NMxo1RG9XGbb3jvr77kauhVS9
1IDEPmp8+JSodIa0Ni/+oF+ZxX8I8ReRjKkhYFk7+V4bbcJOGY/elFjEBQft0lcD4WMzLbAcrIhC
vVdwmnI3QnN41MliA2PO5a0ZS0Ovl66UMzFSd6Ktrw/flmtjvKwVfV5hzymwzNoQOVIi5XuRnO13
prSqXuu8haXh1MUdkIlh40QIjuHXD333GDUgXUrdAwbOvVDR/tQC/M89p1FUJ48/43sMjH0PYy0A
5Gk375Usz45IoNAn9H/zvOO/5sxfcj2itb2NwNnt6PVET/RURn9GQ0wbqLVT6zqN9D8sQtXW6j90
ncdy48i2Rb8IEQkPTEXvjUSZmiBKKhVMwnvg698C1Pd23MGbMAhKXS1RYObJc/ZeG6vjzdftY4FF
9ZWcMqxVCY7c+RJnj/KEuhIqVsQnd14GCwNIZ+xquyjMnDOJusk2GIIEb0V7xIsmPsBluPxfDOsy
xiazAL0yJWrK0XxJ8Twws57avZP7wdL+eab4Q7/A/AeCdUJIOTCTtqXFeCIacob084ukVb2FIthI
0vU6s2rWqgioevteXQQ+FusgtdNVpTfJS4pMGDqw9adzyAVS/Vxdoaiorzl6JZQo2mO+EoXLDHmt
9Kp4dEmZHC2TjmQ2YVxqBR9Pp+F+7pACXkZrWKD5Gt7rEqUmIul8FxoieI6ETQDrEK2jXmyMtkIG
Pu+oCkfWNqM/Mb9mVDlgwW4ob60M3HU5kAmigCnsiuRLba2XzOjivUE0xToVGGmK0oJgaVn6dX6A
HEOUCM0mVFO8FvQYGRyymueiTBi6vdXUoFwMUYNTXiUXL2hjIjMwZq/66UfurAyJYUwhhb9Rveo+
pnvuGeuPNYCibP2vWj7iBjBBpjrBZ6MTgaqOYXbXxt7cQ3zBGzjvmB5zBxLd3PIGvdRdz7/ZfKkK
GKK17YIoRVQqOEM+64H+Zhq4e1LYyxsFSO3NVh0aTuiVFyEflReygOu6s57D0mxf+J/+0erSO3YK
UcuhDJ323smQTBTfqU65iwstzRX7xdWIeqjDtLgQZoum127uaep2F41T+UM1qntrDv1l/gPXXnfP
1LE8FHFxBVkbXhtfUuq0dvzlBXRGjVT90KwAf5sbpgdf8B2lAoCWsHGQTw2DBIXVjGy8tjn4eqx+
1jZn90BxWiQdVvru5XDkeyeTW6Ws0veKXd82qAykm4ibHat3Q/eSdzYRd5MU8Vq3UIWFSBwJtKtW
mcEyG6b5YTSzdad4BC9m7VdroQuqWzhXadqRklb4xllgf6Qngw8xLKr7INJfrkuDDzEDNEgvk2cY
xq+0PtQXwJXBC+glZbqw8F5dIBrBB44PqA3r57ZImwsanwgdwrUry/i7iG8epqNvjX+GcltzHlBM
l5bRTZalMH/zQ0G4SOIycZouK6oA8BE1M68CG6xZF6DCClceLXsk9jDG5/mz7ISGazG7gZWfq+Rz
5xFnkflyfpj5+eRfYr50SgvUJ1jouuztk5K7zn6kSvQRq8OymF4jG5TdhY321JYaXiUpFahJJfmR
eNCXzgAJ90lRnuGy2Bf8r1zpzfCIDTs+2LQWrg3Oj72qjp+0MvHS5CV86mmrm/c7hoEJJMEcBwob
X15G1UEv/IcQaXNMukmhO21N2v9e/vtVJThR4/xt+6i/V6NT7tSRCU+Opo5uOnS9+Ta0e8GgP1IJ
9w1D+2gpI0lmoXbWcsZW2bylV0HOVmkN2Uo36IEl5RC9ehHp0DA/otpGEiqqgD4cEojWjLKzPuYa
9WujUZPS936SGVinH3SdyJDcl45o6RywTqkM2t5lO7RLlLZip0+XrW9uye4e76m8EC9kX1KTUwjn
w+E96eSVrS9nNtubz4amv/WI0XDw+d8o9AsEoWDJqrDMkCRDPSlnalkt4VBUzArbwc4/QiHhm+jt
m2lqzj4JGJonfVqsertuKX4z5UT7fAPkobxZEYH3Vbr2SXA7h4UNgcoaK2oKDoboUdGtG4A/1cxX
T7Zgoq6kfvQSsEwRyOOsQYyKRV8R5sU4hOsqysXCgvJ1UxLuu/mNzZoAkSypEwsLi+zSz8r+ZCtE
l9Bh+kQ4gJ7Y/qVE3vd/nyhK/1mYhXGc/6VBFW+p6LPDvH5VqK+w/cbiJKXh47jHM0WwRg2bIO9+
oVNmFb5LsI5LlNgAvJySdT0qX8pcvnBQJ8J3eqmzaZUVpo7XZPpiX+UNPBpspPNXI8f5TZJCvM59
ZKpyIiAmArFFp7r2cYRJ8iDNazW/bk6LPCRr9+fS9803QduAznNDhiSC0/m7nNHIVhmgTNqadbEu
Q5NY59Z494Gs/klGjv3qtAGT3FWmJnINzN3b0ErMr6yRX1Giyg8m1vQOuzJYxtFg7PqoRD/iu7jQ
m/Yca7wVTIbWBrnzuNoAqLt943625JVGhv0sncD5ajt3lSh2ihQONLKnRc23qwDBiGrznSSHnMAw
BK20NSiIO39TW0qElbHpjhP8CVoUg+sYbQLooIK4D3g3INMALfJgL4HI+pwjvfyle9NCncab7VQX
V2nQwpeGQ8cxq05ZDm4jUAuHBFpbW09EuRgUZSBV9cW1ug8y5NXTQCLIywDxYMGZ3dsKO1+P3NvQ
fHFbWT23p6x661VIhWO4ET17EoNRMkr09qbB8dbUiV+av4Uc8jMjTh9NY6Xt46IPnnEbU4Jaw22+
AjuCf8Whm9mSVTO/ZBRu8Gz0f/3pmxwpxms1agii/3M85VcA3aqqwH+n0+qI/HmdmyiKY5mTS6Vb
FFmZZ/2mgcpUYmL8CduxVkpp4XCcLocCPZADC1UmqfwI7OylIQfCf/KB01Dg/XUz/x1/yHH03P6Y
yEw++rnDEmtVSb3VWHj4gfr+fLDi1jn1BYFyrMLee9V8BmGjvlEKcvDmT+zKIvysG+XSJmn98DRd
bIu8eelaC0ddkaJZHGNxSZNALOpeX8o6Np8hBJj8RfhxfNErnGISbTGSf3fFOwXxn9sOHMva8Wsc
YWAWflvFV1RwCAAIpq5ztjwc6jJ8NYJuodTqaaRyRyVIrA3Cf/3k6MwmCNIlvwhZAqy1YEIqkGEy
EnkWtn6KaNmHoSX8cNsmiMLhhNpE6eT9ycvIvKqb3F3HvWKfc8Whl6Npj7y0sAEYrPWKPWmekrK5
4n5CcGj7jH9x9jMPQOkkC21D3dtfFWr1a++2ctunpPaIXDdWnu9QbJhNy/aubHG+TSS/sa3Fth/b
r9yyOEj7owYyev4/kSe3MjyfVIuw9oKtzu0GLgqvfO8FBEfrafYO/yRrdYTSVb1OWAq4Rc3srNad
zsS4fhZqXu+ggJlrJ4usPZ0hA3FcVd1aMTEuzMkGOj7ja61WUMgUGDRmdf95APiOqVYDB9QZRbnO
oqUREjvR1mF9nx/6OCdAUtbjJkjjT18m5d2XMdQlPf8GE/XzZHrFlxBLRy30kNNnw5pDYrYVOEnf
sm6bOS7nLwc+h58znFBLnvXcU1lRX6rSzi6tTGooXJ747Pg9tmSlEqoW+ccZPEuABnQxSxshHDTh
GXTIiby+YEraoyGl8FaB9C7VS4i8zGo95fzTPa1zES/huKCFaKGRcW4NujVquQ2RUBPYWq/oK/YZ
Ho3O3/38KfA+D6vQhz1SS0oXJ1GP3LfxrqMagXpI9es3V3oFw61K0uw+/WY4L/xOWF/Tk8wZ7C9f
dvTTIBX2TftiWWLqP9bGRs9t9zXQh52o0j/tGOlXVa2TTeVCAoqrxFn80DIVn/3HTvNLUaFkmKGd
eu5CDUvMQ/CFuLI/owRE6T/5xX9un1TEpyJUFFIF8nMTqJKcz0YeoAC7h9DHZTin0eQeOMcmdoMD
5Hh0HCn6G9m1AEHUjCzNvpSEbHrDcBXfcUFFwLiKfNpCqNv5NhgGYAoIjIIVIhv6HnRG5gcV7g1a
bpxdegpPmPnO2td7eden2t3zS3zCNXubZmoESA1Lf4JmaknpbEKoSuuY0JMTqD6k2Wi73bgI+P/y
1vSIUpiC3AJpet919xdjVvAnVZBh5RUyrJ8MkQjdbokjOFk2Msq2pB7depWv/vvD6QnNewJef5YB
yIFCLLqQnpOs2uoAYpJzvRmGn4560BWUeaWEA1qL8I4HV70zI1+6ZpecHad/aZK2fQn0sH2RRA/B
X372XL3cZxmnIUIoYipQXateSsHOp1oYVMKgQSM5fYwYl6tMxIA3GdUkDDf2bdYTBVhgNGiqhKVC
IO/1nUacf34xvdGDDe5GG7WX228KZC6b2EXwF0lMG1lsORtjKt3phhQkgCfGqSbAB7ldZsmT6Lal
DRUV5J+51WJTeWt6TFMcXXZDMdGPmxgQzP98UWbub30UznnGyJaUH6cCxfAMuIw7uqgoko52W5eL
DKwXSKQYLecgYvIIfO06/6UjEKy1kAFDt1IbDkFWdHs14nDah933/MlJdWZMUZTuKt9xT4URORBo
HIkgq3mvk0zZErmF19xTrg1ogI+YRQlXbeBe8WBpG0PRr3kTjEt9OuYXgqhP12MMrE0E7YKm6wyV
p4iFvDIvXZBMSTSw3X2l0DF2exMvVNqMxY72eFo1E5OBjkXbTTgRXvHlLUhs7liM5UvFNoZD7/s4
DyWucxry42+HTtVTM6JaV5wY43GtKQejzseV42rFFaglf0L8FiGWHIDEWaayHjry+98nchV4GpNG
mb9HnvRXuTFiHHfFnz4Nh1WETGBH/75giUuaLS2i6j6f3qMpVGnUKghEDX00iJbItYCsP8UYND41
P1y7emf85R7bu1acbSwgeSvTTYYTviv/qVJj5zfFNpE3+I4OgZMbWyqKjGm0y4iRHU810GW6dbP5
WX9AARJskJjNq02yZyTk+MuziEQweklX1es9hvYCP75h6jQBXeIiUg2Dk+4+1yXmiW5qJNB/bVBT
Drt8ao6QkLEsCzAQshwBT2rcx3aY3ObFvgj9W1ap5pnQrskSXCZfUf8thKh+5+jIl3ChF23vDRAL
qaQ6lfs3Jx4GRFK1nD9bAMnqexeTkqraYYPwBh3eBDrmuKEt4y4ayTtUCI4kCN0wQ7oJgwgYrsPH
sk11Pa8U9rSWdeOIwR357U9YzNj3fwXr4s0Q/VcRw/4GCtgtvGDYgPmn3lGy+K1xX9vEGbfwMiB/
al6/zzRsbXU6aCeAB7gPle6RWKP6hthIXRqOX5whbDbQrIpTg2YJ3wj4PBzrRQn8yvcWfWeN2Nuy
FwtE/N9S/aRfZ67hmWarHgTuiab60pxSl/p8SE56i8a0I7VofqgG2z3Q+SXT11yAKAgvlZl8/bzL
QaGd5nqg0tGvdjWACDpAf6jLlUXW9BOLvFWPgxWTnucTOAIXfR9q7EFTjdkydz9VyOKFACCT54q4
tuQp7GVrHKyhpXud5WH3DAffRKmalKcEe+kTETrD1RagABMCtzM7tv84gY44K+8hoyceBAs/f/ZI
OcQdBVJyQEuFogsmr1q2C9zXPpE7kG40bDWbPsXkOnYxwYYpDmEHw3wz1GJfBz2MXlBNWO16Vsyi
3syrauRDCtPM8eSGlQoex0b87etwdpzRfR4JXEGT3j0rlhtu5ruoNJp+L+0OOSQT4PPPvpqxUp56
yRACsJR7HpX8j0tdTrHcgYtMK9r3ibm3CdB6lpn2PGf/mBlex9iVt9KNb5HOsCawK/f68w+WId0R
PyzXKtGky9Cie0ZzQ1+ZVklTto4Y4OS/otA/OL7a7FLb8E90rnRUuhQrmMSepBVVl8ax+qe68TAJ
kQdkXxx3HGmWvuZNQSLBmFn2EoQHc7SpmHI61i8qGFIBrQQoiRfkKl1cG1twUbwFbUaATRgOS1An
4oOz6ldkMEvNYkhRWP3ujle5HNogEcdNuO9Vs0PshdcuK8IG7xrPIr3951nw32cjYpNeZMbj///e
DhQ93jFcWiULUj9m0AKmcAOmSArWYPrNc6gBrWSYiM5zleqbvkm0HV7+bK0ZQn6EhIjh420/00ZD
XN8ayqlwdPJHKhBs9GV0T5W/6ljuop6TKbrxW6rH/rtlo+cN8AeeyMPz1jQKTx7G9R3iOWanSTOe
zRr6uKyi+sUIskkIAs5qUIg6pYGwTiet1Fz3zw+AFxmX0B2FxvLlFRl/2ZikHzOC/WAoIIfRrXC4
rfC7DIYg1WvS4QQi7lb0VMuVnIJ9qDbVYzHm3c4qdKfYBJFZAHeG055MZ8ykgQ9VlyOu+ySHBxvS
YBk0mkTMgbWngLMkkFRcQyrI2n2cpDi6sKK8tgPqZ6wr/ma+hAGFkIm/e8jplRAtD2K0zdhY6EP4
KX3KX0f58xNbgAmq3NqZ1tH2x0M4YFQ6mJ3jHXJvGvqjUZ/5ZsLRs9P8bH7waJISbk5mWFAY4UrT
geLpoyH2GpbY+VecH4bklbFZ9h6p48Ge9i0dQXMKx/jTACM1+IAc1qnWGUvR6uygXrwTBJfhrfe1
Qzs9zK9XyT8pcmmgW2siikcargxuuYN6Dh/cVnNA21y+e3nz3lcEP5twNExpxFfcWyY44wb3mvRx
IGhwIwKmaJnnos/JrGyb0iw+9gU6cqlgNQCzRe7CtNHMi0UfuK8/P6leEvNETqADsQFxblNGh8FM
2C97uuBlrEHo4gF3nXqo8lysYjD6QHeleVOw4DFfV14Dn3BQ4N0QyKdLvJTeknG2ueo9rcfAFerY
4kaUadufqQ+Q/F2IrhzASgULyJ5nVgRXhcQlJwCTalifGd2BfxUcBlsCP+ivWYiggc/GUAI0K+jz
5NYbEhnFQNlJdnYk7eRFccxgGQwxCvWahLfQNaplWjk3pYv7r/994lM6jUrgHQ0yLRj4Yrycm1Oa
hvtgUnSfbYtJgC+SQ1tak4JfhWVmCpwlyjxXb4Iq3Oh+ObyXeAsOP4tkocU/t5UtdPRfkeD+SL2g
/7nr0rHrF3WJPatP4kNf5Mkj5Y3ixGvYRBc4NyI8pv4F02q7KKKtn2OZCAKDwwdRoU8hHsx16vT5
Ze5RKlmontWMoZ2sdgaajtUsLKHIW+mlo7x6HKF3EWD3Bei8DFKVSpudfqC3A6/EOapIrWVk22/q
SE0/T3F0ivFrWFmw3tyuX5nTpQzEXlSZuY9HvVo5X6kNTVifyifbVbR7RBxekeq7UeHlIVDLZ8aF
2z7K9Te3Sod9QGcR9dQXoSXeQaumgD6yjniK3xAcc0hXgyRJOkhxRqZEg9pvVnoUk1mCjzex9A5I
olQ4/tpKw/rk5fSpK/pJ/lQngT5sdkrBKJFDCJASbUKragGuf5Bae6Z/2VmE+DeY8Ha0c0ONGFxl
WNNjpEGfOiulY0SL6ZRW2U/+mR6yDCrMc/Ix1S8aniTqrWkdmebOP+fyIE9s3BtR+uI3sl/XjeAI
VOgJETupv0Rdz9+orhjrD0IPtr3lHs2ioh4hFDKfklJM7q0Ti8YhraIMQrMeeviP4dfo4LsgUrTD
mtBb7TFfloGtrWIwBl5Z5N4CsMcxZS6/RVlYbNKqEie6g/884yb/51l66nVolK4imesKVCdYJT4M
U8G3OD2kbgFhKp4kWmGRHok1yS9xIV+EkBOarR5wvwdet+qmHRNbLtg4QTruzztU8E0LW0UfAXRF
WRpuEBzTzjc4jWRhyc8ZyZMxFXnzdh8H9N7zHHtvAyBFGmrzjAM4m5RbER+Lu6k6G3pscnp3ft6i
NDCORtsd2jx+H6JBucSOUr1KczePe1CPNWftMHrVH7UJPWwDCImY4GfqAq/qkiRLCB9KJmBMJOFv
J5HPVru2czX4NEsO/4jHk0PXS/2GI3mDfpxpFEW70I1zDraX40c46jS3pHxRNKZrZlLjf2vsNtvY
qm7syNP28GaG1qKeTgpFkzrbykvwXM4VH+P+ExSKYlObGsVFGymPJq8X2C3p7o4lAyfX4p1mX7T6
wNijjEAu1tNZgU3WFbhRpficyFaBv/JtTXxGTfoxqzhqvdOfiVZwTOX0cxjM3I6GvJcqRxdbrItT
toJ05LaBfnddq95Si0dbznUpjR8GQK1CsKXX9Es1XcxTa5Idk+v8LIWQ56irerSotyX7Sl5yxKb9
Z579MH/gqDdfNWGAL0oM9FkuXXGQBg3L+Lola+rhO+o3OtWdr7MXxOUVoig9PD3l7ppPtY0T1ns/
jqpVTdWxwxhTYDeUm1kqotJ1XdDH3lBfxHeVyIFFaMXDRzTKe2379IKjgZpCNitG7+4OFYPc9BpG
3Mhlxul203mAJs96/pzMH5v50nForg9Gujb7VLng2wwuTRcgRYFaBKWUduR0tCunkbeTefHmZz5e
DpgFfePipYW2nVvvnd0ba0xMcjVfOkFh72sgHMSbszc0wx/ym4jInnRzbhSh6PZD4xJ5WnUTwv3I
Y4S6San8Zgc4dCVDzenJMDrDlZAFuRiF4U0zcMJNpkP//CCXIHG3ETrsT790HlY6qK99aWkr8vus
g9Tz7lSno4b1FDK6njOqUlTbXSqaEp48s0uPwJzuicAdLulCvygkA9LUSMkO9vJdXwVTdx0VRInm
h7CJEo1XRyNTSptks6itbprWItTQaFaC76IDy7+yARGc7OvauM2bsMxQ6lR6rXJAxY6ZZlkLRJ8P
dKVUB7TZ8cVgxAZ923SX2pQbHhLnckaJCb9+LIIVn8x0ZwQlEi/Bx1bAt76oFXlkohf125DS0dTE
sWgVZ2camU0K4iQ7Rf9BU0g0pEoZwcHRi+A875NjgjQKs8pb1UNlnT9QZgHhscLe8OrbOilDWF2D
EZimnD+e0we1nNopPwsg7f/wbmqNuuE42S/mv4HTa+4ynSR9I1DAFdGAKSIjS3sgYjePFOQXtSat
uXd6/dSZlMjYFsQrI02XO8w1EGdPlyNnX19FeMWvFRLkXDdLMuVGOoc2Xerp1K6x7G9KvcHpPfXZ
akN/G4QR7OJJ46eWZbJ39KZaSo0ls7CV8UIaa3yJBPff/OGZvwBUGyboAEFSY3hyqhVoEaPh0vLh
Zmi7yH7UChtGksAXcUp+WNs36PZPGgwC4g5qA9EwcBqM+zYyOn2yWOSIFRsMlqeGspjhWLJzySV9
ctSyIG6bgQGyv+FqNjBoRjsm2UIDY4fUgK9OKhlv5GFIGZFnzYfvSgEZvFOutW1OGg7Eq73yqirZ
fX4P0swynxsA85EXFbvB8qCD43HdecJwj76NsraO1Ore5LRHQnqq71VkvhGeMOm0GhtMuEUz2RgK
54SsxyoLUCTTolr2mAsoU+Mr5kB924aDvhVqGZz7IFt1USOezIASSSd+bzP1A6Ep5f6brrvVkm07
3ImoNZZkyESrkhzrs+LjG3OdbvdTscKzxCQWyz9Do9fYwXHc6moXXP59cHMm2oPS/Pn3JUxW6yJs
i6MTg06dS7WsY4wpYiioPuXMMnXCdhPOXt7pmT8/G1ImKVGEl43bo8tKkBJNBTmva245HWkM00b7
otJOd1XNvldOJXdh65RLxcLH2znIpwkAP9kmdOHpigwyAjxazHZNeQKcN/6uTEzZNqi5fSpLsudT
5c0kHvfkYS1amJ2d85v22hI5BZYFnJaHrqEgwruuvhid60AWKIkxU5ynnNPvoifI8emnfrFp/EPT
+vujsxo6NVxJ9T8xsJ3WO7tWr7b6NF1KKfy3wK0zePZcqiaTw4K2DwepfODUxMPw32ejMbLyN2Ib
1S4KI1t9pwIkm4eoELCtehRtIiTQ70NsYbMQwWdFdwWFnrPUa7d5Uy31tYaP940Ya9HHAzmmaope
22E2puOPPtGjyd8cmo8jza+HZdNYN023wB6hbH5EPLWv3fzS3ybcrae4Zu2Z1HXF9OANukUuSruZ
ly5pamKpeQTlREGJfKPEMOK4U3vAx/PMcA/tFzpHZi/GuZ2uQgIur7EG8oH8LUY50+X8BT9yn8j7
7VaBJHZs/jEcRtXr+VKdusgT0YMuaXRJygmSMZ2GIFfFp6TWfs1XJusrB2j0Synt67Xij+3l32dK
NPXVycZd5lUEITC3PTxT43tGP/Dut8HbUNfRgs9dgRSPZ/Se2canZ+H0mtL1/3w1bPnV0i7/+d75
9fk75u9NQyjVsre/K1oXW9MZ5Up1Y+NNjwx6iDGU2S6zrrOyIepMxJ/Da6eDpVeJ/l7PhVNBxOta
MI2IpTNOGVGAcqcGp+cOl0Yh8NG2w2w3f2tdNQVN80bymSKw0NPa4BAOuTzYGviLWOE0NHAAeLR1
piwTvMJnIB7sewlcmUBUn2ZYVW+9zgI86fWHdgoKzw25I0A0JBV4fHZrgJdJG8TXoBzao1OkxPkI
O3ktM3WvoDs2RV3ccyOqXhlR2bGrPOJQ958d2iHzq34LitcZmoelauVr3MnxiOSlfRrIAn+Mxtmn
BbHOxkmdbbX2XXVYQYmTcz5hPjyqKIwfwGuUDVQnZTNf9nX0mL+hdidJlWnbZPLwn8//UFd0IyL7
CcbWOp+9g9/Md0p/7ToBckFV9Y5KnyNLIW/ld+i6134M65c0yKp9XyOjzIGX/kZbAMDFD95dLIhb
W8FtSaZf8WoGdKMiNEt196FDt98RW8pYeLpUZP1ClEp9T+u+OTdkSkK85PXAqwZoDUVyHOivPtSE
JhnSXRqv/qmYpr/NqCm7Pa5bKuKcqZeGWmPXpGGzLQGSHQ0r2cSZxnuDEm85L499Qz1YKiQmGsiL
ONvV9yE2gQypQv5piQjRRP3NezuRANr6xQp70oaCrF70kQBVVdPfiBvXW7t7hJ+MVRq/rJ8BEopj
mlCq/VwrPp4HD4543vQPpchp5VP9X0Uw2Jw0lPKYSk/Z8cuaW5IArNMwUowVvX+Ya4s4K6OrT+Nl
vsJBhvurbu0D+aXoRijSOw2vgpUN5b2yS3XLne9supEVLOfcuKEcszeV0zo7zTDSc5/BvIo7RX1N
9f6rgcjxNyLShcP794Cm5QkGSRB3waMzWkT2BZuPxt/5UNo9URlpTCJzxl40Go34dj96YYyrVhbK
kSqAWrYR5a1hOT6mpGctS10vfyequuuIAHkNMaBt6aPCiIZygSTV53DPbaGSFjwJhELHRJaj5Wyi
dRx8MJwnGYvHowgjRmUmOWIVBhDEjNELPsYplMoI/sBlhbceVqSR6A/fpOFpFlhKwJv2T0bNhC9k
rlGjF2vgxByY7FewR7ikFdAvPURuO5K6arQbBNs2Hnw3TD391ppqLdWkx1VYyHbmsmN+rRheHRei
Q5CZ8VoVTnTvejHuDLynRA8zRJ5fK4viVx7G6PxS/PAtg5RgBX1DZejFNZzRSdI2afabNH+fXUWN
Vgc7p1O2SqDifSqTSQ6mTYk5FDENILdsUefxoSis4UwQkcJ0yi32YHsw3DXJa94KSOhRoa9tSPIf
OtCgrMr7Sxa5k2iZ4kwWjrGZFcFw4FZga7yHZU3ZCzbTXR9wfValt8SWys0qtOaItOReTlCc+aEx
SrzjsXfuwU69cgOdUobDn6nDkTX04xybrWEfAlMBRZK6yVFJBiJfusx90hBGTVmk4q4HUYbLEnZe
IdU7Q2T1LiWqI0S9ePDc4pd8nitU6mcyq0/xfcz9ca0lUn9LdUiMnnQECVl1van7gNkHVs1hQzhk
oCLDyZ0jGcUogJKU6OQonBSDW9IRiyO3EvOQulSqPWLtBzUIcsUhH86ypubze8feGngprpHUQB/6
bK1dpsV7suqzs5/r70Ebek+tLu3X+T9Af2i/chLznhjBOU963huXYKII+VHypdPDWtitXl8cWdNj
rYJ1OfrWEUizWDE3SxaW6z4aO+pPRDu3L7XyXEKrfERUfvssTNtj7Bs3PXfKAz8ODhgYSe2yRFWx
TObobiajC6rR7lZovxPdg3fV+8p+rn8MYB21iTI51NiQJPlnSzsODPgbzkbrdLShtqg2qu/dw5Lq
XHNISowyBENjO2Vx6x0IShSOS7UPi48mB6TgtVpyiaed1JfqKU+QWdyKMJ70J3Hb4eZCW2l2+W8Z
WvrRrMj7IIgx2LadBXUzsx+SWnqbVaSSzc9CeiC4Gexi0+Jq2wS4Xn4haMmabuGORgB9U/zzpUZh
tSgR+FElzusbwDwJ6Utvrm3mB3tFUzVwYYN8gQgXyL2Z3hNtHC6xEqeoKnqwzaP4ZaMnPhlIJLej
a94Jzky2DvrhJ2Q06iOzim+/kM23qTGhMiv9c0wZXxLMnt8kfMatTTVSEam14TOd30SG4lqQvv1H
G5dZplt/egVZm+YPDgJb9OgSwlYGj3klwJf+Lr+BROW/iRT019rYdTutmdDLrZfuQx0upp0n6e/G
gKI8DQSyyFijxvzFkHm4J0ZL1Bo4GsJg3OE9QCWZVZ3yopmIKa1hfEVfWx2jSkV4P7UQ8pLama2q
ObmQ0kjzMjkL2mgubWyD67ADZ7wgcubhqN2WPps4C811TvkAsgEDUvhZxKhXM3GrtUZ/TosmXGH3
M7bNNJrS2vpssHjdDQcleJJYN7bNYIH1MdvPp/dYoVeJmUwaFLytjp9Imp3EFkIjc3JnJUgwcAHA
wkoJmwaOO74qfueTMViK19RHWahkv3nP0QpbI+kkOirwVsVjnbtmdFfNqaul3awxZlnVS28f9zQK
ipBCMnVoscbagr74xC204nfOcf5BevmrK2LziDCAeniaE6YVQcsRYgpSRPxHQZftVHokWQN9WBrC
Ps4dARfiGc3G8pz3ZX3PR5Y1a9S6JdU6NX3vsvrSfQAfYQ40c/JRbNPEQ+raq+60lXo/71fJR11B
DHh3fSu/qbn+nCmuuEWdvFtaxepLaMQ6bEKcDLH9LfrEv5ZOat49zzvhg/zwk6kqLjBxcfz4kAVt
ASlN/dow538qNMQkCdIinHwcO/OQtBKIvC5s3elQCkcCV3aqHKr41nSlfqkbB+0Rf9UHkjow945h
fDaxTbuyTH/NnUKwlTc1qMjeIOXp4pWevmnDJDgkMbLrboirTeMNwdXQAO73LclEBRC1tRb1yQt1
BY1JHw/kfElLjR9VhxpjAfKbT3Kazvf+eymmS6OsEig7hrtpxloBNO8RFYvJbzXfTCFdYtqrLjis
Wt39vOmqRr03ZoOymY06/8fcmSQ5jmxZdishMS5EKqBoUzL+gCTYk0brmwnEukDf99hRraM2lgd0
j/8jUlJKqmpUEwpBmpmb0wCovvfuPbee8K35RD5evTsVa0nh51Do51SvYs5xsTpBdLRitDhL5hcF
rnhGCQUZkvOhppjRDa3hUyUL72enCIon2era/lqK6UUfH2sS3ArCEi5KGT3ywSpPpN9o+84jF680
8BX5LYmTdtJ90O3CJjKJ6r4panFupuSoswstlp1GJlltimxPG7i699lL7bUKOqQgWV5DOX0u6RNY
EKfCFNZ6PG5/HJMRhjCGqKplYRDrE7XI0TVgHvq6yuDtACmRe49FVsd9hZSjSFwlV/R7rbCVs0+I
lgNU9FoA/niIFUpBK301FWsebFEYXutHOx+8dergdJwGOAqELiXrEFtY2DawxlrHsVBc0dyLLQJl
ZRjarwwGt1YYQuGfVYSaxVXtdBbGx84NMqb43EHpHFhEgdZJbe6CRFSr6y3Ez+kyJEFYHOr5jqJ2
gvtvlN0h8aTX65VomiKz3dp67a2uzfrBYqjWk0S96xxruFiN/MqDcdmatfHMxNbeRii41z86Iawc
QRnYB6+eMhQLaIrJANK3V8l7mD6MnNIriCzGU6mTFpKZjrq7HtZMYsD4zZ0dLTSfqsBwK9EeCmMI
9yrb9JPGTXFAhOoWFetB2BBEpYfcKmxOcJS0ip5jz6iyZH/tfzkj6hVooYfrkTp3w2z4xisPlyow
RX1/3f5cH4Da7ruiqM7XI4Ljmv1EVQSGPmlYPdkqRarMadQKcZOn3kAmfFXuylpVdlUl73UxDzxn
+V6f1Vxdtvcce3WKUKAEUDXPZspIgfjMfPjWhLK2ZzKB72w+vD4gz9KJAwQYp48EBjsac77rpZTU
4yki//v84zLrHf5l08x+vHn9ipaBvsVs5Hw98mOKi7ElUSGcmMkKLcNaNwTEbvQURRWzydZFYnfw
BsYUWvnz5LuegTk2J+axU4YC48/uBVm4GEkI7ogFJjcjzZxl0Nj+XUK2yNEqgE8i0L27vuR3dbth
PMWffv6K6xu6kgkUTlO+ub52fUAdcdExzkK5LRLgn1rjbFNgeEOpMcEETraa8GZKotRS70wmWHbg
9NsrGKco2WziQzrSZnoGPI+AxjHKAXd7zARWlOsArRv107XXPSvMtDGqDgY8YRyD5bvhaMBtZwsJ
6qtkFVaRt++GoH3OWD/akryEMLPvrsL/NOsPXsXwgEupe3Aqg22klI0LU/He6gAOs+dFEgidJoc2
g/IaPPM+9cxpW5oVknna2NAq54eoa38+q4Gm7QDyY5z0NpWn9cjFWYmvZmmHyI79ZPRPYZ2WW5t0
kUWZ98Ppx/R0Nstfn2lleid8plQGG8IfL4UJIbMTxZrb6KV2nn8rqLjeJbuSiIzGu4iicxvNCc/X
168PiqKGVKDsYAvVAwgSMoIQaujQ3NeegjhXdgwqxYeSD92G8HRkhtGQvF6fEVeR/nj24zWNOy+N
moXIqvrWCOly12z21ji3whesyLtSqtWWEY9A69htlDFrX6fQ8WYp9HjMtKo7SctuV7Fei5URlygX
vOlNZjgsrjf0LkIDA7ubmi65DQsknL21T1XP3vetIU/t/HB9hoknPZnF5sfBEOkn8EAEEYVI3LSr
ezbUC4cwDlyW125eNcZvVtXnJ8POmw1s7s4lDZDxzKQaKxp/BfN6KZ5G07EWXt4Yh2iwlWNaVCqt
BUIkxqR9mqJe7mRYc4eYm0pBZtDfkajscxr9HqrEbWcy3QrqwMNF8FF1No18LDT4aXxnp4c33JiL
ZwPBu8P05IdN30zM22lK/Lu+atfE4amHnq1audZGVoVavFMJEBXiUCDF0AMWamMhHp4fdArow/UQ
mCln2WDBvJjntUMWv/mRHq8dp0S1rmEPBTtLaPH8wwXTwkPbtf2uY8Lzr5ekQyjjtRAWpYnBbt72
ITOXuz6kI3jd+F1f62ObjFTAFYhxyBvDMNT6udylYRGdu4TIVDpHArCfqe89A7P8QJr24seA7nrM
jYtOreBPlQWBsVUdOR0Ny49o5jLTsBLWnHTs672eJ/3ZgJRdubXXxEvfQH1YNv0FBlhyQuh8scdE
nvROX/5lg8uUMVpPl2ogaS0IHRgq8wzq2uC9PstsOWKTQHWjzQ8jydUrQziz9quY1T9p6VPEeKF1
j4dWe7St2Z1oOPdGJuTjVPw8yueRki664WjmX0yuIC9Yln9W/SkDTMQhu5SbdFStOzGXcGluHHAD
ePcyL/19nCEszLwZGFlG9gZdSrWMq15zvWTCQtJpcwCaCI21migYKcxcZaOX4knTW/Pnsc2+ZW0U
RrdU29i+2CkFX6p47Wqgp3m5vgbvs98JWinEgs2v5f7Anh54pIhyNOssmXykd/pUYmnWhb+NFefn
s75Xvm0GFFumQfWKlqDzGjCMVjMCDNg4dDd+VByKXs/fx9SyWS/D6T60J/gwY9utFaSy9CE6cYPg
FalAqaFe1eE9J455idMYNSZab0KUzMggNKhEld1Ga+SD8G26gjQk5CUHZ364Hl4fprCGjj95F6C2
/dFpvA6uNM9IzYTcVMjh4GXYVXk5EEN/VDwLUcmVnaEQghHXBGmLEk1/7tVkovzzoYmlcgoBox0b
pk2ESUKLnPF3WTEAnkfODPBbXf2485pBfpzotf3YcGENYo0V2MSuW66G/NztOAsK2d+rSxRk5v4q
oSlVNgQq1ZxOsN9tTT7d9eW4y6jWqDKcdnwfS+oSxcrV24Lza5nbNiZCYxC31zfMmZSnl421+9dr
gzlddNtv6VQS5IbASFvmg1XdSMh0izBSvT0KiHoZ50Qqki8nnwOPCXOc9g8sRs3FTEmznV+uSEPG
5YMjHGH1WrKaPkPg3WkgAj4ag4bRKG3/wh7KQu6TWSvUP/FHXaMeYgkNIhRQA1wYe4aL2FS3mzJv
7X1lzrd5e25Qkv56r8iSu6k52u964xOpiyvMZFhpp0QjBf3AcNvQGT3HBIcPJSWgr+MCl2V8Ua15
ECQzBQwPO/saB+xXHj8ETaN9M2BE45kGFergwnTNhiY05JziWFKiuSR89Y9MN2cPoaN9T90r8BT/
S1NtbCtF/eKlVN0Jk0xsTvF0KwktdgOdcnZgurLhKnKO3mRq2wYS457p7LAHzqJsCRMdECmb5Sby
CHqgFLMZfgzJrdVR3QX1OK9m6i3TawCfQS1eK6kx1Y6bbyciOxNETrDQAcWjp9O+06R8Ig7AfhWh
R0eMSfBDaDfaKvOc4EL3DJUEm9ejBUFvj+Fa21rdKcsV76BESALHsdCP12dsw+XRJzRoc332r9fC
v7/mx4a5p5lJDu6Q7To6WFsjMofzOFjE2Uxq+hgw4UYM4MWfwNcZlAxQICfgMn48qB8UvcNCU4b8
ppTmTYQfb4WmrLuREQNxaeFm4aJx9vTL/S14EZsMaSDxY+AENyWG49HAEW/XzbCn1QVg2GKf2iNu
4fwXuIVwGjWF49+JklMXOkP6Y+5H1dMroXL76y//9o//+Bz+3f/OL3kyUmX+krXphR5dU//+qyF/
/aX48fLui0MDjiQ2YdvSDV0jCEXXef/z/S6E/vz7r+r/MAAkV2aHD0u3GrAASjLcQvAkuoCY8Tdp
6ieH1vwfmkY+UKvVn6ZN0IZj+MWD0VOc2AXhU0HZN6u0yzgMreyhqwJIREZafzIUWLVDmayC1i9O
JgNowqxauhyJsG5yZZph3E39XpdYN+u8ZIHVMUPRkeqXci7wIPY073muQVP1vW9kiZchjCJGw349
ITwDs23jn/9hIY+Q76HV/vMQQL08DEh0frxrWDXmzatjOc17OPSzQusq0+pCkP0o7RbXz/Xf/vbB
1tcP+pP4E9TitCr+fviPrXvn/sf8Hf/8in/8/ZBv+PkDV+/N+98OyKcNm/G2/a7Gu++6TZo//6bz
V/6fvvnL9/WnPIzF9++/vn+lIRFGdVOFn82vP9+azwFVcyzrL2fN/C/8fPv8nvKdm/Y9e4/a9yb/
b77tGxDh778qjvOb6UhLt3USuTX8ypxH/ff1LVVovwmHf8TRpaoamuStDO578PuvmvrbfOaxqWGX
pbMfVH/9pc7b+S3V+Q0EkBC8L9mfqlL++udH8PO0/vFx//enuTP/pL+e58zBDaGbljANU3cMUxP/
5TwnnFQqalXsxKRSQhnenrZdQrZYwsCiFe2eG9+yR9u+0ySduswRx5yrexs4hOnWNe5tM7LOiF0g
clnetK8bYgOvz7q+19b+aHxcVVjmuZpacRi09EsRwjjmebqj69+cNc9/YNPv4yD4jEtzui98K1yb
MkBSMwFIYHhW7EecsKuRn7iUdULEs62Ee9LL5K4g64QuGjD2WKn8G7Q2bhkTPjXEqCZEQDpobybh
Si3yt3Ik8090nn/HXIyMHG1Cm+Kfp5k+imn9ricYVGkGSN4JPZXAUuGfz0lCEaTFKBm+oiH4xoze
bmqtXfsJW++6YVQzpvLgqf3BT0j8HQsuTzOy9/pgG8dKcUy3q2117wzql+6nMOiLJnARMvdAHrXo
Ylrk51oeM+c2MY8MdqyXHr4m+r3CPikaA+aW2KZ+BJo8P3jepyFDe5Pbvr1kMRRoK6bUHbCGrMqJ
bvhI1bgjNSUlYnFB56+t6gdwEvFqEL2zUeFKLfmpcke6FOVOBbvGiWCywgRYSQ2bStVgCoyK3nkv
GhKH+gojXBGfY3af91TDrNEiaV2PUGfSp7zEWldNd9e+sbb5J2PoyOGWtdj6OfGVkWcVqylMijdf
UwGXxdbdFII3mExIPmFevwq1Ho4J8/81ixDspDFvDtPo0YzAh0UQuJhOTGceZq+ib0nn0SRi4EZR
2Tf2fkK4QFKSsoTmdvgaR/DCIUFuQWp7294J1KUN4GtfyrxyLZLmqiJK7utRrx7wcGti/LT7zkKR
Cri4GP03tdQgGMqKnqMSrBrOPXeoxcS6FULeMcODMar+scm1Z5gwBJtBosLM45urMBV0bE3sGXVE
Gi4BFUu7Z7lIOh0MBsoqhZgwbIbZIaEfpIQTMx1NGR90rWzdVnziptRuepwFW+dhWFVCCQmYJASn
yMIULPPku0MfwAnEgo4hPwmfE8MkGbr6GLphvmrA0JD0uGdMmh9l03GdBOayY1ZG5ReXB/IEaoRH
auR6eFMPmVmE9PIybW8MfvTExY7zLsYT6iASYhK4zKPAfKYuWaS11RwLbw40ov+Kn8khdKBrSMm0
YKp6VqitAhvajxqOX1bmZQdVsb+KcHqJ/A7AojAftEpRNwM6iqVBOXE3RW/t5CsrZgn93i6CwgXg
uuujLrkLEck8BvHbqNn3KqOSGwMW2p72J1mMM9n9imwvQFSbAiyU0an5vY88sha6cqjyDoNjB53F
kBCFmsB7xoUothaziWWUaeWxs2wEhXwF6hCw41NmGi+IoAuXT/PDUATuFLPpXfQatCJHCu4esirT
acxOMmj1Ex6y5VTI4tDKlpR4hSZYhQqPnqbW7tGglQeb4M1tjdqAiCtgEr7DrI+yLAMEmadLTGf1
vjCQ1Old0y8hFxi314dkUF6SAlCxmopwKXpVPRdVK2lOz08ZUlQV2JAoam81q3cesqT7CtmoLBuh
8D29HM92EUPPQPS68QymJmLQ95aF3tW8GAnJZ346UxxIdj015m1ey/CAgCJbe9bg3Nl9Cke0QyWa
FImJ+6Zq7+RI+kYWhjVt4Pp9JgmuLUA/bqYwG+o5RS5U8o4r9BJNYB8dRGtEh+szzWkx+9shNNuo
kckxaq1203eDviWmKIbHBMEdqUfzGdAPIGlAeWI4NazD0CPjR7FW7DXDeyVQPnLunO+C2T7eTt25
pNIOjmHB9BKvduIaeKf3HZAQ08jZnPghiUOBrnx3yfAS58QrkiqMsRDR5yo2crmqPIcZaC++7JU9
y7jxptBindItE10gtmVY7crG83dGNmtOw3xCM1CHF3N+KNN41jwAmY5SOPqyMLItWvBLjXfiyzL3
aaTn372HQbcmLp58373vNQ7+Z/tptAfz1WCZKAiZ6AwwhWWBrows22aRp3F/J3BRTYx5zh57x1rG
N6kxORvvXqR++xj5UGnypNlIp+cXKrrkHOIJUSPUf0phnMmqKE/dnJ9bEy+jS/N+qNr4j7yxl0Nj
Wh9a7NuLLFHkXSXHfCnaiT4H3I1t31c3etQMD5T4LxABSMn+1r1VLa27EATdmyL3QRgH4KxIlRg6
PXFTM9RO3iBeQYSaOIj9bl0OaXGW0vhO/YiIcnOKbs2+/4wi0gMIXsG1oxfcjshHAiXb3OYG6OLc
gHQ6dPLe5hR40h16gp6k4NLGY1QqpFKl+CeEjsmvbMvPWIFwn4q2dS1Uawsls5z7BPCdO7KZXihe
MaFc85v73qv1pZ+0/aMTkBXnybrYOmFKvqKZN9iT+TpM//5L4zXrqjPlXssIlFadWYSti+P1IYoR
EGdZdSA0C8pl16gUL56+K5g0rtqyTncE8vqLaox21AAA2NEILXXdk9tKEcsqacoLkhn8IW2EZFB1
bvRKmCx5aruqYfm5ZZgB2UMnBMI5t976YdhQ3bTzMKra9TYf6vX1MCXXXAvaF9GHnJyFsg3zGWTc
pw2jRRLaPDMctywr9VPucN3mmZ8cMqaicDu6fjX5+XDQAuMUe0G9AM/YLDFszspXWZ6JUz52GVLq
1pcmcCvkp1MA+dFXM+WcCDYJiI6KN6WCV4twjnCyOnprhlul1f37MnKOrYWkCRU+fk/+QAysbiiC
kkWsOo+EiTZ3pZOQ3aYo5d1Y1jc9JFNmgVP57l4fq8nGJgNNbSe7XH/otQC8MrFSlLnnZiAqOxBa
Q+Y7WlIN54ETtwxX5nRa48saL9SqR1OQrhOViDOL6I6YSmhyCBOXXFGa2xfivuZ+Lsz6NR4Zb9AI
u0fvp7j0Gx8cYrMWKH0fE6M+R07zSd/8XtXI2iHvcJl4le4GjPeKDB+mh5rEg2uJrXehkZGpo4Rn
olOdaj1+kGZ0GurbJgsf4yEzF8NFrTLf7WPHWdHvhNnYYtdG4IDiTtn7RUC6RWLhD+sPijD3elPe
VUoYrVTdPohMPJV+uJ/IgsZDqdGYsxCfhpR+9WNfJnd294djFFt0mWywlOemuExp8ABm080t46Os
nkFsBAhAuWqHdB7oat6C3MxFKY0toIU5hK3l3shOO8sshA75/UAe82R65pPsX9FSrScR5Kjn6GY0
SnxwiOljnOkEq1aFv0ZrObYHZcE29XGWNk5ecUPOICuObrjpNACDGfcVINqCdWNZiD+ixn5LO69c
5H0zkYfhr5ysOslK2w2+0y4x06QGPKR1YRK0all/9PQEB4P1DWUJkWvbXBYfWZTjEqjZnHA2jUul
rgzMOdZWlRiYqpaT1FKdExdzbg6nOjT3lVHtB4t8Y0kubR9Q+lLyfBZlducb+cAp7WyN1nwYwwmf
2KTf5ISqwXKq13KoXvsioRSxj9iskQgo3lwAMPMF1OlVOSHimBW67mQUJI4oO22iZ2Sn9D0deN8h
i2ZUP5fA4xfx2K/G2jtHun3X/0H20kxf9zat7MoVWW/Ue9tE192wwS1lDPpRddZ2VTxmDbMewznW
ceji8JqtrrQmp9PIbIdER23vpOVHXkHHTIJ6w0zy+/ov61FythqHlJ8+3CBmOZmpAaSr9R/ioAFG
FgUrrTX/MKLhGc1eDukqOdsmVJsMsE/AgM8RRrnoMUqT9+QsmC/RWg3TDqZr8SpTZWe1RI5Keilh
pnqcB2JYBn1YL9LxAypvtGqN6ZjBD98xMMBNui37gOwNXz3XUcp3tv3MNz6zvWJnHAG0Mf1u4THO
8SNS71v4/TYgaScXM+8LGK3vBA8slGzItEU3sNk1aeQtkC6/OHO6JFYSNy6Uem4JhjBbUBhUmJRR
CrEiK9G4z5Rph8hXu48CLuh+UhRcMlJuppY/jUhZl8sBFrhf13e1GhyTVm1OaVuj+NcJrp83ZsBR
5AEJGCdXnAqX67BdQD/DEBxUIX3EVl2yDqMKjoMUv1P8nEWs6ZWslDXTLG6vZBdD0NCNhdn506EJ
B59W+/Tipw2Bo0z+zOrgp2mAzYjWFu1ZYCQQV45kxSaz2PeSF+ZaOAk+t/mBP1qzVmDmQJQR6j71
nU9phJemAwXYj9m2yvU/GvyGyzFhzGKUJ6tF7kTsqbogAI9U5JG4vrHzHzSvx77bqAB89YvMvLWV
R5dae8g00x2kWZzL1j6UQshtbd5WvVrt2yo7JmPXrBuiMTaO7T2w6E4rvw2UdacRCah2dnu7jzD+
7GcEXOjUBFOpZMHnaHUMZ3RjoR1KGoNL21PsPTXoomY2QqgvmNR+skH/6jB9legzgwRIYhn4+nTi
btvO/X61e1JSYpnhl5Ru0AlwqvW9QmPt/6Hz9Ay+s/j+Ct//3m/6/7L9ZEvVNI3/bQPq9L/+5xB+
/q379M/v+rP/ZP9mWMLhdqMB+rYc0/lL/0n8pvOKtLh54xYUvPVn/0n8JoUlVceE66bSZ/pL/8n+
TdId1YUqaY8JUp7/b/pPtsE/8vf+kyZtCIIAaGCHonK2/95/yiFAeLWfsQ0XMSMDq1tnlv+FLi2E
MYO9pXlz5FC7pQrIc0ipBYJmFrBWN+Su3WI4YphCcYwAgNJtYg8PGy9flSnx9bKxtozcDVO8eulX
LZTDqE3cPmpsBYaifQfKtDUIM6dalyz5psWONz8pSv0yle1uis+ph38AffdQFME9d0QAIBaDspLw
nRF1/KIqegmiHsQsvRIoQNWqKojtZZOMpsaxNzXQnXUSpKqLO3CfC+Kz6thc+qmtbXyHZMBWd/Zm
KbgVt/gPUB8Ttmn13q1HH37JVrvaxnqXPMDXJFnQpiIyjHBjgSkDp5O+KjZb3ixp79CU5bgA8s8a
t/NxAqZW4YC8VeKy3sDitJb8lVmNygGJLEklVSoWfqCNK8u+qQUDg75S97kvnXNfEebXdQm581aZ
IAyxZyVQfqTS9LaO06ebYFLsG+HIXRmoL8GUp09RSZiJb+M9TT2qagkqRnVsjWQExhmhdRmKtH8u
RnOtCGYIU6H7u9pMboxCpVM3CCC3OioQXC3sDq36SMZRuRqy7NUjzYnEDIXpO06QJCdUz6yzRRoq
zp44OPoaojjHpgTZCq5l4ZMQsRER0tdOyWD3RgKmd9bkxy4JHHf0x3aL4Jukc/ixqxp5AS3LuNhr
GAJJMjgYLDvMGpxbLzaiU12ON57dB7deLujFm7LZshYqKzHvLTWIRTdNPl1UNujodC3d1aWwt8qo
4mKr5G3c9QJRmY8vSVFnTielgFXwj6ROt+0K2lpq6G+KMP3k95t2JHzg73IiA7+Lw0jFrpJtDeDn
xpT5qyJtAxCB36xLZVyZdZ6egMEl7ojh3J0s5sLsTmeNOubYxIO6iGovXndj2rv8J6jH57QF6aOP
sECVuu3o39kpMn8ZknTsTP3eMtkJ1BrqqLHuEK4iTUDIXpyUGZ6b0jXzZ0yCeTF7b3jgOljnbLIv
erStoupDGUrvRqcpstP9MFi3nenRM46T3dB6m5rNKAXRsBKmRXqmEUu6q9kjke3kjLf5iXV7rGtJ
xoKzBZacripD/bQ9VHc9uotKqs84lHNXDCrllxVlZNR1Lm4xTN/8DV2ipQUMUPolrVMvjZZgVYyR
rctM50MdDQzDhh2syFxWt2XVr2VfVeu6vHTEAVvJ0K0Nw36fyL5eO2q7rKpyjgrySGyainuFaKud
PvkHC0HAyrQyyw1jomlDr7c3NNK/aDvhahoIOUgwEtB8XPVxMDDND9JjsIjIcgj/GGZOUYBw2w1m
BsqUcCsqbOw9IA8KoB5l4ppo5qBQWuE2tnWCrYACLBgunkyqylcQR7SWtW1kNfW28y2QBrY8Zgxy
RaMN5PWmyO3g2RkaptFu0VEx1URe5A/yxnMBXMP/QGazcAp64XSph+YjOvt8sWPkRMF6qzR9CGvQ
b9ZS7cZNE05kK8LT3+flylAj8xTZBEuEzk5BQldmg7+COUvvy5uUgwItJWpDLia1ximQsEVL8Lxu
G3M0thOj28DPvmorSo5mjzQawyo5f/TFCIYoZ/SJL5cQv4J1Z+TcuX3VZkOmnHQ7eEY7UJymwrHI
WMZplsTMDc2zoSfpjYlpQK9MAFDpIY6Y5c9k8b4ckmPfSn/hAHbcVlPcrmgeNC5RF9FqtJxqjbro
FQNQcm/4NCvqMn/vAjABaO1pxgSupg/lVktBd6iV2OI2Hw/SylceMPadUSvNIUpeFX7YEfdPccQN
ngWwpWWmZj8eBgOyINNKn+2yvNCcM/dCoQkbeyFS1ylQuN8+oqILMYDhnVQMuXOi9Ik1zqFB0WEP
nBu1dVN8WFQzm8YSxBH33KCzAn2urlqHpLeACEHrXJRNwjCg1JiqaNF7iy+9REl8SIPOYve79+AB
nmJDWksiyWp3ULsvAnxcL4PwWZVVNxf3xsFINcQjQ/Ckm6O4942RlSv0d1oUP+mqx6mGTYicLru7
hAp9DEaj+5450DEIogtXwVZG08TBCDakLY5OsBm6CsZeECZHJSGaD78UyY2ifOyAn6I1htBszS1Z
lf5Ty9iSddZ+yZddVHYbNH2c+3P7tWxIvqrSbBnxm24METwS95UeRPlGnfFC3ODMGgB8M6iWm9hd
4tZTctMOldswNHa7YXr37GHTVYfYIRKaYVRNCm4BxVV85+xkNpC4YaqN+7QY3ypNy24CXV9Qi1FF
NEG5VMKSsAarDHZVJ17aRLG2dq2nZ/xDSxuT05Zfl3SD1pYrQ0uqU5saDyTSURZXaXSwk2ICPlpr
LlxLEwKWdG6RiuR7WBLpTaU23R4E27Gcrx3wz1+SOdw2jbJ206jWlkhzgqcJbz3MgUPbAkX/Es14
fTA9BkqWFifL3mmCuxA0zUVD051k2b0ZNw5S9czYF8SE0CecJ3bkjDpBpi8zgaUWk3N6UBRSnerM
eAo1XwG5U+AsmoNA6x5Qv5iWQoppLTyy0EdIamtHKJug0qqbKPtW2VVu1VY193JSiecd9TsDr/si
M6L6nKKK6Euldh3CbpYGAxf4Ll62ZSEMFw0YQJQa6S6hSbMuVQqpV40b7G3Wp0difgmJjxqwpHY2
cj/hl5SZO5jfGUr5Q6farm5oxYGirQcjtYV/+qITgrvxlf6Vj+pMNI29ASxX43oT4UUdbe5DFC+F
V04bzbLlGnArZBMHZoYPbqnLJb9hEpjnggLOhc0auQTW1qTWOtHOtvxsr2G7WuQK2BmFP9Ey81IV
B57SvQR0oqmHEPCFOXcSofRbO2maF59BPjrkad94Lb6yWY90fSi8oNyaXUCsdpICZ84VwtoIVij2
sj44qul99DE+sJLPM2tSvPX6IKBold2zGgB+q+MyumBqo+8bG2/5GBTP/DptnNNc1+v+Tm0NazuM
RMwbBqELJtaOAx6i5ll2KttnqnSt6RjpafkHDXbY0mNLO9LslV1kWdWL6pwbMwhujDLStkYxirUY
E0HUq6adi4QZYZRY5tIAwY8npSGmvitiQh2QL6AX6JYyCYYX32reyiTVvgfaGp3VKXAmphaZLg2x
GF/nrvfGkE1nSMSxZwZvwfDuSTO8D0bzbpgbowU+t6MX8n+MVHZ6BBbkpyaBKa/n8ZK4s2SjMPVZ
Ki3WxKbJtKMawflVBxSMcl0VAW1KDwdFqXvctTUx82ZerdR6LiT7OsOavHtjlt9VY/NUOAHgZz98
j8bJOY49ZNAmz0tQfyR7VE3xWDdT9BAxS6Dh44dooFOK4tSMXiLBNpix0mPhpPsWI9FqkmlzUIdu
xKWGAt4iqHQDelYu+xguMqoxuUroNHPdyq3epgQ9Ib290fzsFJT652RawV1NIAhb05XswwA+o4ea
TxliF8udtZ85ZUuS/wzuWFZ5KFMvXA1NaTAZjRcq3fBFKg39vo09bPmCxmXgWa5uFvEmL7mDe0VT
HAOi13SzurMCwzoHuUUMUhfqaxoT+ZKEV33RJQpZf6Xsl6aZW2ujmoqz6TAgBW/G2FG0bjWQ6ERc
6azAVg8TODbcZ2yxMowES8sqlqlX2beqvA3DzHThcaWLNgh6mlgvjJAIAi6JAIhwPgLSxsMWeGnr
FmW/Eayma8CicoXy5RGB7EkLLOahMZOawqHxOwZ/VIbjDiKilzQaD8DB2Nb0+pNVxxq3ynUROsMp
J8pNn9fkqnsL4d6efC+665TI3BcqpKe6KW8Q4HxQ624jv3duk0HUS7VGfFgZnMXcKvJF0jXgO/zg
dZBTv4gnlUgdzRCMIktyVAApRQXJst4QnwBYQxUce9eHsMvmhKABSH9hSaIyJwG4u9ZgQ+DH2VER
6SLnJnBCfC7/k7vz2m4cybbtr/QPoAdsAPFKEPSUSPnMFwylgwcC3nz9nVRVdWVlnds9+vGch1RK
IimCBBFm77Xm8sMoDkGN3hbf6eitDailK6QmNNIEKMI2k+ZmaiQ2UVuZWJQSC0SOW91aG4Ty9IL0
TRtPaKV6b5U0LMC6yHssVXug4HTKDVtuB7P1ha6h/3WN7yqLOEJt8k4dj93p7nIQsps2vPJoRpw8
DCbCJZJCVjVTj5+bcMH/zyp6TGFSXviXDOxvgp7Ve/r+D/89T37gqEref1b1/PbQ34sqhmH+EwQI
BVSdjBuJPufPoorhUjoxLfCPHnO9Lrjp96KKxYMowQD+Mj3ddK2bpOx3UY/p/pPqhyV1KiGuw//i
vymqGL/UVKjc2Px1mydx5U3d80tNJZvj0rV6ZZ0V81xIAjMN48LY57cELsN8H2e3PUcOvqY2svaN
AUhCRxEAN3fxWFr2/dmFwlyeqMB6IA3scj0k1Us6TuXDT+/u72qkn0V2xk1c9JPIjgMVDuEErPmo
79J1Nf9a/LEI+CZGCj8DFgyaBSQz+9T2qRw34C+spLD29tQkG6OzaGMVerEN8/O/PwT7b4dgG55N
GUxnG0p41sftP+n8MB1OXVN1+RlDenIqnfFJ6/vmuWGDDDVVv8MAp+FZagdgPlkaYNu4+UO9K0GQ
Lxn14o2HmohOnLaurShkerZQeGq3KUrYoFKpa/ZxitfW3mq6jSMjtQfgU3r6dbrtpykjePSCVo2e
LztS5ZptEs8XYZq31nof343Co0cWNlcrLR7rSB9fnO5M94eOnzG+/fu34m+fGlvoiMEswzGos7EG
/evJAJKLJt1xizMwq2kz4MQOCJfQ12knvutGnG7ZuKx7uR6WqNn++6f++yfWlpwBlodcG6Zl6TeV
2k9nYdAdZo0FdZASSRqQnbAua328Lk0RpOZgHZOFDeKIfNruAZaivTG3BTVufWT1Z7H4jV3CuFKW
eRhNdbK/i9nc7pabROU/HOjfPi6OobsGnxUdXR6HS3325wM1HJFD1s/cE1TNrdlH8ZZcFrlShMqT
poEC12uoe1lCA6CbaU+LB6zvPxyCw1P85aKh+mpRyHVcxhfKJbfz+NN7FSetDhVsmk4oJZM9iO9r
W+YUlTSNgsaAbkcWT+GSr2VjZhDD9HxPJp6x6yLdewktkrya4b72+um3eeAvws6/XMy32vSvB+aC
ZraIlbIY+H69mpdpKfJQKOT1SR/TnhkS+p15EZjaTYZV4xY20t5g44i4OtbFPiOWbqV69dUInZqF
qtBwPun1PiUEg1h6vRjSq96yG7XYOElIA4GjXMpRrhhorbjdimSdPFhATB5rCCpLF4/7tInfR8Mp
N/krjUf1IZ5IIT+uESbk32Yr7zczCccZ9zvEAMpybV556ZRue91hmRBbx1EzH0HfT2eVCHuN9drv
bau8Qhes8HpRAZNf58Ru31ozJYRFzE+pQ/eJsIhwtTjFwwBr6N2jeCN1IpE9GNc76Iva/Vy+s482
YNEQwJ2kwHDtBnpJlSFlge/uHHOLBiWRaOowy9mipghVoy5NyO4hHeTEGdVetc5bzCh+WrSIYvS0
DByR127ascjXxIQnp5m22+SxjNGpXuUGlTWGr1UZkz49AuQ9EpBTryxXzLtQD7VVH9U4DKbMO0QT
SbMu9GU/t5xp3wJaUjJxg1QW3gbyaLYxM5c1pLC/k2QYsoDtXby7bCLSQdyk6dFn8hrLO8pWX9sE
AQjSj7vCsjvCs8qvTuxwtjThnErJniqOSawjE2jYpoNr+JPEC2UkfQNpsIjXSlRgIZRVHTTFYlXK
9gv+K5R4lDbP3oR+JB2BeusVuOuu2yy2Yg9b9P2+svpn4th1gMmpdWLr2wS1Qy3cVC9eHF7qZo6D
ImVoHjXRb4s2+9YmFcjK2Cq3pJfG+1L0jyURWRQxIaA04Vjel7Z6m6g1IK7Jrk2X/4eL2fn7xQxD
1bJMw2Tos2zxy8DHJ476eNQ3J56k2wpj3kjI5D7u9ySA/RvaYlfHOUUxmhGbqYfZWaaUzjK7Hh8y
o3pYYlF8cinbrkmEfg3rkrJGaFXBkHr6rl/gy69EM80nx0tpzWMa2jRhiKWn1/VLNml0zuvE8ifV
xoFBSNjawZdqwWA5LuPtxIdJt0vshGCvcGruc953tJLEJ0q4U6DcrvhEC6zFcKd5R1USGau6gYOD
ljRcGzMkdhLkxkOqW4S7RA00mKS+E3H9QvbNRW+JTPj3Y6PHEuqvQ5DHsOOxvuKtNGlt/TKHuaAp
PDrwVF5NQfD5LNFcOQOX6ShfBr0TZ+0GKQjFoeuK1xK3w7XEIl4gFWOtX8dH660yK3kZKJG7sPaB
/b0ys9zeEnck1BWlgBGLx6gxxkNEznKd5c7VqDrAreEUH3o1fxlsJ92DlXVX2GXQFNRlvqswohzZ
gvukRInH2Q3C/tw0nndNEByqyTY3udVtldPOhyjNinVujfmZ7B0ij/G18l53+8HM13jznHWHWsAX
pKjd0Sw+xKb16EbWS40A8QyIojkbVqbWQhvaL+wdPJEvn+0Oq0zVvwpPV6+hyqZ9ojnwrrXU/Qz0
dvLNHliBnYyf6waedzJ/0jXTBRM3U8BvRYkUyt6HtO+24IpKFpCUs8FKxZtFa7/qt0G3uoVPKld7
TJsh3f/7U8q0ersG/jLhebYhPNukeXhbqP1qxTC8HpLDjadmWMQMF0AbR6M4/PmlTxBOAyP745fu
rRL28WNeVHL2/7wlTMKCt5gv/+Hm2ZoEJ++vd//48dcH/vQUP3378Rx/3v/jQT8d5k/3/Ljpf7r7
//S7j1c2l023tXW9fQixKfqdwLMML4Gw7vcxmZpH4tNWGPqMY1VSeAwB0ptT+ozU8caiG5ezggkR
DFUhGGWiibw2UoYj5lVTWMkhM5o5GN2uvFjLg+ex46VGOD5rY3zwAFm/mybpIUyT3mWYfszS7s86
43tUaVtHoxIiKDmtcDTJe2Bs49po05CmrlUHmK2jc5lENRZo00QH7BLIY5TUFui4rciBY6fcpUVg
peFbl+NEsQnIbVSSnPG3vqXUR0hhn7eo6RZ7pZvNdy/VvQIhBPJahkaQpLDUDCg5U1O7L1WkTinL
9Y2oWVJ3DcMehb/Mb2942A4CE1pL6zHPUeAnOMbWMonVdUxINYpchBpZN0eXGRpjirJ1vywwPate
I2h8GaDYiDC/ZiMZEO2w3MEfpnvRaCc1OvpdOFcolG3ET1n8zi6dwJBdb+BQayh7oujDFVZa6lpg
zt4if/F8UZt1MKYhDVjoHWge0yVoPe8za11zPWmFGWh6Nm7CsXhckKSsm6y/QmbVAtmQIdRXs7sN
yw4nJEuJhI3EY4sKGGgt+FG88IVB8CFQMTB0TrUvoppYOFM/wl/J9yLBNRyx75ll+NzYz5kju80I
wGFdRlZDcyRHSJW4xtard5lFCnITVu+q8rLz3O04FeHByR3ULgrzYFs8U/FzXqNyeXQK+wUSUoJ3
HNlhV2kuqaZ0NSKqFX6kqDBSxTKYxQjsivDhb2f2F4HdOO/V4EJ8NxG8SCNetzYp3ebSnlR2b8rR
unZeWR2W4VYdjWS+muZI27CwBeuQTAzLIcZpMgIOgBeGbewsHSpStertxT4hWsl8tjKvHYKL3YxZ
UZoW+aFUw6cR217VSjqutzKZ1pkXpT3l8wmxZv/FpWzja8uDpPD4YIU4wcsG03JPiYzQGazrGB8l
bwzOxqFxar/W2292GTPFpS5FZy4FZNPOfWfV76Tawh+WtN4dF7IIsgOA0YaiIjNpzWoZYv1s6/0P
y2y4LrpsQmncFr45EeU+arG3uqk2t2zZrVMBGHk32Eidh27G0hkX1oHPtdqlHqi4SCDpLG4YV0bS
k0rsl9Hl2oUrRb6YQK3E+5NC6wAOO04RCzoLLZTXN/2Jzfe33CyOjunG96lGGIEZ9ROVbHx3qrP0
z5GIv04hmY5zwXK1ALqegrTISIt47izL8ufvRHu2Z6ziPW12c90b4FMrOgxIKuHtZH3Pdt7hup8k
tdys74pNY1rDqlW9Qwh6zt46ItXaQY/JSsL1KeS6vp65CNctdzWEYt2QwXettHxk5Ppigi/Fqhv6
wnQX0uySgOquGZhE2h3BgtDobMxDKMgByyPWjarBQYfoCI0d3pTcAi7cjBeMArGP71qSAiRoKhf2
Gi9RTob2iIwWwsCql3p2WcZxl4Qp8zEsXQlSW/RNvi2AXMUgdvy8SpfNNLsLSI8OLEYxkPWJlltr
qh1vvL1aPNfYRYBf1mltoG5HyrDNbU48+tEIowUNZCTBSKGyV9hEMc2bLD8PgEsnFe0NJ3kVhlY8
VDn7mShtqY57JhUa6Rdqch9kqtUrRYesNRGlWGVjUjn37DurteR+nuaXOCNdQRkJPGDg8YFKSVjX
p5TVQ2J8SqxaOzsQLucFTbMGcL+qL3F+r8gMvCu0eFkpFpcpn4TCYdxhYJMsfRDx2tJMT2xkTnbJ
9dwO9rgrGvNsOmTvpdbS+Jqqfe9G5vvIsqgVCR12WgDD6YlW17+lUY4HeukSbPfBEsfiWGZj6xfw
Z65KRee+AaoXSWvegvV39kuOGz6T3kM3RXD2p6i80vGBvJN0p1lavow9kEy3L91gvnGt+twkt2SN
+oOX53fVUvTPE8CdaGySBwNc4srV0/nuO1dWS+zlBKYtC1+NKSNLIjPjQLUZHuDKwQEweZthqTeG
aaMbgGiF2lsdmh5LzzAZzUlTnUcm4UhWHot0ksbdp0baI9ca2T2BGDD5EwVs3cnfe8ZF05Rn/M/k
QCf1CdWCuKtYmQOGf2nTSF97jdCvjTb6Llutz1pd/Sg6uF5Fi7CoHsqItVsWSmrAy6odF3E1ODif
Olp+wHwMAyiy0/uBuXNVzyahqLL0VhV76mNroKj3GjnsCSXbFZhKH4a+1bahtGPfKyx8vcxhJTlE
sxYOR0O2qOWX6JlnTE9FJ1Ara9awHebZ9SVRYgc8hSCO9WE8yor8QpSd3TdgOD6fBWzBlgO5FQjV
e2Fj7m5bvT7YNexfAq5Dvxgyk4HObv1P1Yz15RYvJiOZ+N1Aosgkn2QPFI4g4U9WXV/q1r5WrvY9
KgPNRiJWtN4hmbPn+da4p7n+quL5zUz1x6mYXtPRePQMrN9RaO5lVt8Cxx9LU24YLLgmx1eRZCDL
vY03JxbIn3I92qi4K13Vq1zEybqKb9eYYTw2dsjGL12O6YgjZnKReqYnZlAif0OY6E3f7LrG9TZO
1ryjJ6f4VODGoejErXtqJAdWM9h+m28lwGVEyeIWw0fWtj04JIiWtCyGi932e4k7vZ4YZpbxe2Vk
SNpC4mQ8YjWjmIu8sGBs06IsBpn5okW2HLFbxczf+u2znWbXUEvNT0vHHsbWMBDGcMV72hvnUYvO
s+rRw2ycen7rp+jAbmdyCXJpe4N3rljUKpncl7zBckm7plkhNFYH9pMn3VbAbxqu/3qwGlJw25qF
XU0GQk8vRxseXBkztetCD8iD+RQual3O2hWpLxGCRkvyRKoxXecQYIwKUZ8oj3DoY2RxhnnoKuc9
wb9CKehISejJHahTt6Rkx0vzgsaE3h+Gek5JHSSza/vxPNcrzHKPZOmV8VM40e4RJnHyzpmowixw
2+Spc1Chh9ZI2wUMbybjO10OPyiOv4recFZLNyIJCHPWIAYDJABOaj8bKkVY9gzcHwiBzYgBOQrP
IY7DWg4OuU847FIZVet5GQ69OLdhet/m8FKncOup5NoNgREXj6Idax8zwZuS6R1WyZU1RcQUPkE4
XGGu/VQhZk8A7vqgFXfNHH3Ps65Yoap7WTCyAh42QNWqmxgcTgUroThqXto2C5JQHShOkTCjo9vT
ITnlnLAJSM9atuOzBfMEt8lTOpgSggY1nsnwnpUZsppBlBeGF1hqhKU3YiXcdhu18jya6Cy8EiFF
9E1Jk+AC5SbYUwTtoeXYFqHcJDlN67Hf44O7BUuFBAqaGWuyKv863TTuA0HH5vRd1Lm+db19VJKo
1olh5nJT7zZTO3qzZE//n7ek7s+JDihzwe6l+DPnYlq+RNTfYKnrR1aeS736+Pbji+g8/WgmI+as
j2/hwOvHj1scmJNbymlFl90v7aTXq487yDwNf7/vx8/KyI3jx3fNv74Ly2U+LMW3MnanevNx4y/3
/e2Wj0d4KZ/DqdChm2rzz/f+7Un7obwZc25/m1fzkqsu3Hw87qc//nHrbwe2zNnGZVOz/3jCNIVd
1cymjQUm/OOwP+7905/97YGp1Sm0pDgOfjleKvR/vPbfnvLPVyzjW0xxJb/++aufXtiv75Sjz97O
tnENfpyDPx8zpQLkpza3AR665ojQAxleOe/owLh3jRB30Tg8AQkkKbCFqDxjgX5o4Lb4mLcuKR63
tahMea0MrUVI0XvrOm+JalyImadpDglBJGqbi8H2lXI/RfBhzoxUYFOJAfRmS54akxANmIb3epp8
TrqpCxilHwhaGzE0hOzUbIWvtPpueiEqkYRtbjQnT2P7Cu6tfaV7FLL5Qlo64poDwIzuKm/pKIgs
+dzgHdkmrRMd5plUItJyzrM57LMFO5zXeE8FGhw9Rr+f1FmLpbOVKywPyRb/chq0LS2gTCNZTGgJ
BtN5xhh0lw40dusmAt5ZArk0JXqf9Ih7LiSm1gM5bKYvMxTcHbTq5wlbGquigsF1KA92yERs1EyD
dAyTlZlauFjhZmJsBBhcF40TtNBZ15JApEOEB0l3k+J+wi9C0Fq8Rq+T+0ltaislHO/Ypxmd7CQG
2ueMjMSFDNpRPhTaN0S6gpUesaVpDjnfwca9SxUON2EZd52CyD7d5gKlWvAyk0JwwVmLs8IKXJ3E
A32XQfu8uPPYUiEoxDp2sujkmEILekRLvjdjempZua5coQkyaoxnPBhftHl+RbblBDo+K/Qe86Gv
5xNav3pbmzLexAdesPLJkwQnrgM71gko2dhVuB/pxm1MoN5Esy2UaWfpm2jnTplYjp4xfJGRHm0a
urJHgl120KyJdpiV2kcDJxXYRxVQA0zvy6p70mNmAhLGJ/LrB2NFYZVODeTaUzHcxfGAKCQmXFF5
tnaeS2ZuFsrxHZ66aIubAk0hJYYNS0ZybQzoxZj5BdYXYlXIO2yvVtg/kusLFKhAKDYW1TaEMLvS
Ae7gG//WQQN+hpEIpWfRrXU9k7SUl/CGIMo5z7bVd/cKiM2adEu1HjTLRDieac66rvQQ3bRbEUKx
tEFeIwocCX8d6uL7SJmHrZVhnYs2flUuKw0NJbM1deUhs53O7wflrdGHLmvzThpjftfF9AjGAWKV
geRgim6tYE2T17GH+46rJvLi5hRR507ittu2Am1RrePDyBLTuLSZh+XSxBOnofbdq6T85A1UfEvz
JkjQyOqppr1XIXEop03BTvtqY3ddlXM2bmccCedK1vt26rtTjiJLxJKsjtKd7qyELERzQvCmpf2R
vk93xDD/mhbUsACvuYf6Q0ZZ0ZFJWWAzhaZfpEqji4NRAFIKPIUihg0siithLPj5+tYOjLA01xEp
CJEzTStAwjYmmtM05drnNgRS35dgmaRxW4kumGUbdgk74mgKdC3LS6aPA1TrqkLBueTbxm068kKb
4tEsqcNXRJMxgyUEfjX6pznKiDnHj5xa7PRr5FzoN97azsi2o4xOdS5u2n1veZ7F3CGoHpG3FlN8
1IhSYqdNZyh0yiBNrqGF4G1kftg4JZaZClr+Ua+n14Hrce+VrOFY1j05ho0OOekxvRXjufXI46k7
evOpe1AsVg6WNxCNMjeuS0ZFW24rBq8f2tCMAWPDg92mR3eurCebi3HVeMn8HvWgLubkoR7JZbcI
lzujmyXJXHepAnnZ0u2bsbO2IlP5qrWX4rFneJaslw8t5/kebPhLbs/vmOXLT1WhhytqKXkgsTig
KxqWTWa2ZD3JLvGbqM637dx/YkCOPzmjtYtrsdOhVL5hfv1WkwpMkN7bFE4bdwaSFaaY9yJM+XtI
bheMBWTDRe24tjNPrPtyns6oWtiF2rsuSRI82GT0qmc97atvYLTZD7nF44D0OKvJW4G3Fz4WRpsj
Cze6DYYGSttV9pxkct6G+lz6HNRzK2W/iY2qRRhlX+FeFefhJmJyOMjTbKEyDEdU57Y+nZRDF17Z
86Fb3IuTZjXbzvyHGCx9wyAKcN6bIBJRnTjpYfmo+rJF0my5O+y6x7IAKkAuH9ZRULOiWXQWnL5E
i4nJjAScvme4GRzHRG+1YHcY+uZAC+U+j+lkFm2uLolFOhUGgumSYVYp83ICeNt113RWBmh4h0Cp
G9Ijr3keQd7VkJWsn9nA7PKI8IR6WZ6aNk7XQtRsn3D6xvTFbpyqjD2PY1/6edktvbPJyw6tr3KC
0PWiII+jLmCi2WQLYbBxQ4C52xoLfkyzWmfAj9ds4Hmygq2AgDoQ6FjCL1qY3+elya9Vj5/8XkCy
+9Tf4IIbxFHiTvSENmdVQ0IsgRIwrtmvcfJAfsqDrkR2mYCAgH7p7kqVv1FYdHY2FRScAuI+1uNu
UzTIH82xWdZ0+4ETpKrcx4Ryr13Yv6vRowCl9FR/Qvb1ch3pImKNnfUVREG6kJQzGAfm+UQjMlVW
/kJbUu5zy7yDKnOhfT2tpq9ybxcApvBKdnCNeQT8XbAZ48Kyfp6Psk++WdSwPDM/Q6k8T1Mkdshr
7xpFCyy9sXSXEgQBO4m9Y+RpoIcQViQYwXu3hngOFPYREZC2Mwxx0bLBZSgq0zNwoGlXKOf19q8u
nerKhmukMhMVWzVRZQlTXb7nffni6rN7CjN5XLJcu+RVdrHs/o0E4PoxTvQL/ovPhCtPCBglDZux
4r1D6gn/fs2CNL4z+s+weo2jrTfGdhTdD3PM46uLihkGxdXwSMejVTkfwmqp17U7sgjQ2xiQOQJI
O9Q9Wvf8OFbtazuo6KmgoqOJeLxmpNQCDxflvq/w3pJMU2w0ZpaTziaPaWY59jmEKiuXG3Yy3b5K
s4jAqd4+0U0fXpzEsUEGGtm+bGZ8nA6GKc/5NNpk8ri1xJaua9/jxMsuVQwE3tW8i4yL5PrRcfqv
EFX/m4yC7gec7P+vavOr97hP8vd/fPv+j8/vzXtULe8/S9t+e/wffkH5Tw8cFY5BPEsOhVUa1v/i
VVn/lNyItAOxKeU91Fp/+AV5FBgr7u8Zhm45Bn3X9jdelWn/00GuAv4Y5wF/1/qv/IKmZd5auD91
A9He3axuJsO8hZzP028t4J/kL5nmFlrqkW9jpcPiO84kMM27L15qPXH5549eC9bEtBf3PKbxvCc1
AxShWdbs/kFOYRNgwdIP8drJsSXpfaYFSZtbhIei1cEwfPvWIM/3GANbPX78kqbtuEU4+SltjeQp
vn1hMY0C2jfzJdkMrvudgDQNIwXoHxZtWO/07scttryw7Vtc6Xauhy5QOawPRnosEo2JCFyFW6zP
c8DcBz871y/Uar1zSp6V1If9XELEDfPR2nhmx3rq9qMVshgRNo0fj8YNwWjappLikyuVcy7AnF5M
pPd15s7EAqKfIKDTPJa6YDmd0FqRU7ashVud45aCe4bGZYXTi/ByHr7hzV4eu+6A+Om+FcJ6GWLv
TY39DgUyoylpZFstlXdhY+o7ux5gyatFxv7Sj3NgEBGC97hIt97nDNjUUZ+7Zd94ErUbiKrOi3iS
uiUFIIV3tpULFFe7mRCiCGIJPujUkIkiql4Mf3pdBG5Pyz3r1NkcI1aglBO3t5iD3G5XXUKY2GLY
nCTnyzzxG6f3vKCViuMYCtYPmJXux1m8QVBPAi2tmMILsMmEHqgVwS9+7BF8hDs8yM2gjIGqdnr3
RjBBhZG6zbeRsretMy2HCUJNDS+3s7PtoG6NBXx6BkrafYsMRBdTvsamfohTV53mDrJ6TsjMfulv
AKryaunsHuGqTVeCTVdjf47IOduKlv0dbXMvqCAOrAptFKvCcJf1GEqyANMZ55Eny21dUtu1Be5R
gkKOtujrQyb1Y+igNJD4P9mX3rDxDjDVsHxwwcGQDqVtegMbGwmkezvrvmDYQ82uum0+2yQpLEyZ
NZDYIBzdTV259QUdW7nXO/qdBWXTdbdTJrHEmaK2liwjSSfqSoPADdoBp1tp9w/kAOFDVKRninAm
4kzVW9XDR5LKo2iasEwkca/36wIaTGXY6ygqdH/oQcQhsEqOtGoT8OIiPi4WHYsZ18WGBGtQYKzw
x6fQLD5nJTNJkl68CrUNg9CuybvmuWs1qFcAcYJ+gVaht6b5GM1qZ5uNOFklO5LRMditKXiUrvXs
2tOPzuiwjREHZSf5Zycz6mczmz7VQ0+2QEYTV+qe+cTsvYfMt1cVSK6lQTMku6r2ddJ9PtWT47E8
IVmyiIR6DKcxSD1a2zY4g9mz7qD9tFcEht2VfGTfm/CEfvxqpGnmw3W62HFHo8fLWiTfgnesSudN
7oa7yIiJBPVSDZGIvFVY2eQBdqIt6lmXIurS66i7fTDBg2QdSHeMIXWjT7IP5javD8DtqAnW8GBQ
665NvXoYYsBnqJ6I5ZnVvM+Tadks3vRDq2L7Tp/xidqTzb7fky7ye+8rH8ScMkyO0DVtl3UDYmrT
54o8mbml2W5NV1ukPwaVzJ+jEhRoL5w6aIaowC00A+osiBy2ytG+5Cw7V2EP3j4c0i+wZDqfusN8
MVQVEhplFLtW6TXkj6i+eMO7UzdQHXsqyH26iKdUT8hD6IeO0oUDaEVv7XUZB6gBxtdIeI+1Goev
tfpmVebeWkT16pEUtHWLVNtIWBV1VhYPqOWCGdTnKqEa+S3OkL9p6ntaU1WUURE+5kUrNiGX6mEU
+nDQyupEFEuzjq2s+xSO2oEBo/we0lSsGXpfa4NYHa+e6vMiGVmHpTpMphWvcejM56zJOWV6ymuc
4md1+1J0N+ufLB8duLaHKKGc23b4kZs+XScJKJQ2ATdHPxNiBm7jAxblfKNl0Z1CzhJYNNf3oRuT
7+rJpyFvklswm+Yvmg4pX1rttqWhy+ee9HCT39fz0hNOGaMqWKyTi0Du1MXlGihpdQ5LRS4HEKNs
yYFqz1nzGCVIcqgjHj/sVB/fIQUpfGPJYQ/Kog3GHm9vQ0D7Ed1vsUbNUG9GjaBPmYPeljQI10ih
J4QgU3yhMVqPeXXfEm/ppuSVm3FB+0EW+SZsYnn7O3xRy7CyGhFwOER6lywjVWudYyKwfXvEIjTN
6Zdlas4aRlp8g+HG69p4VXo1spCYNvVQALbqnPw9scf7ZpFfQSSHZ5zr+IqwkUSdpDZpPzRRcZxU
EtjYqdbUQ8AeEUYRo+XrFp0d1+A+4nTvqUQUuzE1061Q7IYccrlWiWW8lB0mzzC7A12O4aZ60ehh
+y6P1icKWp3X/IBOQcVgITUy4gpIUb6sypIhYE52KHLTwMuThW0HhHSvibFuZDigc1533WffjUbE
J3qGxhruWRXQsopz4sXrnLQpVForTNPD96YeYK+ZxloaRfeQ0t4NxopVMQoyuAJFSQCUXRYXYhdG
+ssoDJKXzkx3GJYvfZfLBwiVlR+GNnFaBSYbXGAUNAmUuctR4d59fNdMTbOls9TQNyJBqh509jQz
JtASGUPf4AHXmtqX9Uhl3e6CXEra12qO167ozF0yoVPX0KydyAXbkNnJ2TMNR7trcVbOg7tJzTBc
efhgL4TGbuuF3UQVMjA6hT+osb2jcAXMaTTOVj9b/GTLc02zLlvSrTvK4gvC2NmHlZTcOaYs78Yp
73zjrcnq/ktXVJs+8Zq3rOlf56ppUTp4GczKanoI6dEYk/fgScWVcMvbSY1s2IDT964pmiAqD6Ei
KTR9p4e5Js4sWWvKfpviRBAxK3cTrxcAGXayOar5vMT6haRF9zOJWFTDiPVcOdkobj7KmTfIKi71
jbJ824XpZbvK5Zgexgadnu3l5ZZWyXrUxT4qaMzNWVqT4MZCj+64WlmW0TN9pR7c5bzZpmbfwleo
GQ9dEzWw3bRBS6fy2lcxuOkZugFW+rbJsZq32UrD4BaICrWd44aruLpK1U1HPSPelXylwPWG165f
NjMj5Rq2TI50Ofd8Fm586KcXFiA0aTLa48ViiF0vqD4IO32NieW8icsDPqyOn88UI4upImOX5yZ7
DqqLtRejSv3mprPWpV9Obej3zVDw8fVeEvi7IDFc2vJoFo9OzFMqGn5Bb0OumFzsXIPBR8wFZLly
mLhwV1fzwTN5ikos1o4CzIvAWemzvnVu0QmVM3MyJP7PsX3TOwsAtpaUAc7DVW1N8B0bqDa9O7ur
qS6TU6Vbjd9a0KRScUx0URyKilesJW2Koot6f4XiNPIQhXvRMx13mtPZ9JL/P+rOY0lu5syiT4QJ
+AQ2syigUN60NxtEs0nCu4TH088BpZGL0ULL2XSI/EmxDZD5mXvPxQawn2LyjyOzPalr6FCim6z/
iWNSGyJ9xrnCPtk3QVibxq4yCX1ckssidLEvRTFu+lENJOq9S8JPxSuHZZcNbHKF2pDBh+qQE4v5
OUM6VEP0BFp+scfqBK8NzlbBAzj/UW3NrL5bGCFMAjJ2cSQ5p1TPzHVDcvqG0Tk4Mxtkq4vbgxuv
zl92uZ68D1AhdlUFJ1uxKZnxXPYPa2uhQuNx5Hqg62dSXLr9HFsqW5jwk0iDSbd+aAXGFbWbJGvl
Ktrh+VtHnPpHDGN+QwJJfKiI9VR10A8YXhbP6MovoKfTds5gyfcFtjXoXXrOcKSY1Yazvhz3edoQ
5lD/RBc4VjU0/HhStvHKW1KWdS9ka1uQJDwWCvMOkopqFrkER/IKYMwgV6gc4S+obBFgSnyZAvjt
EJlIb3FSWzKDBmlfjVppjgZn+qjztwaD2OQ5I8XFaiXxRkQmAsXOWmoxMJMqHZi504q08EYteo9a
M2G16OTr6uIN1gyLZfNq9Quri+Q0F4nFWHNqN262ZicAJMgSVXvL8xXybZG14cKQ45DxZrgcXo0S
K4lAC4wORCpywFaJ6WsHnL9JnJIejRRiud53rQHxIfqdrrnAsfoedy5weXTYBEcSw2Gx5Yhx5fZZ
t5vYwlw4VH47Uzrs8DBTO6XDe2bVN2OO5NYlk24DHqnd8kb2G5nhrYTPTDIWcn0emGowf6lYtmZp
jUE9k4kb8QoPg4tDS+2OFa/9FgIJGyU1Gj11kqdQKfBPLDqgLSt/sKjE2sliBC4ctF4helBxazke
C8c5VKuqTqnnJ3cSOLAWpO8OrUV+tqql9NxyjzgXnD6Eyyn+ZDrUgGzrgWQaPJUapztAxoBLtXd1
SjVW+WQOnBXa9GxuQKu0QHtcHb6H+E6Eww8RXK5Y+zmnOaIxvrqEbWMkN3iZIkBZluObKXE+ZRj+
EGDylJI4KDHid1z/OVY9HZ1g/pGpJsLyFqBhj8cCyIb25QgSkpzwt6UNLs8TjhAbFBXYD/gJU4X3
r3sa5bxrR1rYETy0mst2h8z5tWVGy3ze5J1ALuBmCm7eXtnrpg0wo9A2GrdELWBEY948CPInPL0w
+gANDwXO9M6d60+CLZAuOpQ/Za1fqBLwNLd56Gfh70gp9rNmFI9/PqQiYyG/tCoiQH6vnbGZ2Aqq
qoWV0gFB1a5wYpWFlCg9uTRREBWDdlz4HI/NzHWbWggsZk5SxLzYRsVEf5njaCmyW6MiF++G+IYy
0GWmOzzX3F58Pd9s4Yxtyh3hyfiiFGG6ZwgHgaSb3IByctwohUt2Ry8CLufFZ6bDjqlWrug6zgN7
/LM6G4ZPwFPEuF/fD7OVbVuNOzdyzS2oG3lO4maVR849oTHiw67PrALfTbC4vlMXiMY7JtEiewZU
8T0p1fvQQWRUSdQBAynZjqHJGkHBspJmBuIu24W0iLojy66cbBOfhv5RmMUTmNeTBWwB4B1nMy3q
piLFShHd1RmX90GwD8xhfboVgcJSUwPDKfQN/LWgy8BCKEvznuTVfTBx9eavmqmWoBrFjss+3syC
y6ExAOTa8pi3DaDqpIQB5SYbIdphz6Cp9bXYc7NB2dq9MDxJkgSQy2Une0h76XJ1lNIjWiJi6Zl5
0DSh85bVJRp8gsgFaW/5m83OO2X5s4316dZU1WetZ18K8kRkfWnQLhMWYD6TZESqEu004LKbdFn7
zlGcuijFiS+GEis7DYve2KxfRITDAHiWMmwgpTwVGfRtMYlzj/haLUesVychF9zpfFG9KKxAR8sD
LuKh0AHBABz4Ia36O2JuLSmnxuR9KjtwEhoK1tTxzIlvjug9kqguWsOEPiJRRVU+whQQ11xZjyCG
T3lbnllrJbtOiT8jQ99yBBxTVK6ellaxj0F5p/Y6Z5KO0rCrYfAJGecehtiUcjHi+TSHz4FONKtp
CCKN2Low+irT5Clp+0tW9dd2LL0KriT4C3oEkBRvTpx/stuRIDyzn6j6gJhYEQug9pCa8zdrb/wZ
o36NuEw5SlFTQmwX+gc0u+h5pQWopfIMTDPaKJ0C99F4TEkhtbUYrwsbIEKKz0aVX3mRSrs9tYmF
HKd8yDrjB7bPbtO6VrIieygxwGLjquWpr3lqh2Pb5Iece8Yz5voKDSESfYTZS5K8BgESaLzO6isO
2NkcNaHszD7/ltXCZoJIrG00RL/mFDepKlFjRfyg+4LpmlkADHVyAmpl/wQriryqftlU5vAwNvKH
beZH3JXqZigrd69L60Ia10VT1wTTCuFUjI2KdGUEgdhgNPTk0dh+tzUhEIlszjw/EECjsyJhHLHH
/AApTiwpciKHJ1X2V6CpB2dJ2DKC1tjgfRnW/8LGPjlEDjfz0Fk/1Hp+b5xV65mnfiffivkIKQNN
4DLvKtScISeLjXWGHddrB7nL6dvXyA6/auDtxtOEuJdy6myGduvzjvD2Ggq3/XBe4uQ+pybBlEr3
3DjFNZEtaADUbCXfS+wtqPWJmNpoNPHmop3RW28ac9v8CuPoAb/Tva84D0pyfB2zT1aOxmaC0ssW
eTMS6uzHpK1ulNneR5b5XEE4OSuds2yxLAxAuUzqTu09FeHki157YLuBrSeRj3nJoA0F/qtm65/m
h5Tkfk1xsxsp3zZ6NXxYje0XmWtttFMXcv+4dd54w0IMTkEseRn1z8movU3ZWx//BKL1YOlZuLmn
ktljNCl+7E4veYohbelBLWUwXCJksFDUtjXnATKvNNzwDXm1VG6xOJl/xEPUB3iwOigH43mZFTi5
lqbvYpE/VD3VkTS/akPe1AaKA7h9BNPadOoz67W2my0TnovrQp8CBXkNlfZ3MgBXnbMvW5+vs9t/
Ovc2dtEATTcVeT5rUt5a4heQkimXyqnAa8391zAnP6t+YIdoQN9zC56ZyUZcp+wjY/6cOGh3C99j
vd6W0/JTjRC8RSSbb0oDQKyhw0vBBslW1sEdEOaYSH+SNoqDVVEXJq0SpaK5TSs78nQ4zFsd2q2P
DQH9C/iFRWJcb3hsOhJfc4MCNGf6G1asv1pjrIK5HF+Qv35rNZVqzDkTz+4+H5cfKBlPJALi4I5i
4obKaxPyOozW91Q7R62s6N51ZuTAfryKn67ntoYTzERKM21LXsjHvbZiF7Mfc8cBobE5eu2M2tpN
MYA6C4Dvaf1y2M1ZqbKTRbSVbcZNKIBB6cPOVBy4X/mbsvTzIRx6gxujKfhHSNvplTe1iH8WnAqe
a7jvojKp51t7q1ZYNaMhcb3QBolqHWpPdfZG19+0oR42pQr3WMgIiN+2afSDxsDLtJrvyMFiXw6I
56vGDcKKEzku9d2ipTSz03uugzmbEIAq07Yea05BsIIbzlIsZswrnWLrohqg0qN+burY2BL+wnFO
KdfpEPnM53TOL62Id3gJCLgFRhoaxxIMfqIA6XW0P2dLeuJKmLxKL/gUbcXYCEYZw/LeD2kIPRl1
zmg9YBQnYyEcHtW+KoO+cF9Cc1wzHe9jVY7Y7LHpsVVm7JP4WOO3lC7dJrNA7Nb5RROhX0knZz1B
6R5O3bAr0Doo6rOBd9erU/cjGihSRra2S4rXnSn7RiTWA6CRJ6dHptyWrG0y4PcRU8S5RbEbu6a/
GukUk9bAljys3Tcjkw+9pRWLUWRqLDrhm9rfbvWT3Qm8quVKK8zvhUpgtowjowG+oFqROSj72ndJ
hSjZ4DA+e5Es6bl53ZvRtCelYF/cyneV+RwrZwUptSVpy/NxD+gNuLma7gyd9IEEi7Rj6aircE/V
lsruAB5wYpC9luraI/EeqKb0cT92IO3SsMI+DWGpVL9CV7Ep/yvo0hxRdj6RoK4tDwlhNR6l7jpb
gQxoyV+mzatUZ8ZvQG+sbwCPxYCxOwn7rVZmdwsYjOxLSYo0VO7cWzpucm0Ot8XcPfFCzcEYGz/M
uP1gdmmcABlfy6UJt44StCabXpRVMcr2zWgarHAqWgdLeRLqWtzrAbSkKuneq1SGXjSFXpdZbxZa
UjmtUpeGVQ2mrYs1mtcyMZ0gHct+zWg0P5oGiXFlNk9c0SXrL96PdP19dBv7OMvfypIrWRZW9kig
1quSt/qHksI7xgLgHFTiB97T6ctx7SNvK7w0wxTHIcqzw0xqG2zLSnnXMl6CqasFJ6EZPbqK85RF
+SGcxY1XjuMrLhSfvZsZ4GImPjKdmw8isIK40roX1QKZNglKuNEdf2oEmtw5cly+ZDlfiI1znuBh
nChX649kcdRAAJlG4ZXiZRvFExPzgNx2Ct+8nYO6gfUpNFBSaZ41/HnD2dj2slzaZbGeSAk4Y7nr
9/Fi2dsCTVdQL9G0s1kBfczLFBAo0Lx0tcENOzG0yJMaGGCpplsRgxhU3Cy9RJqhPuuZujemsfyY
5qTaEQAvgloZOkLRybbCsHKqhOY8Ib02Ly2ilbCXrwQtRZ9qFfHc6mCo4cEpzN/HH2Q+fC1JoXyY
AAH8IoJiz+Jl04h8vur2aOxCHXPXoEhxwbrtJQTl3bDxipvutFx3BWfLn1/++cBimrSWqBr90b4Z
dKg3c0pyTIlGdo/7VGDINwW1K78HGavfa1zbm7/8V5gdMDl5fnDhYGEwHnUtocuaLREQ/cy3H+y1
2tC209JxcRp+YuUlNmJ6uxwz1K0GreRqQj9VrdxTG5SXmdTF6I/WdNFr3D7hEt9imBBdAIfBoA5U
W59zUw26UNjs/2brzr6x9xe+r9wE6GBGx7z/+SAsKa92U/lp7GRMZngHDWu4k6V+QYZZnBkUmfcI
z/A9tZD2OXiktsqcevg48p0ZOvXWiufwNkcAWctqgGDnhORn8yGpSfSYWVlYE/N63pS9hUjTN2dE
fm0ZWneTcVxV3/SC+ZmCwsXv1LC9USXDmxIZvIGxDUyH+E+VGAnfnvn0DDeK98aKh4bc9L30Qgas
Y5YtK4rEL5mxBzRt5ApPCDLjASumAqILRkPPWHyqgaQjx4vYEu0sGw0mHRh4+mj5pVU9unCFcN2F
xR7vieUPOeVJS5wJsvnB8dIwZlpa/CZ5AvVkD6m/l+pFOqr9YzaS9zS7oji2vzmagryGj812UPBz
sZcXWaYtw7oq0GbR/FQO7ry8I6hTjnrYuH5fk5xgcjXtVLu+C4V1YzPiCIJX9d4oDXLWZtEvU0Vv
F+VmUHdae6gVHPEGPpo20edTocvX2bI+aLzUjVE0k99XinxV1fJUmk3PvJdfNcsbbLjuVs7Wae6t
bGeLBTaMtaA8o3G9Nnbxa5402F+DaeI93SK1as5tPtZ/+TDNs4mZtXa8RYNCBfDPZByAo1KPjL1C
Gvw9hl9GI5N1271aJ93DgslJiQ4mTxYTrvlJKGy/XQcOIKP9ja4O33YH4FJ6aTOFj6puHhSCfbbG
ALQ7jeCXhgouf62YmJQaQVlaqDEHhMkEYSuVChqVnE/Xiq9sRIcz3TExze742+6qmULJDnAGfuuo
ukQc74oZzbPmqp0vDIsnrfb6/qh3pyGSfMeEcW2TFViEt6C2klMHU3V05kOWYXIy1SoP1K7eWxbD
dgeM12x1Fzdj6YXk+jgN8TPTxrwEcmIghXATzMy5Fvn2sPZQ8L18VmAjokxwQk50HfjZPpXT2h8q
8a0VA81gHP3WbAUcXAXUGfZW/xhrDHTQoa7SwebTGlB4mRohhbEGWbglhzZ3RhfbYKh666PcROXL
IjbQESZGOuUvJyIeylmybdg6u9JoD3S3jlcxavFCXlEPs1lNDAk7I9Sp7H7kyJrnimFz2XQRDg/b
cIH+KEespp9xGm5dYRAmtA7my9x4VUWK5iIf9mieeXdCGBbpV6e24wEnYsUc8qmBJgCfqA3m0Jq2
DW7CzdipF3bRx9YCpqGrdfxV8fOOJIqqPt7jF6335TjNm1SHH5FxI/hlmz0TLT1juyEqOI+cbBc6
zJHwk/VIBNxaSQI9JPCnzCa2f4Qc4F1m69nUpMXheKwwZPINujau415jpTqrqmIGRGgx73TqQJ2T
9h3iz29dYkUxYoaxk2bXHluel5m0w002ptlG15qgKMvID9Gu4Zo5of4PmSY4cxADd8Yw+u5OFMNy
Yv8qaHa6BLptvhHHWfasBeP2l67k/AX3piw2koVOdL6uUB63xdWJMbfL5DU3mJhy+NKzOewW5vE3
VATVt1UWW0mRZFuNeKrdIEZ7LyLtRPLWwbbVH4hpX0LR3RWWWxv0nUQFILhoKQYACuLZtUyflkj1
E7V5rPTWxmESvUpzenuYQwxVULw+F9fZ21oe3W1zUG4oU45uAhQv1pd0Y7kpn7god0MKSkOLy4/a
TqsPhFobtWZzxpJz8PMS/hFzVJYKqniHb3kwFepJfi6b2BZ8kxrrojY6ZqDusXDq1ykazvU0r0mS
MRAc4um70AvhPyDiwtUwEtKpJ4e4Dz8KrfO1oWu2XZSw8yDTkIQ6EkJtHtmLZTK61jVUrM40U0D9
huW1XFcPPZl8yguAd2B5YxO/jSarN0LrNsNaFWmKzR9QZX8K+/xeADW6z7ODore82i3URgY4CsXB
BJwy7uqbVhfEAUV5ercTajPdYSZXW/b4UMJgPuOv5yxUq+wr79wrslbreQ6b7OhYzKgmdjjW3NmQ
8XDtTww6ndhB/6Mo5hmo9HfBEHWHu8KEodia56wbwlNb3v/+O/miEefVOCptpYUDexiM89RIRvRw
BMwA3nlMZNqQ7FM1fGoY2p6h3Ijzn/+FkYFJnDYccVrVZzE5djBGTOdbs6x8rjKLunJQ7n8+cMcZ
AeRIdLzwEe8ouSEYAMP1Gz0cDnZpFjDNsSd4tkbgQsHgdBirR8uysoeunwao9Pm4dSYlu0st4BAw
7owojbvA1TXPmTiNNjrSDLtjn72bMb5Gsm9mb5CZ9k7CD6iyJjMQ51Dnl24XXXt9y22nvoN9HQ+k
NxAsR1afEtd+Bmbc6xoZB6PaAfdWVHkklWhgAqduYhZ+O+YZxdZOu/4yyukTUsv0rNO9MdMh+5qV
gH22y3H0DfNizap2jzL1txyS8pAN3aUJx/SxZ3FEE1cYTJeru9LFtN2zX0elfrGTSYe+jHZMH91d
N9gl4F2oM9GCZCFjhxA0ifpWhjNiCjwkgYX3o1SN9qY5kh43mR3P0JCRZdL8rnuC7KPkOYztjmK8
OJiCYgoylGjN8cBbg5WwWNIDSb/vLSmrF+nrpkbaRabtNARIXj4knUeKKhyBhm4lK9qvrneY0eR1
8bCwZUb2PNI3syBHzKqxQYqncpcj4N3KKJ1ek2Z+SBf+QpQxDOyht2xiSwPzjqhqM/TtN36+8IRr
Rz2XPXdGrDcc8gSL+Eu1op6r5C6xK1CYaMmLxi5orysOESfrL+elqo//uTj2kjCQbKvf3f+PFA20
+pDK/r0+Fln1r7xq/1ESS4rGX/7W/6pinf+CIrAiGi1dZajmgKj5qyqWgFdyWkEOrUkaji1WtN1f
VbFEtSJWdW1XwBjUNY6kv6liNVI01vRWZhnAUNBe/UeqWKS5/yKKtXU+McGTp2N80uk+/lkU2yL8
BO+m2ntWwwLhQLP4U6/rJyOpLL8NYd7HdLAW2KegMJjfyoFUJlf26DwsLOtT+WwJGOAj8ri4R0xv
y37TpQzPS2SkzpgymQmpmRupDw/sfE0sUO2XMhDcVZlVx/Eb7XNNCu4vd0W6Z+KSidXLH/5Mm9Zi
qv0zrtC41bqLT2wNIOD+NeCA0aONC6Z5bVWKkfy3wwmjvGgJioHIlDuGrgpDD7QnjEEMP8t7XAJs
kflcGGskT6XT8knNzBU0/G8P+M+sMYb31HZZSPIDI0MSac5K2ep7tjuFazwha0P8w45sW4Z0+w4D
Be7Hn53A9lO7P5NShcya1QV2ircaTW9Us9YZtRbl69L7JmX4sYxxHouHpCnSN6WHw0EO3imsFHY1
rSy8XHH0W6QNadCDvm1slVGXG4/PpdFLsOU9h1Iz3izRV8jfS7qsvG/PBLM7rOERaxTIv5gaWoTP
aqS7cVez23OUz7F3ywec0KYTkXtFmJI1KbihQaNgHWwa8v1Yy2m4sGUffiWuKL+0KH5ohiR/EnHH
Ls6Qge1WqR/Cq9oOEhMuA4d+Hy1E3EUOe16yNNh6IDOZ3SOeYe0sYg3ZCOx9cS3+kPhXJr+60vmr
ldNPvsKbBri/Wgn+I27RTaeBJgtXvj84x+mUr8x/YjM7FD8o9bo1ESDBn6MSEbDMS7brk521jGzf
pfoqtNwA0uOVlsaKLWmUpyQuEIcYsH0ymBCP7YLyWECVG0t8yFM3J1zJHbPyJS+8nmC1Y50njV8S
rchAxaXe1tl0C6ur4einPPfJa5ZW2ac9ZM99WtcMoxMyGEaQojA3/cW0cJ9FpoUluvhwGrO9teC9
9plg4jKwCmBkmpOZkkbLoevAd4owSHnPLv3U7406y4hcnRAchxM278TGvGkXOGmIek/zIQ9Gq3X2
YaOZzFiVdlfXBM5xXd2c2iUztKdOjLOxY81P19jPmDHIUb6F9ZBezFk8dMgPkMnxj/T9ziyd6pg1
Mc09SlV/Nct60NCm9bV/UEqyiw2Q29tqvIdMeQi0AQdYdmN5nfsTILJt26wjWEMBiCBj8O4E+tZh
SJ8mJnNLRI+L5lC+d3Wf7LEVtZ28ufYsvh3HuJhZGpJrS+tedkwfFhJUpBTDVZqz1+l2e5kb9Sc+
IBdZrnvmNrIPszpG1yi8T1AwtFQiDx0b1bMzieIA2RL8upfcSN9bXsADVfkmw1BFEcuTNozWo9Ul
Z5Uzyj+KVpytLEVY1aUfooV36S6/DK36ttN0a5P2wgH9JjP4+LYTa35ST9NB5NY2u3W0waAOEhkw
GPqKaiS+PbND31RN9nQWq6n8rbcdh7hzu7hWs/kx2dorT7Z5ndTseUm7nedUOhJGDTtVaOaknPLE
D72W+zY6DgLaPpk4NcF/ftP+X0npADm//zdZ/b//rU/ln/7U5Sl4/n9wVzNPtPGU/PubeodAWP6S
/xR49de/9PeLWrWEJsA66LbG6JGL8m/2Ff2/+DWBOarqCtv6BzIzt7FjsQ5zuUAJYzesf7iobXDO
qobNxLD4aNvmf0RmZhjyrze1tX4KBqxdrmrN+lfKbsNZZsISG/bo5W5yxN1akZkHYCp5TiIm20as
vNWGUl301sEQjc37WDTpcCaR1h8tBMoQ0IrHBD24HHPXI7K4Py91qxxnXVxxiUTsfmJlVxPogepl
wsNHeqcv3YA5sv4Mf+DATDI9mBXpODaotCY1rMAqtJcuxbRONtbPYjxnuHOPIoruqVq8xKYB7F6b
jEfFDZvHukdZVOvnNonepFLL596dUERM0jgMrd84TbHD4AhaftAzcJDQVTiR/WXCTha37fwcuwC9
SDvf64k97QFgXOaoFc9hZzbHfHEeZT9Mx7qX5pm//9cPbS9a0HRq0DY6K6o4Nffk3pFncuzND9wR
/U6LG4oK5tNPqlJlAXncFr5k9vocmmeLQG+hdCBXEYmZU+kES+EeJ0eBSJZl6jPprJpXZfZv9P4V
KNRU28c6kdFTpIsnnePaYcjb263xq6vI6immfcIxcSLDoIrkNSRe0kdiKb1oxlOO0Mo9T+Z4Efjz
GGdHW0XGYI9sw3pCNodjyPXwMTPdqhY/tlPjoRrGraIPmZ+TSOAjyaSrH5ayO5Iv9o6BpT0t4SFe
vdJW2gUVjf0+7nWJC1FuHc2KTyZvAm1GU7KV5awkobaGZ4sfw1oUsKjCW9KWbVaqt7/xD+ho3JXn
fqArjNeZ5xI6ge522S7unPocyyyE1pKo11VoNwMfPXDNtht7gB6iNu5DS2ziQkJU6e6HKW1uNmMN
z10WbQsgtr5FzG5vNiCSfW/KT7Ouw7PbEPVkuQ/dmpbNNhp950TYeKTxFUtDxdnvIMmMoWAXVYzR
JRs9RcyQn9uSxV4x5jfDSHxIc9WhD6eaiR7LdDczpxvcsDQ7gfycb6Orv+fhlDzqkrWYLatLY+e4
hFLWn2TKdicJ0haQL2vmzrFe+l9CWqSZOOszavEJQrlgd1pk9rZvUeSYV7DkLkjyzkAWBVmmSq62
AHcUduLJSPpnkXUXPjUdvR4pEMXCiIqg0h7OxMYS7Weh5WIDCli/msxZCLlVlCXaWPyIsoK+Omd5
6WmRuTVIANixGfnRFzX/UtZdkzn+jpJy8JdhPGajWZ6TZjn3SYKADRituc6EcC9jfh0QVuzbcej2
hZHgLNNplRGEVvmo3nAdBa0a+cU89WuSp4ANEDZ7JR2+x6xG68GajXik2OsA725KGR/oYYrDn8LL
Kkm5w8yHXypvmi1vRxRMZca6r21iNNWdu1WEjqZXHdAWWtU1EmzC8hBCuFtTJ3XoltViZk1JWHwm
GywFpI6jRcd9ZdSauplz8iWZzqVkuMw/zVk6u8VCZk450hAOg45eERExX/laWew0mYuAsbp9FT0H
Ea63A8HbPpEl1Alcuzn379yOOzHYuZ+tV7PCHY1vnsy69doO2FfsCKVkAMGVPnO319zx4XrZD+u1
r3D/F9QBzOCQrVEYxGuJkFArAHeUQb+WDzkYEWub/ikq1vKiXQsNl4oDhhhxWqzNGkmnrv8yco01
RP7RSQJgcMydb9pavtjUMSP1zLgWNkgUVTxC9kY1ZX6om/h9oOt8qRiRGolzsFy+silUpnsX4ref
70lfRFeLyI2DSVUFgJxDhjqrXwuulsqrXUswlVqs+lOUreUZlVJ4op29EKAqvjtqODtjuUFJ52b9
u6ODD0PCiE5mLfxMKkBzMK2jaZtu0K3loUOduPSnai0bWdRVV2UtJevxjk8w2UYVRaag2rTWsnNZ
w/XwD7vblb4BmYBvyZp0Qk9GHF+8BvPFa0RfToOx09D+DBoqnDBbZQM6kCltDfdD8j+vYX/KGvvH
NfYRucTDTLpYQy+K52UNCWzcbgjycSi2kgTBuSZKMFxDBSsWDOMaMxiLO/47DXwgeYf94JS0Wma9
zWzsgkYUvXbo+17nZX5ve3QRmurc2HYXEC4djAGyOCM5JfaWQdZN9CE4B3PG5dG3TOP1RDs6goCg
6Rav0YnuGqLIYgg5/QCvG8MEnhvk2hGRKUOb4ADVm5sz6OW5yYrveA1oDP9ENbr1PjToL9YQR5s0
RxCrLoO+1Ukk0/w5n2K5D2scQ3WZhw9djWzdxoXlN/3osJwfXNK46CaEqu/gmHr1GiqpEyNpuYoK
o2akizZwA9rMuZUBhNVsOI0PqKPwTSWAyofCBC/Xxq4BHdl4sciutDd57UZPU8b4fh1pZld1zb+c
m/ciKS+jYW/jVO02mhJ1WNjnfV6qv6QierJ7F1LzFPekG9+dZGzMv4mrdm8Pxc8+bisfTeqCCdxB
psli31jocY2ofkhJ70xW8eAa5znjMwRhgx1CNvITzAFeWLjgefiNmncIOgicvPstVoo1vmQNMhkH
Ik3iGfuA1hIKSNgJDspjv8afxGsQCiXWuJ3IRhF/QlJISynQJ+9s8lMqclR68lRSyXC8XiNW3DVs
JePvbrCOQbNco1hQrxh4YmodVD7UlG6NbKlsg+ih1fvDVYmkeo12wQ/Hub7GvURKy5ySAFs43eXG
HAB0EIDbnCdG30GDQe/I//HISinZ4D3z8zVWRidfxgIRfclInMnW6Blu04BJEy8flAlwqbNnZEoG
KKgBUam/8QhYcNflW2goFzUntoysMzYK8l0vunRbgS70hjDNfMQMFdK4PNs7KGboUsPpA10HBkzx
M02RlcEqih8X07mTWfkgKkTx7m+dzMAEI5tnsafZKixuaEWZMmCxJOco9cK8ZetGcHqB9QGw3FZP
AZ0kRF/lU/fRz9OuLcwQLJGkFaxkuGPCEG8w0mX0lJh21Fq/5znbdU096K3ga5O5faDoI0qbBRZu
0jDylHmvihgeXnmGq2Wgns9IXOpJL061F9c2uUhs5dSyP08mshPdDM+hUBOUrgZJX2gNkvHBsLtL
P8cIhaS4jw1OsZGvR7Vf2mUN5kJ2VVytiH3cQA4KOWEZyE/k3Wk320+NgsBT/hJG/8ZOWaN+Ajb3
nsd0enWEWiUWIFOTtvnRZcZHX2AiYSXNYjlGFMV2DCWh1n3bdfVeN/qpB7VXQ/lDbPDBgRuApPNq
p+hAihq3yZ1/9KjFXF3rNyMRjGQu6dKfUrYmVWS9yLb7YC+D9NeEt0EI0269lMspJ187SW0Kk2mb
9YA+ZpBrm9pc0HSb0W7U5GmN4WPF0nfUC/0pi5tPM+prdEj5p2P5NShlXnhA3o0o7hDvf5VzOiCd
LwPFQYUaoR7NmwQQxvzDxWakJqUCtiM65lX5CVoPHLiqvYTgF4AJoQLK3hlAINto9XKrOeB/rAEn
Dl38rhhldyRWfUlZFyVIPmSlsTVw0BID1ap4g33Vnnof1/f3qJP5GaNZjrs70JYSlSVHRylIbHKI
nKUQcUuv3legLybXqo/KEga1i7dIi75J60JsoSz3ZkmuhtRO6Dr8fjYfE8M+skNam5TtFCI5+x/u
zmw5biXLsr9S1u+4hhkOs656iDkQjOAsUXqBiRKFeXIAjuG3+hP6x3o5b2XWzbbOts7XtrTEZVAi
JQUB9+Pn7L22UdcoXRhlNRgL0Srmzr4K5rc6rx5laJ1J4TR44xJ4fZFrI5cNOv9HkeLh+/AMjcmF
nAobIDl0EF62KUePyTWZJagZWnHWnrqp2QyhfREvocxuGsLrieTRThgY+5JZRyYO+/w2GmkGNZfg
KSmW9wnNC8HrCaOlgod50VVgCz7Eckh5q2zjNDEN35h0Mg5Tr1TUpeYlaKmcwcAjycihR+u6EyOV
dQoJiiROkmU44KM6hCiCivvbGufPfWJ89YLgN9DZDqsNlR2REXuxtPuJiSOMQ999NaxxjWrF/MMz
OZcmMo2PVR5moGHtqd/X4BS3FLl8eS2Pq1k+BrYMyQ+I8Q7FZn5ZEkTXk/HCt6HBBahlS2YmArlh
RryX0dhbS2zhQ/a1mnwyGn0AKt0EtzqeayBsSkfe45dDAFGz6xJwt0800RT69gaPwimXJal5MVae
jNjTHJtGk4/8cJVgijX+gKgCDi2kLOwQkSKb9bcTjFgEzjjTGuSwsJGepzaL4q59K1tiOVeBJAYx
deM8tRUyVLL4mIK2qtlASajaL6PvnERcvAQY0hK/ATlGKRywBEEJ+ImV6EuKpFzQrCyx+ZRBe8ga
8T4L78NDmNxZy6MW4W3anIe/8O7WwvtJ0qyztWxZ7WK0V+KSGsaHTFg6gM99D4kv9F0k8gIl0hbO
8H1Ztoxr01NI6mJqIYSRtOETsuJZhLa9w2DbM8tLLNSXFQlHMWu7DHO5jRxaWLa2+egSYwvxFxAr
VdYg4EcrdCtV6x2NymDHxkltF2qTy+TrtEw/ZF//6krMYWvVPIA9fVU55odWJ/GFw/AK23zHvYyU
3n6AKAsJyYIL1v78/O60YxOmdd/HIvjZCnxb62STJ0IEPU/q1lKY6Rlqp7ti5atckiebaf7uec2L
KeL3kPpyoqNeZtZva1G/A8rsjesjUiLOjBM0S27hPFLknnqhYNniD8P6UdD0HaM5Lp8a38RzkWJH
MwD2b2PQWZ9/GNonbccbo/aYOwRclCQkLoranlwdMvmQ4HSRz+6w8bLldf5ttIEJrBRDat7uxuot
RMGxN4RPpEJ/AcnxXIolglfMmcm8n9s2QYq6nPN25GkK6qdu4JkxcszVNFQKA7KDrC6o0GAt++XB
64ByuKPzlpJ7PRusa/C3DNgM8a8hdB8yrwrBzmdfgfervSOls+l9cUqwRkJLsiN3xQnjcbwximcn
BPLEgJb6qr/imiYitb6SApASlUTvtBaMxwNzjUhiBDI6zO8hSp2NrEN+jjPcv4xz31YULX7nfP6o
mLrsk+FomohZSTXf49D7xjDJPDAp18dy41QPLtIWN/X2U+j620aghoe0suewSVmYT+Z2tK3gMDnu
3u7N/dAXzgGM8q1W9rUDG7MbGrht1cyqEAMPyHwyrVOn7w9dgiFgGT5IBEx2ZXtYbGM3kPyVkk5y
nHYqZOWsHFHsvCS7Fg4ql6X0vrqqeDPHoQY9iM+0JUQR+3d25wpurWk6QCGeN2JBvQpteoNKhR9q
azpn5Abclp58ask73Obz4CCJjJ9lU/5UmD6YIs9fxyF49Rr14Maec1P9DJ2jWbr9Kms3ssci39gA
uQCaQAAr22WXsui5w3hBglBvUvi1Zznky7Pr8b5zj09YN59jUx5VWNh3tB1zlqJ6OnsZbk4n8c8r
yJzDSKW4oZvjjp56oRouTr4TfLdAPdEgwCo6oe/ctQOhmMNYPIS43bYdmhj63V7PGA09nWPAUzSy
yJJi2nH4txEbplvAN8HZtb3uqbbzr02VvZjL5H9ZsoQAdzP+AutxWwIKoWZ3EzxX7clwpv5SrxO7
UHehhHtIHObK4J7o/rEmG6FpbEGo/VoVoL8VtikcuI3s3A80WrilXSM5TEV3i3PrVz12+cFOpo+g
r22SmRizUb66mzKx+Lku40uJDn310Tzl5j6Nc5gZlVlcg+f0insa4f6c3IcNrgwA4zwcaU2jM5QP
XeCVbHojE6tkXUkNwJnI0aIG7cZ40539qKhriASp8RNHOEKTzvn1OQkfrBjXsCyupQ18Rkmnek5z
6T/K7Ofni8T7vhqFwSk5XSOxFO+GCHsG63ceGHk6oGnKFhtXV98z0qeJTqKX4wOqLevRy5HEwX3Y
L8Sv7yZhhUDJasLIWYn7SsJfIIdiO4Y+Hs5sftP6hx9BtxTbPE0sEEX3PXYeAnknuAtGtZxsMz3L
6hYrMMKug+ugazn5pvD/bEqCATnlAR8XyReVlXHMC8Ci9bV/7EkWBDdibEJnMB7j3jMe0d0ByXMx
835+bkAKn8Siv2E1C/eBR9IDLbDg0TYKMj0nt9mOLSl1sy8fZ0FcMfwAZEIupciE2n4pnPjUchDE
/ZFOD1N96mLbv5dzaO8yvGi7lr7UvRxwoDIx5D7JWuseY0aRC/U4x2xUmDa+fb76vNCtSiJp8kg0
Xk5mUcV0D1mH/+iWXX6cq4bWrH75+bnZxDxllC45yT2+XwIvnoThdk9l52uIQ3sNk+Gl8jL/Ll3H
JhoNWD4lavCAv2HeyCtGtOp+VW0PxYFDiYUlZA8uu75QAP0Kp4jqrLhvYlTtuEgtENvWB2fIMlLr
pIBrOwmPV0ykBiWkOZhM9Lz6sZxyTmEtpIz6wxe1cXLxoiOPI+zDgmlzqmKUfkWfHebrslj9yU97
moz10B4sltJTKHJXVw/E6voA9BrUMtIKQIQjmEwCuWyyjPdhxFgYQgwcZOqd8qWaonTdj0Zx9hNV
HBw89LucQAWYJgZLC8VDbY9XP8m+Y0CsOFFU+dmEvocSyduNxZowU44jRG8oqPwvvA1sISZBB4T5
rDtRd+orDuKIJWjrt0n6FqaE15FfVB8+X3K3yw3HxA9ZT5KmS9neF6Wo7szG2TOnhzRtxO6xLNb1
VFQkHKL9LdKDLTgCAZBej4FBD3qu7A4oMPGDt1msZyWt5VgN2Y1EbSyeSTlV95ZHw3Am7w1OsE/8
0ZAG3KkhPZAs9e9Dafz2GwdFjgjqK7Kv3RqkVLLvBLxkd4PnvaKOt05BYcImlOrBltb45yXPRsxS
dJNhZ4JBkvSPtpwv221T13jXOBcMCagbQrUT7nnW8HYOpqPU93UmxK6JO+Paot2B2EmInDNNx0k3
GtUoPBgHuGRGLLjHFn92bJUAY5xWq7zQbHm9Pktly9eVthVzheVKBL28dhIzcaDEYziCYnRwVt/I
dPjWVsTnFs70Y+0414y5P3yjwTaxv2TQMEYAME0SzGxTnMMrKznlzEa2ZSmeXUMx8RT1tQvb9skP
kBwCwqx3//pY8p9OHTVj7+/Dyf4/PmeOyUejg1b/4QWgiGygAv6Qy9NHP5bDf/x3vvI/f+f/6y/+
28fnd3lZ2o9//28/ftGM2mU95oKfw1+lPJ+CmP/bUPE2fqjm3+4+/uf/qP8PX/dfc0XXDt2QFj/p
mP6nyufvc0XrD9s0+VWX6geRD9qgv2Hxgj+ECfMOubTpki76Vyye84cW/1gh+g8PPp7r/UtzRdqs
/9tc0XIs0xS+h8KO/38OPv+KxaMh3RVNRhB45q7jLoM+ycjcsCO/lzDKlbGLXelGicdlGrsU5sRq
uhFOwv6wqvkrQQowyXOYgBFE7zlNkbbSNtySwX4QNLtuLarlmzWk735hUOu6cMta8z4mtAvpqGn/
QGr+NR5r97kZ7OBs6lUs7KOyGrOHDMDG1ujT9JdMCRaC64TABqsRjpRLU0j/aWBHOqcm0zHwbv6T
0hez5clx3WPIeczJ/dekw3uuxjeOyahJIUWxIsyPAUa7xwr/966jPD5Mgzs/fl44EF/FuA5PZiqd
iDF9u1tJAQpz0Ty7jZpxHLT+jlmhfA2rMDgtK3Eqny/dtFj3k7dc4jaY8Dzm82EgSR3ZkjdvmUgm
OIyIdMF5FUSWCvzIddT3oO8CaKGpikozq3Z1fU/QK30yTtf3nxflLgxFcmHvhSymKDQDxZu/TtvO
hKmpsmnc9SQ43pXAi25l2w3Am2TwPhIY7jqriSdXOEjB1Rqt+eieAgYBRVpinG6Wd/i7NKNimm9B
UN0KfcHHTIDHwMjJon3j90P76tlp+mJYryWGTuxI8w0tEitxihPLV5l3jovYf2BNBt2y5s12demT
WXV1HYICM1MyiRNsv+2YtdFkqOyubBXri0XvgTU+KfLI8Rm3IuA13AwI6FS3NWoWXJ0ro9/7WJW/
ByCvu5zc7s2cjr9rx6Kcb3rsZG5G6zpXbtQa3i2us+Dg1lTkwLLpyYzJ6+qUzlG7CNeFUCpzSJYX
5f0eugSaejMSVRsbEMvzdNrONKzUOlZP07w1F7k+uYGBgCxQ2dHJkc7kYRHs4SIMjz4iNAZ7aQIC
2S4ffcE5a+iP3P/iZajc+piPK2mIsjGiOBXEqFv+nmgdapnJPqoxEA9W7TL6aXpFVEblvlSFTHZe
3crT58sxLHyGVjTX18JA6P3sI52+IdvUjfhmX5BGtplSLLSxie5ozKzvJkloWGCgYiNgOTrg4HbC
T+aNDJYlAlPzQs5Jt43zM84nCFukJ96b0Na3Fap07Ix2d0wmfxfXtRWFXnFXFN5wdibT3TTgCU5O
0+Pis0ZqFewWc/lCp/4bv++olgOx0PldXOckPSBMeCzAFVH4+F/zRZIxWz4TyVNvJ/qHHJw9xnUo
qqwApTIiZbLPOu88BDy6joLsosR0DRWSsQmWpDuAZbes9Kvw2uo1r30j8ultbz5fAs6CA9Yb7wno
Qcx6eib1VjLy26latDeUBqjNLU6K5r6JKjP/sjpNfd83pUFFhGeTodeILzYQe5EYkTngWhO2tA/w
mrY40ymZEASoASFWmU3cHfjK6+JQwr1BoYejyfY2JV7P4ziGmD6IUIsLJij0+QAO5RNniMU6dsa0
yxvjlNb4ICxPPbWKaUKX5vdxSUuJAA8qJXJK7ETwp/iY8ggt20vZ7xJ6d8yBxS9vPsLrok9l9+9W
gVmp7Ka3csbgANfqYGXLyZ+/VDhMt/4gbqIzM/KVISXJ6toZFMZecOxVivQjkA038vB9KBkseu6T
36sL8TLOHlMkhaSTRs00Pc+r+4qUksM2Gk2b/Any5o8dB87nOYPXNTiO/b1DzbjmAbI/YV6Tlsjv
Vvhf2VYIrk5Vdw6kOFm2Xd2TsMChIEm8d7K3QQaG4dukxvwwqzGLOL8XT5P9Tc7zR0Y7/H1d/ed+
TJvXbiUgQTLDOpZ9470uYfIYiNm7HwPo9VXn02PmLEh6k2VBra/NfWta1ffZpV8ENOt9gCtCb5ms
7Aa1JQG5fXjljkVyWov1naV+WymDvoBV18egmKeNNeJETVBvYLu8Uy7NXiMzfrn90iFOkzGNTCb0
fivhmROuCYGxqvKobNm5oaT61d5UpP/4FpGerr6scU9i6RDzUZrSQfl8XQX1uC1w1W19Sl0gyCCN
NsqwK94WSvj0B0+2dRiBbkefl+nvH32+dFdWZ5mI72uGBL9y55OoXVKsQBzh+0xMeA3bUp8Y/bSa
D92aWLdCVgdnJkPCJNc1CMi40ar3dCzksoOfBvzJM79ByHWfJFiwvWPDMMndliVJtAlaTjaOygvA
JtbDy+Q302MYAjRaanUahoVm3aJoFTlL8EKGJDuqtV5QpLYflsoeWqeo3nJK4J3neEhrywJqu0GS
T7PA1ulhoGyA8D91bfVR9U2O31/ovW39bcSSwpptiUc8jqb+e15CdYfQnxScF4IIB0PkB5lxyL10
3sQK6t84vI32SL8k7BBdAqtul+MSq699vbyZc/WYqWsS2DxTPloeh9tquNnDhM+z5aykdbnp+Ly4
83D9FOlCWutvgn6h76Q3IizyOx6bXe2TloouejhlzhTvLN2sFrHML+6SXiAhf8PKMWOi66uHrrUR
cTSe8cNoxausmvpFhaM6Y4S5Crx42zqDeB+DCr5y3ts4/iVA60mMxkpBVKBNKi33vATzy9TriU8S
vCxFvd5xO+BRmcLljpUSMQfMeNmHTBX8h1wIMKg+DZ3EgvCd+F17RDl++/zduWJTW5T0twlM+E0N
seJofunTqrxQAbJTT5W3wyMx0rXrT1DZZzylUJpae33BvsLWFfu3OFYPWWHWL5ODu9oEZ0SXHnNc
QEbI6PmokQQHO6zXPEqg3t34dxk4xaFpnXdPlu3Wbr32AEBCbGBNyojjWPfnJdMvoTTdW3N9K43k
p8XOSTwRPwBGjb/DeVEPZeIz6EaVVmsd7TxOK3QcsrmYYqdoiiq8Gox3TDdGKrvEdxnNhm3BJI0x
ZA6pYKyf0etW+5QUn6NXfq/NW1JkhzHIEfpmR+pGIIKjvK9gwcCbBK5kVAwGGJnJAnRcSKPD4mlb
XHXscPnTfVfayv9Mbu8TrkIa9yGT6cmsf5VIqNKuflNW95SO5XzhITiPNqukhzEogfcRV/NTuMxv
QWW+C7ci7m5OftaSbmustrBhLmnaPZjNwPdRPbZCdNOcE7aYgZ1o7apz27/XjMzZbNIvUKv7S5uO
1yaLr50X3wwxWpdKknGIZPgQq4WhTK6zXpr+K5bMywwoSANOqi+hhaxhhaZvEB01FB1EmdVcblmG
ywkw2HCpFnj1BG+VEbZvRCZpvpFWtp6ZPhAEbKVRXiO/Ur077sqgYOJJIxocNOGnzOy7U6Zfthzs
sUTZJkwBSRZ0jrl2Ohi2o645+Cva+OU56cLiTrpVeSeD/i2evfJYAts+10l95O0p72K/cmFUJLyX
ZRgQlfojK4W6uJO8LcBCHj4vYZH4QCcELiM6Eas12JjcGQ2O7JE6ePxWMsa4y/UlWYf06KuE0CV7
NdnuQ/U19/ua039d0ytPly888XMr3wEXpdR0U/nQ6eoIslf7LTdgmNaqis+myPNvGeuEz/PsOATE
kjyx7VSgXt0JnQ5JoQTp7S3fHZ6GsfvRkhWzi9WVDniN8HzjjNSH3GjGnpxJj7w9dfI1j9Ox3RJM
NHZStwNJVrmsg3NhPWYB0a6hkMa96zPi56DW3xLUWEfAOcHdmmDTZ9JHMN7YDntfoIdoUk8bjD0o
4NQS+L6P05pr/WSTRwICC0eIjdRgSlcjKmMNq/QLsJXpAsCSSgQasoZajtAtyYSEc2n0l+WTfDnC
wFw0DJMd9o24qGy3wslMJLxMDc4sOMttJw3TLDRWE+g+ViKBrTAd/aeR/snoiOkpZ8s5+0IDYA3k
CP0o32jRHuouGN7bL0mpKarDyprg++ltsVKG/e5YvZsyOy4DXrxiDK/SIBHRcdarR8pPBOG0v5Hx
7mpY6CIX6zLn7tGsuvqhdvyYTmgTwIbaVLkybjLGdrcfh4a/HyUqAFgofEZpn1w5EB9v2que94Bd
xdzlashpo3GnEOLU3l1moH61eR6leEoTgu0Yq8tjpampLb7h2+dHUw58q2iScW/b83Js+5Q6aPTE
Ux2bD57MTjS60i9YIxgywnMU5YMBrPFYjShrWPjFAemNsaeq6p9mx+Sm6xmbxYzai2Tc+IVZ/rTy
jj5Oip/SqNEASmvnxVN6t9gpCjJAsmS0r2e0TXjReS/MFZXWqsUnc3aqNIg200hagwDAQUNqyxVc
bQ+3tojxghrcd9KUEya3L+nceERDVjfJ3DjlE66G4DIPZMCWK3KJSSensGZrgZnbziI4lXy16sHq
Doi0mrIzdkTvgA+vL7ApnsAsYQ+IpyPG9jMlW3xVbfIrdaf7HmrvqPG9BL6nUaWRvn0HW4ndKz4k
s8C3I69hWb0nFVDkoZvy7VACqmJNIZgJXDACv32nAcJdD0oYaSIDMTmUh3HoSFLWyGEJe7jVEOLS
pbcHlDimLnyApZjshEYWKw0vlhpjLDXQmO+TXJSGHKdJ2u/bjkBquHUIJB2wyDi92svnR2SckqgK
NMQ0UpOefXofkxB56D2vvnqksRu+Yd/5E7xlDCnbbiXmOqcJwlSzeBX4+pmiTP2R2Cggwhafl0g6
ka8EuEyg++TMSc+WW4TUMLxbzsi/CL5YFMasPsWAtWkp/GQ3yTbfGT0M/UnfWgKgdKjR0kQObboF
2HSjLx38aYbkxrm2kuU6UL/s3KBrImUjIRrqDsSuinddUoqvVSIfAwg/H2McRqFj99+yoZY7uWiZ
W6+iKpxnbD4l3nz08M9OOnWMaBQVoH/p0Kb/YglLNpTatPeD8slDVOi0KNJ7NVXHtRmar6tnnjP/
J1FLaEpN/3kkUPcrh2ZR1O6uKnUWfVcN7KMCis9U+S/GUDOHd4Lho09/lK7VPkjOKiwboMJNDQ2v
UIQ9rBokLjVSPIQtXmjIuK1x460Gj6+fCHIFjJyTHb3aSgPKNarcgVluaXj5pDHmAzzzToPNY404
Dz5h5wnY8wH+OQiLYOdoJPqq4eixxqTD4PhdaHA6KtSFCHGW8BHV1s3SfHUNWmehObUavT5rCPuq
cexSg9lXpQChgmpXGtpeanz7AMc9tTG7EdPW74n9RMyice+GCfi9gADvaRS8WdjGxlwQPSd2S0Zj
az00rSDBi4f6sTBwBtUZFa+mzP/5KdiNN+XZO0XnLGQFoLBqn3sE6/Skma6vWIG+CY2vXzTIvoGs
8mJb1jmAcS807L7T2PuWk9vOgoRPpG736sDGdzUkv4eW70PNBybivAo4+gq1AZEZcFh5KjWW/LT2
tv3Mmk7lpkH8vUbydxrOb3t0ozSuP80fco3vt6vie+4x4XNh3yOOdLL5QDcD4iB38AXdVnYxPkMA
Yn0IBsAMDsrZdapxNtlIfECtgwTEZ6SADhcISBnwYuIGWh080OoIgoosAqlDCZJMxxOQUxDrwAIm
8ZtGRxj0p3Im0GDV0QY04GuU9kH3EJJ70OoAhFFHIRQ6FAGN7nDk53vC8vxekpvA6mBAiNQC+IFI
BVE+Zba7r3TYglZskik9IKMniaFRThfN3sgSMsgD0JAVXADBDWaOSgJlvQMbh1gHmrUaSAxOcDEI
ffB0/ANTEN1BuhbU79AL50fbJCoChuvjQnZEoUMkZh0nkeT4xR0SJlafqAlWQppThE/YEIh2QWXt
vSk/ZjIkm6s7DDqwIiW5opNleRQGMfRpLWGSMukv7H07h/tEx14oFNieDsKoaiZv3DPo+hs7g8vu
v1H8zveI4xieBzkc2coWJH3D4fW6d6WsBpS76k9tiQBnxE7RzNPR0fEc5YAXQNYdgahwY3SER6DD
PHxnTJ9dXwd8SErsWId+FI4rjnCuSAIZdSgI/VCyvsgJIWtsPQuM6Jf+LZuM7DiPtUfR0vH3mEkB
anxBy8eeR/MkG/qjnYNtOzagSxYD6WXeW28ODomn6z1QxWYe1+c4z73D6GMBRcMzb0ov8x79vL62
lbGgYFuJbU9NAu9Nk/j6obn6KWCnbayDGGHeooszXBwO/rdmJFeDKN7yWvsEr9gksMw6iiXgFHoM
dTzL50sB0TojuWXWES4K/oqvQ11GvOawcDKCXkxwGKODT2bqQbT2FHqZOhI4u7wlxJjLoPsd1il9
SDomdI8TYzeSKmPpeJlMB81IiNHEzmT6Ysn+2yrXCX4sCTXD0pUXjwPpZcKsTxGpP7l8fiiKON67
lDAY9BtSJtK+vYR9lz/YRZFs+3nG0m8t+5wn65tMa0JCpm8ejc5zYa3+w2rPDt/NSn+uC0qoxM3e
TKdqOXuRe21n3S+rCcIIaFsPvmz+hkZXq1P1HMwpm3jPmO87t5YL49Jz/nL5p59D8FDjQ9Gyxbri
QOW7Kc/j3nNL60s4u29Dbwa3sA2IX8R7U05N/GVt4ZBYJZRbw0hOpvTdc4H5PhID5Mm5SdO9akd+
TAT7QUkw910xXwu4ANQY64pQ+PPiIh8JTPVFbxecDMjAqOara8dBJOlrbzCrtkc3KeSdQzya0kik
KbZnlNWh09xNOBLSuZ2vpT67l54PApexfGvAURQTgs1hQojTt14Ea5Unq0GXgxy326A1xMjJeI6C
pcPwqnCtNktiR05LKDUYACb5gWvd0IGQ0iljnjo3YL6rlnI32H51UVof7Hqq2wHTc49j8GgNrbzY
VmX8eekTM9v+fz77c80A/90/NxTe/5h//PyHMCwmdfpL/jb2c/4QDsru0BWBY7q4Qf5uJwzFHyze
nvbx/UkE4Kv+5vuHFkBnzAl9D7esHehv+J9pWJbHL/lOGCI9ABbA//6lsZ+vwQP/kIaFIdGBURzw
HzgCgavBAH9Jw5rhr9eQG4sToPr3FBXFllUyP0Fyaqj2GpNtDGcIadXcpDvM8bsMsTIITD/Ym3U5
HXMDZZ1j/5SZkZ17G3LENE74kwIOJ2adPhGH9Tsc42hQbE7WwlAekAjD5d5BkybHoxPKl2EaoVx1
7cRtPJwn3pTvhJ8UOSuub4RXO1UM1Ei82KtByxnHlLkba3eD/+6YGPR6mt56WGiTkGtu12f+4oBf
6vkOD/ly8jpxMs3mmqvQQfXdGhuL1GjUVFtlTilnQQI1R9HMD0zwAZiaODksXx5nToIZCC6bf6sr
T9A0PiQOCIs57hWQ/a8eLdRdk4JqARbzWhdoXT8/VXbexqlcvmwIf8Nh21YyvrOt1dvjsEj3YUxq
YTmo6ui1vn9XZUreVfH+80Uzjeue/h6qLG9Aj4F6GRNKhS6SxF+4HvmFBA/QL+WD4CDEhK8ZxhcY
Ku5eLcWoNoRpusQvtQT5xIByFvhpIEa6B5uq5Oh6hke+b2PdxOr+5B2PsMbQDxZZ/yKcPgopTDCR
0qZXlnWd4+B7UozjfQB06jS3LxPVxIM1lvvJ6JkCU21t6s5LH/M2mffluiBQyq2DO4VkPtTWtXU/
XKI3L/444eQO1L6ailfbWcNTQ+ZgglP80uavgUkvwJ5slL8VfBv1WvK0HLF5uPhEqDw6X7jX1e4e
y8oaNVCF4WRr/KjRbpH1GXp3eVD5d6bdOUdRFz+m0d31S1zcCRylAIK51KJebms47508wU6m/DUS
dQ5ZWn/ExMrkGOP9mGzbjkAWatVPJzYU4VsTNV5Dux8SXmmLqJrWceN65DjETayOU119QdVjXkJ9
+fzovy6TERiRZSItHzi8zMVwUZ2iU9pCgzKFNHFa2VtrMNbtalvcUJ6CMYVpnzyjY+YhnK6D8tvq
Jx+QDMat26r2GC8OoCl/eKRnl26RBqaPVu2ED5AZizC/64RXHTt7+ToKI6V/1WZ3pMXzbPoaXBIO
TzHh166PK2ytkKyjtrO2k+Chshaf4qQvX8lHeObnvWusWaIM14lapQNNxrXoqPkYqkwTWkBeZBfP
J9J9Q2sxo3lVGTdhxS+doTgtU2YSYG2Nz6UfESIg9/xWyu/FKo9hCqtQgWuyLDajLqUJLGq2aOEA
yRwzDiR09p+gcfGv4Ka1O5ughVGLgNdzEo/xLRNQZdmaIN6u3y2Cfjm0Ld21mXdhUK7bHvXEnZkX
AkNM91BaNs1KiZHSRpOwXxG0nZtKPaHjhH4UJWQ17Kqg2jhxu6URtU8kMty1wISLUerUQz2MqjIO
dubaUO0m8W5J6+5UBvB0snSOGoeRbetzL6tuGA9V3hJca7gNPkeYkDNxqjCfx5Nh7cawJ54V/Gcz
u9mRY28Qczi2u2K/LMYmXcbqIOSM2Htcr4NTP4FbQKqVVeVDapHKpuaDHGLnYZ5tujdD4TKDRqBO
kCgMPqBfZ3vk1MmSik2E8swXhC/biijsoQ+PmdWl+2Xouq2xuu9MRO3vwslPmY9LFnnhz3gysY7z
3I4hWjFOYjvfV5x+RS22s4/guGoEmcIITGGgMFqLDc/a5VlpXF0L1XNdPPsSvq81mMAznKa6A+NW
3Q2cwJlO8PLPj/TnhCEFSXiUGC07QFMVN3uauCQiv32+NKd1viu8dTN6jDbN2IbkO5Jdqy9hxmGH
iDbCVxkJ/fm5JuGxxEs0fs9mn+n5asrnumuJGgyIXS560T2n4+ycakYLW8Kwy7BXLx0V2QsRVRcr
sYqHLsVnkAcN2qose2cmvAUiakc25oVolZFvLDRrLWIKfN+Dk8vBJO9GkJnzz1LWkS1oSfd5czFN
c9p0duJuQIesHAswIEJHBP5kMG3NbR0g4Y2Pq47wsKwsIkTWxyk5z5q+b0diniHKxueQCcxZ+xU3
q7B8zkGzcStyxpx+4u/sMnd3krn1wRP0F6DvmQuQwCrODliWmWzFDCdTMFd1oTibc/RCF2DpNCc4
hUI2jyZx2ls75g+tbAQbY0u0DOTGK2GqvWWbWNmdmXi+07xOcmcMFZ7cgfycBjQvZxwd6QFfOyG3
oGU1UIIWV9AxuqoyB/1/nX0dQlWdwmEbM9dh9ms+mo5ODXaW/aoEbcJ4qI6EE6mDkTFd1yYQU4rs
mF5lIsm+hGNVwEWMQClGdWPuTLOAOUAjk/XDmY/NlL11jQPr2APpmpJtsObGFxeN1X4a/SsbOnDv
FP2o6GmTeIeK1JYzSJX5SDTadV3QmycVTUgQoWsOwh86+madOnXqEuTkMs3OAqUxe5XHxtPeD0sP
KaFPtvAPYIjhTLTv2zxVWztXz0EWtg9ziVUsHPvfgR5DOXJooqVU+6DIq+2cwnBE1NedSwmtBLNB
hNX8TB/zik9roFgiKynJvEu6BP+LuzNZkhTZtuyvPKk5KfQKgxo8M6zvvPcInyAeHhH0Sg8Kf1Tf
UT9WC497bzZVkiV3+N4gEW/TwzBQ9Jyz99r6huWUVJykz655C0sxIs9aOAj18tYhrynuDrHpXUvJ
pARj8ioRCWnhlvzeNJpxiTSWN7LBw0vjPJNablxkXK5M2Oc33MTFrXENvHVk8Wojrb2iIZ+nrozp
qrNOfeYMUg6iwrAHfTsNTnfrKlBkLAME9AC/bFUeHVCRXw3LLm49Ju6dXJpyw+AHkmf8W9f4aeDP
2nilVTjsCzfbRjOpKAmQ3esMKHM7kpoac0k/+7paGURvh2PYvIMBokGMG1BLlb4f2AHvY2IYVlXn
Cs41PT/cJ3woPDCq5B8ZW7eOosvolXeVYS8mFMZedcQz1XdnbxcZM/FiFuXVBT9B9s1g32XRzuxE
VAbdYLcBqET9keKdnJzw2lZMr9FeYekrYnlShBtiqzUzLJshnq90+/m93w/F8qORtXxfkCphFkl6
VKr2xPrXL/3+k78+//Wjvz5Wjsmv/foT7hCyk+Ne/fwf/vW3fv3pP/7u7z+B6Lchga56UZPhnOWS
a+2baX+Qtn7sy+lWV+BdHaV+0upH0VbqF6AY8bbr2qcMPuJDmSCigJ6cRu23qSLQBO+DH0Q9HtWh
FHdi5rEouTcPUD0X05TbP/SYWVZV6ZEK04+g9q3IIlKsZIBRqvhojIK2SGlmz7Opf4tmELijso+O
oYwvMwyIjTMY/XlyoubSw68PDDWGX1v8r58/qiV+upKzVm9k6n6dBAhGcHQX1VfIU1O69rrsSc8e
+h02WlqZ1QMg9SO64nlnWGLYsvDT9uqBLg1Mi6L2Jj0TfC/2wxZSkCYxubixztQliti9jzGlrr+v
bLU10zuHbf/Gmcxm14rIvdAVtCxxtlIWLeZNmxr9QAY6WQHGHUgHwxacbBICtSJPvs9Ihajxr4qV
nKFCcy0QhzBhHtEjMQifE7EaK/eoY2Vil9gCN5bp2gTTkGBNJak3qIivXRPXdNY4FUMKtbqaMwhE
xs1FOZTmms/sFHivPdenEZomrdHWx9kx3gYSS4gO63djRf6W0WvcYzNpbIb9s2zZx3VVlKzFnakY
uqeB0KrjqnOBULuIuVUNwCHCnAJhzH7V/CX0oRNvnew+RDp/NG71gCb9mec7rbQMwUdrGyHOnjNS
aHM1FDnk7plRsI17G6HzTYvkEjdbE8n0mIDPWGNQjqpnOfB6SI499WM/bA2fWLYouTWJ+aU00nsl
XNLTax3e6vTWg+llNHX2tddZYohOtfYuzjCU6ip960sm01lKTknnxPu4eimj9D4K2zwoffHQu9Ej
MrB8DRMW0aNP4GieIzdBfZWm9fuSmBchaCZgbg13rDigBz9O0sHZb/pvQKRo5TAb6qfmak/WmydY
TFPS4Mh27Y8DwJZaYs2zk6YO4scq3IQVGQdzu00sFIPwz4/WTJul7WR/jPARH7Et9cfPT2PXTclN
S6PT3M7TwRFssT5BJ9NCO2lEaTJJRGbx+9eSOYLM3WhA15Yf+Tz0eh4QVkXJhFVkqBMKYmekCaWP
H9jZTgQVQ1IF/onAH5eMk3orRIbupSO/rawRs3O/ZLUjgnHUYVZpjJ+bvsKSaxnNM+iFdDdYOFw+
P8VmzqJSd3uj6+909DK6Xrd3htKaX4c4Uv3Ky8Nm36YqOmQaWS+C+A7Ydm9ZhTyBkNf9oHmQq6vk
KW4wJdKnTXcyhxRT9aW1z5MyKFUTXUsRB17MolvKnKpxulD34OlVqArtkoZaaRAd08n50nQ602T2
RI0/fkHVVJ0qPGpDgWUyBGOd65j49NAGiO69qzrZUxpSzSjgDFF48ckbXtW59yPLqIqtnoAzZmNj
nYhbJwiNLptN5Xf7uWwAfRZczIkMyaZsHlzMdp0TBnmHuNbVudsTw3mO6/jutdawWwBFVMTQABqc
uYntmSdRpL6GXt3vq6R5yOryaioPWl3f1Eez6A8gX85DSRtRGxNSr+PiRTcd5DRLOOhUltmmYvNc
NVOzSouWeF9rwHRX+NcSMMq6uGK2fCoqv93bbbm4Y4szrWK252PBn2B6Tc7UM8RXjLGj9l1PPoyJ
vI5FNL0SqvvGEGUlbfOo5zpjhUs8waro9OE7HdC9zMFCoJp+dlmtK1Ukewt5y5CUB8iyioBboXcK
e+ooKYsOYW6/Z4z0XaIW9pAqnqgGMnKSSvdj1CzA0UX+rexkoMpx2JqtOpT9W6hMvH9TRLy1mUQ7
FcLhQHL9HRnRAaytiZ3Wf5ctJCAmRpfBTtmgWEI8azUzBfA/iw/rKrqYxQpuu8X4/oB/Ya0RiRp0
qkXenODf9Ae582DNBj319MZ2uhnJGytg2TFkSwQXtZw+8DfQd0/OsT86bPa4OIQp7XM4dBjwOswd
RUgEWJ6KSzUNJHZHjNJCLbnXw1KAvQygS20jAYoboGdzqsHbZ8XFKHEYaRW7rNnuBQLvxCDQiVWo
/6qLIj1hhU3PI4LfA9DtB7ti1NuWg37nxa52gLttbFvL5O3jYW6R7nqfeFR1XZl+jHA0mEFwvTcx
LuBZgt0mVQKuSEYURg48984qx58GXpFNODlyk5MoDT5Ye0sQeNh1l160zPnu+AaJsUA2Xro6vLAf
aJhDxjs019ZOxc60n3r1I6WrvpmLSW4wTbkHz8oew9kOT4PrfxdWSEJgOOJeZvtMNHRP+lKOwrhl
UaSY8qttZbLaJg6P2RS094Wxd2PgbYrL7LWknp9CqgVZdk+R15/tyfX2jo+ZMPeUuc5ZL4lDicJN
PZBE2Kizp0f+HVXcehhEdHKpf3ZajNAhn9MKZFl/7Yy6eQDVnV9UPQH7YzPmhjFj8+65lk1+dRW1
CtKleG+C2EUNQNRSOBqv0kvjTSFz4mu6jlzlEU5VqiMT1bJqb1oNgWNIm8dCe0RN5aNeHRiSwPLe
a4KeiN6Je5nxXraKpGVjFmv0XsbGg2Jdc87WbpFNGwbtuFcbtGAJDIgYrOG6o9jezqa4oF8fNhj6
TiI2x5Wk4xarzt1ZDrhNNPJBG3f9Oa27C1LA8gFPIVyQCtS7zNMvXlk8Dn6o/yjxZko0uwlPbB4J
DfYrrUv2WdReucjBs9WBRaN211SYCvrErnddpCKYSDJ91Ir0Pg5NY9dyY/lpv8fafd9iIlt3i3xc
780lr6tUG7TULxHNjaAcnPmES1gZ5feuUfF3IdDyFg7ShDicIDv9nBU8G1HjA0Y+dR7jqT5YU51i
j0+TXVuh3B3p81qRPFUypFuADBTUejHsSW9noIMxbY4s+9Qp9A0IYMN14c/ihhHCRY+ibZIaMymq
xpPWwJTN82gT10SpNhWs6sSFNo2wYav7Tw4108doae9WaX3rcHQD+azv/YRJTUjqGkpl55EHtXZp
VGFc2lJ7jNzxye/M5M3tILdg+J/McLrIEU1bnOfX0qZiM13i9mIzkVcr8sqgRjsezHPzs6IjQoOr
fSZ89osVzeaO+oytXo7xbEaawSZkgahNu9iX3pHscHHsR9/YGPb8Q+lp7KyJdSkO48wZ6BztNBMJ
EfsWJ0zHWMPOha3FHEeQ9ar3IvK8/eRab2QFEomTveuVmtE0AqyE/zLfGYztK0YC5C6myZle3YH9
Hlx74ZNT4+Dl7ueyODkmlHlz4o2Hpc5CFtflTuqxBUSeZx0l02KeD9FGaTTX6vqcw2A9zfEcrUdo
ZDPvep/lKZv4MiWJAey07LRkE6MySBfGWtZAW5M0UIJ+IbCJEhZbi9eXUvFeAQ2huPYxAlRv09x5
+xEezc3L+upWjR2LJRj8dbog3hqD7phVXhrrNCwbIAc0nLsw4tRCi4vBxhULPy5aSHLRwpQzFroc
/thttPDmwKv7KLc0cilZXRKgdNMnnk6S17Lw6rqFXGd9MuwWml2xcO2shXAnDFh3HtC7aKHfyYWD
Z4TN1nDd7iTNw8De89Qlxhfhh+2RbrWzCpjtzkG4sPXgpoNxSKHtgd1rFv4eAtEF8Ebz0nIeCTEv
MI6Su7VQ+0Z7vEwLx09TEP2che2H+4IAv4X3N5HHzAQy9eAAtuW+c+ECLikwBqDAcSEGQmtxd9rI
ptReeIISabpcCINamulPI1OP9QR+0FJwCC2AhEMu3a1hRZuU9hWxZ9o69DDNk4mAxROjyGOVkKmX
VGm/6+uvWBXaIzkZCwOxqVEcp2ARGzyARwNz0vnzgN7NPiPmUUc1INtjSHhk0UGAg9g0rCa1N4Go
wJVIb4bQFGaaJdAaASwOSzIKY5B4blxV10SkBQqxQNF1Jqm+i9dS+fVTa/kviBeMM8kdaT7XD4Od
Ww+GNWY7YiKePbCRuQk/Uo7nDpxkv3AlXQCTDIicbRI5L2NtxUE/+ckBrA8sN7iUJJJlC6eyX4iV
QNuQSdAv3LltxgNLOGBdUu1YZ7I/kzPqrxEabkQr8fnk6J0SnB6m5fDM6ruKJqARbvE/MTIyvFe0
pIw6Qj1+Skl2gGqng6yLyNyzT5aUZUJHjCINu+VZNsl8RenHPtEOJf3u6YcTxM0072aVT4BfltZn
2fdEcVnFx/LflKAML2QN5shJ40uYopjnVto3sGwhIOM/r/I+x/gSo5t0q+L8+WkU9/StY0xyXQ/K
vYixlJBsT0uf8NGjGtvhJV/yb8SI7FoI6C/pMNQvVjg+xCQhnMbMvEdHnNx7o5Ir1eTyPR9inqTa
UN2Vyhgus7MUj8s3ULU9NPZrMofOdTAkcl1Y9GukqiP0mifkqq9uHUdXjIIjYMNhZpxhNEePEhB5
hnGbJvPWt55za2R7mxNmC8jpcxgZYlX3xBIo4SzN+47gRuAngYArtTYgaO91nyeWX2U8+TNCJmdT
7twSRfvKH0ARTC0uidFr7qbWOJDjN+01L0J5B/qUCQYKCxZnyKY8gxfFeQ4W0LGPLQDGiQTZA3LF
5mp6xj161fCAnqppzfI6kI+hGt3C/haiK9XIhXR04sjayXsyo9l+HGQIdKHDmS8lkwA2Gf2FB4q1
9jsASkpUzDP8lL5o1oQBDO7knMHYzzNhvniFdmFuxw2qEcWBxYX9TSfhf8oMT9yY3GTaT2DIZ8Yl
sexvk9bdkQRTPPPHicbxREsYwwLpSd35LZngk8sURCIvxjz2dWuszRoDEQCqH3LZJOlFZe6FjUck
csZrqvcjMWeDTkxhQ2rjc+U4wzPp38Mzc8dCmqfR0LNVPZD6YA11fheuoYNTJEjnauRuA4IrJrBn
gu/w74sB9puHzV/Bwn+0AP/34hObgvHw38kJFkPz//5f3XtT/sd/Nt2P9+jP0oJfv/5PaYH/m26Z
huXov2jEpvMvaQFG3t/o6Aj0BcJYMgX4o/90FBsEETiAAEwcolgXPPt3aYH/G4pQA9+HTjoq4nTj
35EWYFz+q7LAQMFguoLEJZ1Grqn/WVmgj1lnam1ZHBBIJzBc3T7gjz+EMPAfDXZwaZW81YxVdjZJ
uNQ6WYKoGmmvHVJzpnTwViQCrEiEN3/YzfgmvF59MdC1Li42ZzPLgfBoF7+VwXB4neVi0RPqsPE8
07waU64f3WrS6R+n5l51bXyryps1Vu0XrXK0A6nTbpDJBLAdcn8zxssVtjHzsU6DGdsTcHyOJLHZ
o4UkSiO1/vz5tXH5xuenxRyye3M1Z1MRIXhl/PuIISx+JrFJPSSQnWSdJM/ZWMHPnQbmU3gqemvc
awATgyxKniwsJ+s6PRal/42uEn23ufvWog1PdExPMcGrK73uPkaYpOg6eyAnA9EoibeLqwhLjtS3
9lC2h6gX1zaanyuj/OKQKT4g91hMe6Qk28kqZIi1dUkj931tq9rSQ0IXHWUq7kkYovJyS3YCBQOT
YmKqQzoSLeK2oskJzPgtB9scWtn9bHYJvJ3ovfCnH0XNcqW1by1th8BvBTPKKX7FT3HyBStRbBEg
jP4BhvxYPg6Wd+77oduMqAIpKsXCryHtbqAuTaNtCQPGNc2gMtKrOUPqUwietzjuYA09QdM6q4aH
bwjAYaVi1E9CDIfUis+4q3iSeztfB8g3mvajk6sLAtMfrFT0UIF88XhhLCZumf5sxd17GPto2uCx
pCDgkI7gIoZ60bTOU59XL8QrX2oCl1e1qx/GBs4w0jEuDtg0LnkHYmlSyXxhaJrFuWw/4iE1V2py
UJW3iw3dIZpzXDqmnSKS1lDuqa+jJfHT3eWJ9RbNEzMdoX4MCdC7pndordLYLOjGbBWGeII/xyAJ
aQVPtEHnIvBr3cC6ZyA6tLdmndIPbORFZIxEyHI6VrV/8iwsoVFRvpOoUzAdRINhkV8j+1XeF68z
0OpVMfvvY6w9fE4NsXxkmbqP2vqLv1jFaBONS+vzGdWi3Numesinu9hRLanjZbim8iW13KIBqBXR
bj4n9uDwxDPvyqLjoi37r2hpmUZPp0X4XLYqJgJkKFZt03/lzrsYcAOdGb20KCiP0zHeWxXwGN+p
doZon8zxPMTETzdJslk6Z+WIRdMkmpQe5Y2YpgcrSdVFJ8OByNP5uy+WnGVlX7Qqqm/YlLZT4nrb
tu0+OvBjTm0kK+peHRXk5CKC08+0lPKDO77TAQTkEX1jjaT7CLsWtjYAQRintcLQ6hiblrDkEoXF
3ITPSVN+N0xSw+beucQKsaU2ODUlWk23T0G2y+aTWYoJy19HAPrnhwSIXZMRmBxMUu/J1igM5Wgc
agaE62bKcPc5ya3MjfJIKXePiDS56TNBaRawz50jalyMXjMfWwd4ZGgRhggDRCBh1txHZN59MOh2
x2tvv9Th1LzakV4fCLJtA8zr7Wvme1NQzFF8+PwuW9Z3lUT6TZpESnuLdZyAovLJiY058M2QXhjS
CHAAERszxewyezXcsWCeHF20uLaQxFcEqnruyjXJKcub9CgbFEwVjSAyj8ddHkU914YCphR6G181
jxAeTkIOT/k0HkvPeKpS+vAz48g16WsoNjyilWrWoZRYlrXrmOwd46xiMFGhyOgb+uSmTwYvMRtZ
F28d2d2DJSUHxO+2g8GoIzOejE6GgaspBNzpOG8AIdNesMYn0lmedPzygfQMUFIOt+b4GMaAMOMp
eqfp/AYSoFn49rjaCg2yFGScRDAoTajhbUmeC6IEAqWSHlB7W37Xe6pgAm1XmKoYSEwiKDi3SJid
ZZe8nUrGLpPmINJh1aPG99DGZLTAplFsJkunrMl2VTG9+J7WBxqiIUamcAxg6PlJUUPgGk9o7cbn
sTC/Ko+td0Ov/JqFRvwAkOo0VudsHqe3UBQeCnXLxyHWuus4djTyYGV8F6XFoyry/kXl9hMJItW+
raLp9HkQ3TPi5Y65iOYeEyBZ9q8P0aXCOuzNbDssTy5rHND3MxLdt3H4CiNkogPPPTN4OVTUctBO
YKQuNmLtR0ePQkCi8SFxMvwhSJyPIU8I2ky5cYzdYbohvnhcvK+ya5/HNs0flO4f9F6UG1HJ8Vgw
8w8G42uHX+LBz3j/zdgm88p9wu/GKa2T+QtJU989ifPRTKbviVdWO00ksP6F0Fbd0DXHWPrztvCA
cOet6M6Fq7pzh5QckbKD8CBcs2ttLsS70tUE/5NPc/KSFJpxnD1se0xIqxPKOOxHYsJznMBIX7kF
hianqChY6/IcpnV4HID+kQEZPflJ9a0KnbXyrfiVQUvDcEKgyavZluSOyLd1mxIYZ5D9x37hCU8l
VXCvm7dB/3DMul9c1NNTlM5kvyJyTspanqAWOke0SnE9DCc9Qp7NTshHnuGGJ6qoi+v2UwD7wQ2w
3sC7iryBxE/z1Z2M6DzmbnKy02RNS2e+9biSNyYURNcivNZEeHKqp+iNm244emmJgUwbPhz2NVnb
PFmAMh5ZvzZQvJpN1tgzS6APE67Qw32t9eSyE7pWfPgj/QA47fiR3elGMAbKQauLb5Ff+89tWy1x
EE9GRVCNZg/pXhYCgXWvtSerEjE8T4dIN6NV57hsvyInI+Ga2+pch6g8NcN4hsNavSWhgL8ljYpp
OhefrYZh7Q5edOne6g5hVgigHXc5fE9fhyVeNDBx09TwH5uoyq7O2BxKsM5JNfrvdUeyNZL09sV0
LKabfurdsL/RfiXeGmWUddBtKMOjTrIbKLssMPqGYTjgBgqorHolkaU/VMjdSebFwNpbMzkBZAoe
pBd5axvG6s4PP/JxIn5oOTD84f9qHHUUoJchm2auzkx86XIC6BgXbBwxdttWLQNm6YOmq7oYNF+R
bVmVaINM86mrGaJkREjd+c1bMaDdTk1Pe6pdzYL83WOBBHem+ig9/Pv11eW/UNKaRVH/t9XRY0In
ovxTSfSP3/lHSYRW8jeyUTyPwsbxISMRw/IvyJL/m217OgMHz4RgvlRL/yyJxG98GY227uq64zn+
7yWRaf7Glw0L0JJwXA8f279TEv1fFZFuOY6he55je5BY+Xf8uSIyRk1voXCVJ2sy7G2d23tgJRGM
+AZ2wEqhU4VXyDAvmSKfaxw6tB/KR6dxvqmcSFs1TvuMsEN6sfkIOjWxgzGyX+LYfR4iwU5a7s0+
/aZNA3o769CO+bxpfP9H1Kk3s4Z//4fS9I4sKqgs/yH74q4Eu9/+z/9ho0L/k3R8eTkUd7ZJFenT
O12IUn+Qjrt2PsW+38vT3LU/C1khsprdl3Ek2Km13Cfk2fVllA+IwNw7Xw1EIPIPKnUtWpu2bO/y
9D53mUJkpWhOuA6+q7K0921oH5TJysbytlMT+aEMXMRBjCW0At7dXTz5P7qEBHLNjcAzhLRcR+So
bDh0tnOIPNYwadlnhi77hDJijkrZdWCfv2sb+RZOY/WlDBN3bbeUObw0AnTVoK3+/twYXDP/j3ND
P57LjdO0XG5/PDeyzAUJ7I08QZpCquLND1J5b14F2qUhMHs9SaNgkibHbdQiPTbys/L67xiLMRQS
YLOMF69//08y/wr40rHicYf5hqC5ZWFu//M/yQktv9dCJz3psnMYuimx9UyNyWeX3dFWb0AKkskx
a4qU9zCq9tFgnyZZ5Q9lnZyR8uI2jcqfGI/xBIXpzB66w2XtQK9PSDfVPFVuDAL7UBGJaD2Ic5nL
+ABQ2Hpo6yL4+xeDDvGvJ9heXopDb96kJaq7i6/hDxcfMkWTPloZn5x2aDaW/4FY3z42Q+cFba97
q6TMk8NAoPkGjXETMdQfiLUVDVIXP+9oYCKPR4GnDTeh2Cj3XXyN5xCpR76Ka7P/Olfqp2nfYbys
ARJhd0+j7A4jGNn1/U5DX3AA67GxXF654TIzYoNKtTfX94CzglLgvmaF+qJXbcMww0Hxq0T5BBAm
PdS2OoveeUuBZTzCbGK2H9KjKOampm3eeyvlTE/kDop1bZPjkPjIQJIWh0PY64A51UPU9bQ94Sa9
+Ph4LFvLT20tXGDhZN64vtddMYh+C1uXcnvsirvRH3UCR/WNrrO3kZWQX/S4vAhzEl8Ki6yK0Ngl
jobnzp/67Th439oo1550hWcMwhsQxpfIjL2VC/QHtoZ6mOWE29U4xW51b/qhuZWdumUFRgoXtuQx
h8C1gSCi7zEf61/1elcrUg6nQk8eW4iI4ELYnIH3ICS4bKfs3OJCXBtJ25/L2tYh12Q7TtKbAYz6
S9yRL4CSivDvestAf/5q1OhJXK1aV7auTjCbMoqvtaHzc/7geY99tmb4RkbbXIuX/89lR6/oL9ed
Y9tcc75jL3eRa1jL9/9w3ZGeM8+TEBWbRqrSLE4aKM5QwOjdj0GPmZVVqgohcUQ5rQDchT5xXXe9
dUopHe7rNq+YzVbtmd7vmneIpkZc2ie9T39KHSje4r4IJqc3d1DKzSOZweYRLD25vQVkhkalzTnH
pwIMFRUHHDZjrnqcJbF1jnKXRJHFXTz0mz6KyzcjEic/8vHjh9or2t/0p8cC3PIg8Fvb/FkxM/VK
Bu4VXTlSb18dDA63OvOjs2rbpyQOgz7Gt9q7xcco0xwddWkSP6FVG+SorQyrB8vvpgff0m6G7p4G
x6JaFrLptoadq2DsnSU7u2Tw6i8HYt6Z/Y6GseUcq6O1HD4/iuJRHfHiTEchQA+GyTJiUJIJpK3S
q5ZlDN9aDBC/vhYRDNOXAquunZNipIBvZYLpJ35IHCNDtXVc41sSth9RoWpeobaLbUaTbsfkhhBc
7D+BnTrf9BRefMUaAOd5yqh27TII4+TSJdnNx5Hc+qSD4Dgqor1qzXvmSDl8huQRKe4Pr5Lf8T87
62rKn92IOjVvTmDRVcAY42STAwJIfDt6zJ7yuf0SzUimO9/aaCUi9xml3YmMS3K7tZ/1AD85mWe0
T9INrL6GgkV7fyLWg9JmetbD+Dse3B8R6cVlUe+txt5iXr1hl6DD376qKjsxbzB3UHTbZHmFswPR
VrtHlInESf2wfQJTKfi2hCC993P+1QTrMiFY9yAJmh1RLVM7ALOeX2SbIkpL6zfUu8wzVNiggYbu
GwHxnvFKttqGiGj0y7W8DWBij4Pwv2Jt2+k5r1cQ8SQ8b5sj51k5k21uxnn+mH3waq5stqUYpium
9N2Isxl19hvzYRRao/Yzb5zhySfF8ZZaFiMN3iqKJKJmcp1wy6n6x8G3xQ88SACJEkBgOdA5P+kW
QrZgPl7DCF4lCJNo/DTaefRGFMTWt2airBAaOqei8FycJhrNBt+l7ZpP5Ecno69tPAv2jmHpR0f3
jLtOevUzpepLGIpNN5rqUHjNI5UYTxGzY/+utE3ddk9seJjRl7wmyIFLWxnGgEHJ8z6w3EqIASif
vTvINqeIQM6LnbrM1U8ta8cmVbmxzdPsEWnduB5LB/hh778gg6criMOeqb63Y3wudpXVI6GfA6Jd
EPmFlK2pRTXiTlB3gRcgYmDSfI6m7KHz+O1EuM1zK018YDiQN04+0Kk2300TZ6tfIOIlxhPba9zi
3nEz78WeWfl1qu2oZbA1UkJmHl51O0TSRwr1+fMQlhfaOjLIgNsFEEy7bWa0Hb7o8YdRMWyM/FcH
jvOOmOpXSBb6Iz57kyaGNjfMk7XeuHOyuN3JguwTwmPnYx2z42iU0DZaNRDQ0aTpARM0Vp3E6ff0
Od/oRIEEXqbYOZmCIYqJ1ntOQ9ha2oA4Xi8QL6NRRmEmR3jJ6fSGTCAJrLbZ2EC9VmysJM4I8s98
tkFPJXnlPooXZK3WdG7mx9wLHertySMOAWlMbPhXf9L8q6IlwlNGgh3pEZQl0Pwf4dODVTZLvtvn
iA41eYnQ+V+MNjsWb4cq8e2XgsoShosjtpAnv09UGIcZr/yl4T3OeKxuak9L72qIEHGatUGWWNWD
wKoNigA9/CAh2ZR4gF10FpTt40NWZiD8bHIqSkCPhP9EFmEMdL9s09pG/lRuWxDQJjiNuiMyqyxj
b91U7SOdZE4n6JraHrCOgDpadxpyvjEbmQDPNCehSG8baQQmU8iLgVLGpkR49urOvQeEvTF0IEUZ
eeVCyRuBT8QETy+um3RbGWe3Jss3nLoLsBxnPRkJpsax3qkBQVHE3PQlD7WHNqQllOv6BykXS8u7
AbfRODuna1ogr1VY01RwUQvICEZ0oIgWvqNsMAMr78KATV6IflKiwkaOXaneDApgMxtUodEmrAv/
1qbJapoLdUVO8ArvaNxnpRt4qI7X4HPRQs3Tl6aV7U7A7oIa8KdDmXVcfR5FSitpIFGtRCdNq5AQ
hMl9DxSwGZg1uKKZ72Lu5FNvJ49pLOybIN+P9Ny7z8PcjCwmDaBKKB1Xw0+3CEH6LWMsf517+Qpo
JOf60Z7CwElojhEPXSDa1mcqtDwjt0FGVwtviptqO9Ev437aBHdeT8svpsvATSdTiJEFGS5G3G4d
yzC+4peAuqahMLQw3YW27APkMDm+J6u/4GPYk42XwYfMpif0ztsUQRnvo+eecnKH4dvSuojCfZkg
ydZMtD1WF73n04L85CYyYp4ggNyOKrsfJydmGOdhGQOXdMpcqBIJk+8xDbpC/4DmvURDSRR8ZUca
GXtvbzmEyNEmos4YECRBnGvIwwZUkhWyXcu3EPeX3U2G7JXKzr4pS507/aNx3PFEcefuqxbMs16b
D1ZZEY1F9Tva0GE1s0wC3YX4RozStS7eC6HF4D4+jwJsLc6VgljKIoVAO0QAJKL3oap4GrVuewEE
0V3auu9InFyUUlFEE00GIBfKg91dMh9MQ8qgb9v6kvOEiB2LYvJApA1QT8Ba9NZgrTSeN+2Rhwi9
eIpCHw1WliMsGgxzYyFd5WJhU6RDJQlqqopILrEzXeiQPtELbGFqtg8DOIlKp1eE5cEzCMYxQajF
zvhjZs/PPcjh86MalyOCO1J8qNMpA8z4SWsYIdShYQeVo9sgqNBjW9K+tfWD5c7qUtBgv/TC/8dH
UZgP29K767XxAXRXsQKAQZVT4FHoMzx8qn3WJTs5O9T2Xk5qjvDr97IB5OWiW9bRJrHtRr7tg41E
4serizLOtyu9TVh4YsfI8kSeFNHOUFQ/D5DnipsT19Ve0BJbfX5tDmFgpKO8FhNq4BS85nok2SMr
+0Oiibt2yOyLV3ofCq3mvpv/D3PnsSS5kiXZXymZPVrAyWI2znm4e/DYQII9A2DggIF9fR9kNamu
kZaR3vUmJfO9zIhwONxgplf16JCfG0UmKo3sYVH6uHV5afbFkyTLkkxCiIT2yuB1VRLt2/fBVGB/
bozVPNreOtnElsMj/kT7iJZXS9yL/QeUlQYnyNQf0rlfp2xooF1w1xj024qKgsuMjjSRkzKPuBcc
a9qbapslOfkeToh7/LHDN1am786hUY4dtLU1MyPC+TX1J9eESdT16nWIB7IYIFqvDJL8deWsPSc3
LqPUHzRHPqNQLYK4wANUmZRc9x30BUfKr7x06v1Inx/EI5p9xsndWFxcCrFBPbfJ+IxNN38tYH7g
/7dWwvUEPv0iP6BLw6qV6V8czq0TznwW6REmttWkuOWt/ocrBsEtUsklwPQS9W3yWgFLc3nX+Frk
bUthpM9V4B61MSX9MMJqxY8GxtJy4qcicCEpxfYHNn2Jd8X2j0NLo5/WeS8ynKyPyg/MJUqnRRGA
EPegsr///PdcqQp27GyoxMd4sxk0LP78jzKItAUqnKJRrY2ulC0D95+/MwwtnfBK1DzUjol9zOGl
9GM67t3UOdkByWukHYJ0FhMb16LVzQvGFU8Tzu51sqhq3VzaQ2ydCFkoikdqZlXQWvb2eMKIUC44
RPrLompLGn/afFuRszBMo6MlkeFprQr6tbLQ34b6RXGyTmBv1b7BdJpMEVPXkEYRa50q+SUzrJC2
5y/bvD0qPJGLIWZizK6L40X4oNPkYlEhs4ta3iyPIXoWRcFShAXLF/LCwhcc4xj/PGCBq9daBP07
b+L1/O+BJXtEvBlc9+/ezC0zrDDYNgaWtsZvE4o7iMeR261OSV7iXIdmcC6bGKBBtOHI+VmrGnux
F7JK10jsGWuhzJPnsSSWkzpyU8X6uNSr3NrCj7tzMfejrXYqMU6FFXdnAjh4twXGNM1bE2DmEMQU
bVlq1NHYHSzOQs/XoIUJbnbDCCeOMT8y3NpyJhZSBxuXR3sJRZjfAkfzpXFNnldpekhVfmm7JYmf
+oGTPqweOjGoee3e8Iy+BVrSPSAk5Aevn9irikw9xkXTL5Nm9OAHUGek6jT8ArpzzbhjDpqY2V1W
Oa3N0dZOlSeDQ1mUEVgixonEabob6Ufv6qUHyBlnvObTPW0dksmoZ4uxF8UOW8bZ6bx2H/rJg+Qo
2CXjm9Hat9IRNE8Jx16OiWsy2ieCxWZySRtTtiNV85opOzgXNo5ZnLyUzJmhuBa5cTImlsRyjGEU
cMDeeQbBnzmNdYwbG6iuXpoL27x3ormVvdQ3PI48cGVfWhrbFz30l5mvxwfuOvvoO4qbVT3aW6Ko
ABimGrawo6OkzChVLaEJZ6SyaUma7l550BsozF5aJPVWFvTxffBjFnPPTDy9T9cUfhNTFJi9oiQc
HNsMrcJ+H7eSWU9gMTpKulVEY0mRErPj6le9VZ79E4PyNflYC8PJcPSoAj4S5dk4fHiW/MRngjjm
0uXxu+QgvxvhOmdiqhb4xoeFyho2ATCibFgAfprPlkV/N8Rucoz11r10jMv6GujXMHzVba2tmXh5
Cxp9wzO9XfERxv0eRED2CI/eBNUn4O6AczImEd9CPeMsz5Yc7ZqRTec2X+xCMkx8/j4KedAGOSMb
CM1oEZrzFbQawdWm9SAB4N1uC2cgCsR8rhjhGwQGE1RTe4NG6h5YzaG+dsUuR4RKOkM/ZX2ZMIgK
3uB9vcL1oVTTARtVlO4Otn66ifNB7vT2kvKsWel15679rG6P4LQJKT8kYWgdnTwKuJ+DGeAQ0rGF
73ij19S1ek36hiRAxgMv08JJVIH50SKX7U2AuFVLupBusGXmCv02k59Myyp37UAB61wZDTwu20EO
PlVNjZOATru1rqpuxdCyx7AANxxtnohs5m3iJsB8GjP49pyR4u+i/wbLOq4p8YA0OkZnTy/fBHmY
bUXeZ5FiH05LcBax0bC38dUby4y9t8SrNOnfDIT6dRJ30aTiLDrNXYue2kGLwl6MMCmoEVM/9YUd
8zjqkHOIGfs6oQZd86nZ8/RtjZ61GATt0lle30rYnOsu4quw2V96niMfpKSqKquCdVIr3g43lUvN
BZ0k8Qgnq8GhWqXJuCtkp790/lxp6HsLpVr6rEPnr5ypLBVVzmfQsRjILj2pXibrbEz5SFuswRHl
c7u0mHZM8fNHpKV1hMdxTgVTFJwbrJpelX4Rwl45JbVVBgkvrDF+BEdftx8z+mtrjqjLRGEQjzP9
XFHG5qXGtxoLKqoo5CZ1zQ68hca6sGdvWUKSg60eOTeidmsX9rfnhZAoRVlh+XUs3vBK35BvXOSj
h/TQhi7uruK3y+nfg5e/ahx2W2OPZZmEurfUIjgAeUHUDGg69Fuj2DHVzLgrUdOoYaRRw+BljjwN
eVzwxMPdnns4KxwAIZvYeHDUMJMgKSIXdnNC6qs3SWy61ybCHty780dTKwhuMg42OFkYLSfhwU5Z
iUCzU/W1q22ZHdowOvTzRAop5M7+CfzkTLPJAUT8/c02Y/JdrtNtlRV/xNwLvV8ZT5mBFYntwrnI
seUzpuqE7lwi67FyWvvsRCRF6Usot0L5L2XYbDn0hGi40TYsLHHJQzOfa0HffNnrT+QCFyDIF3rQ
ZPSAWvq2nch72QOf5Y4gHQHc7IDJ5gx8B9QhTVZeZbW3jOYRfCf3On4Y9RwEA5n3ZeIM3lOTdvN2
sl8kjYGIUXfWmW7uHoA734XcajP7zcW6dGBxYflviFAO8hh2Nnd1jSDj8oij4OIIl3E1pJp7cvyM
FIjF+6GIz919aimxgBUPXlsEe6YxAGU6CKM/wpHjtWjMRR/iQstRPi+ai/m/1zA3z1eghO6K6RjS
sl/2GvBbN7t4bnG3XZm9DoaY1mMU+keZai0J5+SEF8zZwW26Rh2t88IJsX54XJsh13lUs5pt6yT4
oF6AuL0xcBQytpMi+FYo7ae19HafKDTlOFPvWkQayGL/T+RqVUny0rECUUwu4q3PtZnMwgMpM1Ap
Eytc8czAYMe5vouZK2QtBAkAAo3vUd2aXCnprtaY4/bYA6iO4++NdHCsBQE9Thc705YUEKL11Anw
2VFQQZ2O4ydz8nvbtp/aOL5RkDOBD2TP17e63JoVEb0oQzwAefrmSP02xtAklDtNB6pxWEb1gVJq
MoFBhtk9D6pixQ/iY4Tg6NgkFacAC0XHigoN00SgFpURYu1DITzUbn2JsdZpEcMKx0qIyvrQWjBx
OCkSUxnlBZ5L+mbcNoNeucAwNGyxYWi8Qixymt1/wCM+GLwBbNLxls/P66Jpx0XwpxOK/OQ6zYtr
54hLVcHJtz3tThHNSUVNcDfNOFs2DdCKKafFVyj0tT5pEpRDijuV/zwNBLicvl1HhO8XRW7+6OA0
FuS6vQ0kk4H9P73K0Nv+XC2iMTz+UMAC9hUwatU+HJjJSjUbZ4Z4haB36wo0NdxUP5AJniZCxYR4
6i9I982ORkiBFMoFBXv4DF8DWe3Ax5jjGWeX9aTos/DJmdCgM9l5vcdN80KqqVv5FRIrdQNH2Xv6
CrNftulpXli0BM/JiaDj9PTBJBMRTq7Fx8j1JLVU4WwM6vOQaSeH4dQ5CqtP3eii/cz13GnfLLML
yrWjbTA48SpxmvIiQbgusNjEKOtWfNMG66dO7Ogc48pbDmw6Vng4FJM0J1tTls6umpBKPuh/ibpd
T2aW/IAUmQNMtGl41kci8m9kXfaMusujtEFVCxpUeK/pnpJuoGvB80GRTPKd1tjxo6IsuQjS5w7G
GMwF6yPXwsekwsmZEHVfO/NDC0vubwvrYCrNu8jiL1cfP6mCj+/zhiwL5BM5vvn7lCFte3gRaCez
Pvup8E9xEEyLtkrnM/IYPyV2My6DmvFZH3afRafMk5c12p4x/qlpHAF9v+pe3ckg8UDZTI8ecQna
bptSPMmgsHYu8WA8IjV1eyVvtNjwhQQ5BY3GkjKEraCFFZXRLvQeQQZz4zf+JZCAV8cmGp5Bcobs
IbqdXvAPnRpRi6bYYRMGabDm0eIyOUioO2JjmVqVf0YOWHs8f3aFrsI9lrfXhqMlYsCx7i3F4Wa6
NQaLgDUl1UHgjrgPifc+YZWTU/BkksCklqEttiP7KlehyOphe0gQCrZ5ob5cmOczkrywvPgZYIme
juW5sdv80acV6OC7PXCJaGWFHvV6OtXHbc0HUDcHsbHa6cWg0YNHiN7sI62Hd11QCWVSKHBwCghi
Q85GzBQBfBZ/pOVcHH227evSwn1m6nA4CTldI//GMDS50vE8rbW6Z4BqY2YyEjaLhmNa9NPE9J/y
zFj7SfoLAyr+JFx5MEvJ+KOiFkIT5St4W0qwujdEXP9QNZ2//PPHfCbLuGliHclYcf4lIbzIxW/c
lfaHY6D+GsjFu6AurdeJj86f/97mEKZkTVdb19nty5irbQWe/mHCGYNbfspXiZTRmfnZdNFbZgxA
zIy96GF5NHn1kkRm/WYWuwoX/WKEYvWatBlTMDcgckZj86vm99gT0+pK5V781NPq/udvqUmqw5Th
U2cTW69RuBpYxt1lcrLgtQ4qPjEo7Zj0xElqvn/WasgcgsDwR12yY2D7+8P4pVmUQefdJ1/PdpZy
QRDEdX9HJziaafdgDkn/Y/cvZMOSv8xE+7JdNbzkNq63CcP2pqgyLFq4lZeaNg0feZF/Y40P1vog
xm1gs2n0PfctIbjElqkcl3SkiC22ZXoeWrmLGg+jZuV1p3gAsjsmVO46ernJOhayMq7kCvVf3NyW
XunMEvZhIle51khcQ5Vwx1VHLy4ZPdNeAOBPP7queQ7MSl/YHBkv2kAmvCNfuC1MPDm1Q7O6HT94
WYfLRTcQM5S3zyNVc6YI3H0y2dk9FSzW4aR9mkYTH5TlR89GnO/oqdOPLvLOqptHmpFe1pyVq3xd
tr586DJN3xagxfdyKHYJDI9NbY7ux+yHlK65bazMQPdBRq6K7qFIKuqrLDpquLRYVRHbfd8XWF6W
HQ45CrYgLyELqmVcZ1cjrTBam+x59LkifjBYGw1rrj8roVENCWBAYg87N3PPoeVVzNjW/eKvCt/O
b9QiALcmKQhTNdVWqincs2rSvlgUx6mCch1VsfYis5mETPnDz9DNp2vbuutMqpYJhAMVdlgQDDs8
lJHpfI99/sbj1PrAV4vZuo2vMOes52jqtrJmYU9zpnN5Hn9mbHeWYZbLO51Fb2SimqXmx8nJaDSG
lK3E396yanqxSM6R8+jV5UOQDfVDUvbFubfYirhUZyc2IYqQIuijWa4nnCes/p33TCsPPVs6rxDL
sd7SE+aIwr2SmnKjCRgzbeZDSQK3seqtpqFmy6tpazi1q4CHdaHXt6kW8V5E0txmDhaGTJj9Fvsl
E4jSv1fSajceFejrJGV5G9p0uNhVSt8rJgmY8cTRIlKSXZibT3aDiNF7w7gZ2Mzu3XIMFiyC/kmv
60eiIILbAqcok0S8N05PUMQtTiNjJSfuph/KJD7rOJqeU8UYCHBSsSV0uJ7CIDl2Pa6ZP06JuZ+R
lsV/c4dR0PiPYa1/+uN/n936X9jyiP3Pxd/235NeX37rz+9aTX/7+f3bXuSf33Ex/zb9/Nsp/ex+
/7H58d++1r/ntKx/cQLf8g19NsrBgP1PUyIIWNdy2ZgZAGKBsM4/wb+bEnEeerYRkNNC3f9T7/gf
CFjvX7BvEe7SPdcM/sfNj85sRfu7u2//83//Dw4q0mA4Ek0L32TAqPufXIksKCUVwVA6ROkrBmzi
GnIb0QZP7J3g/ZS/0GRzkecQ93cp/JPd5asxnnb+BCvE99fS9b9HbL/YrwCmr8qUKrTG+TAq6JcT
HOW4No6cYjda2y9LxzzgDHqSnEADp+DIyzCoI0BEUgOMIZCWapBsl6EeaLTCDB+ZnB5jH9N+y3bH
dmxYHDjDtUfTnNgPpsZKq+IbZDNQPNkjCIRt/+zToyeVvMaVfYupbCtd5op98FbCICGwdgzT8lDc
0oAWAiMEfCb3Na9KdCSEeskCt5W4jyEibEb/lJjPpQM5Jm3PpEXfeSqcO4ZOHOviQzoAqk6Pqg1v
shouI+dk0nV3BQOB5/jWpy0IyOKRIeEh4hJk9B87jX91HPcpz8yVdh0t+FFNBCHNfdGm4Eyt1Mbo
4VALWDooubKEfEpQvA7qCw1OdhRenbrelwFhW51eGORw7QvJ7FgD6SnnY2y3IeJ8dvzhlQII8kzx
huzSCZDHb6l114ER1sBLVL63h9VHk2xJ7qn5iJ2Di1uawtfDVMonHtwf8w8pFTNh5kK2mS78PKL3
kbe/OHcZEB5BFSKXWI+CTe1SY8Pba9T2DSvaZ0N/dlrIXUy7gTSsM+X1z4mV/t3c/F+Wl380n+L1
+n9uWx/7n+UagE3gxAT/5D5ttVEBELbFfkjVsbOdJz8MP5vBW5Mz5txZOAsV8ngdpnMTcbIjzd6v
a5hNet/ju7AMpk6E32sU7bqpkK6HR7/m3IE7x4TXQ7n9SLHgmKIypWoiEKc5JqpQtwQB88g07Szr
H6p6PpkUQmIadsSlF4VebgvQiutOGmLV1OI7oG2xMYNDxJaUQBWyVKnhm7MKtSzYTK/kCP3VqsRz
1tT3Vop9MmJ5427BQXPGHvZCw/0vOl2CRmUvzy0sPQz3SFDp50hTupXpj1XuvWbUZRcMGCkQ0eyH
yTwOI8erSWzVxAiD3AtbY1pGXOoF8vVE6CUpN3ZM75GsSKsnawMMPbKi6TyFmCRkTLF1nAIv4yMm
Do3HJJY32jPSv6ZG3CASLjMV3Co730mHNgWdMQ1U4/m2oupjS6UbUjDeZbmy9Pr/874z4P5nB56L
Dg4FntSX77qzl/q/OvCCvhxbnMdi53ue+wUfDBlAxUu31almE67YpzrTJpPqMoBFuINHsKaDmICO
Ye3CTNA85y7AYm8Ck+MP03gZUJWRM6v4qzfio8/87UWTAxhaxjVbf2AkR85855cUD3qNGz+2ff3l
woNcFlb9VCozo7JMlSh+xoFHrbUN/U4B4QiXY3nSYANt28YYF34wbqwKppTeNdeW8DtbBPmcrU1W
th1bYYn7EqBL54OyERPkWA8vJJij9GqaybbSsUz2gfdX4ZraCoypctVTLcyYNj5aCI2rluI0je3g
ZpVGymGG+KjdF59+hqKWtOmvl8O4k8E540DXFXW5bOToMXMdYYjAmtF6Mg5SC5+DiCKGun0oll4j
8EgVC5ojUIAS7cbNk22HzOH7yGsGYFVEOk2krf9QWcllYnsD7LO6gvYQjCZiuSxqd2eOpNXs1o1W
Gkkau5r7AgQJREoG34QBPgrfIuy1T1rJmOD2DfI3Uy78KzmU7yA8VmVnwdIG2cipbEjSnEos43lo
MUbVNNolBke6nhjuKkyw2/mVfvfDh3LQoVDuiwjE3OSZ7tIv1I+WO2TT6EkS6BMjCn0oarFQdhfi
b6PnXHEXWFHECYxD6YImB2eDhgM6pJjvbX8XVBC48nkikA30ZRNDGWJ0MYODFgZLlEVjwA/WJdGm
SRw0HDaWdVpxSxYYSAbq/XT+TjAUB0vWrwNT/lQDu7o0ff9V88Y9W/mFbTGJ0eU3bsOrGGesQIBP
ng47qWfhwtSMveJ0uvT7+j1Mkb1VkHPAx80X1dOzspr4bk0S24URot/HxwYnFmHVfVm91CkVrHbm
OGtofqe4a5ZFTydpAo+gDNQ7YV17FSNaao0T7VOZv3ThyC6fooet5/e/jFS3jhcbK7KeQNQNKqCk
2Kbo3DJqb8oA+5F166YfGFhqya1OIRtHmbdiWz6sIvp7hgpjs+22n1nb4L1OVuMgsXB69ilIrGmp
a/mKYY25bJR0mW+kHkEoooR6TXY2wGyXK7M4IVwC32u3VVqd8uapY14f2pbPE95/1pFlVnUNZ62i
nGoTOjRUcXLqloSEmby4DtwuGm7cGFG56L3XkCPrYDpw/BiquIoaHThMKilOOrksreieWOO/VbG1
3OhEUQX+QNy5WKveWvXWcsBnoxREm0APA+5OQI+k9+bRkYdNj0cz85Q++Aq0E2L0IP1nP4qBl5oW
789ErjelksZo4BrTeym89Ktp+nZfG/RNrjO44CYSKvYWTrFJqp+mEYcTzxYrWBFw5yFU+d3VO8tJ
A9eBhAx/y4ARiVJ3ohArRF8sjD3dY/vCy7XTn1+0mCqHhgkuOLBIINqi8BbA0w/jjIkk8qVvTb+a
w10tyU32BtQvye4RXNeiAvRa2tCsgKr1G9/28oXNYW+tXNJ6sKpfzcg9iSbuHlMDMUq3HrHhyD1W
tgqpT5hLrJ9qWdUOU3dgOsvOaFcDCbpnQ3GRKBiie4xbqo4fPfr3tslsG+oruZkxM0vIAqCy8vRL
d1a2jk+ty7h8veiMre5zDC5pqsa/y4mHT2Tta5e4mut9+BQvbOx7sYuw0EI5PNbs55ZYkxlgoFXB
tph/UZyR3AGPNA/cS6tpxqUAxUhrTM7d5XuHPm6iLUmd38gaxz0gj9eK592CChGbmPg8JIqoQbFy
JKzOM8NdZCqLCLP/YjX6d14VESS+vNqIqrjKCF2LPhs+Q0vm7SRlBNWGbeZoyzjnrQrQjxau3VMX
nEfkAtNcsEGAH13pIzEFdsPQpDvraHK/H+35lz9//PM7cIhzb5g4BJ0ghT//opvlhL2KX1qyhePo
H9nWzP2CplrVUKhOYc0LjWMrRTtK2QkWIX48z6bkPbJvfjmRqTQz7a65jIvMJj6FYPX5TEXFi9s2
L5xo/ipBMlJJ9ewmYX0TPf8+LPEKjSGNnq2Fmzd0G9qHwngxEXO94t89WUIpcguW2uRWb7xZiKrN
PEsbC7u4eB4BoOaRPRBlqZ5P1ZaN5JFFtb4YMxz/4OOdJXfmQWVDsWzE2IM94JcJvjI/L1EqNX+S
x8FYllDuV1QzBNs8CEHQxlW7skEELJlr4mYKYgVbEanwqAa9eA5lJheGnK08+XhEm7cWqV4Hq0Rl
E1EG6w2PGb0SNFJrA/wUT3u3Ot8+uRjv6GJjWuTh1htpKN2m1UjrUvTLcTu/8copjkVGRHWkPs2o
j3Vqn4NxnPaJB9fQsitUcw4umorUiV5LZsSqHQ7hkIoN7Jc7cm58Jev9AaiBrPA4jIfIirunomcd
StnlFoQOKLy146o5i8ysz5ZP0U+mtHrjg3vc1EafEQqzp/OYmwRUetZ+IHXYucJfpQXhJTDg2ydO
ZX3Ha5b8NdY53DUmXlPa7ol8w2Wn765n0zPe0r7sTn3AbhL2+WOUGLwHc6zYF621GuWIWgTKh46w
fNngudpMGgmhOBTRMsQKs+Nj+YSsNcFuJIJCdThdN0V15eg4LUTQY0kbCwxw1OltLIt9Y2mEL550
Xnmel9+OYV8wVte/GVjYoRtadHyAeUACULPwDjAHgRjZlEwd25REttu2OfzGAHAXQMUF0WUUbcfX
3jxP//HcoPk2cZJTCEWDbGUezQCrFITIdtUw3tmzK4OJbiE6R2nDpKHq/T1X0tjEAVOeNhve3IIC
LBJeIb/Dbq2CMn6LzZhyp8JPqY2jbsAUTk8dp1++BzmKVz1Z2WflqDc/9tPvYigfwsrNfi2gnDoT
f6qDMDcN/AQFMzfBPA9wdeEPL5PusstggAXUpHir20Lsa1zPHMsI1e5TnloN7MSH/FUD3fDiGvwM
Vez2b3pHeUWv6vojT7pv/Dnu4yTtl7xHk67K9I0s08Sd4iV3Ojhz3CM8qcxktPfJUDo7rxxZGLXY
YzHqkfsjTBlyyh8yqqgfYhmVp6mvnjmVcpyI4v3Y2sMtoWn6jN96BziaB/4CdM0rBx8XszLruAz6
HFi3DsCNFQiMiHzKPb42Hn8NqjUDSFa9R8K3v1FGU2yZTQ8FU7Hc5hmaUadAYEUe2KIcQsh7WuHd
bPbHBgfhheGWj4bjv2haAwTUBfg/wJzZDJDP0U5+rLy+BCI+taq824rDLPviet0qR6dScjfMMTbB
6rPymKDCiAWsRZ/JGWw0JelLN9D5iAqW/FEO1iapmr9y0xifQUWu7XqqHypI2W3YGhfgenhhcod9
vf1kEPRZ68b44kc0KYeq2XuR/qVFDCbcuAJzWCIg0Jb7xTkr2EyVOmJuIrriIW6EkVzXRJ3T0WV7
Ijnj+1LhB6W8TXPGaNuzH8f7GyyExeQALOndmbKrKsUtK0yeJSLFFAunYpk6ZsSqVl2aYiT71bGC
yUNTBVsV+6+F3R37STYLYwy3Ud8vTEnBcsswkmHx4c8fSAa8MDdZkOJiaErhsZ3n72WCbxIlxYer
U0y4v9347Gj2a5pVVx9WMp28GwI2eouN1UlIxmu/rqJRaEpXvcx+feerbKllg7Nfk83P79L6tntm
mdlwCsvZIC9O2MdI9yfxY1QDyKQgZpVo/SbCpFeP6j0p1Y1jrY5hNHgiX/spDPeFVMuD6RrvDXUK
rBw4adriOlg0ZE7NE5U1v/TFPFRheJzE+yCTjZzSk0+tWzJC74O2sBXDvppxJH2bfjBnPtpm/YiK
/AbsMpPdG3sCYmsEuyADXMoyf9YGb2dfmQJB6EnY0xMk3UElf8wn+Q17gRb4NwHRzPGOs/RVZdlB
qPBD05S36Mz8NGAY5suTkYw5Ndd6dkVBosbggSn0PcEETvB9E/FKudk2TU9/NsE6xLNjVxtLSqtf
pib6ZVYHTcR64DHuKPca49zx0mg3ptFl/nld19tYZkVT88YLiBoT2hswAPWNsZmvTEbzSI/QR7fx
BgBKhDc6d/O9HqWvOWCQxtSuUayuszCHF+qkE8BtmU+VHD2FhOTbNLtBRQeHI5sgO2U3HYXBRs3b
QHX7rMR1cXMqqFaZ9YFWhheqVI7zn4kH3ZzqZpnyUV1qe1bPi8ekrZ+j3EGmF3TAWBslhiuP4AOD
EqJE2mNGtzVez/yo5MjxnNZOk8NX3DKxaUfchk7+BVECXrxJafIfda+Cfpxgcoic96nrHzTP3ow1
stAHAZMLbpN84VkpNBiYwHF0zvLk4AEw6o10P7/UFN3NzTmt42bVBwtvJlo6NCMzHV/lzfWaU1X0
t1SwFW1wl8Kki6+2ss5ai5+l0RCMkAOVDSV+3LL7PEQ+2CIA4F4bgr1owg/Y2U/gNXaQTY6038B5
NxjBxxcc5M+a7D9n4dMRzSlJi02R5288BN+V13y4/JBNaDKmdx7HFpQ+jp8VhZGAPtvprseQ7Esi
Rr6lnmkQ/878/kwGhVeDJ3WZAZcAib/3KnHTVHokboVwQA4JxWDYdyLeBGiQ2L+Xgtdac0/TuLiV
RXajg27VedHRBWxJBnQhIE1E8ZAtoNkuZfcyUk+pmvRsjvnGiazvaayQO+aB/UD5RtrdXTzGUR1c
CyP7QkHZOwnPEcv7bjDVNJV2sCvnSBqlc0jhDTvp9UDn+N6Jxj7e6KwvWiPeEz6NuUmUhZ6i7mXi
fpooNJ81y1nGdFxgy+6hd2xcr8NTADnIrGr4YN0TTXjRQlMPYcTHqIN+TaKBOdd+RPzt9OS5zbWX
judBEMmvqSzvgDbudaPfZEF/MAvbrKBKMWcQtBWbhJPmNC9RCnDDJ5tDuS0H/PDe8/F1anCiiL2z
AKz7fENE0vkfz27L1D81fMr/fC8To2NfXMfavc2KbI8ZeYqnX0BcgjJIPsAy9F8ak9loZ+4s8IdG
ghMFfW/qw2cDTugsAhPiuDMZXJhGDouQ1Hgx0Qxjm90XcFQIAeIv6bc7wSoyXyaTpSC2rOcAXZ5p
GgRoiV9kuq76uVDF1zlzZuF4N/TkZvA1EcnNgPQOKxbucSReHYZ5p2mPWt9dYi4/+u4NDy3UwVNH
aECne6Io0mShhbM07UxkSlv/5pK3EnKuOLEexmTE2QZ0o7Hf55+9qMxb78qV0KPFrKAD6vxJYvFm
FKdEMUjA2cDt1X9qor9mXOa+hNHUJZ9DHb+P2T6qxbZmlZpfVEhUc77OAX/VUHInKPKOH1TNwVjE
37EJVaS1xk9P69/j2vu1Wn3lQssPfWJrbnMh0AL+Gv4y1y4e0Q96+QBykRRdz2QUkkhTPGZ8hghB
nAdhbEujOU4TrjTeHeaK0N00Dvv2zuGpsQZx8oqLeCaQbroQ7FseXUAk3xpXbhljwNQVZ84jJ+8g
W7FkOPyh3Dsb5Ne6j3dZZT52Q3pXmnu0S3uNJr0nIw4my2e2y9avG5YJZFGGgXIRdiw2pdjZfOhm
Gdei+wmEUmhXOl+3IR2nn7wo3lG5t89K8a0h8QbDc9z1+Y50HJ1B+sUPKw57XAZHfygZpCyagDtB
dGhjQkLJkon7WBu2sYsyBEAyM/BlR4ySCF4q1tDfGHH4MbMhe7qshNach9Y81RlO0RaHiR2SsHVJ
6eQBCkxtl5BTfX9ai0oLVjhL9RWubm03aPaZUN8PLKPuVSqQnSOdE0E8VJs4ptQy1zrM5PDRlpAU
KEsewKS5jYHGnsILhAgF2q6925OM1tK3APkM0z4en0cUp21dkUesQxLLo3S+SyX32jRt86nRkErx
VDKeekwsjplNRmV0K0+aTTdxoiLQxgElV8GnYhOptZTmCI8KeGw+QebJLxWHgIfLpt/UmMl5CpTu
5V+pO5MluZEsy/5KSe+RAiigGBbdIm3z7ObmMzcQJ+nEPI+Kr+8Dj+yIILMqQrJW3RtKRRSZ9HA3
M6i+d+85flVMWKS4XfjGkd/IUtD4DlJ917fFrlF58K20jfXMpjFkqt4GLrVLvQng0DLPXtdOTkYm
pD6axSlX7f5NG6mQThWzL1qp4lEG9lddbfvZVc0nJC//AgNonrjOm2LhMP/rPiUTXWNrXEhHhDup
ueEr34CV7mfdsaDXTfPPr/iGe0gHWis9lZJpJzFZb903k7Y2jdB+JM1wxYLR7SS6LZDkOOeqqbor
ILPCLZd3A8NQ6n9XdppA1s1OLKtKN05JpY7CDSkiO2RlVECo36tPeQLji9uuvxgTFil+Zt6bxmM4
lhDYQiB6GtPzbUf/gPR/uVPD4Fzy+gOBOT9h/ckzhqs+Gvgp2oJDo/1a2sJ4MxkLsgtE2UAdUAvf
qBfXxzJPMC1K99il5jkoPG81pODqi+iHgZdgJcns09cZ+BRTfByUs86F+/OiJBY8v5Omzyl2VnHg
y1CY+JgTF9q7GjQofrA5jkHwg/XuJWl5DURuY3GqP4MPpo5IJ+YcOPmWKOpltEW1MQeTY6H+A9x5
tkynFn6rAfI2qORj3DC+dLxbPasXSst9CtKRpDvRCCuKoLHFxrqwKuo70csQgraPwtEDh0sRkg4B
j/5CdfKJnNgmFQa4XX/nGdqwlxD0ISoOSB+1B4hEfCxozc3neG7KmhyrbGFRcuib+0NchkM/AIfh
wtcq/dck0Re8PAkdo20LhgqqDJuQ2ANu1Q86P0J14Nu9xx3qrSmUslGsJ0auQKaUvykdqdh82Axo
jPHDjtItquVlG2pPLZ9fjvWUTe2RSfy+9ZKX+b9dTlyqI6jGMuxfChmuwvCl7JqDyIM7u84GYpjT
V5bQ0Dg4zQWl8w0Xxs1t3qhykqUep8fIrvOlHMpVZppYsw39nCcO9+X5jmYa2qVsJx4bQyruPF4t
IQnNmKALUveW+gjbk2sh/DnOwYiEqeOu0dsPuFF31MP3tkO6MrKwgE8ORa7sawntkYqGv5usomAB
Vix1s1qg4gSmjhVzJRrrNa/VfB19qscuP6PR4h1a7hBksVxaGGZLG8PTqDCwZ7RxBg+Zw/iEw5Iu
AgdWmfE6keLGb/Dup65cDiSu2WRx9Q/IeXjUkkkt1pZ6Y9jyNbGcV4/FlE0Hd12G5mMHAZD/jcpY
+KlNfsnTnjlWLUOfEk7oiHHlF/JW0I7zReOsoojat1vJmoFO7b6MuKKXQQ1/j+nzRZdNihGLmX2V
6N2TewH99RgWTvGcBnV0jj+7y/M/UuXGis5udQFdkAC9Xk+vxjBxtpwCb1u2jEUiUXM3pE/7Ridj
SfLMuuRe+VELGlrssYYlJYZ+Y/bx9xBwyMmUNr4PQ47HWLe/eIHi0oH+7NTaw49a8aEcFMxEGwd/
TeXOdvuw/k6o5kQI7prrKAjGein05sOjeQxyLTm0o/Gk+jLY+o14NU3zxBD02rsIPTK2BUxXnGVm
ut4u1Bve28ZzXuOgQipyZ3NYJ5HMO8RHWpfpxV6bWxwxgqml6P2DQQ0vibyLcnTvCDxmrs6w4p3o
TWYtjggGGjFWkgEJfPr58cKTTFTDd6MgjuCR0VxYKnvus+bB8miRB+g+qAgclKbDyJBNsBqc9qi/
Vhp5y6561J1+b4w8QKdU5iuK7yu3NECD+vUVIMa18Wpv4cRYpmpkD/BYNyT5soXl9OfWpg0cIAbj
Lxx/mDbzZsic5IZ9Bt3luVCMk+LUAZDUTEupx8ZCd2Ke1to9mEjsrb37Fopqa+hyEavuSx9GlMGn
2xh6ZC963sFeHJsLfeAor9+Fbhgs7Yq8dA/8Y2nE3lHNrZP5k9TjKZo0JIY9tTPtGDZ7/NY2wXNo
eAO0t3nkO7pL5byJCP1HxPZE7GTO5bgzNZhskHJ6RRGfAd+qa/M7J4lvQZF9AXzZLLqJaY/HdbTr
sOrVu8RqPI4o3vN8GTJIR24CewbRlD/yGPMgeaoJOXfDIrOw2F8Wyn73ggwqiCfu4pGp+2RyF9Xm
RnNGFdNLbtkwvzDNNy/itDN5b06Ao4vzSsAShpdyiqTXV49uXKMLszhRl9MLoxqHxefKbgMu8CpN
F4n50Y/Gbui0U0mUyzSu0+iVqyYxb/yXbsjLv/vc300DZ1dKdKYjnspis2jxLCMC2Ip8us/gI67K
ErRAMn1p2bdErHbHQf+mf7B/YMkFmW5R8mhTLT8G0hYPEy1IkOAZj96ahE5trlrNfC8061h5/TYO
ta1MjrY3/mBsr9b9VLxlAwDmQu4h3pA1K8IFW4d8bdfhhqUWKN/R2wFEb+HhBqeCxMzSnGa8jWfu
axbHvAZNuWhBaJp9eyKnihvmGs2nqMSGOND4l7gyICcF7SHKsrfWfXXzfRlxp+jm+ueYJ49RBFLG
0ziWa6kh4bsoQhi+fi14OxSKY0mpWCRGPrQqmVvsjsplpAzz5KJZWnS9nt7cEg8PK8Rj2FNOEjri
h1iZ8enzFyBhyW//1+c/4vW4xILYirDiN8vg7xidiflLYnIRmdInQa4oJyyqGXn51e49JgG59qMe
7G2Xqgvd3H6fjgWrJTZvGyqbzKTBvUzgeDQPmKgf0SR1G5v7aB9STxwvlBKnd7tiWzzmoqTWpCAX
FhxA/HIW+zbYjwHAAGLzslWuxcOuJqS3mKZEbJK2KC6dZNng0N6DjhbfacRFTz00VEr4sX4QY/Xo
KEdsLc7wrATcB9U4FUEqNg1NH2/a0MO3R+byarTJYzOI7qrwFK0MHyquHjfRXRRwOMtBHSOsv8KD
z9LnQFrsSVOOFVKG34e82Nl2s88lEjLzNS2KbZ/GuFe8dRKNCO2IZpXPAo7B2tW0S98Tu23Iusor
789+XWTGymPQzQu8sWnCqk1QF5vE4RZSOuqtJ+gDJ1W4i8rvDT6f628kK75NJT2X0dlSVF/Qrah3
NsCxRWCRB9BLET9lIoGbrNzuaqWxu8mT8QpjIp+jMGkFp6gY2a/k7Pqhgmx7Hl10jDi6JU13r49i
V5l6cmqxpKyHlj7PxKLB7ZKJLl4YXipP8wl5yWHT62Oxok+Gr8hxRzDmPDVtq4npC/c5iopBYCZq
q0uSVhueXANYHhAAoz9YSywE+TaqiMynuiPvYskby51sY8/dzNyUTe2uA4MDaDYjc0D6PY4l9aiA
x/yJfT9rfkvz9+3gAgXtp2ENWOk775XhoHPwH6vv/Nz9m1NaFM40uuoZlqY1ODsbXkGbn72Sn0pY
l/rjkPTbDJjooininnkwvwSh1V/kOIQARvNL9NjkmvzuMkJgDTIa+yEJx70bts0exlK4QY/Rvusv
FitdUrSxc7C9WN0HCaqrSvKaJuh01yWV9SUoV2lEokV1apkTd186aiLKkVmzHM0VD0jiEMAwlgna
+qZQZ+9F6eLajsnmF1Pn7RNutBvTokaYWySw4CFMS6uTMGo4u9y3kEgX5pBlz9LBRG1julwG0fCD
TZt+yzTx7Kd1/xZb9Kcr3tAPhmkepiqpaYzPV++syHe5xVJvjBttB6kfI6zZbMklN3dCTzKwnXHx
MPCKoDJqTi9BpNIF3LP2a9nRtQka+iOTf+fXi5QNnDCSHzSMnxtr8tamoupAxAjnQ2AxZC6JdfS9
cZr0mvWmbsG+xi9575vZra90BrzTGS30yJAyy/aaTVGzr+34wr19xdXDfiZ2MYGIDgYgIdI5D1NL
HJlMFPNOJYAD86PltO5jrK11SDUCLEtXy03jcLrVNSOrFkMcMOwqhif+QERBXN9bot02CN4POj8e
BHkexiyHmncRQimuCx4VhjOPipp4AW1lWBp8Zm0LMy/2dtIndPMLWhu8yJ3aXKJWT7924t134vBF
oxbK4Y9Ig2V/dStseipGcpPLCqZO+0WEMt3DiwEskATerQ1AqJZJwOqmh8HTNqIiqRR0DKiS4jUf
anHHtC1aTkpRum5h25XsMgeJ6nzOWkhqaN9c/RrHa9SmdWvIo5IDCic57yFJ53ir0RuhgKDXEGDR
ZSvbU2+G8WMLYhqXhklFWRvO2JxMSt+KaoJ6Lek6r0PX/7Dy6AfGMm0bRAWfMjnDSDu4G2DLyIRH
XFY29rYK9U1VJFBQuoytZ/O9E/7W6mw6EW2ZLpHyHAwxo28KMlqQ4YPWYwSWpyOvxRdZEn8pM7Sq
ZQvHqtbvrcTe1wBsFxksL34i2YPBdSkKSNio/EGais8h/LFruxiMlUSc5ZePjTDvmM+9IvG8K6vh
HQUoey/7rbCmPQHQBjIJcbdqHsJ4TkiYI5foh3zzwFI6XysHykLey/ihZm3lKrO6ZjD2FzqguGAC
BeN0Mx8gA73Bvl0/GYN6D2gOPMgZi0OdiNWZoPgsk3PsOy8u3zjkvma86BvfX2dztAKqYLijpLxr
IxEedeD6NAdjY744sTk3seVxnKa+radrmHL8PVOLYrrtHiMKiygjjG+t5X7AaOpefZgUS0235W0I
8Bo01jmQM0HAD89tr7t7LDEZI43kYA3oXDWocZpLhUCvtGpZ6eGAuaRo18CQu033dXSF8d4WFGhq
eHMHadrug9k0zwlXxne6Z0T26akiJZoZzPFoPEAdBD7CnGqrTJ7UvHqCdQBY5Uz6qjwz5+Cyhd+e
+4V5rwDdLCfHkrCGk3JT8INYsfjXmBQn+1KQ1renYHgMstnNVJfuHepx7FwBUwvRgOjwURzsKNRF
l7rO3NVgGRQEfe2QyMJ46oTYmroffCFCGG5Cjpu7grq5B//5jPKzWtc8gVchZNP7lgHdfZ112ALH
0F1l9A2D5fSOKYqNfDOa0N6yhg0qBcTYMLVtYvVqpTPH21RD/m7S7rpCbWn0cO3FFlWjDJdyEBlY
vqx22eBdXpWhdaHld4wM6DGSbSfhrPiik/usvKbbtrMJU2Uxkk4QbX1NhAP30TrQAnWobEKAILRI
T/PQT0c/3PGxy84wbL4mUxntqIaDysnzrda5IONNGuhgAay9TvpobGvrLu70jeZzXBt6jeo2OKga
2duGofPHUGpwn8p6r+dmeoptchMpPsK1EwuxYfW3Neoch2BRKNASVr8uC4YpIQ0IYsI+wfaz0MkD
wCnkSthJby8BqXPLEtB/IANS1fCJgzI/iloQH2BHxv2k5EqZJO0Kg/2VEzTUa6rgZkzoLso0uOnV
XGnh5kb8xxLAB9xtLC2kaQ1XNyh/4UJSn9+bccmdE2/Lg1LVqmdCFdqc6DWFn6B0v9XUM7ilAIEc
Rb3qbZjuELPDE/FLSj2CGQAVrR1axwWF1f7UggxZT6bDDbEXzhHsXLtDknXzbcu9RXIAxx7v0Blx
lh6tN17J+8Byx01O9I92tFFfdL14YCXRn2yDAzHV7vmUD1WcwxU28S0f7dmhhBB2DrU0XSYcsNZj
YNnnym2CY0RZsGiydytxzF0lkqXjwsOvPGAzWTOz+Htz7aJwW/smlZW80jkWOuaL7hnjZbQKrlOl
VmwtKnJDK7u7meXSpdRXM+eGL0QuojLUNq6WPpfDUO3wzTXTwDW5BdSYiOrcToJjCV30JdOvObvt
BXctfE6v1mYbFEF+gGkkD/wk2NBnpc3sticrCU2Ycy+8KcrDUHGKzc2GdlHTbVzlfzVIFxxLkR4K
P5yOsdP90Flr8SlLjC1tjGrVDPFRTYXgVe80fJCSEXV6MM/OJJjmcBVJaAE92YUdAsBjFOeUNuUl
v5RrNpk927tUwxiZbYTFnMBuLfXYZ7A8hhI2UWFMD9xK9yT1+QL6hEgvFahuqL2DgJS4ZPiu7eIx
XAmja76IL0k+TyuA7CVSPDNdTNfdgAjdD9hJYga8thPsZd06k3a61l4gX7j+u1ur0CY+uxGP+AIj
NvFtDTbMvTVF9a700m9IEuBLwPO4r9v62dVj98mzuZ5QLiYh3tn6NahR2FphdxtnByrJURpYsxd1
XtvPmtTZl6rP5tSgghAhZptqi1aVEYc/W1ZJ6sxYlXSjuMDPHtYsSOkTSI37H47WBFlrOltbjdnf
6s0mV3jX1knNdlcSROhJEL7mgfOWqW88tvDAzkZYObthzdkSSwLEXjse9Iiacc+2nmWyI1ZZv8Iv
WxGhm7za4loHjaJLSS3VzcVFSuujElmG9A+eutlYy53hnM0O2x6ZLTBlwQd+tC/R3A6z77ZmlLFl
apHsvRH+Vd59MZDjGnrZg8jN8UmkX/vZn1sU9rdMC+rFssr0R9kAiCcB9O6h3a3FfFLLF9qUQ1Io
BxQIh0nP9oKZcTF7e3nPHjzcMU8Z6SHLSnfj7PgNVPqcn6fZ/JuhAB5oI5jp8BU6N0DaoMXuFn3r
kAbXPmMZpTlP1uwTDqndZbNh2J5dw2ZDLWa2D3tW99idghqFbV85FzeswjUiQzKjNebiAoUxlb9k
zUiQE7HgUwMmzbPPVRxHPGBkvjcng0eANbtdjNmPHCNKLhAmw5YD8ohCmfnBmW4qYnTa0S4U8INq
h36RLdIivoaGfJI6MuakRcvMUNhfqXpVy/JGTQURHm93NaucC+pCEW5nCgp8ncieK9CEMfxwd+jg
Ifj+hzuLobk/93Ak13YbQj4x4p2ov+qj1m7CNpb0OixcObNommRrL6aSIQlMrVlFzUnmtewpkAwE
xYJGA6BcWnw746I7gEs60z9NDw526xzLdT6iu07I/BUdAuxsVmGbsxQ7qKleF3iyO81t9oYyd3GJ
QjvEpQ0qxdthQP9WwwLdO7NwO5jV23xxNYsPfplmMfdUzhuQ7hpo9S70eT9OWlE/TX6brsOkiLef
/9hrUb7RjcFfF1Un1/GsAleMU/RZDl5Gy0z35BngKSQ4PmsMgmW71sS4pRn9EajEt1YO6aKbteOS
pXtts+RsQb70euXdf/4CxafaIQolhP/7vyNthM3CQXD+x7+zIHMtVIMIvZyV6B5EgfmC1+EMwZo+
DGHPzIF/rG0uO7qm9ENUKzralIoGn77zJngwucmubN0BmsWO1UoQtJcxqvZGNJcALxWhj0tXTj1f
CVZ3GsY8ZB1wHhhXaHXtOyeiUApRrQLaYDSsjIMQZ2v6gXyHhysJLGvWyHd+9FB6zi2cBfMDHzap
eG78IKJW0rD+oPXrhtmXYJbTM9W5cqSwFmP72unZidUduTDji0PODuKQu8uN+L7Cd0/d/45vNEEV
Ay92pR2Lnhs9I+Cn6AIpflw2/kMXNyRAK+aooX7XkWqmjAP5ljMMqGjGXlCwEzLo8EqbZKVikkqR
VTxpbn3rpfFNuv23pHW+cGjxydNbL9aADtzLZUDGfXY6wbJaUdA+ZLCOzPEHQEBuB8sgIDsUDc4P
WuzMGDuNRSK0gDbScYLWmKsgP6sQGXJRcamG3XL0GpbMvFZwZYYNn87mXTUl5yGeJxQQv1kHn9K5
RmDjLUkS5vqjCdAIwqFkR0ADvOQAZB/8KYIkSLcl1ccDZ9hqGdf1BXQE/A9HZ5jewW3J36MefA1k
kHUX2wzXrc/fVTXtm4y6teC7tRcc7osKDktgny0l6q0F6X9txFdDcS6cA6ZusuKLClZ21HVrBs/l
1tUINM7ReWb4K/ADd0hJ801joyMDXECdud9MISAAS3EzcvPb/H4Z4CNMeTeSQWs9iMEQbDyvOEce
N7lpMt+yCZaBj+iRw5lTfa89Adpn8N9az514xgX1GXtOd1IQOteWMRqvc+Lk87cqoX9tC5E86YMj
N20xhgfevmwtiX2so456PpFPRI+SUGEv7e6mSz68Mtvv9/aU9Tdsb85VmzehfeIhFyMSHlRj/bUU
ByrxW1dM9i3Mq0eDsQgXVP08OcQyrHH8AeyPEXo93E0MP8LBafcYTCiuODXIAck0JWxqBPFWdvz8
BZE5/iPt81dPswnz/vZv/vgd6fx7WyHWsvfR/OrKJm0KVaRY/PRnP/8X/vhTv/3/hrFyHcBkUTx3
H//513z+D/7xO3/7Mv70V//zrwB2+tuXCFKg3/l9Ctiikcei+w3z/m+Vl/9Lc8qfG8//62/9leeH
zeOvgsv/B+vP+CD/qvz8v4Puvfn2nkYfefvR/Lnr/PkHf9evGP+AFyldW1qOy9aOSubv+hXxD1dS
27OFdExBiPynprNtAN+xKEh7NsXm342UAlnlp3UF+YpFT1o4/5Z+xXR+qYxKvqZPP4wtqAbyZfzc
HGSTAvTa6+CMGU5IzlU3VibY5KVrK/eu7wIgywa3yxQyIZgQl2mWqba1yYXUY7pwcZMXwDfUhQue
O0ba5/eCj/quKGjgcHsGZTweuAJBaALlmShqCmQk5EavqsfeJOWFmkSDOXazRptpSxnHS4Nw0tav
nOheZQb1L0/fe1PgPEqEiNwbvLXRlFCA3MZDLBxuG4C0h9onLGAAMbtXg3oM7SxeNEA4Xu3yUpLl
9KZSPA4tXhGP0HDFJYxE3CJtOrUTPY0LhVtlAbLLODZegjkBPjcxCBUxNmvdB5G/GwNW61iCvh0L
S13osrEO6tuPMcnqt5EkIjy75ZglIRkMc5w29I5gRSac8HJHyy9hkXUr04KWTSbRPZOcYtNgTEeZ
ueG6ciexCTVxc6JOHZusJG3Qq+qOHByRtdJ8lcZSTig42JvbB1XB+PQHuzuOPgLucLDjVZr56ZGX
Gd26QaEKZxobALk92wYUxN62vJMeWIwTpK5tinQsd6PM7xIe8dcWEO25jTNOvna11rXZp/21tnTz
OLh9s0gqgf2DCPoRc1ezSfuRVrSVfpdSeRsfHDHxM4Q9bco5ax61GnF4b3f6G8FO5yqd8Qk45Wby
sZEpP02vZcJQlzPOucvD4dSlFeT3ymroeJKMDaHu6BROjzD/inIx1DUNFB16XBciKg7Z3/Z2Vh7t
KYxWU93XD0Mkn9rePeiRLp5HvznUbJDuRevMoVIObkRbKnTcoLWA0ps7s4rru4aJZJ7ukmrSX7Jh
RmerdLbetNYxnHjquXHsX9B19Ovca7udW/Cir7om3KNq5AEimFS53nCzOST6oWs+0pedTjK366Vd
2/nRaliShZ72xHaF1Y/XJRtwUgXAjY0RJKTc5l9C3QzOjZEjGZc8R/xgpj+TahtGQzxFCfjr0hie
+4ENU1CukwTvce/72zGsphua9ScaI2T/ta7Y6P6kzhpglExEoJlLxhnJ2JKHChPz4GVhdaiRuamh
fI01ZAAeya6zFj+rrMGITohgp+IEAKrZ3rsAswGOkpBhdDHvdVShERWCLbz4HOqJFFxfFXPs84vo
NYApuo2bgk1J4fLXmT5VSnTRJgC2ZVV29aoD+XdiNffv8zP+9uHyEiVR+fE9ev/1CfPTM+r/k0cQ
jwbIGP81gGPxHr//x5Jn0A/udtH7fzx09Z8fRL/98d+fRNi+DEcnuMijg2fSH8wNw5D/EELXeT5Z
n08cHhL/l7nhIEB2+YyQ2KxsiAL8KeCxbfg//4fg8cVTTYflZ5km2Qf57zyJjF+QG7rjMjEA74Fn
2fPYZ80Pqj9JZDjEj3adRfrJjIvixOL4qSw85wD91lyVPcyqCT/GoYUOhTsiVggMvJOAen80k1ae
nWy8VaIDRZvjnvvT9/Sf2JafuAq/fGmsvZDa8L2jeokOzbZ+eUZypIQckTrBqSNOtw7N1pwzcwhw
25AEcs/uloAJOMLA1vb22MJ4vOeG++AlaCzpSs5wP6Y0XY1L6a+/MjEbnf7MKeErsyGomNjhPU/n
e/fzN80wq0kOsQhOJTPSehTjFiI9mFFPPPVZh6HPV1sKNtHRK3Cm2u3AItLx9wD1yGzQ0dpV3WiB
QRxBfA0Gg4+MCq7Ru95KUHvipO2lOz3VTn/9ZRv/+mV7wmEUyJGIX0yHk8+ff9ZTbHZ6NdTmkYZM
t5lE6y8gE5VgYX1xp2U9TWKzUpvesx7YjlSrAmXNKuqM819/HZ9/z8/fPgKnOsZwKXjRAcL6+euA
0uBIs+iNI+OWgiMP492mmfRVnHHv0sbhsSxccyWzwt22tqn2ToxWV/OcbWBZUOptEKgxBYm8M8KN
zVouQwL2ULvFFzOOnL2Pj3SD0/JjpIEfIyTZKxejsvR6ZmEyT0kugYpltBjR4LBPTI+pmZc9BAId
hCjtxQZOWZIxIi7Jj9CxWHH/hXo/rxKN0WFsUXl0iz4Ci10Mic1iy4wvObEouBikfret9JHlVgP5
7BraOvsY6xIIuCee3e6HWOdVU5lvTdaw203EN290O9Z5gCFNa5faFnepNKZfHQrqP5551LJUJ6uz
Ug14CN7K+7AUZ82mO2Y1FVWwgSlCJKvw77Rmv55QdVOHwoOUh5/TfJT+5YcUq8lhbGdNx7Sp+H4W
XbexnKLBwEFaMJTA49dlGdRHjSEq07h4U0ao8kxYtDJL83WrxVQ5tRhUjq2JbRHaavnXLyOO3L+8
C1Eu8ungCWwvvJZ+fTmHfOvZ3pbqSCVRLTpD17fO1O5HbEYXO1Jw4RUzERIZCAFACRCwONtNex0N
s7tSrczXseZ9rewKg3boNu/m4H/nbbqSgWDvNqqvMTDTRehOxaZrgLPR3ijWGYMR+s8ljbKy/hst
3r++L0AzSelJPpJtwRL9F5yIbnNYlc5Evap02etPOyvK5B6FMu+KGDaYomHYYvDYk2MDzW25Gwc/
7sm0y3s71inu4NB6GuY0l3I+SnLcNzB6Cih6uEfMhAKXYBXMlPeBveW6UCp8ZtNvGcZzkkYuYAcN
H3vg8HkFpS0WJIL7KWBrJkLsD0XmH8xqMyXYgn2bVBmQRXtDwZDgg6w5M/OuXjlOq9jLFIi6i1lE
HY3TkidYd19Xdb5RBSrntiPukaCCqEfDZicO160tVQl2lExhbtXp1ZU2SYI+jt/Llg5ufHVbp/1G
hPUjsJv+ytZ+S3M7PauGFx6AM3vfFbheaeY4Rw/bjc0SaCFUpq5umjz89WvuP5EpupKHpcM8Sydv
/eu9jWFxadD4GY6S3e16KrrgaobyXD8WQ+Bu8TazwNPt7MnEKrEqc25Mnmj2zVirlZgo7Bttvfvr
L0n+69uAtykELt4ILpn9X181JZjJwWiH9mj0A+WZAgyfz2JmkZPeueeSOU+ktXQ3U6KBbqf3PuN/
qTn1KWz9dI/o4F04I4zi0G6X3BI7OOBGvyhFblOhqrJzV8PLVqr7ISKVLImX+Dc3Z/ZWAOlYmg4w
wa7yP4zYeU0NUyeAEjcIqcr6NGpuyGmZWE7tkPuE7NacGD1vRtsdVkGbYrpKaOulcyFdMIOiv68g
2TdEdwxg6D3fZwiYLYPx1q/P3HcHSEH1e+Rp3tqL8vyZ6s2VfBsQHJTBkcVZWQ910qu+tv7r7/H8
PP/pgfUb5AxTpRTSBXf28wPL4mbuuXyjAWh4OmW94eg2tL4tb9z1es0PupFXZVJLlKYf/s1hQ85P
5Z//co9pgedZhFawZn5CiP50QmOlIobOLKqjxochXFam9eXcjBvsY862flHX/XRH7X1rUvqr81Ht
PAQPbKFLewOzU+EjJlYhiNRVZfDi2zTcY/WSRh0d7xhQb5fwVnUzRgJjVipaVDQ5R2xLtrtqJSun
inrCMhVdRiQEtEjKqo10IxKOGlKTCQrB5TOUbFR1z8yzWWIbTV40M8uY82nnbAycpY9L8ZjGxdk3
UsbtWTujRS1BP8a+tC5WJxWas/asbPjPmnZOpov/xjfR1Rm4GFBNOTX/+jTr456uZdlnR4aOTFQc
VpZ9hZxCJwjHCLLY05id2TVWCuzCmHYjjQ96ZmOMBa1tV1z3snud/aLBk5Ywsta8VuO59SAh8HR6
tSfJaqacTsEUGOdeUfvuZWMvTVXyH85PoY2eQ2KDegrdBGbNHf3eQ+JE0WOavahYcy5gRvVFkfTj
Lgxqj/2CNm21nvh3N3nJw4Q4YOn0VgCd5tPJZ0cvLpAI6lX6uevbiU2W7XI8qt6bxFL3meVd0aA4
f3cmAPj364sRcqAz20493XIkuMCf3wkmn9VaOZikpOUYH2F5c0U1n8zJJ/dVhlcL6oDizDYsa6Jr
vazXbhAwifHjL6kRtlDqIu9YhQNYeZX4j8bQPowJy0eeU9aWssEje2bzLNOGRmoIBsxhdk7/ILsK
Fd6s0g1ZjxC1TgvfWNtGBSmkkt59xyqNqrddHz7/0ZKCH40DDby3wzU8K+fdCW8VTuwvc1VnAQP4
TRsi+7Udw7VjtHQlCJV8JlzOhkPoxTIffbf88DVJK3f+ZUJVtOhd26OHxnVf0y/gydtDb5kQQm2b
d2VBpoyWiNe21KFCxA+h4A4QSmPvtONDDcfp2GfmF5VW+Rkr3HB03Psuh3RcwDF+M7O5Zhfau85w
hrUEfAyjT1ANzrLvZhaSwSrETaCpOJl5/yj4AO6T+NVsr742x3o5ejK0IUG8rPmQXccDn4Iib8AP
Fu5l6JqcHjjEQ8cQ9TP+S3ftqremaMJTN//CzYsOGq2MDZyRc0XzakVLVls4ksevqCMkFlZsntWE
+QUoKV25QJJQrFi0hnb1kdKl+CG14+j1ww6mgtg3Vv4Mnka/kaGIz76a92UBZNJMGOT9e5UjyOny
QxnoG7hg/dVMm0e7LeJ15cwl0Ux8bwPTf0LIweY4hGDb8x1mYlquy9H37lJMTIdmqm9JX/p30nsp
ik5egoyo6mh5UGe65xC66AHSebX3Qo39vY2fqm62GZ9IJ56P42/GKgZzGD8wvm86Ok1ANeCIWcEQ
72XoBOtaYpnvupdcgRAuEaUS1w27/0PeeSw3rmxZ9IvwAh6JKb0TjSRKKk0QZW4BSLiEN1/fC7y3
X1Xf190vetwThkhKIEWDzHPO3mu/K8YYW7IPrHXOHGjwwuY2uT4ralxeg8bj8eMYN5kLTh8aoAfJ
srC2gxA/9Uxop2/BJA4KjuOh0mrUOyHKtl5mwwq/3MqbVQQwUEgi63ImXqW5jzwsZlZtwuR12m3g
Id9K0eSw+9f50iljOaGwekIkt3NrvHMkX1S03Do6kZ4ST4l9hxlLwdRCHPKilu7qFvlidaKBhhlD
GgFzIt9fVjjllmyfrGNg6IciMeBzJRZhuPx36NcTYzU1JmnBfmfdJhPfRddwOky15HtOkbsuc+ZY
XTf0ix4N9NlHCGoQrnoI/PCz8I0S3LuFY0n226pt9ZnwZ6wpcYFAh2559QgQCeJBndwq7FGLhCC7
c3EWRm/vAXPvattf9N5oPHkUlU80974hP6Essgusbk1DNJ/VnUywSM9jza4h9DAbBSoCOiMARqd6
/lmRDXtpg8ldmI0cv/Y5Nq4gLV90qVUrmQ5oIt1ZmxHH2ZudFvea2fuO/NfklFsNXp5hnT3TXg7X
yMSdfWeW6KmrGmC35wbXKa3MnY+7bhdO3rschUKznE+nqvfHU91fMKT0h9Fos2NaEcKXm9HB6mHq
mE6doMxtLw0nqR2d7viSIjJt3YVKOBuAxKZT6TWQbkw8qHqeqWf00GtY0tORPLYWVXOLBkwO3Rzj
o60yrY3xXkI/BwMiFu3gtMdYxj/Sxo1PlcyiLcxilDkCJSkkQIbl2PcR/3mgfsu0Wnmwft/zl6GH
+NvoTrIffSdAyd5SnIZDvYnDqVuORFato5oXwB/IUxursdiLQsvYl82ShVTrd7YkcgrbwTPUd+hZ
eAMFFYhTF2c77Yslk350ExaslhYQhCoa/OMlMqSRIOJlaQJNzjXtTin8BblPvvdqw5+5FGfPygTW
eVUcw8Hz17ZDZRE4I7pmIjr0EqwOkTfxsUFQvSb5dmlge0auwNunsPHt7BJTjebF1dG1qpSpe6m2
2TTbUJGOr+mZt9vYHFFlubHaqTDCENio70Mo9b3TkQ5rWIA50FgCZsjw3kjX2nUuFBVF4tGhZF6x
6aNdKUKJ4UHcBtoT6wBx0wVtl72B/LLGNgRYOVdzTF+J0gM45ZBizeNbVz2lab8mIj4CEtR6n16A
ZNcMHNLgvHiHZTO+twaucBMnk+5W/XOWoxNxcIeutZKQsIAF8sntQUdNtYUFpY1RLJLEaSqlPSeq
1pbkRcgPA8kQTBSyYe/MWA4e9LtjExbTBkA3g30jGS4sx+twxje1KVu0aBLh3knuaKoB/YP1Qy7b
NFvROP5CIyht29ZNCTZLfbBS7LoS6k4J8E/Pxld79kRkQXPGTgB4yr36GaHm+ZBu7AIK+eMCiEI9
uc3RZGjgOnn2UlbNjqhPvsyCQQ1xgykyz/cSet3CJI7kJGzqEDy0X4duVjsTtvNU1/X3dAz87zmO
swm/FtQ43g/XRn4Kby2ZXJeoKecajMlbE+b1e5CktzAThPSVIwGCuu3ib+n2o66Gk0rqYl23KBfa
oAkPoNRxRHJqXKUiD3ZmyMc8bEK4iW5d7mojU6cwj5wFcy2xCuwh2usplosk0khRrSpUVLPahnHH
XlAhXqAJvoamfBeZxBgAFIu4G0VryzL+QMSDXkSSJpKkkXkbDZcOVMYJKu7C5wx2Phr3YFUXkzx7
ahaSyRjKSKTga5f5rbXTbFdh7N1brD8XP4ExyQYMf0CJlTTD0NzoSoOU4RSHScwvNil8kHTrjGUk
cukp6Q7EyeTFmxOOsX2k0H6kt+pCv1qY0vFB/2G9hrLVts7MAxvk2oW2ELd5/5LQfsM//G5bgNVA
UyE4zuBQZb1p0N3StGe/894rO9pphMNSrZtITOIsBwzUBMcaOWckUu/QGWo45yK81UT+mEOTfGk1
uJEJMqldiqyfDW5/sUZMrCEBUsekhlrUz87vvE/pojUkag7WE08q2YYO2njNcl5cN3gF6XXNIxVd
zCDGOUzzCvmhhrweQJM/2kihdY0yBdQ+bxS6RjBn5RGqEGGlK0fqHMQzCEXwJAk9YTGQ70ovSIjK
AcRpiAVYOuuI5GkWSL/XWhZRXFxzTm57x1ffcIrWR7dU9WqkY7a0FLAHD0rVa9d3azY4WEFG/dbU
5R0VN2LUGmYYIb18hWxfIaOVXXXTpHfUepSmUT4Y595Qz4bdYkZMcmDTGb/Ug0Wk5Gk2Kgezr1km
Cy6GIDL7+n2HamNhRMrao6X8mrYy2NTotk+eyNaB7oABGQq59PnuvfRef+/K/AQWq7v9gS22hPZ7
SO2pvOcYhfiEbBK9aD8e2wBLHDjrObu0Fh/kX3ivSM6XeeUFT67nHYPJgMbiDs618CzYBRYFimZu
2Nmd+I+6d9xzJ3ckfSFP3OG9cvCDYnIyNF6YXBAAm05Ye4isR7hTTFeEuffYHlCee3Z4MjFiTjGM
TmkIzK5GRPO/5VyhV830QVZEDuBF9PWVXOrgJvThdRz88FnSlVows4HWXRIJkdOtCdz0wsIPX8Eg
goyZ9ZMyRbzNc/ICBt+21l4UAbswPZYVKODPjZrqnSpyrN2Jb68pVuCsOll9aPT4k8b5sMMzcwmb
PtmLcVT7MNM/J434UqSs3mEks7HwUVDLURkXNw4/O48qTvNxOGsYQGKENqSBqm4Xal14CKwZwBeU
8knQfhdN8jxqubaagCfuNWG0a9jCrQEJJOuvml56DLXD4Qe1LTZb6W56X+m7TA2Ie6Cjaxa839oD
Y1Jkd1905E3mnP3IS2VUOfx1MTqoqDF1/LvbSJMV5MHMfxeImKDV//EQv/3mf//j4yEff/543MfV
IFH06X9d/3X0347xb+7+23/296f5OKTrh1hzBt58OXs3bRIpGvTZsfNj7GzzZ1X7N+E8q2ZoX3yF
TMltkzPnM4bH+tHhTL+SitCDSjejZZZ2q4QgHLIGkTrZw+Tusih5I0Rh4MU+FITcLFU7UBzip9zy
PbTOPeBSsANOdWG4rkgX36PMf7PJYLiTTEIeXvuj1Y3kvRWUJI7LMiHKLXGp+EzqhtiygI1CmJLT
RG4HSDY3W+Q124GihLqdOmonXb4RNbZDS7MhEJM+bBuoFWD6onf22uRplJO99CKy0w2rNk64bjiv
WmzhWclQN9e40QOr89eewNnjVFsMvYjayIpbtrUbLNqQyRrby+xDB3Vtey2vXIAwoYrHcVc7iBbS
cokeVZFGEvQ7rCrRvIUZWghS+UzLIIXqNLbJKRB+uCNzt0bm8K675nAKrRnZBmxko3WIQlOQOH0u
KESt8q3G4Elf5USU7ouh9HzXITwtbe3JBM+8H2PwcqVkxIbldpUoC6d8HJdb3IQoTih8Xx3wCYVm
9J9tzO7AgIHgdG11r1kac71p9jXsylUdt+pssoPlLPosvNkaK2pjP0lYFMbUtGAOMi05xXaUr8oK
/EFaeecg9IO7EyN3JV156ajI2DeNgyIWXCrNqAIvfy3QDKMWFM6T27XNbfSuJp7Xpe6Mcmv6Y3kz
6neUAMBhSr3cmlOxl2YWPlVK2ft4alduWc8R005wrVKqYjD6zkbJIOEIRLCHZHshZgt/2ICFRrP9
CAk7fcFSQqFWXlvqy3P/2Qi3PnZmbe7Yrr3Q2de2TSLCDeF/69EfmicrIY6ub7KN7Fqk3MkMC9CN
6O6ClnNOOiFoH6mPx74VvXpuhJ2u3cRHQGkPa+JeQID7tIWi3hzAAnLVqjzrwIYxBOmXiVPe0CYi
JYw+dDs+RW+NZkQXTLzaLu7zu2EPNJOHKNrjkTeP1MDape5uvXLwMZNPpZhrfunpEt+m/KrVuvWU
9IH15CVQi0nzMg5Nlj0ZCpptCw19g1TVOjdO9xVsOlC9mZ8VaVa6Lljstgb8tVnf5B8sfey/yyay
ttp4KuJ6OkZF2m/Iu3nOA6unXYmnZmJV23rFxhmF8b0TxWbSw60E7kf/Jf6CutE/VOT9MCyHjgAm
ARC4LuUpszPEzTVfQzNIz2YN+4gu/arNuvaGvnrTu1RpZjIkTyrM1mlRpZsqDBzSZoV+iDS4CXrw
Q/q+s8EGAy4t78bD0FBl6Yhhw2SknxRkEXmDGW0iJ2FipccdnjEF4dlJKrB+kpnl0FeABdl/5cT3
LatBr9eqEsnZyeMv1PXxMh3b4X1U402vsDhpbvMUm1a6yv1Bx1DB7qgL1Gesa+7K6KDHZrKYLk0V
3FswAAinow7uD1OBebf+OhjofIUx3IaMbaYjkoE2TcjWBkwBKXHOTzRFi8DEIU+i1WvJAn0S5Qh8
oiYnqBG9v7I8EKqmnX92rfNpZwNamdLQTsIiPKnQuh+GldLbqCAXQNCGTpCQ9rRn3MI5x96465FQ
3OMUw8AANwWAp2QRD+c8VARw+dEhQ4xkXRqAKtAEHAhKS1Ttcj9kxoGpvIJiBpCiJYFrV0PVLrof
iAWjV+Lf54zmftuK6BbHcXXCYYw0dyLsiznxahirfCuR3p70cdePoj7rViovTeziGFbRuJ7JJmvd
I4LOd1L1WoFGFbYLv16Sixaiu1og/hFfE9M+N7SgcGFF70REEItKfgFIC0ldi/96ZyP0W+IbP3Ve
Lk5wPNJdmSbbTlOgfy3bWmSFoa+sUHNAVss9s9fkRtv+IpksHJoOOisvJggFd8x3c7rGNAIfwCBv
v0JxImKkf/FNCetRS8Eyllq+6R0017GO4G1y/OLSxWSyqh4bTJbHp7QrmvceJ0tUAjBMJypbYfjw
L4V5zMb4mSxu75zpkc0Z30Vfj2we9JX9BtdFffFSioBa6TXBcgn8VFpZa89jEoC2A4J5idEY6PBr
4JSY5kMr2dZka3O+SRx+N8p2LjNQcwjWjQWFvMSO0VRRt0FNR0Kq29KUEOXPoVHNIvPwVDHq/pC+
K/fSSa1TTGzVuuIcLpcChM4uaYjfanXb4bQ6E5n6mVfkht1dbtsCkCRj8ltip/lKDIVz0rT80yFr
c2f3GKrJWnpxKY3RX0n96I8A/Cl9rpwziqPI8vIwxWtGR9ZxzMhAdhL10Wc+k9xpqLfJkEVM0pSF
o7KjEU33YOGXjb1MdV9f8hHTVg2Gy2WXh9GebMcvBGQ5txL/KxHKm2lS9bqS0t6B00oWkWRDoWPE
I20FCp6Ze2gOU3/v5/5SH4LmaTLQjzu6KZZ4EdOtq8MgYCC08Q0fGINj7vTa+6rZFUZCuLxLzlz0
4EZ5DMtcrWSd/2gH/16FBH4zLMyuXWstHEhdu87GhC1F8jOsUGCyS1/Gvq4f9K6Wy95OtWXX93ct
jvqDxJ18Y0AE1zvEpoD9KrX1YNvnOonnTnznynSdQWdVGXfrmC/4qduVlVfvQstLV5lNTnrlgZ+J
xQAjH+sHXvFU35Pj9dJ0Sm3MwrhhbpaHmJwqpHFyZ+WhvktaFKCKKADs7NFi6pyDl2vmyXGzfGtb
pbN2Mv1mVVXwWobZjR0fG5pOz79qaf7lZxHTztA61LBV4+gLNfSI77FNIglzb25Zbl12/deqt7qt
IWmJPS66oNS283vag5deenFe7qvSRs5R2HIbWOEbiw9MDSsyPyONWC6/77bM1/EGB3my1mM/vDpx
N250nD6o/106OJOXENSwIS7cWdgetCmQ5fY+ajNauHnefnE1Ks5xBMFEb2+PXx/UHiT/rYkI4jXP
8h+x+1mHnf7dJQCzmDsIFq0hQuYHuR0FaaQNg/TXnmSO0PT1W4uGfxUbrbmRU/N1TMG3hQixfDdl
FpLL9zFjuJgmq4qYBeYZ7VkWzrhPG6s8jXW2KnG3Qp/waWxWPqzGVP1EdVGxW5Epk1rIfrZlWPgY
3XoLqSviHAqiraPTW2nEFPE2WY2dYKs1yTgkaJ5zHdXYC96W2fAOFVEKdBo0mk/hUIybnv9LlTTh
RizoT3phDSvX6J0V33TjWJA6lwftZ6JDmCs02j4EMNIgHAfvuQVoYRjleMHlV644/BLafnMwZUR2
FF2YoCUyl7y9HELPc+m3z1JN45eyXupY6Xkf9PxbVRrHmM3Nusp88FB54FwVCWuHgbHg49qfN3Fo
3LFIaLo6BEpV+h9Q3D6oAExL+buC4F3I3vKeiwBl8IBN2Ul0a1l3oOINCVJ3mSbJcLSZDwdLFdfY
xAqQ8OkUHO1eBEd3vnhcFaOvdpFvnR7XDBGIrVGnN1xRVYeSPHBPhAqAmyOBed/5/rDEwDDHhKNm
CNrGp90PkBX52JnNrH7CbWsuK13apJzDZkhdaHPMZrRFYpPwbMZ9fIXLT8fLIfUg9uJrDy0X5HYz
k+4sDDmsyBE9xZaCC+nubWRWsE670FjZpend6hE2J2G+M6uAJ5qg0pZw7i+x0ntmYXG+ShjG3iWg
q12iQRyg98z3vxuHQ95WS+lCvsnsVNwszt6iZvsH4JFc1RzPrQEYbGkkHptnhYNW6OaTiePqmLi5
fmX+izm2ntSmqWjFIFhKvpRG9twag78369CcYdYLe27UM9r9ASdrSTQmYGOVfzi2Q75Vqw4gYsTC
sqIPzccLU9B63Dixk2+6tv4+JdDvaHvnUHAWyYZEGeeNoc0KZkRx6jK25lqL35TKPEcdUnYIrLpm
pxkFzbecmHIK/zGcvips2diD0djgSNgH42xXZenaZZm2jb0suqYY/UfHusbKSq5BuI+GULuWUSKQ
Z5CfZOsMZOnyBWvHJiXUG92bRB+3dPoi2bO/sjYlXkByZH0dc9NwIXbsjQ1EuhZ1tsfphn0PsySe
Kx1qB4vgtqj66BrOSTeD6lFHlURA9h0vfKWASMaEy6wdIra2gzLSNZI9glEduhuBxEjNqfdNI5lg
IW1EC/QjnJFIlbYPKaaS8JtGkiEQgIMmfetSjeZ7nxHZlmYkPfAtsKMSQIZh5MdAGT+FzbehjTfo
NfRDSfwvO9D0DNqDLDdTK3adA5qHVjeWKRp3d+C530KiAc5VVNzpGFVrWl8mKMzQexL6N4YLJFv4
QXzGRD7tfJc4Ek0vIIOPBegGW/Nfw8i64NAChjvFx8kXcu3ZWbvt2/Ie+Sx6zUBQd9KF5dJHV7mC
PZ1EvSQfFpNqIY91wi6HySQaLAeqmAThp02BvQJqp8GdiCnwh/ujSPBoRWxtPFcIcDR68KRZULl9
i5MWwxrRxgtjSiEtNvNITQswtwbdE+3eDbQ5lIOync4qdldaHYZLTE/6i2Bfn+uxR37cIHbVsFSB
/PkIvHUaiTqxpJVlO/G8jSNsoNEAew11c6uZTTiWsG9NSXyX6IHLwLhCg1OcspHMhBaLIfo46xlv
hob0wI5JXg4FBETodVBaQ987N3hu9SlOj56B4YI0CcjyVZ2ezL7kfBIiN038ZjjWCFIDK/GeWrSP
iARwidfTtObb9Tl1RnZxkxDfRDQ5a82S2dLOiv7pcWGW0zEZG+uQzwPDCcYBRCENcVxPVwNuW5R4
2SuD2znn3WVkbLUZO0rkcdXooE0MCmOdx5nYQJoFHOVM/DQTCTFcMnfuTOOsEichpZZt2Xy7pjro
/R35DoFli3fOs3DJqD9NJshbrMvJu8GJfWEM1vSUzFer2FyOk9O9itKKn9koHOXAMs6H3jyK1H4d
RflemAy4ybJj2wQARxsK9yMnILaOXO8P9CYXTVr+R8eWbSXtQV7or0z7WcW9NR0g2igd3A3u2/ZA
j+m7YnS2xNjokZddWzjQXQZl6USwwuQeHaow7BWlcU3mL6mm1HihYiR/03b7s5lG8TYIWT39QjpY
3PO1kfUudkFc5Nko5KUdU3utWr+9GDD3ughfrG7oOCZaar1BNMH3ODdWlZAWHWmn2LhOvTcHxn5i
Eu5L6rsm/fI+PUjYZS9BNja7foL6N5X9ePWxP0bKgd5bJN+r0RD0fI2S8TXBgfDg/DuKr/Zki5D9
vExsAiksljGpTrne+d+B8t4VYUcYiCJ7zyt4jx0IRyAThhtzs9fIL2qImDPbRyT91U1h0fC963Cr
12vRm/UnaW1sMbsTJEmqNcTROHrk8OxpFCR2P3xwLifArVPuNe2QWbIa/QiiXB4fF12iHZxopNmX
iE9dKbr/SRmcS7zlO/SzM+MzL29EwjOqta6h337J2bruq7TEBTnibswJravUkG9H1Q/PWhF+piUa
vhiKI2bzWv9alsm27MqSj1ylbTU6Vm3EALKubLl3U0WUrA0drGTada1md5QrdhNAo+PjQsSwYR9q
uP+TJ/H/lyEEbTGqvP/ZELL8mqk/vkd//O4C+fNv/nKBCP8fiN2Fic/DYMHDQfhPP6JPvCq+EG9O
j3T/snr8pwvE/IdheDpyK0omxL+zOeMvF4jh/YMIE4E6w/IdD3ng/8kFMmu5f5cYImalCLWFjYrU
tN2/C/Irsl4kaNiSUV+H5qTbN06yru36YnnZv5Gr/utDIRDxBY2r2Wj5L7Lylp6GRMcKxM8bvjjC
+9oE2auFaQ0PjPtvVH/G33Wbrm2hXreYMLPE6M7f8xnhVo+eFtjJTrD3z/pi3aGbjlKmdi2BRjOP
N9jPMQuDpr6YefqRfDranHD3EsfTuCv7BJGLfUmr+t61/r/RlP5dtvt4bhaSUtNxDYqyv+nrkzgr
WeuNZIfblOLfXZPxdaA0XuuyuIC92//2gbz++Wb+FzeN/i+vPJ8Sw+MTqOMo4nPFJ/p398cY1jjU
QAzRj4YLXYHpUTna90iA86UjtnAqceoNzMx6qa+R9GC3r4GgsG5DHdSN78PY0DcxjZM5qK/gGQQS
kg5+UG7C6ut8OpAu7TMXxsIER6hqaGYP0F7ieFOx1wVOz6YnMq1jruKKpdzW9zE9Qih8EvtAE11d
rzcWLd3fIHKeyc3iGaGPsPoUj2wTHwp0x2pEkNSiPNyMjc8YFHB9mjKG6ZmjLDw2QG6VHMmnNNYG
8NQF+0GorGyHuiw+9I2FiajJdjbWXKhqZbDIaFu4DU3QaUZcSoJLtNxnpgKqVcswLvRhuSPF6YdP
cdGG5slIOub9jQ7buKp8hIlN9JyWwUfdOBUJ2S9gtvKt7hX9utWCeJlEbAAyZkxu6AGD743xOlSi
nhFG/joO7rXuQVulkML2rxOxXo8WAkoEQdq9T3QEJ4TyLWNP6pTHYYRexfzD4NO+AuTSM0+uYGI0
6h5OJIGzI3UWNMbyZR7CN/3fPzoPt9l/PT/MdmXPR/GO0cL3xN/0z7gyC3fsS4vgJG9A56ArYCrV
XxdKevBl/7w+2cw6f90fAJghd2CYha/q8EAatWTV/P4rjxsff/zXcX4dYqohkLBhZC7ThcVBCiuf
GeB0ofuRZmcuNQpk7ii85t1C7Y4px8J7NV/IAmy6rSS6N9SWh1Ay78znAefjpzQGoeDBtwKo4L63
dZwfGq3MD4+f2nHKD8xh1T4NPvUwpIfszA/6eKgx7wDsCvNHiuWILxEz5EXVmQVmpZ4u3OMAudnF
E7Myjvq4EI78HiAiXkdhCRSR5lqT2mwA5kec5snr47cePz1uKw3BaDWYwmBPT7X+53F+/e7jNjnR
zPjzYR73yFp6JEwmL3XCa40mXh0Ik+W1bipVbbSxf9Y6zUfTbFskJfB66AXUUPxQggTU+bqacv6F
x4/G/KJZ88Xjp//utr4x//MP/zzG43ANI3NU1fORf/3Rr6P99pu/7n789Ofhfj3ab9d/e6S/P8XH
n/56tN8O/9v/9bjfIMvEZIwykWqfjPV3OYNEo3ayF26k+gt+j+DJq0SFlUqH0+LQ7kHJ9lrWYXQI
0WFjmeYPXPuFdJ3w05/gZmQdBCEmFv5bp9vbx/1tTq6XEWQxMIvSuJWpLhcljf+vAU8Cj7peXz03
oQWmEYL8eCQSEJ+mzmvuTVlX+8y1I8K9eKT0Bep5+pWEF6amkx3vg15696btj4+7B5UR3pBV3qmP
U/saR3DdH3fYwssghXfq1qSqPpEuyeh3PqBBwT+EUfdWi9hiHETbjJ1A96n3+8f9mYWkFdIeoksU
za8+nZ3H7ZGtesgqtf6EyN27sBDpf/5L05T9LCKMI43NXNy08HQ8/kAf/XXkhsO7pkmJ5ztMto6H
X991EP/Oz2QAWrimqU4CAa6FF89r74/bidVJSfwY2zMhC+HFbOkvPF4jNx2+DAAaXzTY7kTWSg31
y8TK0zX52oKNuMDkJy6V2dRPGYU6IdgUnYHrhPD7Y4qdkd39UtkdUEUiFMKrD2g/LWUOO0rL9yiP
u7OZuMG2rjyG++NcAMRj9NLqyoR4EKenvnWSPy/ISVB7zAHmMsYFRKE19IfHT9S00fz54kZdjxJ7
nf/zrigAvxhWgAKSCUMfiuqS9nUE84rc3GY+i4E+OENEVsuEEozmUh6uHKS8b1+1rRraCPtfjfu2
k3xEjc8oqbYI4zl5MQU8g17tSM65doQ3SOXjRsqrrdOdFH3aixiPuPLEmjMSaZtVTiFrbfU4bUk2
IeHHrvVs0YpaOyChXqUWfWoTQ0itzG9lzwmXiKxT06g9rASgWTNviXTlg2ihJ8n6a2HgbW0pro6k
TBaonLLxrEmm6LIgBKai9T1DoejpKtoLOy12kx2jL9h2Y3m07mh2jp2fEdaupx8BgjGGts0Xznpy
BWoyXFZOc7eirNpqeR0xpOabpCb3LZ1qBJUWrfjEMPmutJj7ahAD09d+9k4MhI2VJFHhOFkQFjys
C7Lh15Ftqe0w2T1z1nznVPrnTJZ0Jpuv7UCIfWuucXgS6SDJ4qmnje8gB/YGExONiRXApN04pMam
N64i92nGG9WwG5PopRBS7HO/g5nriXemfNHJGsiyY2zNzKAjpQPZxNKPAkKtGueYF8GTVbbyqrle
wBnZQbGpJd6iF7oCgmm3izFKV8DL0m+S92cxQvj2IDJfyTFmeITuqhMlUnHdwC6HnLIzGqAW8dcc
+LksS+9exTMQGvyBcMpsmeD5wbUq1rzfxK97GREZlkeSTfQmB00uvMgkFzDgCeJkkXF7KD3nnCAu
Pcesakb+orGtuWKG2/qdzWo6LwcsfSgGcO34urXSXB+jq4lShBH8vscLCmgh304grRamHTow4wPg
lFNYr6ch+FE0OZ3JnqScalh7TXLTAh2vhHCZaebg0PRlJyilkRy82vWOHTrJQTGDVs+qdRRltYvk
QzbgMoLxyUFpW/ZxSIJel8Pga8eLI0uyJyaCKeh+E/KBOqkX9R/C/hHTEfpuBNTNUrPJXeyhqChU
eESVAh5NDJF86kbcAOhs9UuA832TmGZMeiMCSI2J/6fZDIeGYTeoZfhMmdnYp6wNLOT049FMM/fV
QA++YgjwJSuKYGPL6oeIqvSsi/K7SyTGUx9msLVHL9xT5bVrC2rXl7F0XnmrW5It6T8UpHq8aAYk
JbRx3RYygLnTvIjc4cxU+8hw7WVoh+adF5iIjrxaZUFETz1O9HdlOtUy1A5dlg3Hyus+yr7TtoQ1
1NQ1AIQFHXiYidWJMMJ0U0e9caGRAFI+qT5ofJO5lMpyZYfFR5jkz6aPXZ7EPRbxFifMcGdSsCc3
r1/GVvuta236mBYhrrXRb2t6bttSaSCyqw8U4XLhNEIs6hxudUb4G4zAwzDKeqO3bkyS67LMYrUW
8Qh8xOp/jKVWEVVvHgyCc9DTREDoy9zYhUxcIoYFtKbvemN+61PM2a34VCazm2xRtYCAa386a+Zg
L+FJLwyQI400u40xkaQ01t1mmNCyGJp/tPzhO24vg2wCRfiMZZ4NsAKoR1HrjfFSp8WM7dwkHwHx
wFJDBMT/ULyHTjxHPXoNN6ldl1FjjEXYrHwmZ4C42Z/hmgt3SrWL9A9eKaJ1UsSxFhvL9UScEdLX
hXQN5vIRQZROCJ7dd58b0k3gEN+0gjzyNJOoUDvtHMRNtTWJ84myrFmU2ODWDbjv3LHZVWvVC4rc
n0Lr34O21+d0AET8Y/wT3MTZsqd86/btTtNsuupmttGRqLdh/oeOeBfThjyBIY+P9tChBG26cgnc
LloaTUqbCX/qZOkkdyJpdieLmVZAcFGuAiSHsfkEk+U1rmr7mHnRm2NhgqiqiflYguezqbKjVzuX
ohpi8lAnfRG5HiCbigmxjk8Q18Q20vLqrgx6gG20Sic+ECaq7TJvX3AhkbSQiGFr2X28bmoD25/W
Jcesfe2BZRyQioxLnK5EvLsu8gU3fe/HScNKamFrgrrmDi7YsYpJpixb+2oIokjZRtirzEBkzNmk
XcX2VKNyZT23a6/FZ4xYX2pDtE05XQRtSJyzs8lb1CmuO3zzegatKqhgJ750hVkvrfkttq+S9Xyb
O+a46k193Xg4OQbkzb2ydMwPAH+kROdAtBiGYPS73qJqyAXok/ZHCb7nQFr6eRjMdTvN8VFzt3Mk
DUeSwLXsvCLfd0zmVlqfvmUAi7d9gfhNjTZkReI5ozaOn0TwNnXXHJnUW1jWMKACEkxJ7FtoBAkl
KdPWMpE/rTS0N1NXEnARsaZojHxXekYBCpnVPtbzRSYu9uTQsUTVjare/5mC79ikqkqY11baUSf1
aEKYO18EAWiKgnXpP9g7k+24sSzL/kvNEQt46NeqqoEZGusbGkmRnGBREh193+Pra4PhUZ4RmVH1
AznxcDWukEQz2Hv3nrN3HHO/nkxBd9fQwnkL30baruyGcxjk+lmYEy1jBtQcYLLpaxnoNw9BoW37
3GZJ2S6f4NA1Suf91ojj0ZlyKz7KylQ5UhQ4Y6Iq70GrpH4E7z5X2GPBtnmpW2nyGnk+aFHrz8Og
OlA0O5Z/8QpL5x+dRO1/8/1tPWiSI9+3IpRRDX1/3/c/mu+fU49d7JcK5ul4vWrRiS0O3/+Wrt/8
/re/fgDcwX/9U3RR4A0VUb3hefjM7zpxs5q24JR80QzhWGlHvxjF/2QO+ypnDR88vdgqE9TaOATe
TKbvGvRayD45fINM8L509OjFGG9RW3zpKDa3DWVahxrlloeP5FG7vyyMzZN6yjdyeCHbdZHxdvxu
ylR25zGYdhDCdyC0MdtPPH/6OUTb09K5ZozuUvMP15i9M4v8WeF5EvVBdFrUeGfH5S5oI8jSCnoI
eyudMiUnU5bHP2l4dBBTlC9wKhMsWXPa8DlV3GSj2818RXdaL/eHEo8KV28rVLaEPv789l8/EtrQ
9TnXfq5XZt/szIWStFesJdfUtiQ3HjKTlz0GBVOE4BX7blN4Wk72TQrbg9LrezOkU7JIX/3AWlrO
eDwmkt/UNtTsMcBlY6H26+DxSPY9gXe1CUK0uXFYE+WGh6l0f4xy5TTrs5pa9LPGXzCpvwOXq8bN
rXYXq6XkJUH41fTJ05ynLwyKGKyn7M4SoLQpDKpqXQuLmAHlptR7xY16IL2plSBFl22yJbrltxRy
3dlKlac+7m/AZV5lbA7PXbIgfy+oGIDpza9lC9I2lAhn5GwoFEtjEalW2VOMHW3XTVs7KKpnjZmA
yo30vii4pHNN/tSzHlAliARlR9wELn0Kr/6g9igduir3OlO9k8aieLqExiHUVP3Q/d9/Q2KIoLU/
xFXy9j3/+e95/+fvnAgB9q8m/tX9x9m9MCyF8em/H/jf+q+f2ed/8Z/8Oe+3jb+xkJfBpghu0bKt
gvL4kz9o23+TiRYaOrM0pr9M8f+iPsl/s4TJsB8qjmLYgE3+ad5PrseQVdXmV10XCP/7f8LWCr/K
P4e/7b98+5+GwcJc4Un/NPIXpmoyzWNlrlrGf2IB1UaxLFmsiN1UTY1j0M9BlK6U575X3Uq246ex
0d9KES9X2DVH+1EF8XyNpIozhKFWbt+hJRNqzOFpzK5xSzUiMLGNJjZPtDovo0PeSbHLLJSs7QCS
H1U4T87F5KN0PsN3DbmQZ/FxwC3cYSEnKRme4BMwpk/DySEzhdsunUofagsU7rmVt5rQQRAsZX5U
OaI5iWkX59QkSyAl/T6RERExeTHPlUVUvoCZw5O/WpH5yylePvmhaKXFfYgggXQcNJ8g5ENv6VZt
FZjkQ0dp0Z+N6iY6yszDgllEJMWeDEGkb6tJfPVyQjLRXp0a+mgxqV/8xa6aI88Cd8h4Axs6H9si
XIRfGMubqbQvpTFMF7wzf1R2UDtgHLEXiBhMkCFD5Nb4MCehml3oiPG8LZdzIE3SZhZM4tLkQwuX
57SnLrSMdF/pKhOy0R9SQ60cUzTazKi+9xz3H1qp/pxU6dNI0viXYj93eeLxfEzf2mpkrcxJxM8z
XBEtJk3REK5euD8GNcx5uqE7qK7mle2xtCUvKTFWDvWjWUq7fFFUWogd+4CIi3AWQ8+t9Ko4wsH4
w+qtRwyp3BczAc2BGz1FNuk0DECyC2xjvkYAYqrzZd/1RGf4++BmFlJGbZvfA9MGEctHsjUEOirz
1ZLKyV3oMG/aPMqdhhTbNpm0u2Un/Y4Pdxi/ik/W5U5CMX5UCYI6EYxkNDWZ69HIDbGE0Vx3kp+E
7aWTOsDkUQPovjvmo0nWu9Bb5hSB/GWW+YPBIF3IatqWDcAHwGflU1x35waj6MlOSfgoKl91Krg+
adqLEXGPmNvuGGhkEmdhnoks1ezMUzI08WxuLNEMjskcqi7r2TXY42wt1BhzpaNd7S1yIWl4KVMI
9O1g35tAWVwjU8wdot2YEQBEASr4zwnN8j2gAmwNbbXjRim7pKy8mUT+QdSNsjaHUJxyr9VtVXlj
xw+/M6U3TOwP+P+gZBc0Si96EG2/gbVjPe8DPcvPUy+aJ+TFl6hoq0Ni02DQQ5tpAGngo4au0+Sm
cKspPw665hE5Ctw0IXnM6Vxss9bAGTDF5NPm8WQKuXuOMT+M4bglR5D+4AnIMMDBaV/hWzAqP2NN
AZk/qb1WnUF05yn5NjFlGwZIdDODcXEM0uheModfVDqlY2rlD5t49F4KtcLlJzCsKOQv2wiXXWrC
C4VR6aeQM/YRf42Z3NIbaMw1ZmD+1jI1Oc+ysSec+An40Tj1nVS4uhZkLsaIP3Sj0W+WGB5NNuY+
rOLYot4J298j9pWTAOi6e7JSf0E6FzRzPH31DiirgaBdXQQNUgJFO/ero2AQc3uT0BYMFAidZDUZ
tKkuXsV6YgeMlL+JLmw/CiV0SPxInLOsYosY0D60bN1YFEWfNQHpQ2qke22eHyNeKjoFebyp7WZ+
7mNg2zLSBbWDiK6uHgZoB7prVbgZmm9LQ4mvgWpc+FKtDgdttTlYaB0UDb/DspoegOUIDF0J2DIs
ECYfJS/KaoYgAPdHtboiapEduJa2pJQDMAQZEkIIWntWBGgQDPYb8isAVvXE4PGE05TkxeqlqL4N
FQJXRbBaK3r0FYT5wqtSrmZcI2yYSwXlvu3bM1si+jwSt4AwONXjigGVstdkdWSUbUkts3gIqrt3
ACIbLUuH6wo6aSCv+nZP6hlZyXxRCuMHxcvR4Y0S+q2qBBx5FTrOyLxjmzjykNG4MrqMLDVOjwq5
Bz0+qv7YPmaSLOdsNYBkHJsosc/QLAycBVoY0jqhFC7FbGpMWqcmMhF5tYoo6EVI+jSXcjWORBru
kRwJSQ+v+920cQU3u1qz7KdAT+0nPDZPzWowMVaXybxaTaqMw6UyNgMQLtQFubILVgdKuNpQ7NWL
0q+GlEylpDfIJAql1sbco1m/Et3tupp0H6xPYwDdaWfiwYfYxBQKyENtstCUmXdtU8LGbomsRVmt
LWL1tyiryWVenS766jgn9XMHKPtdg9R3Rhrx6aU5dkaUe44Ya9mrJyZbjTEoWbhTJuLZWG0yweqV
MeuJgUYbiSP1Sl22TllgsLNYbTRw6wh7r4YasbpqZqQ1/Lfw1lePTboabZTVbWPw7tSAFBwyy/7d
rv6bjL7RtBpxQhTX1xSM8dxhywFt4onVnxNLGRtvtI1bXsJ+CMHOtZIpplPd/zSlXMI/hYsnn4g6
66ufh1W1G63GHoG6Z2wIxzarzYcV8a5f/T4c2ntfQfnDIo6K9GoBStABEY85Esa4yIBGHOoDcPWC
+thWrLP1An6MBp3c7QBADOatjutPujO51ybKzJVVknwtKfItf4r2zocATVYYLh4pePSe2NLTwnIK
aclcvQoJCeAHvEvWqhYZ8R8F3yYkRtcsapddIqAULnobfQQSw3fOYy/Utnn6kkRW7cZy0nmIL1QX
pl0f1Q0BKRA5WVaVvlWy1eDAgNcn6cZngoU2dVSM8wIVk1a36KAUEvyqQuFjWY1P9up+ipFAlasN
ihdydY5WQ5S9uqIWlSoeU+LUpyfeOsPqlEpXu5S9eqZmg+VItrqnNCRUxmqjamW8VH1JM2O2cFUN
P7XVXEXNqHORHAxeGpo1u2wUL/g1L6HegeEfkgNtRixYUWthoAnPZTHORCFj7VwabqL2sDmidEUx
9P3bJOlf5MXkX7We7Ma8fY6Xrt4Fq4ULylXmCi5ARDOTY7G6uqoZa5ey+rvIHkbHEaUXLz+aTavl
a1x9X3jlieqtDrAUGZihp+doIm9A5kP2DIRh0WoOEyjE4tUlFq9WsQLEiROOg32wAEGJGkZKq8TN
rUVHVhL1eyyroSyANeLS1tEQYxnbYPWYNavR7JsR0qyWM22Q90v0UYYMTks0aAY6NAstmrWgVhPP
nSkBt1AUvpCC0oqA75yp1aNe+g0egB+6VD7YK1Gj0phUqqmx7xr5nld42UoEbdpqaptrPpEwt/EE
qfkNoQpWp6PMaHMLQ/YAu4LdGR82ruBhZ5u/Ua4aW8TzuOEKhQrZYvg0OEGpRaOfivgqk2+B28cM
Ow1wzEXZH/CZwN1in1vmt47oAYleeisJ/WQW78mxX51142qvMzo8dipCO2U121EdxFKwyu44lWPY
1THgtasLL9GIEbppeLeLWf1FI4gVgmW6sEa8anXpyatVj+cQ9tyxEdcE5Z4e9jXb8FXDJwiwgVZg
59Svlr4ww9cnVnMfLIVsb5v1R2z3WP1WtR8tMJoy2k8sc35YYQCUVhfgID5FlmC54SRD1paW5JC/
GyKDvbyw9YuSYvGFGY18PeONzjH1PgQqad0ioWBLHm8Tl/qy5eN93stgMMmfEOhGXjitFsN+9RkO
iA0XaVUcUn5PYSOlulfrLYvksJC3Y5QEfoCec1MZDcg0xOfw1krdKerBPANk6Ve07stgl9NTydNr
kzXWu0rM/rlXGbKLvPhRZ1b5VuROqlnEQtNqD/Ywc9RMUp8afiW8X+jpJgVlvZ4YXx1Tg56ixIIJ
s3Qgu7uKYiGcYcfEoWwYvYZO1ZZ1f3lEuKgmVX7LmSZ401AILM0LD9MX0pXau2Ca5i5GWvkzv/jD
gMdxLAp6c3Hb4AyZoh3patuJTY3EKsQVd9GjapcPAQqUOGHB0hnmUVUT69g0ustfAywjIOofs/0+
1kl+bUcVEAyn/kOjKPBQqL9fiJ3WO33JwDTl3a0n5LgV5mK42jB1t1bTn4kER2ej5vlWpdNPypxP
c0OaNLKVi05l9KnLYVRMY/Guj5hbTCElbpEO56ljdbWwEjjXkFuNNBjuxEiuRGLFe5lz4JPZbe3S
qwQ34F38kCK9fjctZjmhigZD1aZ8b+e8TcthcbvCCDkqIi7LNOtYzPz4zJ4NqiXYAhurcz0HtdvP
9g8eSbAtSb4cJ8VqeN0zp4v6sXDDmJkYONrE4fNko0uq+qSSIwFFxy65BVhAceLMl+YQ91N+RH4S
XXp1V7a1oGGHRCqYyA6T4K9dFOJGFL0aLPjwVDWH2emyoX6ZUiQvXET9KchwFVXpARrqgAxJJBzz
1HA/zhUvcpQq3NRsSixxBk9TA6G8LSY6xg0sXUbbKqftmrP7vHJt7WSTFD/lJA/eBl6kKDdhiqTy
gox7eE7qdBd2YCNKQ3HHoIvOMna9TchVD6Ej9zkmfvEmFo3uszKSN6aBWDigb8C4d47ofWjDwbRV
4zAY7ZmrN1wEVseubaXxQa/sa1sPpTsarCmjPmyu5WBTyZ0LwfFJCkDrIDcxSk1j+knBvl2SN+D0
K4pozXgx/cdTNfP51X6KcES0U4ArLJsovqiRTSjZ1O9okDjRkEHgD5Q/qlHdLH/AU2heRz04djKb
dHvbK51xUomO75VG507HjJolyry4jVnXqLLe5ErW32NJ0zwACTJASuumotVkBlmbziKJ7BrxIGGw
n1aHPurmUyZlnZf2YfiktsOM5cZCLymA5BWagi6NtcjEzLcrzGILR4Zld5WUO7XMXvl/ZZ9gDLlT
6pJyU1kuH02t/sEHdkwqbcgvDf3ZG9NC1Js800iamq+hAcLWDNpXslU1vjnmij2gmQUiGeIio91k
Ymm26QQ0K5iXgVVqy5dh/eLRSJ64vpqQJTrjOVEHAknGtoMJ/ctGWROM3ZZ5sLlysAvOENbod4KI
pVWX0VYiq3VhzYTwTOTcHzguE05s11rJjBdo6Hx5Lr7imqRbVlvDDYQOBepusZxofsp0fXi1nzR5
RqwmyHQAUACbUIie9VRr0npKgRikHUUpEA1Erizf0vOfdm1WxyhHy54TzHGsJH8tJV3dm3yakAOP
r2bzUi6RdEqCGHBlYevbSRPGQRkVRPZ9uB11nOyiUIrz9z/yqCrPg/HoMVyeMJOuk+B3rZW6o61X
497Eh67H5nScpHlnd0wOChCrW+hJoRdSWZmL+1gjhTKT6aw3VJfkALdSrwyjk08MX0aQlZtITlu0
f3HsKGpe7tWuv6Yqz7/GQCgG43p4NgJ6H4Ku9VhWiRcR+7hO8GoQqUohXZHlGNBp2UZ1nvygVJVH
4sapqT7YDeQAdVTaCwvHQ5lJ6Bx/BDGVZT7HZq+2f09Gy8i9EL+HzKZhN0VvgqG4W4Jy4ImmPgTt
owJiAGcqCXMEGgk2wSdtjMCXBIavK1q9Po9RrVrklPQkfuQBLM1lwlvKM0ix8ATrUhS6Vk84M9LY
c8YlcU85lV6URfNFJdfsaoPeiyN2KbKxVqMJCDu1IIoWs/4DIvlbSnLshKX5u0Umb5KkPTPIawgz
JCYueMkfc6k9mWMEsrCvPlOWljB76uHeQUnxrAUCRFh35bkq5UvWlf1GtbNijx4jdjq85E32PNtz
71Uhoj5jWg+gOOood+D2LCmjWGQylplDOJ8w4hjb6eJomma6Ha1fMSRcA2bw833qZ6IxLnKTkUDh
CBJlw6WSOF2mieHWgBId3Ecc1ucGqHk3/166mOgKHxvrnU7eWBWkVduc/KSpiefEprRZcnaBJC/5
nEgTzYtyNfElI3xKFh3BicxXwBQM38qOMGkL/3ssGErx4oZDEnGlIscA2Z2y5CbqhPQo9bTY5020
53zb82hoVrFgKLwh5YWdDL/QYLJEV20oH2nH9p8uTqQEXthk8pVxBYx6GR86HXJLL7od14JwV6OZ
KoCK6bZbadVbF8e8mDFzJKNWnOZhPEhRMfBmjn4FaXfp8kpd3Vs/hUbXBDWKmypwmJKc9I3G0yMg
3cVsCULU+AzaQrnkRsRzx2w/YETHm2QslM3AwlEBK7ReVPgwZ2xXcS/qzIdukq4q4kuQB3xsEfXl
50/2lqvEpWs/8jw13M5my1M3BXQqtjcbpkP6pvuKO0t/UXlYQyGYNuQiuuN/L0/m6ut//Y9/uzwx
rDUf/O93J9so/qw+/0nd9Pf/5B+7E/lvrCMAurNAIX9LpfWv3Yn2N0UIDk98UHwbmlir/NmVoBDB
T9Z0vl9TQDSp7G/+0ZXQ/qbTAdBIv9syky9qAP+yK/l/7U7U/1QqsChL0MWQVUNXSSH8S46+we6X
WzMVrCrhHBRIPMCsCJHCLWpx+VnMlRFDWuyAjU9r7L6sJrSobxrg2mijP5JC8ipMoZwCg8LnD9fT
tX9gG028sDZ5K4DVHybsDAFcCFmDfk17lj0G1SyT2VO+yRdrmwNj8VuErS+1/gGpV93MlprCL0N/
0Y+dubfVxuBDvj6Q54j/P/oGoX/7Lf5peWRZiiLod1m2Lqvi2271H5DUCmfRGczP4MuB9JxxsUl0
+2U0yPFPkHqp/3XnvnxYceWxKt99T2wX3uHE08iHXwY+cCMydTUjcNZIoMCrc2KGO9XKNtTNHw37
Jd6QYyuIMymnjiZeNPWXuKGE1fYfZaS+XCNsiqlWX2k0Mw/pzslonXPGr313EtDoDYoI72PVu2Vq
XDKIKeu+Iymstw6VNQ8qf8lDn0ceI7ENGoxTUStnpb7qk04DXT2kSKsqU/LiriQ7ifjUfFHTfDuT
Hlv4PF4Ebowmp3wFpnVG52HySlhYcjSqeUXG5aeq6q78nDH9spP3xHrP5xd2ZeDEevWYBXswTeHk
1tN2epg0IH7NTFsNMhuXoMW4V68kUP6wFA9j+bnR/xixBHMQQalMd4M4Y3tvpOukvUq2r9h+Y/+U
pQdZCDJSR3U4ABJ02mhXGswOHTxRHNi4lJk6QTBEQtOw4WTkqVbntNu4nHcJ6J+e+XAxIaZepB9D
ne5lLXHkVN5XGv8P7ZElCPsg+W7AJqpihl6l+hQY5fOgq2cFwA6bvI2t7cPU3MVz72J4GjZDb+2A
+FOHaO9tthzE0h7TWNuXsfmskY4YiJkBIdlWYCmytvWq4dgCiNbNj1CSbpEoPDN/q2D8ZMriswkC
26g5FUX01qRw2GfWQ542vFN2vPV3TapueTLAw5LEpY9VD1sRCXr89tDP9PLNLqGc7jPuq6gyJ95O
C+NVSdymxd4oYb6pwlvbvKbciSICAB28S5OgmRWPb7SGXWu5QiEkBBGcIjrW4Wu4qKeQmRZJn/GP
rJcPPJl+xiEwF4ttZGi7GdVzTKQ9rRqtNPl/Y/HRBCc774/zzMslPAavbfjDIqHADn/SXvTqOg1b
PfHEC2ViVfvMpciJ1XArzb8pIfPqMD2azJuUuXEKBrNU3siab5f+MahUjjNrM7M4IOegPXfNezq9
sOSswo/WuA3dMyEa6xWtqAfyS8/vsRR5AEAJH/CLRfaBmOMWOqdgBFy/aEvjqEHu0G1hOnKsM22b
2Psl8HqQofxlZmASgnfjvQwPmnrLlHdGd+CJyo8h3a4ZJqyRlIAyxd7qmBw17gGUVOf19xLkndOZ
ER3xeK9mBc+K0AHT7FSpzS8OaIiDd0P2TW64uXSsW2IBeuxVToML1LKt9cVYwp9SeB767CXw0FWd
q3Rguwm32JCACz6iA//LH5FUalEQ3iD6bu9mfGmF1pHwJd/OWqmLXUF8S5Y0h7gFB3beBlnkp4Pm
d0BeRq4jKi//NGDIndzLmmcoDzpt9fkaTAFbgJAMXUu730uZ7FJ8ciSmVClRJJo6GzjF2bDs26S6
WIVyMwJjXwsu/2wI2k4chpV53WkPsBX+nJOsZVczwubNSL+ub+1QAtmH1M4oss0ynhQulEzBJwbk
gJ+lK0vQpnfDaksfpQQ4q+IQ8hlWJK1PCK8JT5W8obAgeFcsp8j+GOl7Z/OrSH/FinIwYFMVTeXi
KvJ1ldsA12a9C88TEqMo4AbRKGhe88F0K950xymz+MtuklcYOoPTKkHwXui5D5BWcKuYSaTP3Vc2
TdJzj8gJmSnHMl11RZ0/mjQy7uxW+41gahjmdADsnFHTUkHuCNjXZGrkj1Km7WsUpY6+ND/Tcs5u
sUKLyp7GfZ2UySkhzbatmM/sFVuKHdnKD6rcaE8VtYFNGzCKixdWhwV7PTWJ5N0ajRyILrxkpoat
3bT3Ks4gZZDrt5zgtNcGSeo3pQ33s4HIpkrDe8X16FpIV/qXsDnmFh6gJflRTXZ5sJu3rusYNiqx
7TSUAN9kg/7XXJv5md21eCXxyZySn1ZZg3mYpQTm7vrNcMrlbc6Z/Dh0XD4Gc+IDZj4mIgKYVDTi
lJdxCER4fFUnI7+X4B+cTADrmYQ2vGnsdsd2NF4mpN/ncmQgkKUyHmhEQc4kepLWs3mZCNI9tbBE
5qgj6dkPE+HTf7SUvqtKKsoDb8qT8/f3l4vNGPDvdaalFaZvzbqH5HXiEl7ttUFjOxyybI8laA1/
9Z0a8oS1EPyNtelHIM+ya0mB4gSWKMnhJjIk2PSzFNOf9ajv//D7H9/f99c3/97TWn/e9/cxKfDz
kDd4p5UlKa1Yrrc6lHZyoFwDXDWz6GzpaXmYc9zrG2AV5cIGZl1KGmxevn8oXn/8+x9RkfM7+f5X
Mtj8/JLxPYDgPgFMRGcskDJwPLF6MaTCr1erZt+BBQbYpxGcb+4Gv3gOoGhgCDbBYVZYBXbK5GkC
q0zH5iToII1hw6kg3za898PuMgoK2GCtkqImKDIDPKROUY57uRB7Sbz3xOMT5TxySgRle2GVuq7b
aBH6/Sz8IPpYI2ZBp3nsM5nOy55ea1zb5ueyVvdjzpeA287SVDw4bagGTJ/byK+LyFcHHhjkBeWZ
EkibHvCLMbdt6DOCs0BKbLf++rgquaDWMmx0TC5GZW6TOD0LSNfkeVmXM1GJvYEkY5kYPARbT+o0
n5KBD2/GCZnTFMlyloF5S5bhZOBqsTf5Gu/fDF5HkzK4LnRf0VI/TxSffq1fVWTitkyXwN0bH+Dt
SV7EHgN6qHhAWBKkXYu0L2tu6JBNoti4VVpyNSbtOq8XeeJ+kjyTSu9xNtYHFoxnTVZhFDafdX5T
muZH1vM5FSyvobn81LOX3ux807JOxB79AeovZgGySd25jKtbbPT7sLwANfc7uGvrF68fLEfiwUeO
eycl0mls+dRgPtkIe8tB3hPz8wCbOicnYhMbpsvncdd350G4CokIGwpRxUAG8+cOqPyB9/415Kxi
R+mbncwPuLA7pWjZ7flRqPs2Cxq7vUYET7OvVO4OJu9Z1AR+RBQgDmTmfpA0WAmA4PGJsEQrcWgs
93FWHUweaFDCmFiyYlLhYLbFgWkLr9SNpNuElyt3pZd1rH+K/LTIHIfU2hXMssnhJPriidFwNFSQ
pUXkHRtPPwxQzKBIzQeJSJWOPGOeLQcpml32B0GtFKsz6RrZY3x10EuezW+jYt0gEGwGvsJssn2J
9wJ+VU8ek4fCb3CUeQt1rZeUOe8yX0wkWZL0yIztpEiZZ6KcgkGLnwPki2CZwh+7x9NXWK8yJwwF
0YPdF/BTDD7rMQHkRDs79BrradUaPcUCm8xuqzSg+aTEzcxp1/Q3grRegRets3k+cP7W295hmePG
kdgGi+YRnHZGaaB9Vzh2KHmI2fhdNQw5/CYPWTeP/O2leyOFlhv4MucXu5Z9Scwne6o5a8p4DONj
U0PniTPHAJEkYtsvOdxzQt1rHzAdoM5V5yWcNzUPSjr5L+xyIWwTDiI90lsgRUjoLqN8WKbJM8S9
mpvDWE3s+wan7j9sFhBTRVEKUqwNG2+Wowc3ije57K5VGb3kJZuw6mpwLSRfy7u9fIG67uT1vJO1
8hyCBrYH4Zvjo6zjXc+GzshyP2dV3QzkheJ5J7SSI7zCuh20B9HfWEfoGlC8IHi7LJshvEvy2vrS
V/TPvo5kH0bcQW9A6PXsbub0YKnhU9lVJ737IS0ak5wLt0xvEourLaaXh7zWVJ2DDyG4PjkAmODQ
Y9A61XZ82PtzMp/aYnyGKeMXS3UYyldjIuaeLE/hMv3KjGZv9wBi7frGV2gwc68PdFKr6r7Sg706
Tz5fzWPUmPcGXow/psqN3A8Ms4kvK551NYVOaTg5KoZBSVwZ7UZZkGVhWyaqHcpfR2hYMlJpt6ze
sdhj5+OHtuRJ+O5JSgGx0oiaQ2vhgJTDfIHgQnRkn/EITMy7GeSuUkuftR3geII+LwV7obWewdqs
IqPGVnQ/AxwHk9MvmyxjYZxpB3CnQf3ZjNV73WhsCedzH4g9sWk+Sw4ZDEg+XtwpZ24+H6lx8ERs
fZMMA5WojZS9qbxAVhZiazrjmHiNOR/KUb0WhC0X/WscH+DWbtxWN1qLFj7S97G1nwyVVcet1lIG
75DptNFbGFCa8k+5MXZzO7EgLZ0SixsDZroPul+XcOWs1kFIy7PpyWCOB6LmkDPDxk/t6PCGdLMi
e3gCFulGu1ho0Pnyk/CCYPGCZuRMTKBi2FVB6Ic5L+CFJZpWfTSr5U0AARi3mYE3PlW8aSydhnbU
IJG4lKEeF6arljSxoRCCOYK7VXFVrbOzPUWnDlag0NTTZEc4R9iSW+WPYYhe0kl9RBrd60Ctdtq4
Fcll5uBBuAvCgLRj1P3MefCu1dpTqi1Xg5lpaT9Bt7jqckaA5BIGB7YRje2J7kNGa28gGBld2nv8
jqf0ajUv9s9gvCdcQ1kVNQk1v2OZ+ZbcnuXY8BBBnOS4fJHM/KklL1mYa2l9OfJA3seyddC6HN2Z
+Zsc3TvsWpqzySFqIjKV5Wn9/Jvq/rDOGjLiM5Xd7UyD3wzhe2r2TwUt3ql9VDw5JLcIC7eCUQfW
aTuwXqFHtGsfmtTugdWyO2I5t3R7fcyeTHhhBlz3PqK7ZUXPRvuuJIsjDfOeZtdelmcmIJ0Xt+A6
zc4N9IEFWrcnYS9DodaR+M1BfO2i4nUWw8USzLeHhUm75TfBQg8ANuNA6ua9VO2TspQ7Kch2OmYZ
Rc68yDTcNIM3ymHTVF+z52bhs11PHUscSRxydEmI1IXly6IZ14kUGp3P8wRWMLegCY3pbmAMBbWd
EvZwaZbponDJiXOMJfqOw6Qz0PaQMyYkhdgxprnERfg0zArht+GpkqZb1UUHS4525tMSbLUiPVNS
oI6nyp5cBS6JxkMhc2DDHd4AuKiw1sEK5XouPUONO0eSsquWbmeFtD/ZDo5B8Cwp1quw1Zs5mE/d
ZFzjOsX7hNUbA8sQr27I7p7n9jlXo92idqC8oWopBMmSxM/YvFFGO4YESwJ9uWWi29XmfAmV4mUO
lnuaLCeKaBkOafLJz6hNTpnOGS5TSUpxC6p5gzGoYhXc28Z+NMOnnlA0+cQTArr90pyswThgz/OV
UtnJQf2CPuPVCn5l1JVCkgJ52F4VqBbT6OfydMwKcncsoVhyoLMmKD1ASR1SPvfnH5i5dmlGODsv
3sEh/MAHec9l2BNK+dSymp7WJ2Us42ai0lrK7zwpX21OdXodoJRJHWOsj3bQvhtLcAvDfq90xKwQ
15TtAc/6Xe6QuEZ/ZMX4iRzwslT9rS1KPx44V0TVWWHrXNU7eSzQSfQ7KiKP3mzudakdUmincqUd
lNp8smSDX6V57czyInrNXTJWkskeNMZuxIDdJ+GdkStBqezSSGQqY+XeIBkMphVPN58sVkp4fp7Q
cXwUkXlgi/R/2DuT5ciRc1m/ynmBaAMCCAxmd5XzyEzOwwZGskjM84ynPx/Ykrpbx650tbi7IzPR
iqwkKzuZCET47/75zfwW1yJQSla3p8MGjx60x9I8DsZedM0BAOvRcnt8VsnVsa25gH4/DI8at8Y2
KzcZPwGV8HPK/ENRokVIb8nMV1GZp3N54X7dGER4mWqf2kju1fCRtE+FtPeO6d/1qt61nn3EZ1j3
cHItfvNmSRxRMa7JhbFy7dfKMTbNWJwSE03AlEfoWhAKoQjisugSzCt1+EIF073t21uBPXwyx0th
PyQO5uw2POcOLVuz987JIFvZJ830aFvCdzpuR40Z2SCgdGsAumgJt9YZRZtuOWztzyGXm7E3SLJZ
Swo211U8XVpfu0Zcxj5X6WQ8CiQ3P2D8x5S4yPH0WnhEa2RlzT5SVLFRs71K4ISHo+Zbz7llH4qA
/uOGI/6zTl2sN5RbjR28dJJDok0HIYubyh1uWw6ynPGWEeA92hKwoQ43TD9zN9qGGpvWCfUjnPCN
VE+C660H9CpKhkyYzFIKZFPR7PF9nmDcHChm6scNg8AdGg7QAINbaKg2eo9bFA+QTt8pZ19h61eb
2rMST1bptGfsSpc05i384xX1MdMYv7qsOcZBcxcjU9SMuQ1P4ufQmAVrF9swHpNEZ53uvzqA/5rm
ngor2REoV8NTopn7JMUDocXnNuzQ4WgIKwNMr2my7tP8VkzOI3W9d34zN6OIzajHd+Bw+87YpQmx
QH/RNTGww56DO2oz1tEOKBpK5snM+nVcmLS/sdeuzYOlhiOTrzvdjS6cxW8SPziZLRyW6p2c2anz
zNcRSq1q5afdyJ1lgqHuvFNMcMvoyGkhy3Zhe+xHdYj0Z9F2cI9ZxPgPKIxq27YdGzfAFFFzJAtf
YCcg3SmLJQruyhbl1mxtbmvZKUq4J2j+BiAaHba3g5O9Tpl4CalAFZ6/Rlsdt4KANnLXMLDfGtbF
N6yeFaA5G9HN0BRMv2lTsuyRAN7asHAbic1etjfQ4VaWha5Qih2Uok1ufIn0u6aC2tM0Ct86Nhhq
Y5Xxhh5ohdQhMLj4dHV49UaX7c4Gxe9pGLfZBOtCHuPb0szfy8DfEy7gXehunZh4VPjENXhkgbrK
ljxYrs95rC0Q+RucCBwebxyX0vNYbHRPre05iQzDTQ5oSBm3IostBpbhyNV3Sn/HWnex4/SMl/IU
92xWxokzGYf6CgFlNkqmYrCWwg94ZspctQxOEwKjVcpihL/iTtNAKaOqGOvR6DGJoFhvM60nxzZ5
W1PAKnHtOzXkJ9OwtrEtT6FR3hN3DbibmVQ9OOsGSx6udro3R+Ur+oHS+NAY9luY1ghpDhHU5GMq
kaJudBz/4OgZ3zMHTYQSJCuh8Zq4FM/m9BJV5mnwALFnYW0v47BrF5oLrEnTM7nUYmvnFYxjWj37
8kPLPEi3tG5bY1K3LYXlfTAEl6EU6naMNf2iU/7w83dFhGmxZRZkl2gQrPCsQw1AjiGGCRC+W20U
0TY+uOCO2W21AXqJFX6benwd5k6bqhoRLYyjljTcqo1vLydm0QZEf3gxp168iBEhpcxzmp4JrXiI
mxbbzqbKQX4Ub4T0SrIZ8QOcwzfGVSQ9+G+JUuuDDUmxaqL0Xbn13qK0ng6Ec99SeGuhYzc63iZb
tRfBddhChDoMQ3yb6TmrC6kM5uaMQpRGKdREeJgzaxLc6/Zlphxv0vAr66ZHHb2EeqBu3xuluRi1
LgTAABOYEAkmiacM2QzzXUDwefo2PERXIX5ZRa8o58hu84ZMCQzZDzv1fLAuAWvxLqLpK2zUrle/
RNj16x7/98bCipL5+So2IrmM43hjFewgR8cHg1Rl31nEBqtqIZnYCT00FQFkGi8JyabyplYtLHkH
1yo3sKVEQ18UZfQh3kDYF8QYEsw7FSN/junlsOa3aWAbTeyr6ZOscYjTFPT+6e/4oaBkKKfdoFrf
DDRSYVlQ2dJ1YZX3wn2q8rr4LpO3UA8IWkB03LtWvMFaue+Kpjwbqd3s8O367H39R6PK0aB0v15h
jzToNZT9UYbWg/TtkFyD0LF4dmJtmcU2LZIWktaHjp57VeXorlIFF2wavQ1sx+nQeuGDxdV2LPKO
limjvYZKWsdS78e1H+jnuE0JDg1m/7weZPRaDlb01KLS7xg9bNkTVswjcg+tPq5vBqgsiOOxeEUW
2FV16f3ShP/aY7958lJUtjTxtKNhs/mu+17Opkj7he8+xlC2fjl1cY+HJHtO+6FeQ1mvTz4E7xMo
6Hg91YH17EbN9eehulbfUA6Zv/Qq8lYa+Rr2z1Af0qZydk37rssiQJgN4rVoNGZDOehxcsHLqRjC
i8IttVBW8UlYf/zGTgKSFQsENSQXQ0A4Z/NLH5ePpQ+O/vRUlQwLncFxz0K780kBns0el1DgMRnS
2oefvo5c1GDdwlpfDU7AYCUI4Mg2JZOhkmxArs+uRWJvbNQMHdhEh/tMQp6fMNuAm2rddAcMZNUX
I1sQHLKJ6J5h6n2FlXwoO9ZCINqIQ/QZCC6Hyv4YMX4x215GrcTrgrmJSZwOpoCR7xivBnACK93Z
1Cn9o2EzchIKckLm1etY4HoMcMmvKo1wWtt6+CJZaIdVOZemGewXTdd+amp55f0CDNnzf/lDYLLh
2DUuKFIDGKfvlDjrmwS5QX5JbOL0EHTFcpQjMYMgVYeJ8sjSJ7c74B+yXA1lV9mLTjafZJWMpSdn
pEm6NglcrHoVOhsndGGiH4TJ3bA3uJN6ur0ZGjbwdfFoZjw1wIWMfpXG3MbT0hX1jW9jR8RGsWOt
bNc/qqJ2l03eoEGWm65EMYmoyeW+Gn9oSIdEBgn6Cd9+0kLtm+QD3soGjSrtuKhq/6bOR23lUOYq
25gWIVh2hJFJKFZzbTwpzwPD7YWdeZfIP3vQhLs8eHEzLuI8K7MNIItuY4CRWajR2md28dTWwyd+
VUKBwj7btosCgmKzVtM+KAq85jnHFiG/TJd9ZW9NTz2K637oR/jQGoND2+Le2TYWHhyObT5PI2HL
HVJPkbUOviWcueuJ+/jJKAqwxjI5U7JkLKwMNIxomuyUUyacNEX7XKfdteins9PI+JxE6MaGcfAy
L+JsxIVtjnyg568jXIgHry0XqtKzfTSruGSJ5v6it0jX7hMTSPbkGA0rsAE7KeZNE/p4pgItgPaB
wY7pe8A4PvafbBG/4yVknuAhQOi6Kk5lYKIXlA5CJEeI1Hkpst7/9sHcktDqPi3ZmAsNDfNO1Q5d
DCG9r04f1We36NM1AQYcu7lol8rJP0TVhveai/OpnOsKMtaLdhzHbSULj5QYRJukFweqIYOPRNeK
Jdny8YbbD0bzHPMoQ9Z610Uk1Wv2YbOcScneUJRrHE31IlZNT0njQHVxgptUBvBSjOrNtShrGayh
2E2PI+m7tYxlsoLejn04yOQGo9m4SfS8Xiou3bVrm2Jd5e+ybet1kMwTdlpcV0XQcd8yzha378wY
u2XvVQVt1aAnfER0PRTjRafDp9cFpYRjZJ2CNQp/ss0k1JG2tc192qVnR0HnyKxEXIUoTO7zscLS
FlEj1YrgzrY7taJkA6SWnRhnoKLk8kq15x4CElrYycUNDFx94OqHMKcUULbRozvF9HTX/LNdRptn
Pebu3oyCbtH2fXWxx4/E5HaPpLBqRoPpkMncx8xZ46zIjdZwmqNVaqWvk0cLl5WMBccWhMLUoEXO
PYPvAyPK9bvGL0ZjWeyOa1m1lAZ6StEhVJHCjD9+APyqk99KR8Vwqj0zHnTY1N2MifjksIqNQRxT
zys3U4YbI0PBpkmrAOOF77KL6BTop/Gsa1O/IadSbtuO4FXne1cPTMqS3qJs0wpmMtQXadPJsSZn
SxqpgURC0xN0rowgXkq4U4oTUHF9w2kRdttszv+9R+fHp+/jb5xRNdbOLgptN2hAXogT7FK/r94D
qzsHAZk08I2PJtKnEbk9OI2evE8VE0TWo03eaN0uyHRQJySuVlXUuW82AxcSbBSJBRG79PkqL0li
1QNnVO5X1KWICClxqJaW0TYX4gOMxekAXrZz3kozAGvb5XiTqvmGoHWctC3kGNCWS9GaycWrqFCH
C0+cTurnUj1SoOghCWH6KCuhnwsj+0VzckmqCo4OgeS9L2kzCZp9XKv8lqA2sTktwiqgnENNbvqm
o46Y+JSurQfDNI/ZjBUb2gb6RHfWEjqGnM45xNV0yRFE9kmrtKVgKUBkbteVySDSKNCjnLb+7pmU
wDtxi6sedfeKyqVVg2VsKTKuKvZp21J59say2l8EZVNM0hoMlULdlS73CGnEG6o16JU7ToQRt8Ls
bmmLHmk9dG5B/+gXPLrZ4uchU4wqlierwI+KvUqI0QC/wUes8Q4NfX+hYQjvndE8GD44uzCeNhEI
65WWFTb6qPFWN/hK6jQFfeH3FjYnk5uEWkqwSJvBwwJTTiy9Pw+IIVcdKrH2abeZWNc6W+CdjCKD
jjkvomaDuQPRLaA1JeqYr5g/EWn61pmwzM4q6+x14YvXyOmhsLIAe4trbZmwHM1c854Y1JWnKmM9
ILqT3nmhdawyS3IuoJWNm7v2FDGy1SObpwz+fx30hFrhEuwxgnbXAbvNItP1/FNl9ZptFmCtKX0A
ijQ7pjPrEBdBfpsTPYBaWBkfpoouCTbrS9Xmz1XNrAWvFml3N+K0pcFObCLaG2jrOUtqvJ71kZNP
rGHFq5mizd2gyG0ttQm8y6s73zFAd+eVQ6+7CxtNWN+U766BPSePUVc/El4ZFnqJCkn6wF+XlW/e
aJat7WrB5IhcRXtOAtNcYyyv7/3A8ZcQQgumsEa2xYp75wcDOWb/C+oepTQDA8V8NINfAtOK8ykH
R7yQmKYduyr9R9oo2aiy5bvtQiXWkdcnN21H840xhMVxCEJcbOlo7BrcVQTJxc4ckwxlX+tv0aMD
CLINfe6kWAjAOe27g75ft3TqacN7LpzvqW7Uy8gLxr5Rho+OQTWYqGBcTqXLKuxbw02bUKTGVFgd
SdFg9cWcv/TmfuS2Log9UJO3r9R8q867bt9GRMAmpsR7fey1YxWjCvlZHZ0cJy92tNlOpzoM3G09
aChgUfKSOY2+HWvgmT9/Er0V//6n/h9f40Jn6zHEnL+nLNmx67KOrVaCT+vkcKC2tTu0o13uPXDP
SwA1BVF9k8hnyd2j9H2q5nwlT5b02j01cD1jrjoDt9ku9JmCH8qsuaTF2DBE11HjQ4oGB8ZRa7t2
RuyaIF60wY4/hsDYa7jV1wbHhkULEeZ/DcX/2lDMVvpfwliWeRKmf4Gx/P4df/MT65rxm+kCAjel
DbtY6fywv7FYdM38zQKHbVqwWCCrOFiN/+4ndvkmMCuuaTs6f9L5q7/7iZ3fLMd2wbIrbgZAXIz/
xE/Mv/4XEAsIdLjvPD2N6ZT5P9jrXtd1bdxZ+j6s1VECekxrNmwdnc65/DfOXWX9M/UF1DjUF8ux
lKYcCwg4T+ZPxt2y6MfUaTXKgVWAmpHMiKQOHnA2HajiUceRbSqHA3EcSIGmbfSrMpuX2JnlNrd7
8o3mUxCxan3RrvKCFIVfb3JZmSujCNB94oPmkpbVUK1a4vmoBlCES7p4phiJlr6C68CsYZOj1FWc
2jIJJBBQ97trFfeBGmb247OPSLNoZ563xIbguyR8Br+C/xfRYzByfpKj+uzDcekBiqEL2x0XE8/O
6V7VXBcUhS+yZo7Y6gZWXt++QkkysY5xTm5fDIlA50wG5kNtuOYuWl9068YaB0mCTw8IQpFCIJUF
UDJlHKpCvNIr9wjR+w5627rNkuuUWTcBfS0xxsO8k3dOXb+SZ6DAeLjvvWSVI5TqdqwWiY8OzJGg
RtL3HJB9Oqq7Bv6vCfdDUWDPQdGmzkKu9DZ9DvAr0vxADpy9BTSv9jTCVFyMXWmsDTM4hTImz8bw
XpUdzkBub1t7nLBozAVIJbRATiLaVpFxJV4b5U63yMDgJvCxKqo9NvVw2+OVUNGwGQqhQRyNgzXP
kI29z6nGTK3+hMWaTUOPBDnfRTm7fJeTmDUi4IVJOECass+xv9c8u/yQPvZFFjsa0K1g6w+3iogd
iEF+LQHExaM7uCPOX25NkO0eBSbTudyP+kX6BOm80B/Ajnz7DPe20k/l0eCVPGbAh1cTh89lKuUH
4I9jTjJ0m9ut/kBwcdqaDat7QamrrMGmdFp3ZKRfrO3W3mWDg1JCmT0Zo9C7g4ozbYYA16jom4MR
aPKx5onsc49WG5dBTlQ75f0ICPQe1Ee3JNvKEW2CT1knJjaA3rxN7YRUGTVu6The7SHgDaL3X23a
YglLvHEdVuUSr+yl9L12AVDQW9badMc7eo3n8IFMZbWjAfSDJC8HKrTOpZ5NBLTRqbtC1DuP5OBS
9gwsmnfBJpLmy/xWcqZbpmP36ITRrU8fXRQBN1FwJaycit5pUsuQ0bXn1AQc1UgC3GPKyCnxfWJr
sxgt+yUAy6e4wfdgl2DdYvw2wWSWUFG4oMyhf+50LpIJ7xPgwNuM/GNWYhuj/3HfuT4RUssjjGg9
MJPtl/TFvWGb2zYa7VqNaWI0Sz7cakY2APahXKoNv7qMXtO8urYTJo0EyEJj+Q9Gie7Y+53LrqlD
WlvJnBRTNRlPOKEJSpvOY4kEnpHuEYT6Bvuma4tNR1/uSM/CQtp5tSoMNuONRpssEZ1lYZTfSRTd
Z2F2iu3si7V8W6jh0Y53UfLcuGBpXH/6IP2kLRpGjQRWb3xLg12kLnQDZ4u0IH6et7/CJtkVHR1P
MDHoHIMgklWwizBQGwdIScEq19Jf0ok2nZ8tAQPEbC6jVzO1b3X8NzXk3wXzOOaNdU1FFFDDDgQK
TpqSQT6VZeH7YE1faaDfwd1cTMZF1xvi+sSfF7Z8hwlUTeFLznSoFtifjcg6oK/fBBooUqQt0nYB
jA+a7IBxWqhNxdqCYomTesl6cxBp8ykBHpHc8zO6glrqgOQ7KjMrghrZm+MqVaRvF4nTftGrIxd1
pWA+o7AapaeAVSJRDYkWL6rAJpjLmUFLIaVwJaOn4aC0/WZryfZTODY/u7FI2/7i4NXtrRnzgiXF
UMNOh425NrVJcNwZ7aVzRNW6zfrk1LnhQc8EKZTyNXGGX0Xo7iV0GQPUeJ1gH+eSUmW7rov2qIcv
bLnRenJ687rvuGjWTjnPpMQFUXGb6R7ckPm3iMvH8BmR3htV+DEDE3nXxnINSWKnu/u+09/GLH1h
VfQXuT7d11V8YHhynHKXebpFWM2G8S92LZCY1G/Rk4bkm0DoMZVgMDyILXi8/O5opWiVc9ZXJe9M
dT59t5/hno9R0zI9aU8sQi19pepDZ0nEaK6DKbNuQ6PfKlQRL2NIHtNJLKYNXXDgThNcEgxpmuha
G9VuMJoN6uE5rppDnXjnGu8XOBJGGpo+AzPArpo688pkWVooQQHEDUmWzx/KL03lTCSTs+UU2cpU
GERSZ2Ayi4huVN/USL73vb3ti4JN6sWf1wRihTjitw7ei0bdcEbadUrfObz45WR+ejmIJq22ntlY
H3/+wu3uQBZoGD3aIgChQtvE4L8V3DKQj2/hrDMt+RYJif0pfcMS+CY7b1+GxaNwf9Fp5TDUo+rT
aBz/Tl07Iqx3Q4Kv3piASNMAPnDsaDi81EzZc8d8blXp3qE0S3ox2dFTst0cTJu2jXHIuDPGEjwo
N1rY2j3HZYrlcDNWe185kiOENy1HvbzTuK0cNRHCWUqji9YplvHyvXWrbyJR94lTcDWbOtwKYAuC
hcxni7KAuX8cSXUuptq/E6LCc2RxjWH5ES1gq8g9dEoyQZto/e51Xz5nvtIWWgxmMzTtY28J+6pn
3Xxc1t4q4D4PCqk1LOqXoejkwxBNNzGvRho2BfZ+b+dZSbHsjfcSa9N60q2b/z0G/OtjgKsboBL/
77nC30GOTf5fm69fX9V78mc64+/f+/eAofObq1xH00CWSdKA5p8Chu5v6IT8j0oeQ+nK+gPOqLsc
FWhvciWpN8c0bPXHgQCkowKD4Vq25Hwxf9d/EDCU2lyn8pd4nSTHyI/D+ObOR5Z/qlsJO8tWZm+6
u9IlP/MT3418u141qPRtbbDllk/m1A9bALcj3Opta41qB7k92UWxHrKWa94u6yAe+i2qsDeJY2HS
sghPzl9VmXcQJWtz7FwRga1zUXL4T7xDG5LbruWz0Y2LoP2aeKxJlmK6iwKHLSJlhNTb10gFKX3M
hetzKb4ksFNEe3VCnPlbAg9FCFHAAFbfv1jE1wYss/TN/TLADgwEgz0YggX5hUXqEmEmPhOBQmYo
scQYSRFavDGM2QeTLw0KFtvIWPmTuWx8yf/pdEaSvqlK+oWKdLamOvvYbgDFY+qGBLuw8zp6HcP8
3AcgmhOHIGU72IStxmhahhDB1ok0sGiQ1bjTkqCAZlJLylFokda7Tj+lWvJNOTQyUZCehjgYnicY
2hEWlr3lDD3z9W6nW+oXyoqzjYgRgf/B2ejU7kiAxT9GeiH2AHzua31O8ZctL1jXLQ3KnDeWct6d
ZOg2PbjxWlwqEVfIyh0VHELb5Tb7DsUDl7rjfDRe364b4MGrOlQk2Giu4jSo3fRh3K0tUnkraBVr
oYkUfFYTURsL9S6rpme40CAVmvaAWvSZTy2ICEaHoZHRz0ykSqZYcnS648v0ETYSI1bLZvwWdMNK
UyFAD+6ENTEjOelY7HTQfn5tkI/XhHsxuvwjd7amO5nXJiF04o9zr555RYvTYyO+r3o06sLIz5ky
dkONcb6SuM4tmsCw909QDEMyrHOyvxn9O3gGPqCiorqEeTvtqpJ5XjumoIeMJN7EHmVYYADBFlkR
t8KZyDdA/KYqoyi2qovZF+fxWxI+RSZ9wJZqkG4lN3qhu/Eac7DkNJSVREGxYieqSAlsNWLVI2yS
Cxt4k9m5hQlR20V+Lu9co63/f2S+t1/5zXv6Vf+fmcP7mWMGDwkN/Kwbf3x2vt88/PMD/vJ4kst/
4/iu3pv3v3yCn4JJ6G37VY13XzR1/f6zAcbOj/x//cv/+vr5KQ//ZmlmOf2XS3NbvWNG+MuK/PMt
/5BoJCV4yrBZ62xLB4H7J4nG/k03NKQbZQKr/fOKLC1wucrmB2HRcxWN0f9YkaX8zSAnzmpsWrrJ
g/6jyLeOHvNPSzKlvgrRBBKNVK6mzULRn4WTkAXTTWOJyXe0P/IOUrVd99qVHLh2Dc2YdKjVgiRo
Zle3HRMQqYNbDZlRtWNww9DYvxZhlHI+1yyKFPDoTUba0PgYabc/H9ykq0EQlM3+51ObYNoGa7C5
yL3O5F1sYjSPArT/Pz7Xw5ThuoyPf3wp8FsLOsL86KTTUmetbGMVk+HeTValHdIuweXjtPLoZml3
DKgB2eAKH/aMKx4kh8aNmwHBGUZB1Hfv8TyPMvCLaEWznE9oTsO5RuM0+FvvGME/rBaJ6dtrfWpg
VMxfFFNO/UOg2FJSropvLcQk4aVHs/CT1eiE5qvnAmQ1U7e7+vVoXdKUWDMHZeNVTR4xJa2592Uc
IuuHFrVb/Wue0XWmtx3DVjP3eTrUSsRttMMH5wMbccaD7sCVYM5kvuhE8xah11QH5WOw6tgUa2QI
TuHIVLu00nQvJpyBgFHPVGTsRtKG+8ZzkQqePeabNOwg7BhRbZ2rBhk+sNyt13bqTvq30mmj50av
UMeVT9dmZ8ttkJcfXT7mF3Ri4nyqEu+65l3aIKwewQC923pFwIJGG+ZRxJcTo7pkqcCe70Ih7FGf
gqgg/JXNScwCLWf0B+fKnvuhzAb/texMirTgINz6rH003acffSKLqx127pLXKw3t/tHFzrHw7bF7
1ybrrKKGstY2nfPq1S60An3pxqmzneoa+J2efkRW7BBnpNZxyqdjPRXv0VB5O2hbHf9A8hqP0Wcu
8hmsA8oMHBC+OGq5R0YJjdbe+LF7LfL6woCg57dAj/mMh34C6/ow2TKDqhlb/K7A4Wl6km09Rzyk
is44eM5T2p4BEA1zHgUHv96+R16CARibIQdgD2MoYDTm44+2Lkls9zr+/Z6hr2MzXW0345QUJyQm
BKrUoPaeeLUpk2s3CHGQ9rht6E2CkRTGBBzMYlGEQbhxeuZobt4FN07f3duGf6FvRK1rr6HmmVqt
vQE2wJmbyoYJBTCeO+XcueNG+dN+FAEdVbqhL4QbXj2v10kVQow9MLEg5eliHYjlwKfRi9ODaP8h
gtYpR0MXGTN/qwuC+NPYdofECzn8VM0aqGQBZ465PPUDFEA5RXHshhfB2PP08yGnC+z3P/3xtbjt
eY7revDinYri8vTHByM0mnUBx4whXEwwhqn5ucXis2qCoUZG4tBn9e42jkHJGCSkWAdy+2S7XKuG
ABI4SiO75h1j8pIT+4YJ09Kx6xnpbK+1yRyobuZDh2H84OCBxvqAJU+LOm7kTmDkR2b+f/tQFuIu
gqO7KaivP/hJIg62qoEpOGR3hGeleNCgWtu5TCh7QGXsocfeK9ncyEGZr5Lc2pqNqr8nyeHfGi72
sozx5WC9WgJbepRMYq1DuHst3OkQO6720BdRdKpye1tqPRKlXTevTvDVqXIAqWMyq6SJYII9fh+U
+coKC5cYiVad20FUJy0GL9mE8cHKWvUwID6JxIres9hwlogr06kpuv429agIDDWbCyOwwisrmQmg
LywuJX2XN928z7W8IXiHiHVDCnmVJoVxlX10xe/XHoOY+WkEhvbV48DpOxUH4Mz1n6PCxnilu48O
uhH+RNq6w+EbxPn4ouvuyTT9am2TCQc+RW7KkPgMWz8s9hLTBDZulAXPfuWq21e9v/PmTbKcutd0
LpmiZafI8Q2Uw/jelM0pc4qnUFV3eikXYanOoWWPhNJgXipR7EP2/1WqXnoqxRdBiuGla7yWtwg+
OmoFWC2j/JX56WsfASFobWpmXBxfoZyiBeQsiENudbDNTlzsuVANYMrO0sy3sMz7zV1tDs+V8DHE
1xb7R87rbqqtMn7XqwzbYpMK+BTVkt6Ydus7vbsQdnMdeuPRtrQPObHT9/Vjb/fWTiokgigN47Wt
AX+vqlDD/PnNBhFEdeCEi9RI0Tn0+MkNcHTW6Y0hqpWv+7QqTUTGacS+pPRo9ApBDH/+rjupeeid
cauxK2ybQwRSj4LO6SU08Zu0BaM8jlDgObujrBDj0njGjVvVJuGlmoEVJnpS8TjqhJXNQPV4aXK4
J6X2zZCwfjFIKda+ZS90+AIYJfJTRRfuTeRpN/gesFlSFpP1ZYFwjqwDB3OfZ/GwBoqNyVbMkVnd
Zr64EA6FOT7JVhir0z5Ph3GR1/EDROFpFUsC+HnPl2h2KnbIF8HO5/UszL2hFcF7o7imUxvraqOd
K529vSUwY2usoyGZh0013Rc5i8rgMAfKeet3vdib4CE0TG+AklPsG+opp9F+qYSHnT4V63oUb40f
HK3Qf1ZuXEOvj6dFll86b+x3RqLK2W9wYofEXhybyjJLXciInYBVY9R7t3a2roPD3/a7MxW7X6EX
DURvAQ0Xj9qob1tJpUrKe2HV9OkKw6i7VnozsK76OtYst3zrB/0x1BuFf8tp7woYJ9ISPteo/93Y
HdVRtQgu+aDBjaG3956akptC+ScU+Z5UmoxXIYjzBWbl1RAPkNpBd2HMmxle60aPHnJTwOHI6XEa
u3PdRa+4oHAQm+Wup7hkU7dgNgZnJHyVnhJup4oaAc6fLIuGuqH6DFMVoWdmRrJcCrzORUILXcKB
e0Hd7dajyBRJ6dMerQ2lV5yvjekbEz4WMep1TmqKbsI2K7iLU3XmLrAJhocojYMrJINN7+L1p9zL
ITIbgfec5Ukn49QqzX2MyfGOwAf7lRNlTp9wc9kiuk6PqiXXUz6M94ol0A/2Wlnf6kXY3BKNKPEU
uixtP1vYtDF3kMnGZVW3vPHoAjvFOeR6FjQTCzhWt58PvazLU44/RrgYsAcOkiVnBj3MC8wzAHZG
ntwq/NkYpyRFDLO5WP6LB6X4qcKRdetkxfHnM2rQOXHa8CrKAjCO3z45FJkezVpsSwEqsmz0eh+Q
KRsBay71cpJnalEV43T7perjeuUIhHKuvytjY7Elw8lr75UgGppMHOAXvvjgcO3yV2nnmzrj6IuW
Pj16EbaXokZPmTjaaoVmfcYElozwpcac/tFVeDpb7hFxhI+CleQ79oKLW3TgHnVgHOy9uoW0SsVh
GQ+hUBEZKLyFmj99+QT3cfSwgwzqQttKNTthMnqO4hnWYdnTPuyIryaDE126QAIlMjwQpekUrtLR
B0FKJgrfrWyRP6AXDDiBILq4i1JQz+iVJEr7sfMW+cgKLoYqvYY49pZW81qUKdfJkIqbXtje7x+6
eBi2uJSjWvs12J17tlaRD90xNzD0sT2hu88ZrRupMlKw7Jz9AeILrpPw7Jpe+N/sncly41iWbX/l
2ZsjDX0zeBP2YiNSpPoJTI07Lnrcix5fXwuqrMrIqMp4VvMaBE0uD3fJRRI4d5+91173JukuNoHl
qSn1krji3F8Y5Id/fCpRpb/vZLzWGzUeBU1FnpnjImew8QhSc4JYRAHw2ZHe39MgYfTZrXEPlECy
e0ig1LjNF1NI9tubzia6ARb5pH8IWvByjpF69/jyzQP9Qmpt1VX8phX9NomjadNTuXvnUpa2CCuU
LXqN5kQz5Z8WXsmNnqoHwx1mtnATvHkwcWVjBx8NA8RCBSCwqwKlq7G9fV2NJsgFqlw1g5Gj80+4
3PiBpCJj4SLejdpyLq6l74fe5TYhyzfbDxcsUhJOA+rJxI27jG0CpoNmndgCmUVxiJq8XJPXfCkj
tDGncl593y3XlQOHIkfzICtzFmGsrdIh2w5QWUi42xPVW7DvEist9l6vsfVmbqsS7WtO07Dsaj6c
cpdlYf3l1AQgqDUYNGGsnNYhMF8Op2hIpy3Y0waMU0rUmQhB4LFqHlqYPT2Ib0g8WL+zTLGY7dlM
RN13q7VkkgN2xKqCAE+SdhTCOWKI32KzdpeWi6s6pk9ixxgPJqnpDuU0eedCcroFGYKnmRozYyjj
NW5FH6/NAgYoGp5UnxxkthMZpV0zYbou1cmcGQpVkZEc5cI6EtHGxUVOWPlPpECGXc3qDMaYuRfu
nFr04CaYuckEqgxxNXNS0VpucXaIyS3DyNyR/WRIdS8ZYh9UjZVXTSeVufpTWkoTKwK+Xw6yzCaq
hOfTz4jy+aNQEC/rsj7emTkKZslRFFQc/XzKcBdN3zhXKzb5lfKxzcfd3sB8v0xnc97kyUdnaoNz
aFQ719bzE4GWpylPl6GhyodwLJ4dg7yB1Vl3pV2Xj1PTZ9s+wqMOzyxfVQPpxd4Yogcf1/ZS79vf
bT5VdxRkKlDmYfpRWeNdNzXpszQhDSdQnzY/n4cnE1ilvqS+ZDh6Vhpu5LzyDIqiIAbSVdeUaOhd
pgmwxvWiJgRqWnIVx3l1rzVl++CUglw00SDaPqulUO6m6xv9ig2Z5G1bftN989rpdERo+QAUzOQU
UU0Y09Kw7p5DcqRTrNEZ3BoJIiOFfqUN48FP4BxRQMDXZHHS+UO46QlD7Fqu8XZYU1/qkY6pzIB0
fUqVavlqD+pX7QAdEVdB2HMrI7AUxEiLuyFkvddNvvmhy8ehkzu74N9clvVn77DGb8r696gFBiwq
fFlRE3V7f2jUIu0ISMY+ICtF7cTWSes5D47ooM03Gm+E7iWMcu9luwCDO/12x5kfTRBXbDWNLFyD
hrIcjJLcLoB5agaivZdmxqmWyaOqxnht14DqtIC50QXof6Z1dK5li4kXc6dPdd63+S7ldIOComa2
KKJpgMAqWPNznSSor7RHIbhcaYk37AmCcLZ158aB+jImhBGNWYosc4kIYucAJ6llWJpW+Cw9kiro
pgjObB7bQfNWhkq9vS78ke29Bq7MivQDDNs7Irsdc8ZIpVzdnjPfkthubHg8eKhBJL9Otn6nN+JX
xM5gBc7XWrV8eh2WKSyCeiKxJe9cLw1fPZw6vMXxtlHDBqcIx+Oi1+1tFtsfgQxbZvuqJuhE7p5r
KUE0fHJ5CBCEghutCtJjG8+n2UTH6UMAZlnWSFpdX5+455I/SuAIm+PJDsK3yJicRTcOxGXjOn8p
NQw2cAbg2ctT1dKYmzc4c/JYq9e6OjuVVR9ULIFp5cCXPRTc0WNIprOLH5hEwWEgarIcwaAxdn0x
1fuAo+uetXW99z2ptn0oTyjLl7werK20lFr2cR9g0cCA42jevrWtcE8P8he+5wFLdUEtT1cwifQW
1klGoVhmB+p8mfjBw2Zllt/y3MluJnyJhdv7x9QPzY3nOvU1CaS80LK9tLj+YAmi3tUTgnug1Sdb
R5BEp08xWEdzNZJdWYdQuc9mDgwQq8te5gQlqyL47Dr923INga8As7vRAiOq7ObUKRinHGjrjfDz
30F09DmvEUkTv0PdJUOh9HSp5DS/4MGbOIF2ohQ+IZNRTE80pBJBF53xFk0wynIcVugPoPXdkva/
fjLazeDEqO2DdZ9jBFvNKQhXq+PLz0PBqynr7XOrRzejMlL6Y6Lp0lVduTC5NNKj9xBqVXyXV1qE
YdcgqONXM7GlmfY2ueI/PLjzLzk311sr619JrmJeavt2mZTuytDKfpcl1sswAW1QtKsGDDXnvvS5
B9q0qZZDy5tCCQSUoXgDGQqTI2vCFSgcc9UTyrrU2qp1CGoDK3r0qlCe7UaRXRotkOMp/Qiujd07
1fUvFQ7ujbqDq9Yr/bnv4FsbPfZ0Iw5JDgB441k9yTSjGzQ9O24MS2F8tsqcsN1QnIMUgUjXu1Uq
8Xxio3+w6j570h3nZmCKO8mCq9VoEG6d/McuRZeotR7WgD6IpUxpxUn0YGI/wxG9qm9FyVINqgH5
R5NJEaqU5o/lpsRuuOnNjLUPsaLC1gB302S6YOFB1Vqt+mvkUqsGzmMLZzIgs6o+sFTj4I+t6hol
jMcVR6DK1xLKS/EByyS9jRERxwFD4F1QxN/Uy815XlB3ZRzYz7vsXYcjRVd7fqqIbfctnmFplsG9
kTf5msY376YQIZaAdSRMTvKsPlfm+0QYwb2cG7oUbO0Bmu6qKG68I8dj1Y44mZtkBUXUeuwIFcGh
youNNSDEmDWdvyl1jmEyvvcF0NDG4QqEQMh9qOOZilnqIw77T3VYXVJutyIGvcQb6diq4t2ICS8O
LeKMV6vkzvPHaWF5ItpQM6QtnABUVp7LctEgVG5F7hoXVekMacJ458Rec+y4OUGMlJtZ26zRXswK
d4nb/8IB2QBP0hoqdCVXaM0tVuF4CtomP/48AC59THywKB0jAi1sJbu4GBDelJ1pNvefU4E3mgZd
++Dn4EYMkxtjSJsKUH4OoR6gGSDlC+G56okDx4h9J72CBQuOtevQZz1aJbxHuMU61arUn8200QmE
Szuuh6nxeCGzBWujzty4c0QnaoPnjlBqPFDGlfIcxwMF5SpGSWvSA76ilRbo/cnKswNwDJ8L4cQ+
LL/o89BB+6iDDc4vzwP5ofuxqcWyqptHXw3a2jSbizMadMZbFWVpXGlN2B+6jJ+rDs9m0w7GReQT
fSmE99yM66XwInI9aKLLWjODVZb7hLxcjTg0xkSiDtZn5/fegZpB7Sg0KzwSNsWg2OkAZ/yYIh+K
C8ZNAK3o3EXUy9veL2+sIkI6PJiZHp2niObO3uf2E1sAwifhnlPc3I8IF7+xrbIiHtr3juw2+bFN
4fFvcrg7j2zWiSz0X007UvCuIQ66vr+BfbNBTq6RaJxt6wVv8M9bTDjAAUbKOogesZR/NiKLFLLu
PFDGRlK6bQySAfKdDaa2iIlQpmnZ0QGQ3nu+CemKfPGY7/O4fNNV9mHU+oaKR5hvw69uoIBC2MGD
Z1n3kL+ws3L8jSxqt+FN+Xb9AvV3l0qLw5C9ibwScKu7CdLq1xQK5vXxaQiZHceJhKfZys8ee95K
TNNrRRHoYgi13wF4jFFPi0NIYcnCAmuw1kYqA6b6FTYandrxxtL491pxeQincFiJTB2cSKMliJiC
ISHzVBQbudmvrI1vfuKkW9C7D20e7fSalXMd8G3u6jg9t5JdhgekP00J5LNlBdWRQKXpO/PTWeZK
p72QPfYCzy3kx5Ece6XkWnCCMfLpc5TlZkQeAb4XpR7xzGiBY6Fg1vOo0omKdJ0ORXKf1/QUhSRl
VvSLJPc/nwtiCnOL1GlXOjV7e9tGmTZ6lOlpfvj5KId4tplqoBtiQpjXRh6ipES35+g6rKJgNi+p
dl9kM2Vu/shtKbX9l58T2QCGfEaOOuKG2jbRdMBfRsWQffUHo36Uk+RCi2PkQLNh89jkSLRJxk3j
53fzVAPOB6NuESfuvBYPSHzCYdGJnD9yHWwe9UI+EKfX739+FTS0Hk60Ve4a4ZrHKpPI8RprDExK
4goiwFqmTS9f3JacI5S46ovT6Vb1dkvjXnbr6HVeRoEpNm2dAUDCOAKyZn4wiqjZS1epncGdd0W8
GbvcZM1nrvymhUN3cWPx/vPpRnfJnTBTbwyUhddozrZVNmVBaRk5j6NFudD8pzOKkPciASiGHLqL
bcoWVF/Ue2QA7Sp70czw+4M1ujUqYNd9ggTeWGNYvWLIJXBcfGNmLi6F1bF+SEGyUAtwGm23uPx8
fgCFct9k4z5nexU09nM2xBRU+sarn4b5S+2lxixzEgnuVPHCDwdbM1T4wYERVVI3wBEkuv085P00
7zqzh59fjUZHxZ9KOy6zfnSTjRnvc9rD9l7Vi50eG59UMHgnXCDGtOrILe//16/116YAg6Za8gX/
2rC1i78/sn92Bfz9z/yHUWtmusNtxxdgE8DQ5638P1p0fcvkSmy7Or+PF+vvuQ3T+BufxaKl40pm
ka//oUMXB5fhu1gF2Ef8WAb+JzatwOaL/NmmZfkBEHSXavfAM+Zkxx/CFPSVRKrQvGBneL7caim1
Z+RMFobVXZM+fCPJtmxdbhd1+ha07P7NtTDR7fJy1U31Bpr7NkqNdQUVfICJkTSoic5Cy/1lyKnW
APzgY8HqdYW6QnsXkBAHwzzUG3bQ3SJKIJfHzWpKyw3lmatOPlp5tWsdB3gGDdg0aYjKwtSabmbi
IqkPRi+oYI2x8gWSFK2CtNNue42ZNNGXg/VYz+VoSADa1uVr6BjGc5WgGtVPUg3NjOXajuYdJyN3
n9YIMTPPjcssfUA17MOmNYO9G1XPgEF2XK/UjR7DlpI+49SgqZ705pN2GkwBY5FfsgAsjO996pKL
0zgNl7rXro3ok7Ux0u2WZO7OGTgjESiwoSt+Fu2KWwVRh7L6AlcwbksnetLxA625E1CIN3c1+f7c
2hQ78s16wb5bv2VnY+52quaWJzqczLeA4ifOvd2D8ryFPndCjXM7VElNFPz9dM1yLd1UVNi/VUX3
YHieedXoxrqPAQ8rt7iSoRw+Ze1AvQqoOdK8x3LymwuUCuKTKFJLaxYbDFWcHA6FuxTu6b3mOtlS
WAP5M9srlwyY+XkK3pK5Dyuem7GwaK/hjvmHag7m9nN/VjE3aelzp1bU0q6VcB9csCMEczHh0CWR
ePMKthfuNMlDjP59Qxoqt9T7det07u/qzCdqOHZNpkwKO02AY6meXwZ7KVB2Dh2qIGF/s994nIAX
g4ZmFLF1snAVlqtWWguHgSTsJvdXU9BKNhnGV0d4Djs07GVIVtlK0febYrZ4VWoVu1X1mo/Vi5kE
uFrqrngUHid+j4MiSsRw1bzuyRqBxtpR1G+tFBUC/ZtDcN2s1IQG74mmWmT4Fu54ioeT1uDcFeZR
w0ksZCAfoJx2W8vvW6YCxzgGLmWhWWS/iSmNj/ZokTmw6WRPbP9Zkcn+ndsL6MTWdK49eCKLwOqP
RPeaz4hwDJWVcnphnOP0GZrFjVakbB1wVDwHbV9vK2XAmocf6WnByAIcXhxQZONe0zQAxZm5d2U3
3WjyTJaw4do3U9cxuPjTtSyb37ArBQ4+j9dv72TPQpu9m750HlBszRVNytNSBYAcoXXqW10lGOyy
PCBajNAaZnaCom9DDi+EugJeWI8lX0TrzBtpnLnHAVloghm0bIUcoUtzNKtWHffP90ZFZ8W2bCGQ
O++8IBkfCJB4e6dWcmG8JBIlGUI/zEbR1DisBdskQd6sjln06kbrfstnDpr3QI/EsW/i/l7XG+hp
8wMUA4z1DeKCb+iPFR2Mi26wwPM2LT2MITUzHUTHNRH7YZ8PZngNnG/a7rdjgU6BYeIbGHq/bnsf
21FlhXe1Jzz2ns5wHCttDrZk/WPBYC6M+cymD1CNIs/a6GFs3nVcx+bQq3seU5QfVijFNjMMmmJt
8Ex57SAcZHJTZY28L2Gv3IkQ2DO5h4QsgVLYM/2BVdY0HFsSaStQBWC2Ao1pPBNiZspPjM3VV9dM
9QrURLseszA9pqG1Q1d70ErWsL2oh23LgLZFYqZb0h9Q7hsXjooOamCpkulSCukDgiu6i6lV/QpX
evpEWRxJAw3YRMmpZ9fx1KUeaW7++r5uv1r+kyP7jkFAge59g0u2NN6wMliw+6qND1pNtrW7QJ+D
F5obq67lve1eyrpVm76LtoGm3ecU+K0dp3oGD0c+i7LocD1V2S0v4e9Zr6UT33mw24ai3LmO+K6y
jk2/YzMq5dmzdajN6JLUbBJoIlykvQAiA4aNgdpR7GDNlh709NHDGHxhccEuxibqLyN4tyJRHFf8
m1Npco//jSDFIB+1ItGB3SY9PtwkPtayTc5TnfdAHvKdnoTFPXW5xqZLRqbFwu9Aa9n5KpPZBd2M
A3XF0C/KEm+Ij/+efrfqGXBUs/BgGH00dKENndhjd3L3Woxbh9SVu6W9AWtQN8SbNrlvBYQDxOwW
5XAgXxzp9wUT8mRa2m9sDyBPzOoTnANwcTYHU/YkUyt8GD0aah2oxfhj7eQtNbV1owWMqZi3zmBy
6vOUmViLHJ4oOcUDjV+lPPw8VK5WcoA1qceyU7kVszosDVyyg+PU6xETzrHOvU/p9+7dJOkeEpwZ
YeEbGJ0sg+Vg3mdnszAyGIac1yVjBlhC8A8qCStunll1M+zm6oVWfwLcwvUnRaDPcJZsAhNwbeiJ
7gbcwbyAA1nludvdgNOugXCO1IyFzX2n8o8WrYaYBwYKksvDyuoRD0Re8LbNRL2ZhJ8yZJtIKwOq
jKWLTZPZOt7EOHosW7ppEyO8N0pvPBAPr7mazB8C8p8OJYnAmqQ2qobkQGyJpd6SPTMRWUY9+9ZV
+EQ4j/h2tMbvYcDVHW6tz7u1pfGxRxuZpLN30+hzNJydjD9Gzi13wGyPNTvyRcuraWnUxFlIJS5S
S35NsetjO6ZzbjKqMy7Nk2OYVB4P/XfN2mSB9NGfgti8Knc45/jiIxUH6KdyX8dsNQXA3vk+4NWP
NstuDqYdGyImrBwTgjthDkfZPUyZfmpU+1YOHZ0g9UBvrz/8tpPxIAsoy2X7FokqW2JipdiBO6KG
PB9FW5rddgYHTHrjknDZeApESnGxp46JYSxoZDae0PUg0rt5SruhfE2T7iGjDCcwx40d+NdsCj6w
JaYLyFQvGo6W1IqXkobVAv79iuzNh2+JiGLZ4BBRtOymc4plyk5mS5gH6WiTBDSISRzTeoftWyK/
RPp5FD2NcqUAPRRDAIvEg2YZJgR21Dkn7n5BUEMXja13J2O8lBEx2cE9VGbm8SbENVR5FtaRESNm
kxv1snE0rmfBpxtlxymkfLjDys3GLKErY6KKBVlmZVfeg1TTHe+tdAERkR94/lxk1mMRWIqzM56I
wi52E0RNEWQHWzQfmf6knaTtWMted6eFEMTTxhqOUDacysG8VSOGQcw/PvvzD6rkjq7X3dGtOuDD
QUs1MuYMmAY8Q8Fj59JkSPunMaUjz4O4j21jFXXJptbCdTyyCzT67JShpy1s/u15T+yMjPAR+vrN
zG0adK0y2LFFMJbSnA5yFC9+7YFED9tiRcnceybjcxaMvxCHPkaziVndxA9DB/Nist6binhBAcpX
y6pNOw6LxHLvvDwjRKS3TMLCeUiJxwUjPRFVZNEuZOJfaqMNHLWFDxwMEWQwNrTUQA3OX5toegLZ
eI93FvBMKaBOdyHLAHcLO4uUY1BgLqAQtzbklxFanPmphd74HBvSSH22BZFUc3I/Xb4HgTaXRfGj
svVm1Vn9rpSOteib5gYdo73zdEM8EZNfomP2V5255SnRuZX3Dbxe9G0yTR6LotkKEtEreMS5KY8/
v0QWKXmxMMr8fI4dXMF63nPiHYe5ZGV2nNVhabw4VlAcbAeTUj+C+uFS4e08u+6vTVrCPKV7dBTV
i5U67zXsXDCFEiOdoM05NmX3woxPn0aTj5fK6JZzOTdSjBt+mvUhByxRb4qpbb9NKBOLcUxZekwV
GE5aTcgh80C7RLnqsaru6RBHLGma11Cn3CCKS1Z4fji+RzbHr1rrXvEqAzOLEZH6yKlPLZkNNp52
vqenmKSFJ1iqc3+jNwFnByOVe9+W4F60miYndobH2AAqxGmQiE4op+3QzXKyL5ZNo8eXcqSTU6K+
b/tC3Wth/2b5LgxDC51Oxu5OF0fLMatDi/g6MZMeAvkrgeEtMVAXzASryrOB9iI0E90sj2Zkag/9
x9iZy8qgu4nmifyuCqBg8aIk3puXOzvAL+DHBJ47yWotY9BRaVvfw7CdJz/3ylW1W0KyhDbMGXdn
mb+yWNRnVjo7thhMIp2b7NPWmzaNmMuQrW2OeWEftaTypU4JFWSY5yTIg0Xi5AV3Xgh4la3sJYwP
igtkThMSCd/e7Z39SN38bQAPFY7gNrLOuJT0BnM8KLOlE1L841kN2CKcBhiofLUThmggibCDqA2P
FVFB00AA8jVtjO9qjjS1uU8pa9rtf/hCDhtx8rneQ25pDiY9LTPXXlbxTSsaxFlzZ0uz8R4DvcPj
E4Im8hLS1uxJOGpqzdKr7RzZSSNLHpivtjeKO1WzcKYwWrL5pfcZZzYXb1Ge4UC+jzUypFuwFjas
LX/iV8SNr2tbNjWBzbtfHZgVt0lK5rfUYNmPNcnf7Jz6XYaZl9OWy7yT1zm1tyJ6neQ7C05s8rp4
Iliutph8Cvo8GxKw0LtorIH3n1DrQdui680lZs2HDsbKNWsdTwXEAI5t1kHq8inmBrtK7LFdgv5J
j5mIs6Ng38N4sTQZJbfhREixTXlN5OHSQr5cq9q7/a/W9ddaF0kTC3HqX2td9x/jh4qbPyZg/v5n
/jMCY/2NXKHlzTCSv8cL/5NS4gIccSkvhEJm6b5DOuY/1C7rb7oFyWPOM1p4irx/qF2m/jeXXV7A
+9jmyOV4/xOx67/Jv9iAUExeXb7p8y3OpYh/0LrahAZit6rlvgwZ4ESJi1yYhFW04c7RNDyHLBq3
fVd8D1BBEtp1V2VA2txXlHlQfbYBAdquhMVRTzNgg8ti3FaxKVasAleTGtRdn0aPZoXfoK0J5Gtk
sYXxVLlAgj3lfLZtdmSpvxRFam8mz+hXlpXaUFGD5yw1QVBr6iRsbgxRz3YqXtqUqCyqIhKboW4W
lcJ2DUf9Ienrr1bRWEFnLf06HZffvkJsyVXLe668iJJDBIvz4IGRrNjbhFIWmTe95yJMjk5usHnQ
NUyX9DDrumQkiu5CLQB6FtLJ9YeXx+Xf057/p2jzSxkXTf3//u+fWybJ6EA4mJ9Ah/uv6fypZTJy
sn6IhF3upbbum0/ZhfAzUt7vZtxfuMsB/kIF3Uj966+/7o9q+cfwKV8YUI7uoVSYkGmsP6maKrdU
N+nYuytLLPCcL01Qm/us8ei9pXluMCvaRLDAbnobKDGJGDmfc4fmd1OQe3R7V99MBPR2cREs/vpb
+y+CK98ar3CitqTETJRd459fhEGSF7E5UpPjeFg6SC4eDM1iGTvnsDNv57I5KOpGrFSbfWHxMmFC
uIpbv/9Z+6ziQ5aVg5mPi7SoONbrnb6ljhd4HsFwwJ4osgbh1mn8cCMGVVm1v7HYxhxXA67oRv5U
JAC1YStACbb7fTjEl9wLIrTL91SQVlG1JlcpB6yYfD7Xd5IUMQJsfxxLuq7HHgN7YNbfxQkmlr3+
6x+N+Wctmh8NzxkPFmK5R3L4n380SdswYvkevJ2J3biVs4WrzPScR/oLdSLlGhPTXcq/FlQKY1Vm
rTOKz4x6gP+Tut5KmRVVOUA/T1qePonAaZcBSi+tLyLm9BsvYy8z7koc4vBbzGNrYTHXk+zXX/8r
ZqbSPynqju0ZJO2w+tFZavvmn4LP9lTmqorieM86mqBC9AG+GWL0DMaYjAtQF+kyAbq69dFisOC5
Mj+bAndLQy1FC0H7//Me5ML2X74hdC0HVC8PoIz/3PWaOahxMHgoOyRb1NChuGRg/XbcsFzWw3ul
HOxhrR2ty7GG2FfvLEbJHSa9D79L7mxMBU9SyzCp482KKZZ0imE7+fXvISLvpUfqt7Q2huquipqR
pV7ikO4xN47mCWIU6+eMr0d27dJMWHdkOWCibr8S7RNVyQOI0S29UWMqMkouqDp4mXyvq+ao6TKl
BRaDbv9UTM7wOwY1YvONRgVYW5d+ktDFjVVsdLu6zE/1PinOjSyclaa1Gx3X9aI92N5DbXnHqrS+
MA7bHAHLZ3DLN28YvqXoezRtVhpuPT4iTJ7MWjynMjroNVgHqg4sZpcl3xtHj+g6zhxb0zRarBPx
MlCPquXA3hLUWpV2Wu2EFf0KU/EKLLQ/gP4/5DFlNhMwyUUmKY0co+CGda8CofdiDP5V+hiVWNjl
/O36Nm2rYY+2xKnCzV5jM1uMZfjgG2V7p+20wgvXIh2ew3o6tLFlUqVd+OuKTjCWq8Y+kdDg9MJZ
uLw5G/3VnLTZPzvcpUWsL1ozPAdGtokj+2Yq5P2KmsMIJyypkMeyMj6Q3BMWNZ7LqYK0c5zRZWNC
DFblgRhixfkrhrgtLM4oVGVH1aNTI0npackLtoTupNG5OM36BAdpSQqSdJZ5c7tvbxx06gjgS4ZJ
fCVTIxZBjxo8eO5KOdV7V9Iam2orM+Rlrzzi8dZU8faFAJURC0mQXhgdI50gvdHg/0yGhObOoD10
uLA2ncF9MqzUmn3tacrzfMuNk0548oTeQHVmbA4PtMQTWoCuhBkWQLHuPuqtTykBi4huGlCSzWod
WjCaGkeY6/LWdviyRIrtmoYrEBlVhtJRRtsO7ip847jjKosKXfB9lHX9mlp6jHEN9KWo3kszFKxt
gyvOGxiaOtxTLT1MvbfRgb4shtju1xUQWX2C5TIPtdr8UAPkcvrOptGrS4/5POf+fDRQt3TnFJBM
C188UMxLlx7k4HpohjuM6NVTZw+nRk7Do516/FWY0RiAudxnZG8nRK+Fm1PvygLROkroXusebWI+
Kw/HH0wW6ZvxgKuWNFhrAc82zvg6u1PMq+vaurjZi3Y858ovecoKStdqaz8OnbfUeBXhCLMPlhKr
oJ0a6od5sWY2FRslzVuWUcbLFH+ylDdWVndMNZS6Vvkrzzq+dEn7AW7vNtwNfrs1jIZ3eHdgTUH/
gXtf005Ghys9KB1Rr2jM4PyE2wa4AvBHciv+q9O1tCcP3THs8WZIbzhXhIlzcESLgWTE/MfqwV35
qDMiDrCEJGrPdfapn7o7QbRj4VTyfvKTnW7aXzYAxZtB5zExESAJwa4SDYaeathFPbj0QamHTMGh
0Dpa88wixqjvJZegZuvpqOKuVzjpkH1/kecbrhY2igh8eEIYYBlFY3msVXbphX5vxHUI0CIEF1GM
oFt1tAXFWVDQ/Dc1azepCQfa1CXllGjkGl5REOTF/ZS2vNK5voXzmW5s5jauJHxXlQqulmvufZ6d
l8R1bOLAxCWFIjviRLx3+0DcyIJMT8PoTltYmPWOPs+16nBdNZWhXe3KxtQRht+G9NUxASS3akaK
kLyuJpj785BU70mlU6Q2WNWlh6CFf7Z2t6Y4FWnhvJoFmZqs7J+pn6Q0qdG+FOsFtMY6usVmyNJQ
9sOawqQTC8mJIJJPNiqBSqlTMrZzGkA0yHqcTdNOHJRyKVDtO2ow7eAaJ5pOmV9IuIW82pNTWL9l
bcpfHe6u3E/0TxI2ZHQ7FT+Eilil1fnTji0KmyYTdbpWWrOToHA4jKfq5s0PRuIsqfL1Lz+f0oFu
rzs/w488/ybKt3ZxCVBxTyZ+0PjFSmLTOA+Eg86m5t71s4mi+PFTOLO1wsBj4c9mC4SKdj/6Tbx3
Z7MGoZAW8HFJp84c6vZjlT2EHrfBRlBCYTq9taL4iL35tPBmu8c4Gz/s2QLSzGaQYLaF8HPijYJR
BJSq/Qy3tsVBMs5WkmQ2m0w/9hJ8JtVsOCln68nP5yMDNwquFHu2pyT4VMrZsGLP1pUozg5qNrP4
s62lng0uyWx14evusr5jjWLBtDJno0xsKrLCk/1opHV8ho+fLhzDz17hi5FHGadi+/O/uWP45oFn
vwQWfmIuof/+pytuYCuXrstdNft1otm9BIml2ZuWiZOnLwOx8SosuxAGEUuIsvegOjpDyi+3xaHs
24F8ITRlLRuKQ6+6KuONkbeCRSFGIn22FIWzuWicTUfJbDhiB/rw8yvadptHG1dSOduTktmoVM2W
pWI2LwWzySmdDU3tbG3SZ5OTnO1OVH9Vi5/fZZS0r9whF9WPP2rEKSVny1SMd6qfLVbebLH6+QjP
8d8/+u8+R8LovTBSXP3VHCWkRfMg3OCs4ni8Qhmrrsy0medUazLMJqNLggjfuvlXw3QqBGbgXD66
1gT8XGv7s98bDAruld4VxRTlrTAtm79r1od6Mq7bIIx/t+OL49bsNsUM3XTG4r1X667O5F5LXX2B
cGYd9Wnujx/YMSHTpH7cHeSQKCRQyyUsEecLV/pkV+YnUmIToHymR3rxKe6Z2uQ3hyb7oFyEU3ah
7KvoAKvqrKJ9GwJ1Yx380m4v+pA2BD9xCjbg3A9hgJGwyMHKuYWj3enYSlbKZs3RI8Wy1AmSg+4k
a0E7Gzl/rMYgcqenwo4+yK1M3yRe1/E838Fi2OIxZXxzEkrC5b9xdybLkSNpd32VNu1RBsfoWEiL
CMSAGDiTSeYGlsxMYp4Bx/BOegq9mA5YXV3Zpf7Vksy0kBZFKzKZwchgAO5+v3vPpWeUI8+jslt5
abrBw2Veu0zbW8YPY4jy1rniSTct+ncr4w5rd3iE6lts865nalPE02Mxgw+sl+jh87NZJxFnN83X
HEPqrh7iKdnmWoHVOrKnjWHQ7r2EenrV0za95lniHPDAvwnOIHT+zSfg9uneHGMP8kO4G1cjKUzI
cqsK17W30WKQLk3N6+cHUyRHOhipPWREemkdsWwyQepCg96djkt8S1pvYuv+ZTT7G2YFEeSJFGYe
qU1eOmIWE9CabyjjTFuWxLsTdt5f2n7OfVJ63qlLwSJZsVVvOreMrrSjlC+dlb8Qv+tuNeV6tyz6
d3Ns3noA+cimRXAIADfjUp+7bYM/96Rp9nweGYZuHDfJwC0LkIUePQt4Rx7zrE2udcXSr8w5eu1t
cgyxDpWIZMgQ5DYlXZ6m7hcqSB7CXLpbNwYYbKRAR23uPdXUAYxk4Nu2IQmkMn6a9JGBlbe4u5q1
ILYh8Vua4IozRGBok7WbCZelhQJKWbPnjZPHKfWGnV6sk2aKGjNLJ3gMGY7YHZ0ZBPUOaSruEhDt
fr1KOwwYcRSzzyJ60z+Nen+2Btz0ddl8Cx2928iyx/pjVt9JphTbpM7kwV2G/t5RN0KazlUl0bAZ
6qg4DNKZb4RI3vRwkHs6jxLwUOI4NIXpJy1UgDLt0WYsmursCi9wXb9Td/ZkYCXwlqOZccigyY03
yXIWkYVvVJPeZnJ46sYUf2mb0Lv2ncz3Jm/XsaPINMpRpVSacJvoxk0dDvMWUa3Z91Lfyj76rmfG
jyKl3Lmo2J4yFE83nYMMRG2XoA+EAiy8W4gZycD+Jcm5wKNR58i5Y4xo3TVwRNch56ZKzLve5EWv
2kXsMoe0vm1dXSvXD1PpDPuajhxRSNoTGu0uW9tpBopRJjXeeEsz3OOJvhMWKoIC17dzCKL6sZiP
lNrcunF9KLvioWwegWhkiVHcpJZ3m0dmffIy+8fCEKK0TOMoQeEhXxHHzTVuVxzIoFXgdi6YgBJp
Y56kW8Q+2ReTkd4CN3Y2BNJ633Ctq5dhaK5jl3eIJW8t9guOJIwbmhiEqsx2yCimp9kBoGl7wzUS
MjmkY2NwujyY+jgz+Kn2hkJ3iUz7PbW+9EZbkiIh+5FNi7kvi/DsFlG70ZsmoU2hYw+QuvTuRKHP
MAzcdk4bk0DB2DDN845On3ylicT1y77027xdey7N7/83gExfEAjqnz+Sb38FLv0Tn+n/ESKT4QoL
MeM/FqTvIdH338pvf8Ob9E+q9O9/8e+qtHR+c4UupUWCDNA1gLB/ODCl9xtajTA8He3b0E2B/v2H
Ki1A5dm/AvH+AWYSLio3D8V/8JQ88b/FZbL4Eb/qRbYlPcyfnuc6WLlAdf9FL1ItLh0SxxP2nOQI
2ZKNFm4Yy4nBzeE9iVLnkLRk8z0uo92iXVGIrJp6WrVawbDOaRtcmy9VyFs/XAt+KheXlz0e3L1S
Hus447SDJV8Td7njDHyYpS6AZ0bZ2hGIK8R68bCl7NKeOggKaIBwGCcs2e/oNi/opfj8uz7I9XCd
jpfZxmvLxAfXOu866i9cc+z/Dd/7r9qtbXn6Ks/rhs4kbPWk8nr9otKPWVnifMwEJ/q1IIgT6qUI
u2c9x3/VRZqBPKkR4tKKh6RHYNc5QAkNsQeY6a3sO3wDTPC3XIWUJ+Co+jf67Urx+udfl6fzu/J4
boSNbCSff356VmsUGIbs5QCAo9oADi9OIerrJnTc01yybvZr0J8tzgc9TvN97xKuzic/bCHrkAMB
pmR/R+lpb/GAbGLQUHsnKSt6OSi2+eVa+Bfqu9DX5/KLDM5LybCV3kEhDMmh71OL/uWljAA7h+5U
TQd8NtEpHbRbLzVfMSZCR4pMTJzDQSe6F0qamUPnEglnwKDhituuyvexKX/Uk7yquMmf2YTtnUhT
oLQH3DShYZ3insbpaVJkMCzyFOlCqWsj0vd57LiRUzpV4l7iXpsrd3iuLTgdbQZ9p4u8uzFy44cO
AcC3Kpi/esTxIIKSopkWu4rF+SrrztyUjVE+s0a5ewJIlGfb1Jn3Eb5272SuS9wE6GZbzMjcg7EA
nL4tHX1rtFly00T5yYRecXXR0XxVMP40k0RcIGGr7rYxxBd3BKhIDg/cGTuSDWVW8UnHLOK3jmER
s6VRNpGq2tsTZ5LWJAZblvkXdjDXydS8W6p1TtaSIBJOmbyWYCEwhdcP9Y2hGmdTGiZbxgLnTzcN
J3seMPp44b6nvP4mNcETafQQ0rM4JRdMU6Del3NU0x3dDiwyY63sM+neh9Ek72uYAAVTnBs2teX/
5u3xF2g/7w4XIJzNpM5EcrfWe9+vF9qMAhxpOneK2E2vmHaycan2Y8zZ52GpJ+MaE8vAINySS6ZD
V9NfaGp2GEq39vWDcIF2YQP+78Rzluf/4T3r6dQfWdLlOcGV+cuzCt2OLWTEnFiPsMjC3eZ+wHsx
81VFl5IDBDJ0jo72pSOoU5omKIEIefJJyAdB/zJ5Qn80vV08kde7pnRg8PYqgClKYzuDmNfKY4IG
MnJfZHidFD8S+9WBmQmV1EDuKqbWD12/y8q900Pz1o0jpj7MMBzuMU2F/HIFnLGw4Cw5UoEFPapx
RrxDhu8299WQg42AGIyy5iwQPPDDTlUDrAPPBO9z2WhsvjK/iuqzYZiBC2GiKWi/zrCG285uDG/m
NYqGspn1d2XYvDF/OnT8sJRiMfbjO4pJvi2VzRJh7iL63vD/blA5fIjkfpJ5UIOqA17DRqeIUd+h
NKwHDagucluRzozSJ7aoBHJWRtJKeNlmFM9oo0VBOmcJ8vxALzaMAvxRs7ctPHKF1VIgpxDx3ehq
PuF8fUct2LIlIwePvTFxd4OMTraqOEAbDzgBt16Pe8ikkZyYlDZM+xCfMsLplogY2znbzw7pjzll
/43kHkkM68sOA8+xpUILYSTV+WWhdfaGj7uOSGV1SaLMH0MDitR4KGdvvzjhHWVOO7OP1x++m1b6
EhzuRIcjFKF52X5eWRyzJffizB/Ud5MHndtoF8+4Ler2RK6N8I9OVrYAO9MdPByy8IL8eYh2Klx8
cRFZunPTZu+1xnGaEZ8a6oAQcUglg1WgtIkAWDdSCjaHW0W3nyoaGiB/6sN7IYYNM/INdlcEnKCw
TtFECABDb2LrULWtfR/Vx4SODDcbjkvSBy3Nc+BQOV9/zC0hPJjxLI1M4Pid5qjqrbbcLnNxrLJ+
G0KEdVeMj4gvhHlhGknfYoIri/iQDqcizz+GsH6YKmyBTX+M6Uoewu6kOog55tnI64DoxjYu8hOJ
7ZvIfTWBCcEN4qqqj2H4Yhf1Dsv5voZTEicTAV1a17GkATvdOtCgYJH7FSQty9V8jaaEjh1G7TKk
pF8t64sAZXbX5FiN0+WEDHqQ1DkSYWKwh4mWuCJ3k+Y8D+h1I6XwBdK7/hTrtm8b+qnBhGxNzW6Y
opNg01HDrEhtMgzOXd3Uj52TzXhEuvOIvX+W5g7nlF4cssU7RGGzw5JfJ8lLpVOB4wGVI989ecRX
vewoMJ6qmohJcwfMYVsX3VYl1FbN81Z4WGq8cUcB/VZX1Vby3B36g1p4UQBvzzPn+hafiWAD5g7d
oXCaHRVBvAfkYYFbmJTxYRx1zv6RXxLxomO7iUCQJOl9E6dn+IUg3HVfUd2FqrRjKu8blvXd7esj
Q9itR1ctaxTsLuwvHWQCIwrmXNxr5GriwQimPvyIIQnNj2aN9b5z5ydsbyeaZl9syHmFiiiEW4BE
TDuWTP76FVcfHi+uwHZ+rYfkeerLO9OqXqMq/mpClUzdMigz+dqFOkdo7oh65kLj6HB4RvdWYx7I
t2wy/mGWcVPRGFENmB96+6ySb2Mt7pZJC0Q5XJPi0fDUNU3mx9hTb0bCwY5DO3He55aKSbtm9ETX
A5Fa/YECuyv+rxU4s20D0Zn3mchvrCF95D57WpiAZ7G2Bf5/qCtxjbzkMRT2LXaEt0rTnpht+hgB
n6AgAV5wsQ4M9JxshtDeF+7su/1wZP+CsXjwZ5YulpTHZW+Hxt04JeemWnzK7XdVWflmku1DumCp
06akjK9hDR7T+EBdYy0zPJ2a31bzqRLeecYHvr4MxhwgdJyckT/ml58Y6cGgCjdu7+ViBsoNoqE6
YEo9ZtgK45nFQqUgiKwrt8P1st8XMW15M8dufWsO5S6a5qM2uLd2NZLyQTII1xkJ0cYKFce5pkv4
3BrGpfTcc1mL01qAMaSSmHp4bnV6l6GYekN4aJavE1UKhCuCxBgC2qYCPWK1M+WutTogQ9z2U6AT
3SXVvo5M0SeMnDmeAnDuvkmj8wCtorS+aw7NkGZH2en3QT7O1Z0rXgq8ymUOX25HYmXjtq+OeBJA
KGbUPdIvGwLdOeXx6Tl07yv1saApHLX4bhh+Fg7RZsCIFrGefniiVgBXuWfwvqej4wWrqJaUd11d
bVni5UNcdn7MBdisIAEtygcuvzEhbZ+5m26wv3lhFj4vKZky2BAf4A8TdoGVcRKkBTYLnuJjko3b
0mbmXHZdflPXNVdozDSjFPWjJzAfLxajIzMzbpPRfhW2ER+412WCcZgzj+VhOdc2jj3mVtVhQuVp
KZXexxPtL0PoXZy4vrHSLshLe9pNuCIO9NN/a9h3rlWKRI5ycmpDEp0KaJ17NO6uX/JLZFjG3hTN
GVwiN6kRJw7x5SehqXX05QXgB4KyQCOOW0m5axGyTEFAmz1JW2Vh+XmS1CcCKjZV9WPEWKy/yKzr
r72+XDWNlSUyWFqyZfxZVM5dMVgTUKD8I2uf6PKdA8oRLX8sjXdsUHHg9emlaat90YMryBLGvEtG
R6FB7h83oFEGqpyBFjSi3rZEQ4KE80LgtXDXTCAGOy38WGJBQ7PM2o3yZHkmw4VXPjsyk2v2kvV8
n2fye4IkuQVTc7DSdPa7hfuUCeJ724mY17J1oQzn3T08t5fSsnAb0zlGW/zq1Z/LkVGs/I4GPR/1
ujoWOruoFB23pZty7tkSdGbJ9M18b5LyyeQ4OKQAkmKPVnhI1GBZ9dTeEbo0EZq4E8eZZu5amQ67
hCO05rRiD4zZYXSk32DKSDaGWe8MsHrB4HWg5LVa2+VVpftGTEJxBu58BOrh21LeYtrQiNvkxtZi
uiopGoahFmUPYcRxxLCulhoYUaQNR5hRNXutJBSVDdwoEl3Q/dvkwCrp9NXb7BS3ljia/cLtPmXL
Rg/5HrH3MR3wgmjzVxEirylbkJAApRkhJdHBpO3m3m78qDft41qOIWLn4sX1pZ05JmWudYchDUuG
VOicUJsCh+rd50aRYcxT3uhFW6XPMYbrQ18k6U4Jl7q7FnAwdC8zK9gG1hl3BUkYqanD/dwyecLv
xlA34TVLGXvArTHVhZvvz7wofnDpFXeMS1itRErSLmmPOQiFejEfJpbFjZAz0yAzeWpm9ZXSyeio
4rjdhJaYd3IQNnyolYSzVJdJe0fZPTT4ao/hpP8MPdWfQhudtEqaB8gbD3gEk5UvadP9pF4Ngk5H
LD19ODvXIjEtgkDZix3n/Y25fsiJ0rGxFa9hkd+nzKk268HvHOnuR+R61NdMMc2MrvyZVSwkhlfi
+ki1N4f3tG4MOeEHbn6lzZVPzRJsBbcnfzg8eJHFYh+pnwr68nbOk2ibes7MfMkySXYAto8wWm3s
kAqa0Ky2FHmO26GB8tVpTHoW/j3K8PIg0UcD8EfINmCaXxaaBixR2o8NRnp6mkOYN2p8rlPWeDvW
AtUzIyrz+mu2JO7ZIB2187KWY0/paBcgcumWsZvwsR2diENSe15IaweczOeIGBPvtPa5isdLmWSv
g77ye+r03Q2nGwgCLKwhCKdm8AzK6VONqJWKL8UCaBlGZXH0ROVb+AC5IMfVfM9hZzJmRiiXMMR+
QJ7nPgKSRv2Y2Fcwlg+TFhvMohYG+1r8AzCk2FlexbtV5vdx25Eo5e4e07m6pV3aZakjUYJXMmqK
aoMBsQtMxzcHUV1TxnXsIfUNTzsOIr1HJ84f5xFj9iKmF2TmswaHUx/znDyPwQzdlBchvyDXVuce
HknTl8TSAFLnA+Z8xbraN57LbwOvUI9ccUzc0N3FXjCtp+jmoZzhd5EYxQjp+FU1sp50oIVjHZ6F
IhsDLVfwyyx64xwtQp1m0LwbJtSMSwf80CzeJD+kvXXG7gbCa8ZmN5yeppwLLTe8n6gBFFQApwkg
l3xMTiiDsKkk49HcCIYifSMgWt0QZbuMgGqxmwDuZEOOhw0T5hTNu0objRtpj5DJDaltmzomIkqR
yyZlZsnV7n6hRmsz9Y5xNRdM8G7FMpYO9aYYuL2Fhq72NmrC5E7RWa0f9GHG0hJy7zFoV22AN2F0
BeMMP5xpd3JOs1uEggbqColozQLxS26XpqbD4tFtRNhFMRonQgOri04gqa5WG/9siOOMUK8nqCOs
xSW2iyY+JBH0Iz1Jqr0JI9Mf5qoCzxpeS1LVmxjPCyZ75yW0K9r19D4Ay2VsQlsvt7IjLTvObEo7
qO1O8ebmTKSVZN8YCYPxQB86O+p6CSMAxUkEXKhSS8erm9rfDDcu9oleHF1MFGeDZ8cMhD4ONb7c
2SbFWbmVf2PzdMQGo+7S3iE7bMXPtjGhsy6GxvG2dfywUYTO6PDmMDl+xFa2J4v6FdgvshbWWJg+
+GoYX+L+sWbAlqUi1J53p7Il8RcKzQIQpJg+hvIm1hARBioo+jSf3+d0YohZl2c1vtqV/sak0di0
JAl3kZ7tMa2BOrPEmagYtNmK3INlT2/Q9uODRVnvnM+PAza0rS4XHAYDfc0xJypd3LUSK5ocig9A
OhAJgW0MoEx9iRQSGmyJ1RTexB3KQLr6BZaSrRE7r2PEiIzXdMgPmeZ+mLbwqXzq7xs8VFSoW+e5
k2+OsB7ZMFZf5EAQq4N4NZOwOHwS5Es4iBNXJxf0VaMGdW/NCiuetw6ptK9JbH1Pi7Vkt1Jc4Kb2
lgu1B5s2MRZce3or7X7S8QQ6Vc2MLQWHTsnLu6iWO6q90HuFVEFqEtUJI+CSNUFeC1o35z38gUL4
1cCzJ/L6weh4i9/oMlNPfBAm/Mowex7JjewafAelOwh2r0CQtaH4mVTS3bX4a9w2PKvMoZZFtiQQ
y9OApn1iprKhiYaTX1g92ZXIDsR3OoeEk9nXZ5iINt3n2qtyUNKLXv3slSUv5Wxju6vCCzZB8xpO
8lQmc74tzTIMWqfznphRgSzgZDNVLebU3ihXkC9xILNigOS4MTuxRW5sZ3Z2qRpZj5nVnwZM235Z
LPe1kAUZDM1jGNwFpFCXXTIh+ydLXT4vglsQgVATNX/fteZ88QrgdetJmoXX++JkpnYYLH4vbpxT
F9h18l7Lym6bFzaD1EURnLdQWRor7tjW6d6tZma3UIXuRwtLI6c8O7AtugqVq13DtCqPiB5d0F5C
6OZB7HkUUGsxJMXImn/ET238rQA4/t34aDtW0bEIGVOY9TdQaMYWBFZ2XyZAchQcmH2s4HDbhEey
vOUIbaPsUjZ/Gvr4VaQx0FmRG34j1yZncFtLOeJISznq1swdot5Dq0IckESvRA/z16SxLaKL2Hhb
DAxoeYZSJ8SYraR63rzQCtDu0BLdPt9xvgedz9EzwwPO+I9IZcI3tPh4MeEThTY686XPDHXU1URT
tU2dpW7+5A5AB7dILhFJHwN01D3bvu5AySUqSa/vslkR/efGn7lvQA5rX3Qc9UwvRB1WBd2i2M4J
nFNgV3r4jtZ3uiRj+1T1hBQbdu8dG5ZjkzkbQLpy6+mEtBNCW0fOxBXGDbc3KJDzxrd4/tk5c32K
re6noFbjRLhSTrN26kJAaIyLh20zdW9eaVPlrUgCdh6zVWk/WbBViZ7bQDQ1JY4WVNx92w6ez1zU
3c72xFqPkoqxJHD7yQ6iOkYNrx4g5u9t+LU++J0+6CZAGrJuN5SLVFtyvO+5TkXHGMF5WNaMItA5
SqOL/ZQjr1V1VhDU4kJOs0mijxkPgNchD4PBkOagLpQh2rZQTOgt85AZWCe0OSR+6hYy6IAyAhIK
7w0V1UxjW86jjm1zVk63djR753SCKlvbZmBBFfblfEqK6OsMA/fYD8z3pxy692QJnLr05GH3b5Ep
2QW3SdDPnEocyZC9miftEHcwvKN4fM87u/bHGUk/asDJ141La6LlAkEx8HkV+h1wy+gwsWwz6WmD
uCBnTLfAbmSbAPnRzBnsiGtZMxjKjenVMAcw/l4e7QrUTs+KXnQb6nPNpqdtopaReHFuc3Pxo8Ia
A4fsI/T9d33px4NTA0WILEPddaZ2R4mDcVymZTeHunlbWb5Nyo2DuEEZY57BiR0YnURhGXC+e1BT
44HlTuisJItzqnnRISuLMy1amJ93Uefmd2UNcSuNtZPKfSYe7rkfL59B1k6BENLr/mRO+XFs3Q6r
XgQWXu3K1HM5eRjPFe+vXYaPGYcZCEcM604EhH1ws1v6HvU9YjcyYDvZPnwIKvz0nP7HPkb7rbjQ
AKCCjMv7djdjNzmuYT3blg9ZAUgLe8HAP+0wt/01dN2v1YRzpFu0H05lM5Rxl3in7HdzovVSeDGt
FA4J8rL8qFSYnKdsRqCiFoSuQo59gizm3GBbE1K7QDTUzsJpbvqIVV/ayWPGHG07IDrTsrpV6dQH
VbyaYN0r1iWXkQOxn7YmVZx1iHlTZF27sfFZSzHM+prVk/4xaq79UOcuU+DdmCKDs0rUuLuMEncc
0QhNiw068KYXaHtkRF0UtXJNFYbQtXnDSbumTk9LbjtHH44VLEwMVtaDMPsfZgf9ONVSYNyZHl2o
7uo3dhkgbWY7DTaC1wdycR/jpEcxGJgwiQWfiRG+97npcoDuKQogyF4vrmQsIVhwpSRZRFB+suvv
MseyHeXdsxSL5ICh6ttZdc4FZ8mBPpDnzDRa4vN+JwPdlPZhLEq1ZfycmHg7nCP1CeEuhz8Lx6te
TlMEM6ZYD0UnVIwXKJfhzomGBrkZE9rnh798+r/wNesfD+DUxbNKe2pM/8XDgRL80gF8zZtUP6eL
Gl7Hy+h6FdPNUp6rlrXu86u9JDgg9Aw1rfaGV5DqVWs5L7LkEKEZSbj5/bsGDTlm8czg89NW516Q
JsMz0XjtKhWdL59fjy2DCUWWNbzi925k1HdevEY0VZ7d1dpCyBin6W2+Xpc0AZm3OU2V+0LZ821u
Dukem3x/O/UJFEkrpprepQaVMwD+L8fGoegh9fVDQ1S7nQyMKwni0SjGm0yiKKhFtRABJVN9oymw
P1raHl9KBDVkSA9l4zpX0ujlYTZTJneN2Rw4Maw0AWsFlebtNZLzfJB8zzVajX5uV8fXCJf0gXme
e8kjtneweIyLVdfJMTMLrOJZUhyX2OwulubWx6wW5aWrigFabZtc2qiZj63deuc+Lo0jFj/rPGqd
c2QssqDoyhAcsj6cs0omgcJ9dM6UBx5nmvJzFY9tUOKwOUs3RQptlHuSTaUH5dSYJ4lFOIAqNa81
LF4gM4v9XCXiE/74+lR6Xn7SdJee7mIkymc1BFuaTp2yeV79gNZyWnB6BJRBWKcsK5dAWa48gdka
AvZb8bkDBxqMQqw34LwIRqtoz12KXpYV7YiNoPOOi16Kc65y+7ig1JxReAQVfVN41rN0OkorpTSa
VfgosQBc2H1XR7fy+kvkpvnRtQ12Y2aKRZh03yWmOwM/VORdOMTabESK5Eo+mEYQNZRXoXOiBGPR
X22W2INK4vmaaXFzUFpsXglSF4e2sOS10zNanYRKbiZrYNvnLOVNZ5TuXgqOyy0X/SzB5pJXdpOw
OFllLsH+rp///r+fX/3zz3VIpr9/J8cCjJuff6x6g7/0+Ue//+/nV//l538+3O8Pb6yP9/mdfz7y
50/rDDect399Ir/8pD//5p8/7S9f++Up/vLv+vz2QbOoAExnumzgHs0NxIJ675oph+D+MAIiTSkO
GT96LQyKudl5DLO0AWIZEWKra3aFXexSQYqOskK9n7Z0aiBgee9afQ2hfSi5AUrEnXh0Ep+CX6yB
d6bR7VVNnJl5G/icvZbNN/NHH4obcJaBzrCkSIc9NmOfiLwrs5OA1O6qdDfXNtjkNFjWFua2us2t
8mAGSeFekw4IeghHcDHOVMaf7Yp0Xavv4lXWMLf4D1Q3BsPsBPHg7UutgqgVnSJMlSlaJbVJNxXW
zeiYa9NR94jtoWcOrnGmneQmc5uneZYfNujREGzWNJB3aCts+tlpqOttT2U1BKUjxQ5p4vcq3WYJ
xwiclxqvR54w3cgSPPrLpTLcQC/oLOs8yonfQgU6GOP2qH6sL8PC4dwpmJJgyxB5TuVlA6VtterI
fdrIwygHwPc/O709MBWLAQWk1rI3Gwa4w8VWbLr0xM/BGtFr5psiYhjAGt7RYckIr7Y1KMMVViVQ
jlgR6PDdMob7IbRmny3AsKtlDfP58cJAByusmuWhEe4G8PvB6iFyDg5maJir+DlqAYLCnQ8RFaCy
fQIlyqiEPTpyccyPUJx7ZiqXU9N+qOsHfB9PerHAxkmeegBegj3TvJiHLhb3aZNcSrozWXd5kXjJ
lbXNOlyLht4/RDFdKVW4cyfrJBodP3C8n60eDWg8WizBvUeEvkTJzepd3Ul+ts0pHQvYzBWIS2D5
wwz0997Ev7uBKFL81ef3l0//y3H3sPuf+gL//3IPYn4iYfofuwcfv5V/W1ntf7urQPH/t//6Tw7C
3//yHwxH+RuRVEfXSSPzAeLzPxyEVDv8BrKB0zIZhRXjiJ/lDweh9Ztt8+2eSXAdb+Gad+0qDrL/
+T8BeBSuDrv3/6za0dR5qF+dXsLBX+TaumGbAt6Gbf41aU36msIsOw/EOKMXa2ttiQvCMZrrR7Mg
jpXAwSflnLsnzVqR5Z/MppXe5JpwnLQcolO0sp2UhUjT1LZDVa33PsUQoEYbFpST4MfPw16nJ6Q9
kAE2js3v8KgQmJRcP5DDmgKgJmQvBrshP2l0t+kSdbexW9JWiLka+nh6+fygaRh7//zU1DkzJIrx
EBVi4uzVw5tSev7gjQn4CEYRF2Oot5pdWs9pqGGmKWEvct57sjCp4MO9M1YhkQycvZtw12zTxCFD
WWZPQ1KZmybBL+2xiW7eHL16IyNzyhqcel0X3nTQsucMhweZuLtVzUeXhQ72QwN6uAF+jlmitwNj
odOm7OuMoFB0CZcKqFcYHmWIfcBRAOgh2WC3QXiEEg1ixAmwgB3apH2L5myhDm36cLJ1zH2Y9eHA
mP08aOY3JuYmoERywZyqSyai28XJH6ceivgal2QXgupI8nOz/MRj8L3IoQjZy5dZiK9NnfwoyxC+
dyXuo8g7lP1aajyvVvwChDh9SXnmig1RVtVBV5/3fWY+aB3iTm4KBtI306CtUU3oUR/MZXjgPvJI
j/tEPV2CfFjk0Ie8FA6KysVTkXLzcpcL6nrMoU/ztrP3BqEPa0fuvJUj2qOXPXjMNreGFp8zYmUs
p6PPT7gNI2hQ9ewA8LOpcenoclHLsMeAiq1pX5T1R+wwJaMQaN8Uyue0+ZJbnYcL/hjm3WGsJuD4
AGgcUdGTZ6ZfzSR+UD0baHBP4wzWPYvTQJkaNNByBYQdwZLaoKKj8+K+QV8BRtpWN16dTXtbJC8U
Y1mour5Z60ca3jl5E+RMFyQBUmx66p0H04ZU1vBryGUebU0mEVn9HqapyXSE4AwXC4eyanlYiXPZ
PHwl7r9Sfg6pFr55yqKZoEW1KxmY66kA2kDdTJK7mJegz8d47bFshpBOAHRZDsaH6YO0o7UZnCnb
VCnmipFgQUpfW1nE92aUptuegCLntowWx/bOq0Xhj6z9OtFu35iAVwt4UilRJ4fLIfuGKHt2bDrf
nNjClhWh5WtVsSFcj82vo1aseqkLmxwx4g2jz+XHnAw9dD8glOPSBoWbRr79lBb9qqHzjjG5OPEG
ssKHYLS98Ean9kGo8JRIqtJC5sk4W6ugDeW0oXuEhgZKXaUCVFpHaFnpF5ESxSiMLKTjLeO34U1B
2xBK5s17twz2ReuM10XVEZhC8UyG6hTScgBBVv1EJSdeLNFb2ruKRsDC6n/UkurMzMWMYU1ANKh3
67e1vny0UtgXO/OGO5V7Xz03gfjmhvRnzpV5SZliIh0rIE9M6mAVLZdWdD/zUFg3accDDG7xRnyT
rARp4025cE0Z48LlrbfLa0fQz9fnFSUad5OfIGeQFcf1S0gguX5+GnvNk3fDTmB4nteIgLC7/DxF
bn4Tw3GcvTLehmto02uAE6akQtkEgAmKwE29joXNMGXMT0T8aqqLygIn7eQ90DDk0Zhg6P7c9dUJ
btq95L6zHdYt01JEEe2h1o9QU9F5IFzjyygpbnG6rrXm6m6ATXLmAP3Hh5gL8/NT+KYhAbT1aZlo
yeYYPUS9JHVkTNFe0r3lf37t84OBDZobaMzAnYKyHYyWtbJkLghzpls65v47e+ex5LiSZdsvQhk0
HFNqTUaQITInsJTQwgGH/PpeYHZVXbvdr8x6/iYwBsjQoMPPOXuvrcDzKHVqNMj1UzS/kSiYBlGJ
Y9258UGGiLXww4klABHjEs/23gFyD8ZqJcBxi2wVyzLbEYIsHsglBoKtR7V+PgvW6k0zTURDnd4A
p9PGh+bEn7LB+BTZjstgvXfXhavabRqQzxDgCtjIsd15RTX9Zmq3GQK4VA4twYWaankJ48HdiQa2
mzPK+uwUqMNpNVoLUCBy21uYm/xS/9GZlkvu2xhuYlMlB81Lky0CFB3gnCE2LcPLha9aKJG98vWd
bWfyWMqSqGS0s7uAxNtkTL8HDaHqaBiG+pZP1IKqZ2RAVrtDZsmNVmn4SjRh67jta54l7euIA3GH
BrRYVlrbvj6fUImgC4V2YZ/lRbBrBpKU0RkQpls7y3bsq2tEfBaFh7dDDkjfLmZ2ZRSp/9D1FNdN
QLhOG7Bky3MxuNkeXtqu0BPvFeJvtugi/9Hq0nxl3UsSGd2z0kfHRjvZIKl2JsiaVxG05lWzudjK
xLhljD+v/QREwhC++5nGzs0X+wGr6xmMtQNRv05I4No2Nak92FzFgyQN7MLMbpYm1ssXCXEPl1fM
HqRJvU0sU7RUUYdvR9G7dsL0XPZKHjt3pnx9YET04mRWJk8U6UFwK2K8SCKKDxoilQUjyvLiVGW/
rUyRbxkwUtrkxvgCimFCfNdHtPfrktAaORzKsNyZiV0uSQozjq3/SmHiHAh3C1DkdgMLFHFiml0j
1nRsvlAZxPYhnw9WSJIGFFowERpGyaKEOm9P7UpRsTB/yrXj82CqqmbY+mLlnr11nE6ues8Yl63p
5kfyKTJwVh4z5TpoFmaQGBeymo1LZ/FGqO3CWoVNZR7gDXA9gjdYYf2nkMtg0FbBIBdclNOhMMEF
5uXooBlwpoPpT6QXTvwNkijeRpnj4pLA9jVU7PxaJli+hdgiMAdn0XMDutqts+EvXJ+MTgNpaYYM
gM2AO30+nFM0sEjWOorLqH+vKbPqaRKn5yErgpH82HQ4u45O/lKJML1q+y0gwmjtK4X7X7XiYMw2
bp1d3c7MfLQ8pH7mfRm8hxPs68qbxWi6d8Gj8unamfFeEBnn2tG+Bq6/tHzuPiQwFZsKcRBZyI71
l8P/85wlxVd0KWRI2oiplxZ5Ods0G75wk+KPXGKMtGL5s/MMFItQxTdIOuJPfbR20WREP3RzsLiR
T+7NVURo9/2XJios6BAVebGoVtQwJD8APYfchgD5odCojgKnzhpLyLBsMjCPpqk+/WE6F6Pb3w2d
bD4Ip5jUMiJzRRrv+yn8qbBrXZ0USjQ8s6WTgwHR4xk2XOoBEpJ82feNDwaBQwDrhvxsFwba5Gtk
L0XTDoQrtMlkQDlIuymcYuLIzOSC7ZSmfGi8mpZEfqCpYk8CdXObEHuXLjNGUt3cB3a17UDXd62C
VOy0qXc/Y5CXFeSuty72IsKoeB8R0tsvGyXyt6Yhg8n1QxggZvoyIYG+EGAXLtsg3brKTD/CsP5S
1H19L6QNO8iKPzQRze1wOX4L20/TtVLytUWwhoGx8Yzcvw0yKh5JqrJlp4iXgq0XbSc2lwgIHfWN
hMtVbVTBBwYZYpDtQG4tRmOIJ3rE6qUbrtI41G4teSUb/sXusW6VfyjYBsQhKrN+GM13rOkkgpFs
eHh+GLosPS0C8svzw1Ka6zpuy/voJdPDx1Ti1Zn5jnaqv7JD/xxEpi8BabjXcNKuwPD1zTgrbLym
GB72xptS46EGVFG6DmtP85EbcGCrVIQzgDBZMTrNWes/UVM7P0xHSwilktVNMhY68JUQ2s0DdJvI
260qerrTjfVwHaN66Yac7U6LZ6YoMbsj1E4B/NHt1RtUnmGoh9+EPa0s5Ic/Qxmxe8PWvx0CjK3I
leKL7yORawTAGyPuIGVMWXAKIYYPvYOPp6eRPaQVcWgedUtgtsusgsEVyOpF5flJdSGOIwFpumYz
ScxR86glCSyo6ZYTP/BdK7TwPsVzJBxTUvrCq8ZMilPtNJcyIapjypJ7RJMcuUqxjC2E05M9Nrs+
0Mk0yqZ1GqXjtR/rbzFY8lPmcVdzm61hF+4trBTfsc7xI2mpWjRF4NxqqT18tOvHxtIRe3cVdmWZ
wvjJAFYSV7OseedgbPDse5RmMIjSMThAq8EQoU2kTo2ERBVAf7aNZaOtly1vGoNI4kgSMSuIe7rb
ueadUll/80wV3MFZaMj1PSReGar/PjY/ZF1A64bDKtjAbArc9ofKEvinrQzmvKrcb5JtpjnIQ1ap
/ntOUJas2/iXKZtPG+PyFyOIBFyYctxYDfSgurTMk2kjMxOtxfvQcael1ofpPrJYeNrUm7YEs0a7
Eg7JmwjlBaZ/9R20kQdIoxPXAaTBSQKpBDgXVN9T+5sR9OmesKp2D6txXfGfRoGvxefW0SYGghoc
2xQzSY6M6MRcfnb+pu420kaCqNz6i1aW0SadiZp1EIiF2Tjtphs89DKzehoRy7G3BrQ7Uc3tpCzN
be3j72prhat4sPOtmmz+3I02ErmV2SfuS+BcSrzlZl5eAu7ni1LPcaCAgWJDgbLy8OchgTNf9ayw
uDuk4sWIkKwXCrWLwU1qjBJj1Q9e+WhistryocejIS22OV5nv5OF0G2FEx3gRfx2ZVMRwTydDZLG
uOTZ4KPKMtA+ol7s2pUmiChzQtG8oD3J42hY+wgPNkFvaGfI7hh7K4axlIfRW10NV1AC3VVp7201
lddnjEtTGnB74F80SY080R9Pel0TSIz1GCrpibmMyZTEM0/PDwO4mUDH+vOstu1dE5eywfIdMG/+
mRv809PW+cLFcIGn+fA0PX9HO4MOJtHLOWCiuBkJkZTgUcKfXG5dSB5yWyOWKPAOXcfULY5Kefa6
z0yawiA40BwaxPCwBSKzoXIuZNg/opxVoSK7HQPDBOC+UVuLIA2hNe1b/t4WHjYMRiZXvD0WEJdL
Yw97Rt39a0g1sagqX5K0kdXXEiAais/tMKfV45p5D/vc3+aNDA4poo2gThcZe6dfcMtrK8p/NoF/
MysH1Vfu9geZJrhHMga/UrPiWzkfHGomPHWSJAoVhAwv672DqRJBQzflOxw/L17g1y9YSXr9Jx54
44yqzlr5iARXqQVQKikt/7PNhk8KD+2XhsndcUpcVW1NM7Zh7TAH1AZRNba0M0R08nKb3MoJBC5q
DfEtiLTv3lDE94kIyigO3K2X6xgtq057D8v8UpWN+mFGjPhzFx5YRxW1i1uv3cbKyk5NC02k9UMW
A6N1wFVAZTs+HzVWc2Oj56/L0K1vCW6shRB+glRaOBumqXizkLXXedxt/MFqX6GP8A6sO6TBE0Zy
SHv+a2QZxQamR3Js3BcYFOFZy0gu5e0+7pyb6401JAX74DvTtBXtFG29CnmSTnVywfIGttJ0fXRn
3U/D6/2HFicttGpcuv5qYqh1KfHLkq89P9TnvkZaWfDeBu2zl5rz8jxYHRmeJcDvbRn3DYSkkpTY
mFYCaWr9S1FMAZzXtrh4Pts5y8sJ6JhFEHJ07B3WW3pOoRGsmWnBJnbtpRm1jMidmpIyMVh1IreH
84ZXRyGDRRFJmkyWxd9TSa+bbYnzGSVptkg70912WKtoSpbeQTpIzpbPh01tKxTkb3pXjcfnwYnq
akd08qPPs/Zdw3tilUV0CyNHW6EkdZeZbZEri3Jkk0z9+LWrThgRjklABK+s2vLSiwGoQm5+6RHR
vhEFcRRxzhYdo1E9e/rqiqD5bDaZ9vp7qmXbMTAfk2t6sxuM1T8yuRNCvUAWRS5BY+LkHVl2RIFc
BXBeigmLlHl0rRK4WJNFy4wOIvNj/vnslBZ2ihEv5wJbRB46XBOQHnBcbTOY3CcSZIRQ8L9Sb34z
p3Fc9IILsjxN7KFpIhRMorPqYQbjwy1y7IcZ1hWZka5oqiKAQWGxvIQ7WOibQcL6NcruRaSKCN7A
Q5tJlp3dDZy25T4iqH7JdIO6hT0+2Au4b8It1rpbDcjNTbKqqozWhzAe6dhDBu4e89h2MNU9joO1
X6PRGRR5OF4p+61B3gCXCdLnOiE2C3kC2d5Qb5iihLHEISXjcxQg00zGD9kRxINf9qrxR8VHh5bU
5+pY9e9d5P2wzAHtk2l/6WOI745RfquCsf7IJhLfE1/gKZBh8wEBu1kRHyv3z2fDoUHjzEjFpmO2
ymPNvauIjYZvYcepndG9+wjeD7YngbmEatqmlZDLDNU+gejRiz2w2S3mjzoNm1A1kfM12pC+NYLO
w1o8IkrOjR0iXSoIhH/gV9UheSDamzHIkQqLU5ejYmznCAKEahJbAdTMbA4oINs6Xas5tKAlvWCa
Ywygy46rgWQDkvi6e0LWAQZb8+bP8Qf00Io58ybcAHPTd8+Jxv8f+3z7mcfFKm5UHf9Qf53cWIZl
MoP5D2MfzF71t//lU/4FMRb/sFEIYE3+k8wFguKfEGPD+YdOJoOwgXvyCh1L9X8PeyzzHzYAY9OH
OasbnuPxM/xz2OP+A8yVwNQsbMuBGuD+XyjGxt9GPbrnOJbtGgbM5JmOMNMs/mrbpqtP2yzW5OnT
jKPomkWoSNoA/YpIenGxemcvkZMdhZG/8JPO0URlTq87w0tvkLEtJ3v7fwUNQETASK5DwjBMQzDi
mX/mv4AGkpxCIWwieSqJ3llHWtutIvJWH1gDmNWW5btBZuwFGSKwGDO96SEJh9H01cs066Onm7wD
vMQ8npr8o68ico8G8xCwVEwO0fZIFNjfhLG9x6fYXZxZ9VOqdJ94Pjk6OWuNCgUZypk7PMjVQqPr
zRinwNlyh7Y/h1GfI40s9+TpcXtqU8IZ3Dgtz23VF9A0aGXDpN8Q7xPfNVTGUW0daydiROO/Ej0c
n7vBQEzLarLgVyrvhP2i2pnrKpMkJ4rTFDh5k+60Jmi2gY7UMDJL8kSwxqJFt/WDqMgXAHCGB7k0
SS+rnGZpCqZGQwiwY6ykSzlsAvEjKDfUUuc8tWTMlqnv7ooAf0Tqtt+JRX5Lp3aXG7Zx7yRbw3Kw
i7OGyergkDGOytRdi6yF0mUW/ddxcDLwZgrIz+TAD3QSwmznJxruwgu9KuobuLi1ZfbNySLO5hLo
1SXNadi6U/3byGSwB8fpvExTRMgl+ZTrRGirv7zr/hc8BW+Iv44s52sGhz9Wa8O0Pdf1/sZoTrxR
VEYVlycHsjUIajCjbanM5dDg6gmd2XROHNIk8vV//r5/fwMxsXXZI80XrMHE9H9gwIWVtJZsY3aN
Kv7Gqp9eNah5QWi668EQxX1w2DcVzPowlkuqGnQY2KJBXIZo1a24/e1V6qFPxv4//1z/A38Mg0Zn
ukkMj296rBh/fxNVmh+26eAcwyG/T7Wa9zVwD23bZF5L1sC6StRwCDxQl2CZDJogkXHqE+dXnAz+
JomgD4xqDuBD/caIhoPotk1YdT/jlLeAB6xtyQTOODaNn+CTKfodu06xEIR0/OdfxZqZNX8Bj/An
Fo4Bx4V5OYuU9/f1wLMICy7i0jiOlg6xA6uDh9z/EXvt0TednGgFWzs3LexQCAG/OygQBLbXGNCJ
Q5gFkiYkxsMY46KP6Ac505guSQdhbbDVucoFdgN6+jZ29k2jOdVemw0HhOGB1tIht8akfjC88QN6
u/o5BlD5n389Q5h/Y2ew+No2YYokJ4oZofF3srkiuDpvnaaF6lUjtC0INIUiS16dIhhChRFRdD0d
IluSn4zXOZseI47NBczdwcUq35A7uO3T/MMINOJ6aYnAMOm+doaj3ez2d5/lt8g0i2XNXGOtaaY+
J8hjJAvaNxJ8gH352W5EjLnpPTXunb5jhqEI/I5VA99EB4WVBKS5xJWrFiqyoxtx7t1FiUxboOe2
v+IMoMnrN+FLapXTubYRDTyfcELvx2jW4StQNes0DrH15zx9wXdfVdHdQyt87MsmXQHSsr+GgDXJ
LkoeYTxS0QQBatDndx4F/+kof4tn3oL0MhZ+VmbcmMlHBFxtrOzkgumBPWAL9I9t+2fhmeWyMvhV
ktKzaP4Uv4cedkQPg/YQSgR1lOCwyJmn+0lYfkSN/iYdwp8Q6/LNiNXasEtm5uKUP5IOR11m59+7
LtaaRee4RIRAVlv5vMCLijc3Mq9dORozcENwP11X4ch+rNfpdYv+Izac+lwqvz8Fwo3WTh3bWzOf
BC4y9PpThLFKYERq9+ROmfsgluy183CXh4Z/QAp4beljbmXBUNdH/bkO8TMpn6E5DkFwKo1OrHe9
DRRWJ94o71OQyPNkdt/NTi92xNbsVEneoyByZGO0ebklFg1cQRctO4fcVyxGWbrJjWSJKMsD0dBa
q4Bqn/unWImy9c9yNk2a0jdh2nPzyQtYFGFLx5mbn75utfTDiou30LCqfexdsp60jqpMv+rdyczd
N39gR62NKN0hVSRXP3LCi598wYw9MoMJv0elZLKtHEq/3kHXVDuIzvsxPYepBZWnAeeddrQ5jXgz
ahagpCR7TQtvGRjMAWDQQmFj+p5BPtxQQLw92adto4UH16OXT9h9AAX6oRrYIy3tZpqYIV28Mk/W
Csq1ZWTNUmMjtsK++dWYfRVWXoTQQXD0OYb8roXOFwNT1ew0Y6jea6Rw8ZO9VBLp8zT88CHzL7yu
1I4lGMxD0Dtim4qxu/YNEOzeIeW7AJSvhyhEIk+mtzZw+RuKnplWhK1+CmrwJFSd7mSpPdvFcd0h
11/oGaZItjBr2n/uoWGtOuA4MHZ+m2ZngfgT+LNyr/oc1JW0jEumYpZPuDP6Oi7DfSKn2RJVEoCN
ZdtOTp3WJif6oOuiciO0hXQhhu5Ya1g9R6PfTDJFkudMiVy50C+UeZrc1DllIGd3Rjk8GjOu5KrV
cA4jPFCrUmHFphLS747zmo35ryCs698AbwbybT9EDl4rtmr9Gs4HVQW3hFDCg4BbPZg6IW/tEkd2
dJro71sIgw2KlWNIu2EHIpBGFOOXfZRkX1KDd9vCR68IjWYkvWuwzKsP9/jiBd/HyPMuxpiJy+DV
37W6xx8gO5+MA/GTO6pAwOg5F/JF3YuuMoT7CskePiPFnG/hO7a+qhVNuechNLAGWl1ylF4FEnQ+
NP96VCrZLOIwzDYqCcUJBZPGlFfP6Qo2Yb9w7Rj4eFv2GC3c32Y8izyRCp+qnqFxFSEjNIqdY/fT
yYlS/dRNY9vSgiKOsNTLY07tenoehALk5HJug/SzJ/Osc4NN6E5Uu1UTXwxVjcvMw4IazVKrBGgK
EDXeilV+wrjcnJEVkY0WaBpNQUs70EjEbJg3KU5ZIlzp4HLyeTBsDSOqtdWf5ycQbGgTjmTd98ce
gP0ibCxcU89OynxgXMRYl0uYhPM/jx0754xqBnot8yuEN8FNF+5W9NV7WMPBSKO6XGaOjQEAbx3w
ZJzQRLEdJt5jdBDbQZ4Y4kpFI0VjnBkXS0awM9HSlSc7aN58ZoZ/BpHPaaRKlLGrtOYuE4Jhm2I8
sinTrhV18bVyypAbHMChKhuydd0nNR5f+wKRmns+Q2n+zVZ3FtBwb7iZwls7oBuY8IUMncUslcz3
Ju7OpVWmJ72VUJdSPDth3wfXcgRJhPwS941Co6bleXbOaWUDDGnsjSOtleVF/gE3FFPr+JmkZlsb
UFgFEurROj8mOpFnGxEuaVoxE4VATCCT0IiGuqudazApl8RhEUaEY68Ln9U5HgjLeD5Rzc8+D2Ax
q11RZ9/NvjKPrumv28nAZIzEFr7GwLfsvGI8Y/IepHn+cyiA+Ys2llc8Umer1Ga+ckuHi47fuQm6
cBn3enjwjH66up038auG2Va3LMwnGHVOlX/MRESqE0oRIof5job9FYuAsSmO2i87VJ8IqeTBNe4Q
L8JVXsot9vGltIyful7/CieSReYSltZF9HXSWjqDAkDAIPMjWhtErGDuaqZG+Jgx1IYkzmbsbuZz
f57GF1QvKsdHgCXVAATCh2VR67R8/zzscW8R8Jb3+MA798fzaRjU/X8/3T4fhtJF5zIf+pz6z5Vu
sfBCUpgXsac4AuIocJZQtDkm/NhEpR9m02gzqB+xe5UDw/rz8Pnx8xCkebBpvPEkfJBadB8RyCvy
A8ZlGfUPY0iSDRk7+7BO2207f3mR92jiO1gCh2E+PE8+D89zz0cQTjHcMyp1bdxQhewOz0dlOEsr
6lgP6URmH5ps6sOfwxxG83z0/IuVVUi1UyvUhVJNh8zxRgj76fTnkDqawuxJfgIWggJlHjCkDhLp
i5oPSJkJxlKS9pQXFEh97DFdk3wBXFkLohd/RL2VmzLZBGnjbWPJ3sQeJo92qe/e6rRzTn08HlRu
WWj2IrWpqtK71c8DnDyWO/vy79cbFYUkKpiGyQGf/nzCjHAiyyKS6+dnPZ+oxph07QniOYR06+hY
/i0A64drDmq81o77vOCUlgjEM7D3FrSVu+vzFVFQ+zfbar9GaTTxp/znZ+YtluGwSs/WaGarioHh
i6OJ8MWVvb42Ifj+OdcbQ/iiiaLaeRKs9vPD5wHP9nC0kvL+/Kzn5wdZ3pAoSXN//qS/vJS00aLK
20uUxzehl+4xka2Nbgc+JpgEf2fHiX2L5nNjAZAvD6dmNRGdxz0l4YfGgvzl+ZJ/v86NAWGn2vX5
hRgJ9wsuAOaijbha7nCLK8f8802eLwC3aC+bcsIONDj27flldKcibTebHXiEQGiLKVIN8SoBprMY
gYyuMXbJnNS52Rq9+SmYd+t8bjKf0hqa/vmI0/Z57nmosL1v/AnJ2b/P0SzJThAOz2NMxT/IAVe1
Eb9UXjreqmpNdlOC4ExbuXkVM06gY+m64z1J9Xk8FVm356l2rCt0nspaoR6ZYXvm7flkMpbFnhta
/ufc8wnfGhv+2X89o0leH8J2tE1CDp6veh6KGSOZV8O08ueXPM8hGrAOyoXX+6/v/jw/gCABoBlf
/33eH7kWk8yqds9XjPOPlROxs2ldjUKq8uQNt0MhnIBbEodaaAvokxAgCIigJO6dm1F6zk0HT78s
3VFun+es+VxK2vtMSJuWz3PPA9LX8tj0S+bwL/++vBLNyS6uTVESH/sO62AqW28NXZI1rgs15qTh
G9js5DhMabfI0NEuWq82F+gat6TY9jcl73Y03WsFS2HyBmSY1rdGpdpNzoeiJt4VH3i0IuUguD2f
0Ms+p6oAWEBfyKPewwx7BtO5f77kzzlc8JJt6O3PR4lmvDR+euwZ1WwzZUTcthmyo86aSMsAg152
2TLp2Ol0Pk6YJozfo0iy5XP9n3YU7WLu68DkvR0Q7y/WNLL+PewhJB0SAF8SX+IK3x0eSiZFOSEr
a7+KX0xP26a5elFBcu3cs4xhkDtQRPuaqjdOG/jYDXr1QsyamnmwtPCN5Go6hQ/cVts4afpuj4O5
CAXR9AStQbMwoFq37odI1G+I6Jc4wfLhW/2icSBfuE3MDCVN11NhnSdPRzBOEEek3T0QdeM9HEe5
YK2ycWrgyOhmVcuspc2q6h2ehgvEq14xGXsoQx3dCH+l530btAPqqO1IBnWRHxGmdQQ5w96yEu0Q
0OOnXQjSre79l4BQelQwX6yB8qtg57fMhHq1UVxpJkxdtEUsNJleL3KHDKBGz4uFNlinEKXuwQdA
v4g0PUYc7bw7xJEsai6whR8AD/DZf8GNyfzukzmEa9TfOy0807rrwbZWFts0zfsclX/0tcT8YiXp
S/1WDNRP4OCWLG0lFamTLl2LjNBcGecxF2KJ2PXgB/quZJwO76v/VQ3pTVTu2mrafdKqWwpSw+mc
H1XZ/aBAgiMndkl+9/TyZy28R5VPB7+r93iiA7SPW7+26WKl9bem9gh7a2sUCB1B8CbmoNEFQiPc
heZX33qVTEdUQNfAMO62EdRLuuzQCZtcLkIvjgmazSngySMLfHcz5smKzNSPIgCaRjUepsFdpJKv
ZO49xBiLuDfumP4+zGC4G1P3SQv1fWRUvuAm+hYgH/UoVTZltC5j/1fV2C+mlDfRtV9EO6RXZqtN
h3hOwKNblqAd1vjJLjRyHQFFoUOpp4GiWFpSL/Ed6MhCbG60bqcha0Ke19o9uwMdMpDoC/VTlIQN
JHrXH2kmEbidafWcIIBVQLO6rUPndd12GgkcfSrXU0NF2Xv1MQTMsRBB9XOA+L4drNpe+wAc+ELE
3+bdDTrUcK/1DsBQ/6u3R31LsNMEFdE8u5YntqM9pZsuVw9moB8S4tIPPyx+VF5N2rHZ+VugzlAM
Z3k4I2p0LYBE2UZQCkWpvdJKfyKBZj9oBTVEpOQGKTgKiiRFOZ2oRzPEF8Z05k2DSfne+3A4UV7e
pZZl7xaDU3qVb8Jv84fBlDNJCPie/J/t0H5R/dh/5BmjO13PH4E0nbVdCPHCm97eEyp2MRPMtVWf
Ice2i42XROTl2vWtMVR7TFyTnluWvoJywao8CdrtRSn2XpR234BJnA1mbLZwP3G9ffSt+tVa7Sdk
8PItDOJ9LbqPmJSDHdX4sJwIAVmaWT/tIwpXykMCeqyoFlcXhQ/LxrYK3XgdqsE/ay7N0ti2sZB/
MfW0P2qqKVf0gVFEUyC8F5BYDAwySRXG5HGES8+nZwAYxn2VbKraXJTIZjwQSfONK1jbbmk8TMbw
uHqLD2VM9RlaQbvIugSFi8cMlV+0208pzQvLmvS36K1zQB0Zia6uQ2HlZ6KglqY7DefnoXbt40A2
VhoM2cFH/3WXBkViJGT1TStr80K7jUp0cvx9jvycUnc6FmlSneux2onUocfgdRpmXwG/FegC8TaZ
f/a9aV81DZknXuefx6kluOL5RALAcY17hqHp/LoID8ahah0oKHV+k0Vpn3Q/BsuY9Vu7y60fjpCQ
H8jeXurSn13DhQEvL8SO4bNSJUWtdqpjnc/LJmZ7QiDLFA3VoU9oX3o9Khp9JKiuaM218Ad5TQcX
HSbZFZ2u1S+6oVVLj5ADy63yY4ff9hSVk70rNJIBHK1Hnxlj8428Px+lIQ2GFuN3WU7TGXnkuLIE
HYoOKatyuuiXZ30z2t77LUd5nwOsTi3+pb2pOe6VW/VbEhf14flRUTJvRtonVp5ZV+ewdYJ9JXTy
JYmVSFc2jELlDvUpNWiSRV13arBbLy26+JukprVnIUZeVzFbZl0kr9Z8aPDtoIAcr2XQJ6+2Ke0T
QQgvQeBvA8sI3mlwBORuGwhmmpjbJivvHK8mvjv59yYP0m+JkwELAW0c4C65RJEdr9ogjD6HmFw5
u/N/B+VKD/Xy99RbP/MMJrkWZ+WtiQYFVo++lW/7473zrSULrr+2KEMJ55nQRdvDVpYdM22u8JMr
CQMvhA9SUjk5QBZnl1MVXEyFDqxqzXFrFkHFPbyW31TvvLo18vvOxKmCKHK80IRiaz/YtylPDj43
npYhodcdao1iGfnftKxNAtMSMJq0uSNuDyUkFHwgzrq2VHFygV31EdIFj+buQOOCZV8PzxjK0X7p
rtjgz8g+VI8eqG8okTVxJEMM7wqtHVZX9x71zlIVWnDQe4IclNKHKyPUn1oUdMd2mocuhdCOzUhX
IHYH/RGL/tBwg191RtR+dKiKcBqBBhwrcU7RAq1cUVUHR2beJ3DfNDx1Xt7/mIBLLQbZyDN88p9Z
VRKMM1jj++ChQh6bD+ipCAGMsPqm4AyGeZdiWurt1xhdDITf+kI9ZZ1K/m0kgMHhrQJ/WXShQVls
ei9ZntS7ofaoLWQqLl3Ql7uiZF9bSgRd42QKasjRNBZWgxuvnsZqS3ATfRHJQuILmQP6II+r9ZBw
NmFIcnNCCGXZWbfcivW7rLwRiizBjwyc+cG0sjhZrXbEiyBPhmGHJ7MZPqeaVCbX07x9k1fpHtGK
/aWI7Ww3eFZ0KTqqd288WyF9pA5L3c1z7iTyGUcLOemm6/A4aXB7qIvMYcWujRzqetQ3eYjBDhaA
dy87umpzzHkPXxFQwdEsjSVEKe/Vord1wK2/gVkBdYsK7VN09FIh4bFFQ0czDYk82C2wlQxzD7Rl
kNFy6LJfcJDU0SADc13nMDysKaIQ6DT92tvy5CXN9Jllvb+ioBTpBStkvsdA9BsTNOobI9RfcXZa
l9HGEaPYak+AOvcparQUmvQ7krjD0ClUepUHLqts3qpBI/urBaOCh+JkDpN5tlWdLMzJ7l9p0ywz
4vdoijkvEe0ZeujNHCIZPzqpxQ8NhxvxSPmLlXBpR0XGdpP9/dWIj8qlvAwTm51gNtj7GIPdsdO4
jxn4sV5HKLZJ1jIoU/bwktjhq8PI6lKP2BpGctpCF/nOFANvqqb2lz1S8qTyHVxF/xr/F3vnsdy6
ki7dJ8IJFEwBmIKgJyXKmwlCFt57PP2/wDb/aXO7487vhCG3tSkSpiq/zJWx3W0rLMbZZAXrGlnk
jiur7cYD2GuLe/eYOB969FOUZX9f+PyLdPLf2f99gbJRLllcPZu+rX3mzYDNSxHUFRX6YxHTP0UT
DuG95kALk0cYpvrxO/lBAit67gqtgeGronNk9X2dVSVdaWn4HkXzrRnRwRxk070VsDJV8wjPaMyZ
6SsmN2U25GcAo8B1YQ8xJpNPcTKVH0K1NkWAwzDR5GvgTMOmiUtzNw3J+BTDC2ojdk9T+a605Acz
qzTdsDYZUtUy25oR8PRQqM62FLruGopJ72A95ttGHXOvIYZ5cIT6rBrJG4An6bGIb27rYadwgVs5
xhhDkuGgUazwCU7PfWFWwL8nOsmw0KU3zfUhTNObXR4y78aQYa4Gq6PGtsnAifsze/0Miafxq5uo
HltIMX62KcykJuAZj1tlYcv7RNxCxELiJIZ+hD0IzzKvlZ3Tzg1T18n1mxQnwdCbZyVnMqHry3q0
Bj3hNnNdunrlz099NR/0JOCn9Y+a28eNmtbNjepnW4xa2P4sW9lIjHor28JWrpmVQYBmVN7bVtyb
EUZqq4xiL86dHjBO9JMW0nwwEO4e0CO3QawfcCtPd8hXnAtqVewSqdP3Go7ykEUGRJLMP0dlju1M
HR6wzr7yymDLNrjmI19FZfjdxHp1VJ2kOlo6V8ACg4PXFbxZkTKkG9bd4U1T+jtM/fV9VY0jizjf
Oidhbz3B3seUuKpDi/pjNjJ4wjC8xdjxhoC27FjPnfMIFHIWRrqJxRwci079jCZ/viXINXtzayBw
YVc+R7FqURcIdPr66fVhsohFdml/YzRlc5fNn7GYosvYOGwTkqsKnXqIgbexkj+plI8hXicP1A5C
oTLn31ZHlycX1Z4IRvrPmPzzEzp6gLIE09lgdGhULXlq9lyVgarFlLHjuMjEfq4oHelKGW+HKP0m
7yQ2eBRGE0KkkkWnNA3IP+mAcQtuSj2LEIvJEm0bWANG3nWnWIqvQYNlPAG7sLPHvGQyIodkFxLm
XKnJ1JyK5HvkW1sVWASsFLonligBRKmJpfb3TJilUptXvwpgh82BvuaOru8iGl3YmuvDSq25KYa2
gbTcsevRYtu/hVxHtjT/pm3VPsaZg33QkDWAidLAy5qFmziy8tPcNG8+JHW3wYB+GLrUvyA9qicb
2L7eDVj8Z/HSTuaAU44m51gN5Xmqw30pJdMcn0aPkXn4gRARKCrsMV675OsYR/GgjZ8pMRHk79Lj
Evo6GZFge98kR358pdX4fCr1qYfVdixwWBwNohPHqALnNdn+Z1/rSBftjTmyZk9jAFkAhMFdBz9d
aPTsxXRqyDpIWn5u/+IacaiuG4xjU6IGd3obH1uYtjE9HuvWgFeP77Bel1PwrS72iCrQOrwd/n1c
K1sw1spWL/XilqQ4CfQYDrhCisNLm2Fdq6nvhfFzG1LP5QsMh6DuQ5dCyHHlYw7eqordopQsoSzu
pbWfvth90iPM5EiuKpsQU9Viumi27Hdvm8iOaJCjJ9IJEkgaIVacVs04Plh7O3XzBY5NYYB8aUZG
sZOlHUY7NFfQG6M7k1IKq6vm+w6ukKso/qOfDcZvmNzkge3vB9WI940t1pmDF491IoBFbuzbzhw+
UgDcjWzn3VDlwUGlTxkeWaAeTYxax9AvCRyaxtavCcm3mVF7SjZMVC9P4c1/cXEsRUL/YFKBy6By
nAku4poOIYHv/8m0VjAjrBVFaY+hNVcnxgnQTxJsCSqUICQGtBUF0YKGo/7i6zrVR0h7/cTiN5wp
52CTV4BSIBkqyUAb6CZq6hT/xauk/dvniNFYAJeQqpB4Ef/8HFE8+gieVHfMU/11LqfXhs7PdUh8
fdNXokVDAwouyERazQIWSPD8t8ASrGlXtmPJFZzQXWtbXtR1eL+aLVHn6IEejPRRB1TBTAClzeFW
4OY51RV9OnkM2+Upypy//CX/Z0T9n42omPuwDf3PRtTHj8+P5usfisv0v/ybv2FH1D8cm65SpAxB
KE+3cIT91YnqGH8stjnLtgz8oJisODD+6kQV9h9EMW0HfyguJTwVHFN/daIK6w+N8RDtIdBC2Mlp
2v/KiUqs959OIQqGWezihdJt1cbq8E8ePsvIhWxrW9sqvY4yG5XFoVmyZYU2olxSzQNXYvni9fPr
d66fXh/05Rv//9MODCY2NzRy8kPX711//vqAVv7XX3z9lKIbv/T7naWSeBu0UPMyMl5grKaMpeHA
OhUdIT9cH0ofaASp6d6Ll9ne9WvXj/LrlO/6eZQYJhXdwDexH0XzCn0/J7m+TB0pasq3vT3SiV5W
hzYKqwNjoPKgNjX8pTIm+Jd3B0slkK7TyzEHpNKXj8h+ShAJSXvoLP2Oef/GQIlapVWKNaRdpstK
20EVk2knD7mhfqjCnvdGNKd3ZotH1M/Lx25cxQPAIB/z7j2eZHq5s975Ai7scd+iyKcas1vUFlJa
8VwRlCtyDPvzcx91l9lOxH3bzURVCN9vwQg6d6kNzL9j9FsiluPhiKnTrDCBuTrbkJuQjZb0u02t
ZsQ9/fApb8L7PvO/6ZgkfjnUu9nPa/IcxLHYZfiZ8qAv3JRBLzzHqn45AhC+qlsHPucqkvjzfOfO
FMo7iZDpBoQEGNFeL7C+bdVYCVesW8dVJ+2f3Iy3paLvEyVoiCNna7C3FCb1rFogS5raQuEHRDFp
yhoYZ/jYZFQlTDOwOTPZhupHiEEJygVBmIPZqd3h+tFAoOmQD3YgaIX523f4A4wdB+wOX2p+CRR6
ba1xHj9mIX5KBMn7KYvo78kAz50pSdLYnWZDbVCExSw/SogI+SEOqRbpOns0tZaFvw+xGKzY2m5Q
o5jHu+mIh8fAcLQfU8Cdgz/umiJR1z9YcoB6Jzc2Qgh3WVdtihtk95u4apRNxni9gWNDzRatFmOW
/hjaEK0ozD6IyH6j/PZV6ehlUu3ylnslkKmRNFSCg3Il0volK+Nn6WeflRN+yd5gXRb/mE4mVmMM
DK3sosdOCytcNF27iZaD+3qEXz/6y7mQYre8fnT92r/7kevXaLRdqN8ttgilJ7qaEj86/uVhWZ5D
KoGtCuXsL1/rrj8T//1nEt9od3Pf06JEU1ejTgcZZtMmaQqYH0XL2CdbY2hOtjxr8RZEvieWsB8z
ieiIGjVg/UMDMgfDq5r5o8/wd3a+psG6ZDxKxHF0ZR3MuzwJWVNZEQ1Z8JzJPvmU0TqQuUNgfmu0
jOpGw4NhFtrpmpq1te6EMTwHKBv/FFBQvXqw7pOl1lahuj4Q5gNg+e8EOHVRqZAcqt6TOqtU4AM/
WcsTr037oWqotjJif6NY5mfG22TOkOR7IU8VJMQMGmhRB2fYMAyVsNvRYFLvJKyHlbqcB3MwHCYn
hhUwQV/shB5CDB4jwLpDfscQvyc7KHvApyrGm52sesGWLLtj8iYOTC1j1vOxuAuhbDC4i804v4sH
2dKO1aUenWn2TeuGJeSiBsgO5V02JfUqvNIKbBFIo2SpEqJYHopksCI7SUoop5NXtuJm9scVQB6o
qg4YyNEfDqz+0l0TRxAisvO9QrbG1RLM52FlCxzt4UtsUUYS3YazceqXznOj6lfMbEFZ5PWjtJL9
4KiPLGt4SmH+HhvbGgXPVRXjocIuZtJC56pdr3m5M2ZeGMSUA5T5eGibefaSRAElRJzzoCvgecwi
ztYsk2N2vHHvsYhpJevcSjsWIxc33fbrdaQzgkRHRxUuv7S47m4krxene7qGisHxMbQzyg9nXU6z
CI2zRMvcRhgfdijvlT65j9RPhdmu3pqHBhJ+pyI76sV5yKYzevGHUVOuVOIHgLgNO3ydNso7GvM9
XeHA7rlOKdQuKDCNNH5BT19QBM+iMLvyqNqSjUx9IebsTREFGVk68l9Y32o12qvlxr4urYLGWrTQ
FZECdTVQhb3FyjCuO40yMrikxd3Qx6CWGr8joWv++C1HxFCZzl1vYVe/fhqkoXMW/YT4kcnb/JeE
iE5PTJVu5mmtxzE+z3H6UtjbgRB8dmqyWgOhysOEWnYZhgfuPIiTqPBZ51g+JshER6m3gh3zAdtn
IhAOmwqv1irEy3ixg1y/9EIUbmtgDGXkvg2dYqvNM5q/pt9bIW6pAdZsKo4mA4g0+BKDY+x9KzNX
sYkOg7+vFuuQ8TIVUjRDhjrNfGbwKqv2VSzV5MAdDnMaIMxv4ZN9+UVPWM8/ZpQwFabhDumEKhxy
vdDMA8t4qITWixnl7GGS/k1X8diZo517ULf6lWPmNJtygG2oyglcwvu6V0j7iT2qvbGCfm8pDxNx
vGFs0DDaQ9ZpxYlIOdOjiblWAJu+UMGWq45PixmH3comt2THvBzFxMnvQ4Hqp9hLcW/osv0YaFxA
jsg3TgbDrCFI4tF+RGg3vmspoHcpRwFUvUzZ67sQnJmgOFLGmMoLtiGGhfYF/2DLGfzja+Doa1nI
8yiTZ78xw31YOPs6jA0PtfwtmmNqVIrl/tmsoNaQzVFM+uGbfNXqz8JO9mAM3xF4jxqYfJIeFLhT
Tnkf1PPTPAXI4k5+56RLEd5Qv7UljQp+p+8b0MpUx5QPrd1dlNERwEGCC4U/X7o+HqOarjgLu88g
XwAzJIo3kIXRkvqlDPNDqvYGIebOwJqI0TGl3LGj06KOzVufSsKNqQ03NMnx7cUaO0QCKhWeHW6q
K16thEo7lj2tbe+0AivFlOcrDYPSps4WGkcYaiAi7ZKZVLKH1ujjKkXzQsTnRsX0zwUVCrKXf1d/
s5mVqzwkaT4Z+2JUb+zyknTaveYjM/dSAUYnSNDrESM3EwyDBZdqiKmEH3BU+G12nIJZd2fHPypT
Hnq9T68dJA9akURercr8Q0nkTlGHfmOVwWuEjQnBDaOwb81rvZX4NSbSjHktQZXhRPWFHhwGp8Hl
YrZuNaY3cUsFEXOadToCLEkuEKKYmOMzgFhAqLWFoUZfNraG4JTTpNjeko9e8GNPTAHEIYY1XtiT
wVtDJnNGcSdRkaETOGeZYy1r0x8rw2ihD8UHfIMUkb5LN8tQAeAa4fVyxktCkZ3GEG9uHgmBDikQ
tiI2f6VGwQdX7202xBdZ4cg1MvJMxJuXoGzVbX2zSlzRCnWXrgfm2U8j65ZmTJpLrWOQNcZN0wjk
SUi44NRPAsXTYeq+MqJeZ+LK1UvpqL0ZTeBoTvsoq6o+jLGWrZu+bc4s2mzID/Hivs+CByYlHKdx
MHwFLD9b+DO/ifBf0zq/lGlF54owjyGKNDH+KKNBOYtX+ph/EPx5hrw/uahBcHYEid0pt4m+diGb
hdbqXb2EMVaqBXwUqT0QUH0nc8utxTJXogclWNBu1ASsYpfVQBDX46qwFxEm5ywC9XooSbI2ZZCe
01Kcm3S8hAyuXwzmljW1E6eJaoqVQ1YeGFZ+nqPZP+lqpiC9JUiTE+XMQjcynDHE3JyG2RY6vuxd
W879aVR5+bJUo6ldqcv9KOfnQJRM/QzzZ/IbeFzd4i/ZlwZ4+rwP1cVVckbBICfXjF9o3c9txMTc
5oiQbYkFQhvyDQz10K1F/NrFxgoArsz925A5tOw6/VAZ9mbIyC9DGqs8yA2SuwAk+wLeIEijgExe
v5Otj+88pvcvUn+t2nmuEtjdc0hrlz8mn5FSAwlkV7VRg2rTFO0ai7SzqiwnOBoSnwHWCdfvovfK
VzMvAqwJYEckKz0ffa8un4YW37ZDGXCvd7bnG6zhouKg+j51VCUTvzHDFN2sqYAf1z6eac6K4asn
qOlKTTtDFmB7w9B/YoozhZl5GDUqimnzKFdiKjXsI9rPzHl1USyAS3rl7EPDeAianRHauhcW/pfq
x4DRG+0SzOZzgqUXs6bjMf3SZU0RRubv8zA7prS7eORmqqfWecWj4nNWTJTYZbnK6h1rhUIIpW4T
QJOuIMB132Ku0rkuboC0RGOPUK0bn8jA/OEaYnlaNStQFWGtPYbz9JMo/cvcUyNGOH6r4PRsnWzH
hH8z4bVyMBblcU3oXxfbQVgZNaYprSNicTdU3O+ztsJuDoNvNaDkHWTUcDtRkIAEmLHT3D0GvhJu
9EE0N0oSibOv3luj7Zw5B2McziNHWpBWbjGDcNEUaq6jtuXSLW0cfaqbWuH0a8jyCxhYz1kwRrem
WrCoKiqyLmroGcAs1yEWCEbNH6Ac7F3Lsm+VZArkLxIHHouc8rXsu5sG+MS3GfUXxcbSFRMUWge6
T51kHbQnn9vUOjCm/KUZ64frj0aOcqxEZr+qcEA9y/answZf96h1ND8VOfiNpIvfEFj877plLB/N
yht7C5pO6o7wozL4hw7QxSZRCY6Ffrerxjx5Bg/+du6VdHxhFIMZlcKlSNemdRQH1rHRhoszGzjp
6CA4kvF4NCOdcQqoZS1N21Xq645n0tdzaSWEoKG7RGR+xk4oa4w2SBawzfYiko+wBgaG3pbOQD1t
sGyVljc2EH/ssVvPInq0/eiWhREXWqvdDXhOzk057vHocdA2e0lch/qAmcGaXf4OVfASECc5Zxbm
1cTBCk7vH0crZpvwQufKs06bDXaVB5PKKQBpNAqGxWoI+tBV/PzGzzDbKqr2IXpt1/fNDgPfbQ3c
NIvEBwusL4NldRDtAnxMlywYoCp3dGpW2pStEzxlRdC8D8Np/hLO4n3HZhF0CP2gqJZb+bBrQgMy
k4+jR8VimusPoxPhjOqsb2YBq6ysH8ykOTVmeRMJa68UyqOc1SMzSqbAVQtHI61+K+xYG7OEzQiK
f8MOlxlatXSbQWAXAPfrWAzroPyRpmTLTn4u2IVheIZeSejAzIHscFPE0XNnloMJtUT51vCaNQAk
WySHrO7ildUUz0XImDhMLyMS9XpQMsONw7bfc1Ond3V+SqMftXa4mlm3vPnhw5Qv3ZfkVzxS4sMu
JEHuxn2P53bM7rJly2JZxkma3S0bfQhzsqZeuevd2A7O5tBuDIeWnzj7QKkuKaaWn2nOPIa+YJcE
77ulJY9aJSuX5st3OA+FG9Eh49W6faCDqyxA8EyTtp0G5VUzTcPDvnDgL/FYWfzOafsYRfpxlNm0
GigU1kVyUYLgl3JvEN3UV8oOpkk0AOucXlMD00092pZrt6pco331bpbhBoxZwV5DwSqOpjFRxe2V
JoJXMrxtbTiVhPLiFXEj40Aq5seh55DCSbkDzsqimL+ZrjMuwnVJFGzwJ9JGtXHS51dd4nki11Gz
WjSplaaeaVgGm2Eabd97h22PrIvPUNjfYdbQiWK910WWHEaTDbdGyeKqoX/Etex1gBy/Bv4UnkO9
eohB9WDJ2aZ2dgqH+8KegeSL2d8WKsU8sRNuZUovk4COtcbO1FPrW933edGtbYsL+lXY/T/1+z+o
39KAkv2f1O/so+Ok/mj+AcWgXf/Z3wRw6w9h6NRuwpqWxKJV9OW/oRhUFQV8oWurhmpqKHZ/F8A1
6w8pbQ3OgpSOswAJ/i6Aa9ofmsqvcqAw2FggHfG/EcD/ZTrD4IjnYCDCa4LfJpcY9J8mSFbbqWxK
i2lvN5wTZouLto5jUvNsfjLkH5MxGItGbQIBk6kr6l45/CdKeyPVbZLsE2kE60lBOMc3vFKJPcVK
B7C88S2LGXogvwiqeyU8qnFInuHqU78LRcDslLc/vfL/Joov/lnHX/4QuWSaLcG8AZjJP/4hTpDN
ViY7sLwzTi6HJt9uVJcSG529m3ppsMwlOljBxWmWdi+lw+B1tp/KIIErto3VAOVEPNN0jeo70Fdd
oSr/l6e4YC3+PK3jKWrQojXHEIAEOQf/8SnqqNe6L9JxX+TObbt3OusrGhzsJgj/hXSoVE1Vt7T1
7xhk1+T/l1eIyci//ve26hgWwALTtP5l0hGZ3GeUYESn4P9pnZKRdGky/asM155hcYYMErWlRpw6
ZhezEfuAIn234+TSyMpTBujADcpDOGSge7v4IbPFT1Rx3akMkIVgdodNHyIp/OeXTeNM+adnLvEj
Gbyn0A5ABTj/HFWPHVVTxiHL9qGYLpPQngKKcC35c81iatoCAcPkXzMfBZ+XYTYIAYrU0VNXmHcO
UA+s6KkPd7s5xEY9Hi2njgAjGtGeXBZ0H8OHKQLubK10abruGpndmzHAbtHWp0K1KB+lMdHqQ+VU
hx00XdM62wDBzoyVoNqBZKVuCiV9Zt9JSIv4OJsNcFnFcIhtMo9FqveHts2fSCZnO1O1oht2YTwM
0bMSelXSJUjyfnsCX/6j+QgroZyJFMax8WB1dOKNo2+vtWjYXVONAr1j6/QENWoptJOtmKSNRamj
+OlUZPAqtdqIfyz1UQoCEMBzSeGGozJNkGx7WDKFQq4CSH5k8xtilCogcvf64fWhHRln22i3JDiH
+KiE+V8funEZi2TsgcxcHQ/XB4YL42GCXHcorOlZVXprkzDQo2tdoZYLfYV9xfI58fJdkY2kZnQq
mVosG2Cg2ujkT1p0un60qN8bJwq/+qRxQEoubZPXBxAlqLm8YKuepkaQDfUhJFBwMAqSaeEYywVF
uM8qBOxo2LTIJ4d6ebCNxbtRJSqf2w74FLYreOmI8wYRRSZlbUI+4KOJa8pxzANtbSKFs3durCN5
lj8/XL823BSGzE66IwHGV+ZBFGV9CtSFXW7osGyunxu2eGc2pm0LJWrZgVYfpVERcPdpwKYACx0o
7cBAgpi5CWWDVGTWhdexCvWCsaj2apW+yEH3b+3lgReMOUik62travxb3g5puX7dei2MjXONP4N2
44oKH5Ff1DIZtk4o2db6+Lnd6xdbv6IZFYOhb7fAEsJEIQgg4r0dp/Z5bCLjbsaWfNfChhq77VjQ
GcsyGLoepVn7MGFpPGICvS8a/+y0RnSbT92hGWV00amI2bb48j1lhCmZEJDeVXVvPIB2wIBfxBun
Hfs1jKnmpYxQpYPej6HbpSg35TTtgpZApzU27qIIccUNTKva3UD56u6JRyXpqQSCd2hrS0fnhDJd
+Uumd7Lfmoit3gTPZF1XA6oiDYUm0UUW9CWYhazfaAr3q7TnkkZXYkt8QZCqxehQpY+hoUUuCXJ1
PSXsCnpxkXXJCxpon7NpvjK4pLCgdmbsXTUtndonXc1kNPNvoPC6ZyWUyhrKo6p1WxpbCikat9CX
4HdVfQSmsxlZ53JhYcNrlb+phV99eacEnJseJmShEFO36EWM85Z1acxriynytacGb1tK6zeL/GkN
gvCHPf9rEa3nFPpzF0DDzTAh4xfzmh79KkpP1GQkO93sYQIAB7CI6a5raE97UU9UUjbdWR2aH0aa
1ZoT4KPLCKhrKSoQ5EdYpWwe0QyqqCL4haYbVR6gGsUNfS2n18C52My3MPOwwNYe4a+QkmFcGpWc
OwpUVWJMkt7JlBJoJTe/o4KUaawFa7UWZztEb5pG61UM5iFYxAplzqpVnAYdMdWbQJt/y2JEQe/b
31KW974odr7sv1uF2lc1NoGcDezHiMSofe8WIWa1Tg2+sql+TsvEC1ob77HBHLKZ6GUkfMb8MRfr
KKDfwAdB5HXOXHhBQem8Uk34SgudbErEZbJrzrWi39SBvc6jutuXevsW6NWG3Xm901SgjtyYdXfZ
O7mQoJk5kQ6lWe0dN2h0AoL/OfVmvGG7ib5GYcF2CKuX2mTyRSrS95rEfozpQOMoRbUXy04shIex
wtW/JjBM+aeJA2iG62aXG81i8OXX2gY2XUQYojxWSoX20TGtlezb9tFYgUFV9DcaK4Wn6GTYWZ7d
Udda0hjZwHQB02DUKzVov5wQFrJNBt0SqqQY+xMEden5wKyzJNH3abCd9S7bpLW2xk07ukOnLO49
LOWyeBH1gqlS7AfY4zXI24Z97tJ1UNfM2Ni7q9z7KX2+Nadih3vqqPkqlAhegj5axAJ7oyiOvWbv
9Zmo0RrNhqEy7z44nmmlF/w5ihaikTbGgdH9sTOib6FG+ww3FjkT+YMA8GKV+VLyhnUBCg83ndG6
n3uIOhq/vA/udEaeRNhHLPdWsrNi58lPSZh0YfDMvTxyU2mA6c3xeFvcJQstzdahpeHyjX7NJr/R
JrGLAg3RCvnUJfV4G4DLWnCXoLv5AxupWpy941HTxxdp/NA2962CbAHY8QOBue++h8hBZ5r7MyC+
j9BaFq7A0KP0C138IYnl03i0fzuWHK7FVWCl2sOpjDqaD4wSgShDBZhoTll2kYIr/DRQ0iWF/rUZ
sZSaRh6DBaqJAZQZMnM1exMpkJw5H5nKJwHYqcx75itWjgijy42qEOaIUHzbUadMuood4pGe1hVA
Gzv1zgoVKJXWsC3M8WuATgtG2pNcvQiLI2p07Y5M0ZnNIcUbM1ZbjONE0fvC80dKR7iNEaOnYwad
RXCWvznGdJsozoFGuUtB0UaMu9xrtSLES69DmJlHzAJ6QJisOypmjGLlUBFrJsyVI23fz9WR5C34
BcyarHgBO8pXa4yOYZ0+WoJ9NzraqswepyK6tZeKCGI7FMkMD2qncBVJCGn2TrIdKlywtFla6a/Z
FZ9x4azLVLwBr+DpOtrzGCu3dUQ/Hoy2knkXxsY88RDe+dcE0uQsgBoptFiTDuDAIWNNbbry1qbd
ySnw2to8cXusvkJWse6Yg2UrltkpMYdd2A438ZDfCkrG3W5S0WDzb5jQ56kp4IQiDK/0oCNICDBU
Dcwv1SguZg3f2hiel/U9qDOItoO8ETLBKu8IGtHsl0m35Ib3z9g3zUGBVyOyW7MqH+LagjJHV6M3
29W9ygFpDtnNqE6vDPz2k8pxayrqYYSkQCrQueDx/tHLYWBmZATM8Ia1abbUXEv9BrACuwhwH66o
enMdp+J7zJ1HCos3idZ8ZTS5o9sLTjcUx4ILEIiPdEVL0WesNDVWBHMnIu6rOXPuOHTebXaIK1KM
Kkeh/gQekuN7ogDMibQdFs18W3TjG91/m5H8pzcAI8XpQiORtL8YAdXIKWgb5Pq3VtYyGIAGUNVQ
46tcsdAji3tJkAXgBOtzWxnciLMmwiSh2uH39Z9LCdguatgh6RSY6DBPLS3YZZHTrEaj4bRPX4OR
JEBHB01byN0UNYNnT/eFgDactgRFokIWnmRx5xqs9MmNdFQl4cpfJTdZvo4N+0dJnH49sMfwyNJB
kkfeGWm8W7Ez3sHw3KWKhw/zF7odCGhKlZJsxXoeRw8dlp7SzkcHuxNjRNmDuQqt4TGpcYSaU+Vp
yUuS9Qz8gbQwJEqEpzWfWu1ypNguqI0XZ7Y+QOmAZRuFN5kAkXJADssfBGL6BAFwiYW35IbC79ye
L6a5Iok6G8SAA55NnwtuWUJ/Y/Lfu9RaYSsHIu626ltZ5xB1gw+RY7RmkgRYjaQVHHuMEEO8r4Co
EhCcofRrhIsbKANVjn+ZIy/WetjKfgXiKm6OpQLiQeKgwl2AjJnGl3IyfpebN6ti3bP94NukYC/u
3g0VbO/1V84RA1AMD0MSL9Szulz1lrxQN/422PoLTR8bSSkT0SrhtYAPXUEwYcTB6to6Iz3WEJBL
uvA5CewXOlw7t3EwlksRbhsDR8JYxPgXWmsjZfioS/85KavQjYXllU7ALScOdkNB6Ee1s2xVV+ZW
D+1b9hixW6QDnPmC9nc/1k/iCwbaEm4mr5yzCJ2dqV0VjsI4GOpVrleXXDcnj/Ss2LR9Qg23esfb
pq8YFb2z/OF9i7D7Scap3Qp9UaUmPU1Z63TOirdKIWVLwIXdYaBCBbIFcPvmMQUAQd0XEfOpEFB2
defj+qW+aXZLbkdbcpx0N4lcfZVOTfhIVTZTENMZ6NgfsYh/A6V7q7r0x/7MnHor0q8smdZTD6HZ
ptTUuz6Hzm/fLUZTtTJ/g6N6NUooZBXa5jjXmgf9JAdXZwgDkhehow7jptfzP7uWzsWrMSeqxGg9
B93xkGVKyg1DpOwqtfE5sEjusDdKaK04CRxtFyOuHueUd5jn9Kw0qXKKy45yHMUQrxAp8BbI7Jb5
QnogJpu95lO4bmzFfiwMQ8Gbg3TOwgIxNuqeCi5om7ooQwTOMXod5fgDTzu/QSd1Y3o6bumcehVw
yhsVJ0I+VHujo4DcibX0UNNJrkPYgDFWpMxLTCLtWRJeevNZ4h7ZVYH9jGtR2XQG2+IMm+A5U3zK
7qXpeF2uzKdIcp3rcuz8nTojNeNBXCsmk/cpleEReGa3a8PmDL6Sijl0X7qaNo7fvFessETALj0a
ta3ORs9FoA7dArVdtbRwFcvg0XDyLSBTLqoY33rRPTsJaOxIlEgODs7leT/WVCAEBvCEdtC8rhE4
8NjLkd5kBIKvoFG+qOdcYXkOvNSvj4URb7IGJnDHQHauxYWlXeQadc0semzslcSk15X6XVrCgjDD
JfgWmG4eVy+KTqKaxIkWY2sgQgCOh9dQ0alRrr2AnF2hUkCflh9q1DYnVQNpV1faUxf7VJwQkeU4
Mskk6SfH9x80J7yzDZHQftk/EkfdMBTf9YXDiihPPlKW+YZjA7WbC5YB5YncNn1wg7GeGYD+P/bO
IzlyJt2ye+k5foMWg56EQOgIapETGJlkQgMOuEPuptfSG+sDVlV31bNXbfbmbxLGoMokiYC73+/e
c0fYdCUOxVXpVw9OYDFoSZ0LhCqoCboATFOrx1pmPaeE5kZLx7kt/We9NvErlv5jQr0vsnyHWoe3
ix0rxlBOI20TvEd1S5e48czuyyYhHmw417+6Y2eybDMyYSDtWIQ28k9ZxXdj3H0uf1JOAGGS1MRt
dHEybW0br96Ui1drcHkhT7PHbgCxKO7M8+QHYiMr85B7I4XS0cvcG08Fa36Sp+zFc/pugAJ8mk3/
1suJc5U23ntjVO9KC0giCYrGNr+txP3S6rcabsOqJIt6NJuHlgDIamHDZf3XUHdfJNHPou2SVYC7
jmGGCvmXQjeOd76G96XHx4A/Lcz9OGC2SQOe6YAXtKAw2AXBtQyoiQbWWcJ3HAoGG04KNsQ4Fu28
IwG+s7tWhqVb0KZkPUaVeyVNwKJXegyj2LwgBD01rfmaBmO8NezpyICv3anl4kZpvTMrWgyBf4VW
R5Bl6MJ00G9+Nt6CgNroWjZsxDllRsVpIiQBh2/nNP6LFi27gw/ZAyxgyErsgPM8jhUUQG+d4J1l
80xA1/r0NSzAcRU21uL3U8zrO4bk3CzaaevoivFmfWtj/cNJ2CtScUtFiRFDCiu+YhOgA5O2Oyup
6WTqm22S9W/C8V/NQCN17RSnktapVeIzvaQsnrJitgEUD67zpXmIJSIlpkoGuMNnTMy7FpJskIBM
QJ2LF3dhN+vGqdZvDcvq1p5omoJusNFpO+uGtNwleQJhzKnv+xS3csR5r1UMnrx8livZOpcgwqM4
4sLaZBs22+hNNByaG0XpijKKp4COru0kSblVxDKc2vZP8Ty8tDlroOeyfWK2TeUgnd0Z+xrlcK3X
jVy5Y/yNkQh9meR0l4iNrUo8pZiGmtw+8loW3DygP0q2l37ahAKC1hmpGmtbj3JCUEf0sw6ANyt3
Ked7jhpn/mvcftLkovLBWAkF39Bpk2MJyIgN6+8ilekmnXHmjXznqvrOqvkrcCgdQFeh2yDOscja
IuxiLhm33Vo5bWAgdT5NTV1GYz85yApjQ5f9NIZWU94igemh9uSrlrTf/hA9C6ShgVLZqq+rNdVA
35qrvVUVJIK43vlue5w6uo8BUYzuqaZjvqPtEEogQVPg9EDxK/udYay/Lszpk1APSGlNJ1Ba0u1r
JIG/8mwoQ8SO+OHmZB0H8S51+ZHrjpAxOJsdHBQmothCaOADA1eoV2V635Mc8QBGX3Pd7nw2E4Fv
TmsbyPyqEW2wcT9B7z1wQHjWFISt/o/Xt6DtNcc4TkyunSzZWDX4NVOb6nUc5806xwOaWMhV3ix/
dW2Xh4Pgj4ILFBCNwQ+YzCAh8k+ywh9T4H+b6AdOR3C8NMSvItd/+ts56UB/V6TF6/bL8bBOVyW5
ezsJFXdfz+UYSaX5FJpo+ZZN4V3iFR+dF1DBk5yqZiooETWbdY8Df86/YqE4vrjy1crxPHWB9U2u
0llXWHtJZId0X9DlNBuXvhwfcecRJu8PzNL3QU4gf4pca5t52a0gtLbWPUpFM5pYyAdpmAooMkij
5BTkuKjtDphUfykq51sbp9cMsvGmYDu48jUNjzR9NHMf3aB/HmZG1HQet5d+ca0P8zbioAjko7gG
tf9O32XLJTbcJuxXmCTajePSDzYE6RMkcZzLJMroTQSnSzKYU9+XYSQiTIS2NommrppsfKYYbDoO
sQvnK0u3CIorzfTOKqCYy7cMA1xMSxB99n477miuylY9a0Gy9VvFMcNWp8nvnnAtyZyj4miJ56aa
4iXNvDM8NW1dJoMryml+M/xwthrCS1H1azsK9l5nfvlIWiufG5DT8vsiKB+tWL9fSMLdWsP/gzEH
CmhVQmRzrH6Tw1G4TlF/1xcDTth279vcNpOifGOr8cLV04Wm1d5PbLmNmdanQHTfZkBVtjCG46jl
Yu3r2MXKAlZ3MbXHaI4v2ByuFWpd0XZjaNRHze1JZrVk+4vh2yw0iQmSKJ3QmE2AJ6nYgEVUuG/Y
D9xQN9NRH5EkQAk18pftgpHJO+MFNn25rnlhrEbVfepyJoIZTWdYiTcsFeisvmjXjNmKNOwChbYm
jPZqVHMB7rXizO8+gOrtrlUXVdspwx2nazi8TNRmjvIjpeQ+WVqHcSz7nqJZeA3kIWNM7nOB+uP6
qFL5OO9cq3vqTXaLEjMpIi3lL9VFyHLY9rB+1gkFLWtnDl65PJ0N/YemaXprQMHDJkv117wjHxwN
1pPCawFeVJ82+MwweFMNw/EywbHtcwbzSEnwa/KfGP5vBsdMrviefifBLG8VEKujK+drtjz7eVdu
6POuLThnZTlxZZRNBrTUnYzV7wFH0BOAD+aueoZ0DY+5Hn5lpfa7dteEa7tb2swx/Z0s5pRU2Axn
SRGkKskec0ndxiy+qiATxE6NRVyvJdt0GNM1GVhRM3Cp+OVRgUtVcXNzk+4jGO21bbfIh8AW1DBc
ge46W8sFqTDDm6gJz/P7ZMNHE1gLdfsoI/AKHvdjXxT7HFU7JVEhgeztOCRm69THP8j546HNKDn3
yzqHTUhZJ+cS/CD1xnRkTdXhsF9yWTtadj5l0nz7EzNQs2eWIgKqYXs+aZUn7NQxrDSrLiu4nFNE
k8SbTjGLM+rMR14ohLOI9KiSzrPtK3crzCLgs2kgibWnJgMFM/rg4pzui9h1v0p0zNqJ2FaOfB+l
9tVSNhULen7JPp4sD59Qf8CHxeo9+jrdmOiiA9WK0ElYAAITzEqf3nHq/ZNESG09TUMJzalyDoOc
4qNOtqzyg1rz+3V3ncMNwk7U69JQXGn6C34RN5Q+G/UCPIRIH+NGg8hWjxj/qDdJ2f+kuo341lfw
+PylIIhGeKvW7bXR7GbiWEwMuNYNbl0r+vDI6fezsQbp/NuIS5+IvaIQoB50TJ/MC+WY/EL9ZpfQ
bEbSkZ429Ncym6+TEBIg90DtWvEkILODT+R76473weBo28+jfiy8+m4U6bavmvu5Nr90dmgKpcIR
xpdr6zeBArHxzVCM7IKdCVdTq537ism/G8XIUBUiRYchjcEjsxT6tjIOghTb4ztKen8fRP6LN8za
mu3anYUkQWu0+EomWEpm0G6CmYx9Evp+dww6g8NIGX04JSCpQftDyiDa6lKBDk24RFJ4Z81ZYvN9
n7kuDlZP/qG07Pod1Y2tj18Ud4pikvvAqD9b90SZwciYUsNxqCH+6GLoX6uMWUoDWIgWNpXsUptB
b748JLm8qpGsduJOajMZyuQkzt8X0fzNh5myGvslMb88WEN7TQq/PwXYn4rAu6JYjHQLlTZo56E4
l3G1y0HMHnAFF7vGk2+NXRZnTQT5OZungstuOkSm1V8Ya01DpmMAaun+RU+qsf/s6LzS7mNZN/us
j2NCdTzNvVy775BENkzYWMjoUdA7KwgbA0UUIshK6DhFqXcpjsXk0CFeDeqUzikniaKZrkLPRIgN
cPGc+mECnjue6/LFCPzqHt/myfHFa99F8xklnGO1yIwwah3aDkk9sAm52rV/CWp5sUdX0qievPx4
2Avvs7erQ9k11hFSIs3Hqr7FvXykcNwI46S5S6LqxJYzo459RTvebxaJYe+W+qc/jW9BOT6wynAu
XfrZ0JfnqToEczeeOqN5iJvqjfKQEMb4Vw5GaWVnyy2icB6cYn7UzX4jvJR4t83OrYsJEOdhk88p
x16wT1RglExdZhoxil91195gFkxYbJMdvY7EW7AEiCtSWsAJYzeZUbGNmwLsGk4/GMJMd2JprosR
3UMmwbnhLOL0JaFIHU08Ex6vSfo11p45mlvX+uNkcxA6qurvuET/BKVjryjuttnuRp+jVVxTdj4J
WR6YPF7zt4dseYqygB4mHBGypjEOEFgMPE7sVvRHF8RdRlg5KA/tCjAAMpNHyrkaAPBDu0CWsPCc
gbZ8CtgdBEnkgt9JSa7OT9PAfxC7wLjBgr6fSqvbQrmAaOUDjWyTkt5CdHm93TGxRfezSned9gnj
YNQxFhD3qqFS7zS8qSvLKYkClOYYMjm862f3W1l6SDpqPv98Nmfs+TwuD1xcTz2rbTh641Nu2Afa
YbFIcPNA8cjdK7UjuCdWEb/GS5nq5HJ6kAulmV66oOsPzZIGjYT/rGpH+xCCs1Kpy/JOtNF4ngNA
jVNy8pasnh7p2SmxmMVpEQbTkgKUq8tgPSut7Jy4YHw8YhILGOTHGDzao4J19egsLuFuFMHeUMNd
I9Q1shhjs0nVXHOb9Jd8qu9Zqt+4Bl5N3MpQEVa+VO/KZMjDJO8NCAK7FjxTqcPWyKnsYzV5Ry3b
LrNSjdxLL3/h2D0Gi4UcVo2x1QPjj/A12Bl2l4VNIr5NGT3oLq261TT1/EW5nJxUunsyuNE2ZZi6
qa28fMPCeecCDvmWBnw830LEsibvaeTeJdWEJXKs+r0ftDTTu/Vw71XqqaMK9jW1KTqgTZqUhSUZ
P+eVv7MwUW9bO3UepLDeGZXII7Ud7PZcNKwLAbftPI2vJraTTdaWIV9sXB0El3Ac8I+UEee1mDvU
YM4Xr7Il4MAR3R3sDCrbL4u6qI3Kl7zb8sDl8Pe3fp5CyjBCs0g+PIYKBaMna4jnBX0JzJjUAPhu
b8G04zY+whZLsVgqEns/z9mED0dneZh75N1MuBh2oZUZKLNAuMheRntHtJjWtAYrcoMWBjhqao5R
qn11tuAASmBSy9w/SavTHsIffUXcudqZmKVWQ4ZYLNX8SeE2DE06Ii4DKIdN3cwZ0WgF9syrjc8g
XYq/qvIXtTX0EIzSONbcye6jgONf6TGLtuLKuU1BxMLg2c9WYNm7JiXymFt69Uxw6HEaDPNTs7vv
oX5neJ4/BIw1j8yrszCPh+ANPOG2y0b702duvx4TWd60yN0bftkclGD/Odg4ymHxhX5z6aOGaIXr
NteRAuZfRoaXNp3N6VG6HuWsGcc9fpzAY+iKiIfA+hgQzcTFEa+Jelrb1FEUTzw4EaqbaNtfQO1r
StH9bKP0XYs6vKra8jLMnOwanUGc8q9VQmmRN76YKXfYRUFiiVw51vRm5hJdzJSfY4GlwB13rud/
1VkGaFK1G+XieRdyntjsu5wYlmWIlIiZ+7RAFwka8cJPMtVDWpH40txgTwP2xhT6zjS48xVpSWY4
ocEZGNPJnBiZiKaodqkJPFyztxxnqKev2AEvTPacsHylO8gdBcoMw4sJspKPaT3M4aSs8X0dF3Pl
VgZkFkTOfbOtC203WXV1K/TspToy7gosByAAGk8bjAIVWuuwGvMHGlVxsdtNJKlobJP24jmifHZ8
Dmlp5WKSXp7qRvLqKEG4Ralj1BfI5r0/XOy+2HQeSVKjbpxDmXhrbiPA2yfkGc92vuq5hmxD+nUt
ovSRQM+5ilP31Ud+inrZg9HTWPUmP0VKDQV1JG2bvZfwNZ5AwHRB++0lQrB6EiJu7YGzDj0yhzHP
ziAwjaPNzcS2e45Ky+aIdiekKbBjNzt3HYJdewHDdC1IvzbY2I4eW5jVrKEo1h6zlzaXp1zq+QUB
4JeZzpIkCJ0xAIHo4dbqbVUmJddHnNLS+ajn2kvkCepissgJZelyfpqSdl9yit38PK3MtIdyyIAW
q4t/V1TGroUDfS8mZ9vVhs36V2vHFGQwn29XO8h5/pPTKblz/K2nJ+X9bIr4mJY9p6RhVPc9+OSt
Ca5p53uEuyxP09bz1M4PPSH9uSsfBtCZccaiBieP+A1jy9BJfHp/xR8ZzOMTGBfMrwl3fxmZO72M
nmjbMg5xy6GzVMxtg8ymlKi0j4wW5+3UUtnBprvfB1X7h1J7JlO9oW9MM/2j2aVxMxUHXpKVFdYF
fOicHSmWsWntjfPsGIfCQFvMRW9veq1PzwrUfMbm3YkHfy+93A71qrxMwCevNsc44i7M6igace+c
PnUOIiGK0y4yOieIaz4F1D8ZzzYRwidHKvGsV/j6Ffv63DX6U+Z5oBSXB1Vydybt/C6mTzZCi6xc
BWzdS3vfYFI5Bsq0GIUW+juliBsDh/Ln6JMFEVbuETFMzHPrNuw4s3ZaB0U/rPHp9HgIvf6YawZC
1Awwj8rC4vbzoEVzzvDyinWw2Pzw5fsip92gUr+oRHJh53juEasTV6qJYluZ+sjLkYHpSANSCGpu
oBRtPNlaMG1l5TfPqVME60QY3v7naSA4btdJPe4SwoSPFe3VuCgWdR7vVm5U6oFN3qVfCHI/D4Jz
aljUXrlxg2y6x+Q73suhgqCbC7xUb7GH1ctyTecZIAMMH0OQoRxSy33olgcOaKwZtMUcRN66DyYr
4ynntLeqQbz+7v11W4BEcis6JZ0yS++GwpBHDp4VsiF+38p+DHJOhBnplID+KXJ7gsOU4saRBA+j
G30EGQV4+kS7iOvZYW2U+8FKxqNdFfW2aZtkq0pjusfuOd23JlOWGvPOzhY1rO12rq+ty1g5n7Jj
Jg3trk4b7a4z9IMVyOxCTHes8C3pW/hezakQKaa+oSPY0uurBFT2dqlADskseEcRSbquF0qSMTHw
5FDrvGFYf2opfeWsN1H81Ga7vNadTVAmxWXUD3pq3Tnp4L4Nc7AsmAwC4ny+m4XkEsty85YIx7g5
oyx2aRwd8ZXDhU2j+BGMl0LpfOiS4KlaugdKPfMehGPty9EtDuQoLkDTIpT0zazn5VWv8uCJss4I
ITxRxxhqd4ycf1XTAHipYaTAa/Ee1p3NnL6KwDr7OrEUpOcfllatdd1D6bgUgaIJ7osi6x5+PjBE
zF2K+MGeje6ulEh8avDPxZww6M5gRaVT/okrZj0PaERVUyf3ll3QLaoCfR+pLqPlx6YawE0NUtep
AA/q59kuM1V2dBYbbkf9+w25+HdvTfFbV8hmR/s2bL5qoDt3alhHZDsfNNhye/h2zdXGm8+vplBv
LkMHK4e6xjQBtAJxF+CB/aZ0VbeL28FlcOhQ4SWnYhM56RvdhNNT0+uS5i70RLJkiJvKf4KppLZ9
YqDwLTdTylSBXFoo5j8fHbocH2BCS0mpJC28QFfWIm44N/aU6g2+8GExYZdNqJZrtcBCTUZEbqEk
n2fMMN4wlWeWsHLTWFEDFDZZQCWo7RM7vIefByZj4waFE4Oe9P/+vtGqnqlIwo/UIxJ1mWLUmmg8
/Ly1PKjUTE6j0d95KeNd32A7RHAXu19kxyev9r6qoo3vonrmOkOvX2vGfD/KpUFE4v0q2OVsJpr8
HtIJ4LudScGhZiiOPW1GWiurNxmgEAWm9DaV5zwHtfMQc4jbxBE4EJuFWNXpa8ktGtmvYVqjsOdx
IHmasDhvhdJfgNa+WXX7aVXGuwiKrz4IIIhBVe46uWGTfzSDeMEPFh8TjMp8Mt70MQcxGzA17Zm1
OYyuPAxZee0b+FVVuiIKDtmHxUvs4XN+asquLtkUPJftdKCQ7a3wIsLRpWNBbGggLdYUaNRAcSnp
CWDZrlK7/rS64OrSuNvY88JZCwi9m7dWV99WPlAG4bRhBUweHL53J/Pg2Fnj/ZyN62Kafjn1e9QO
JiWzFvM2Q6P61cbbV2M0qg39EtWkDAPVbNieVWt9nJ/sNm9WnnwvRPAQa8FvcBYMNjS0e4vDY5PT
SF+j0qFkgQ+K2mfD4sBEnAR0DWPeTBnvvUMwXfOPXsdrgVweHKTx99hx/vUh3NDmdoAP8wh6hLwB
85lpYv/flHSK6030LRAs11NsPmOJI1FrD9RfwwxWSq11VZ4zsv2TQflA3jAaAh3gW/jZOqYTVqZe
bRWx+6JCIgv2UyEwRWjEN6O1KixO0Kz8y78QZ3Rjq4ksZEMKiw1H4H6ZJnAK53FMTBDL1mu+rLX+
fFbCv1uWa0P0F12Hf2RgVBwd80HrObnPdX3uVA003dbZMsfvHJg0/Jxo1pGFwjs4EBrH5n1qsQcP
xSFxCXPG4m3IcNn9mRquAymu82J+FHO7MTT5EDAv2zmR9sieb1jZDtRNQxsOQbTPTbzPkswstm3n
OTKxcH52Iz8Rm5RJ4zdYRMmjkwZ7VrZ7rDqY+XoBSQNFDHYjOntmbA29fwhIVXfuPojZV+tE+Rcc
AmVdVLtUmNb0nD/hzLHQaIMmtNPySi4RN89gXVxWYWq0Lg0gQf7M7Cd0mlk0DbCPUZzGQbM3rHgV
g//S1fuwgMmP5QuOtZy3tdXgvKBUDONmt+4mhgK6MyCysKNYjYM0N0W/VAJhDtNJqWKYuBADONVV
ztLL/eQUJe+5mtjm6qSwF8QFxsZ3c3bfEKQwqhrT7iem8t/5uH+fj7OcpZj0/5OPKz7G3x/FvxYV
/+2L/l86DsMrmSodhd30jaUw9B94OP8vpq8esjOlxIbhLYGvf+Dhgr8WQ/PyZR7HZ+ef6HDBX4bO
CA00HCuYFfj2fyUcZ5lLIuufE1sk9paKZNc2ydpZPxy6f07HFWavexad5fvKM9ItiVIkKM7+diD6
N0oip7XMZPzApkaFnWFO52BUcCfLsdz3nFBwuQ7eZjYN9SQGQKC9hTtQs20SObrz7hdvjUd2QFeY
hKXUGJS2LLlmxBxbGco9U2OhO/25d6ITjU8tUDSCJ8tGWSsfTZo3nhPHDnE0u/dtpT2KNkmvPXYm
BIihWLsdXJ+JGoYaC9s8+s5u1FGdZFy+NVpOHSz+q7VZqXwreUmF04ShII4zenzztr0NJgupLIx6
a1TajSNsekSkdrfS0cCJmCRbAgtPSWX3R4sZGCfPhHFzADZGCl5vmdk6O98hbhEAKtgkC5HDiBml
j0xrLsIFjaP8/j5v8r0D+abL9fkGkgLsTQs1KGNBzavPgDHWiqw6fi8WudaKr5wDo3U9ypJDEiId
m7Vp5yGhr+LMo9qlFsxrksaKD31tZts50nrOdjniEchR0+m83ZRPqxHS2zOGOU0eJwhZIbWiL8Nw
yCOKEAiZmadyprBHyIbwuLUXIOSuWTcuaHFxnBXyWCnHpwHO09HGqedqlvXgY9ObfZddb+rLMO2G
aot4joxq+AylqyqBx2qSQ56C13Zib+TgxgvRb7LTLLEoZiN7e7fzT3PmPmBnjw84MbZROePgVRld
Lk78THZ92lW1+F3bRQfml4D7J/qLfXJHuK3Aq/bmxDapI7G1VYP2MM/jndHE6tj43meiDRvgzYAh
2tig7eEDeER7sRT1eX0Mt37O28cMrhyDvBfBfvbItczs1ME4ARz6UtAWus4W7N+M5Qn5sG1HtYe7
CWs2WWvQ/QiRpQGHHCAqeEyF9duLjEOB8Sq1MVM0LcURaNV8ioczy9blYezasz9SIVpmZyCf9wC/
N0RXNpgy8Lyp9YA6bNx3M+fOmLWAb5z07gqkLqoO+wHNXeNSBFomwuWzKQHYxBSMoWfi8lnxJ9np
TRNW9XxC2du7SXHKdX3Xj/M247dF/oZQIEuVWOu6v44lmQjro67ov+wfkoZKnNzA8O5ycVpM3qT0
Hm1dN7ZVtO5zXqbarHySk6WxKxu+3gAtjBcOtC3U//Nkt3tSbNgiC/0sNd0+Nkm38Qs4VFlp4CbT
TLkI1C9p4Gp722WjqZf6I+vyi12ahPga6ZyAVcC3r3qs4n23HYz+a2wZ2jH99zh0p+XFFEd6vYFr
IWCcVDd9aUb2UTSmGTKfts8+7Denf4mnB8hg/qamjWcDpWW4cyd/PDBS+TapctrVmcVIc/l7cD/l
vlKqS0XpBluRVFzpIkvW0pza1QiqaVez+UA2M7zzFDEC8/tQpp3xu2VOYC34j0y5TxXbWi1wRoL8
vOrZavNDTHN/y8YELoWJZ3/QXYndiz0P/l7zPgeBPtlsHhmfyxfNqcOybr0XB2qTFECTGtpT7uIW
CWSZ5q9du8HClUTkAmGyQ5MpN1j8zK1ZFy+ALOs94R5CDZVXrQdEkf9e3yfx/T//x79f3z3LYkH8
9+v7e/f7Q/3v/1X9S/r9b1/09/Xd9/6CqMoMmUXZRkb3iUT/Y33X/7J112J25OLz038+9Pf13TT+
YuEl6EtOGvPov+Bfg79MRzeRXgM+unyD/8oCT3r4Xxd4ByaxQWScXDaJejJt/wFO3GcxncK1bex8
wWtKjp0XZlyVV2UYUZhhxbtyFE93fZsGF8rMyl2bSovWTcHhHQnsUpTgVtq8Jd3pG+POajmqxeNo
7HJzSC8e9pjdnDfBObDzYDerzkbybBdFIZ6BmbXFXnPL7lynBR02FveR2tLk3sfueM5JJu2rCSjc
0FrGvqoK9+S0ytlXPumeARrqXm/14STzPD3YWMxO5B3LAxV05UlScHHoOSSdiiDtD63BCU9X/XwY
PMWIKg2swxDF+lHXXI9aGaM/xjVA/tyzm6NX5gUDlrKkIIDNzGyDbPQRII4gc4JD7QfT0S9Mqn/b
2UL3G/QDiigLQCaHw+z08Smu7PYwTG5xQseqDjCz4d+LPDsMknofPc61vbRS/WT7urvvk9g5jX7H
Ypsbwal3xmnPzTbl1qm6vW5H1XnQs2ZfzVBzBm66e70ZxvPgDum+Erp5drqRZAn9rOeacPMOCTO5
gCY0d9QVl5c6d2EMyb69YPUitxlnI6JX1GDzUyZGTImujIX8Eg8G/QKYLq6i0LSw1fTyWvBNwzZy
2itgWzsElDJc0euYPrueeR2zcYR31PlXqVBn7NlKblISKsw6WQETqauwypW6OVj2w6jO6YCo+zis
cATcHNUQGEEFI5WA8K7BBrpLSkJ6GnDeuzZ90Oy22aM+UZQogu5Nom/Dk2u0i42o8NyPzebn/alW
2Afh5NPfnmb4JKA4MZyup8J7qdyvmHvnW9IpA9TIQIn98s1iC5eK1Q7+qR5a8VZff94rRqmfJP0O
fkbpFCiII0bX5vjz1t8eMkhYHoONn2fO//3gf/y0/+xL/5P3/XyZGLsIGq/9Qg0KpUrjScNt340g
6cjyWVsv0ck6Iq1cIRq3V5JZUPDYemxroYfEU6ZLIu3pkqZ3ZuBS/LD4yio9fqEt0Dh4tJW4IDmu
JVmch4xY0aoILOvQAm3a2XGJx0hk5m5gE79VuYG1fWjlErSK79KOyfrEXHFbjkyphsYPQlngDU0a
j2xj30TNSniBc63ShhEg1yiAUCZVeDZPLpnti/Y8QEm+oh++2mV1h8xuH+xarCiv6ugwTGkCnEx/
XVuufpznSscANJnEfBJQFSniDw0t1r09EhXgbsO1hbp3jGghz6QZ7e1+Zs9CQHObJG5+0ipcGuT/
ztpc+6ErIKIRP1c30icFBUiFCkl5dDeTPuGbzBkAUxNu77CkfeCSb9knbXRZfAEXqsKUPuajhSVP
Dyr/5hGJ2cSM5bdUbNBDiVKsCyd7MfNyqQWT+RqEXnIHmWqbkbW74EzON60r6nXj+BhC+Jn2aVqT
rx6s+ZTZ8i5F2N8aOROfgFEBO2aVnvxo3kcJs1aL8RKwESPfKtdxDlNkPEKi1M7VPMmTJAoBxr/q
Nl4tYsx6eLqxFVaXPGW46TbEqkq9EFfAHsw6qBsPYgULD2t+tpXQEopSvaBBtEsfeXuelrf8VhNn
zFSll1xiNO+Ln1v9SU/1FZJdcCjcYes3Upw5WYhzsTzwqsccT5P6Jm9qCy3EKJpDNUynvnAi4oRK
I10zVJu+M/1LiolrRuxzrLDrmQxPObO2kvKUDVYc91LrgTgAKLjH8tFdddOOjpNqDj/PplTp27zn
SuvSsbwbVKdQQ+WtifvmWOrWL62w8gdo+0iGmY30YWOvhfeJ1RidfS1LbvugyJItu0/aEtScHnTf
gXLHsGInXD3bzQZEtpKID9g+knoy0Y0VHDWigR71MnP/whJVnZFdPTqtXCssteTgY5B6daQVen5f
7/rI9Ta+ZqTvtjIpNrZd85bbaXBvW+UzqBlMl21ah2g73EI72wyzcq7eCJB9B/4s1zbtj3QrQm3k
Lv8U65nFhPMTWioT0cp7x4x6NHtzOtI3vZIAX4DXNdGmDArjntpzc91iogJ9C5oQy8094zT6SBNS
I2Sn0aIC66Q1Lplbeno26ULgyBYWh7Sj1N7+PKcahPzvz5vJ8qGft4yFfKrlozj0nZOffx5sf3HB
68LcIQU+cobCwt+2lJhGQB93NEV1VyO3qkPeZJQuo7D6RhHfUXeFcXmM2a1P6UjjobvUUBZ2Wpwi
M7co+rIkORfK3TyQJytdzNU2auZyi+SmbbDjBsdB04tHpxjfGXjLD6MbwJuqOr5p3dRdubgKvJ+Z
+nC97lnLJvdx9n3FedxZ6FG83yHGY3tl+541mPAjLcv2MdPc13kCkrV8AqLMsJE2ib4qGauHaS7/
CG9UH1WBfdmZHe/muFK//B/2zmS5cWXLsr+SVnM8g6PHoCbse1IS1U5gkiICgKMHHO3X14LuzXwv
y6yyLOcZAxqpCEkhCnD3c87ea4dW2f/1nbw+vhWl49xh6yLkMTWkA/MXmvq9gH2IVb4YN7UXm7ue
gdKLXiT7n78vcsRVDSklp9jrygcTxRLcLz4R1ilSlTi1bnpWuydM0N5f36lp+6PfS/c5mwktGCCR
KRd0z5Onn8/D9B1tqJLq/di56nl0yvPPe2RqpYlPMUnPCC2am68XHas0P1LJPB/RUiUeSAVizprH
wMnm/0GrW1vDDf0XcBHtzptcGyuLGX7Y1l/fSUNkjGAhjA6lJdW9t7PHn+/k1LhaHcsJzqTH90iZ
0TP9fEE5Npi0AKL/T+Xx/6s8OOP9V5XHxyeVx+/v/wu8xd3CZ/1deghd/4fr88e2DCZrpgEQ6u/S
Q+jWP0y4Dp5tG4blgET6j9aiYf9DoBineygcQitcHQBYgzk++t//i6oEvBQVAwZ3YVqu4/x3Sg8m
5fQ2/1Nzke9u8+1dMlF8IDYz4+tfm4u0zJIEhKK1z8kFpRivXt0GAKmVK2+P6/vos7YejNRwwL7O
T38eWGT+fvb3XxfLPPfH165m2IRKxUb2saET8UEd3RTm8EQDs9vStoiXtgy0ozs/ZF5oIK+zD4aW
WPs+Jo/Fb8qSvCpd7ks0P2kjZwakY9L9yAx6S45JM946h4W5ytKgeoAg1NdTdo0a970id3KZJqdh
IHh5gdRxC/HT23VuyWDCZBTeZ0O1HroMDlMzyXctB18Ae0Kk8wnTZZrQtpl3tzg/dNQykRv4p9bM
gwe0O0hODPHx80qLPf+hTJS/YWC6h3n9ZXm+Da00eQSlcS40kA9K9f6+R9Bg6cZ0SpprSpwxcoEA
kVXhOets3Oo2Q2slMm8XFyR8ENH+iPbe38rRrE96ixwbog9pvYxT9ppMPqyiH69ZJXraKFO1LYvp
eYxIDeqDYJsmmsJAWK77PvrlYq94kYm9ovzDLtkNey00h1NiN3KjBxWGeRXNzU8V/vUgOcRi1j4E
lUg2qq6qF5XFL6FT4QNXsjimEyCRnG96yvTCulej3IdmOTyiFL5LNOCbmB7znvKULUkX7S4IKkIc
hAouwu0441LsHscKNz7cZMz+Vii4vnaei100Qv0KMt/cBaGJqMrugQipPl2YyoUz443hg+gg/RSR
+WJHwaGv3eeuc+unagTqxgGgPM7+OSKcMJbposZHUQNMJmkTXKKPtiDUkbckTQO3lRgMA9fFunWq
/qSNAxQEUrHn7LMbzu4aaGq8UYn+bLaJd6sC4x3fX/SQc1LRKaHMWlk7I8Y6mdIT2FRd8QuSBNdt
nilAU6E8egWCt87raBbhPz8GX5PmCpxuTrUGRfnc9MI9S4Lkbr2dX/N0KHeTjaN6Ci1t0TqWf4rz
pN70FdV6WoNOrnpmrAanB9SE6THs6er2ASlkfu+0x6FCHDv5mnOwJtijHOngYptvPRZerxura53h
snHiFo+CZjyW3mRsrMyL1jqSzbSkDypox50NK413KQfymcmdXwpXyy9N4IADN4cJSHES0cSSIc2y
8r2Hv/E+deo3gHGY9oU1XmLyjXc6aBI84p+9r7yngkwycMNEENQ+OFFlxuI4MJ9ciK4f1kRsjDv4
P0mYawetAzGAZDndZyr7QxpK+pv1kcSE3v+UKgTuZ3ca8JU63IJvIdQzLK7Ad80tv00AXLrqb1aO
9juokxdYge2li8wvre22pZGJJ+J6sDjQpc0LeyKaIRr2g8H83UwNudPshm4tBPYJF2lrkK4l0yB8
dHCSKESOC0tpBpjUCJ5pxuVf1yq6BlpGHCagpG8z3Np1HP3i1suWcaznNwlT/2DQHN1Ac81fpOjv
jdSRh3j2e5DjjWs651dm2MnCKsL0ZLnWl0rgZjGePAR6bqDJd41TVw3G6eelFS5FXUPunyXPRgOy
0NetuyrEjHnKbzR3i2urvaQ5LGPgNRgQhggcRhpCuM00TAeadh64+rmr82FNJKPqcvUwBbj8nQlL
Netas4nAkAwoBD7stlrZqTi7FBn0+6M/vh0d/KnqtqHXWS8/zp58wFql4pyhxeAWdyT94CNAV2+R
0h+NqAv3Qku8B5Hm5l5P5Qc9XcgJ+Qxq/etpQWUF3yWkCa+8nCRG95pF/A/DxiWUFVfDyp6hUUU/
ZNsAJe+qqzVm+z5MKj1O4i1wF0Y4aVwcA4StLnEBJBSMLZQ/11s0fYCyzY+iDf35+p32yG2k0Nim
IZIpNDryFKb4a+x57tPZuDdCqcXnyhxYSSHw1Cj19kbQJ/vU+ozNoPyqwxaXhZWqU9V03rVQ0M7S
oCu//LCCpjVozwFvFI0id9rGJiawcAiTPeUUaCXObVvTSlCXF6Zxshpm7WXDidQIOImDsEIsXjVv
NYKb3wghV1mJrsIcqkNdEdqiSucztFKcJKbXXIuyI/hJchrsZydrjcNlYot8hfy0MiaG7XreQIwy
yI4kBmU2prgnn/AmDo15sC5EMqxlxU+iTKvcFdA4ttC2tTXvAIbDPsWCG7vBQbWEOhlubj/lpppb
C71c4jySxCMmp6ornRuqeucWZCnS/Eq7qzywb4mWEDkC5eAQlQp+tZU7t0pzmi0ykp/9axjrT91p
xyv7xtryWNxHhoC7yOxmQDKWrpTeEVlMT0WaZ0/aRO2ZEkZsWVa18hEpr01E0FR/T+ZkdE9NQFi4
3oYP/dTe86EVCINJscKgXxwij7zHKn8A+amt635sl1KnnovnnEXoSObeGMjbBBOjmi44odIm5QT+
ApUct3rQSnlRLbwe2alui0IdLchUjL8aExg/EVWfLFpy5U603FShJUept/Em0+ffR8e7VeVR9ZBP
9j3yfCz0STltcw/8DdK/AkJhRykkRElbiHqY1Arn2yBAFenHV9SUiBAI+77Q/imD88+D3VEdE9LE
7iDu4U7z0II6CWySHlLIJhyiW5QHzlV1cHzpfkDkUf21o2XzEmHoqJp+utOcLZ5CZSJb0IyXtpfN
xZo9Uz8vYy0qDiKxiNOY/7Ya4TjUIYNdFHwHGjMkApeVtvHqWkMwqIUr+tQ4c6pe4MlL6209Wi6N
TTN4zUaPtkPeUqZRFHO8QJU7IHnsyiEFbKzyuxYM/m3kzeJd1OgxxunFct+m0h5Z3vEpZDJ9nSIU
hbLz6qewU++OyYeyjAUgq0JmuK28OH2UPpj8zxaJT1M8KfPnKYQ3KW3Uha4VxmufVtDzWCr0voHz
Nngc95TSynVRRNsg1Z17YZNUmjfotfJU3bzYyPdg7ZPtpNXiMUyJj+/TS0+2x1sB52yHbHI9SVet
+r6cdtU0A/s4hx6DiuU7Y5t+KuYH1GXL2rNBroVoybE6+0+k4oxLFbcrXEjl1Srlr4aDUifH6r0t
WgcN5+CcXROXMhXgOUv6N91iu3aw7y2NlqQk2JV0SaJibp3juQcGClhIRuPetCb37M0KpdwQyZPn
6fcktV/E7EvFhjMtp6koDwK31TOGMIbpXYeRZH7ZuDWJt0V80wtaAEWWRavYqIJ90fpAnvJaP1VG
QF+/JVqvhHsW2yI7d7T/Me+42jaZPEJUqvGhoV39AgV9XLcU6VvlccBkBRJcRz26FoGoEMlS9kAX
euJTMYfDnCd0Vx8O9OYU64MBzsJJcJAn+hEbk2HFZ7PR3xrUm3OJAfq8sXroWfke/c8ysZN9G7Tq
xuwyAmixbYT4nojAIhRBzclyqbt2vYZTNYQpgn8nhuettqxxydJbzTbRBHKsA4KBA5Jkc7P3t1au
FQd3dpVUYU6/CS3C6LgzpvTm+5G57Nj0YY/28hEz7Lnp4pxDt/7HGnVxM6zzOHDuRlKAGIKE4gXq
fDxjjjnch3r4QFXdns0kyNYK5sA2A2rLRt/t8fjXkLKQ77VVHW1SHY+/rkFE6IsxAzj/Da6rBxNs
6G+dsS58FV50k4XV50h8JD96oLRJxFsxW1JwtE7HwWqTtwquGA6XaURl5OFpAoZh3lq9MW8NHBhs
1STBp/26bQeytWw7eSDE77HOzHLnCuMY50Agl2yx2aI2AiJ5bMIE6FQCcYlcRLpEui8zBCJgs6IA
rkZHTjyyv2I1hORPeQM5S3jMylOWtAc4nu7JoRdzKv/jWdd6T62LO38IHRReir6jCkzkcBmBtqe0
68xTZyI/wQCSr4SLu45sZfPUeFd0KsHxnx/JiindMkn6HgqDQbIl/LkPD7YBOBZ9R+cwxihdFbkd
J9/U6zObAfqLqliNbtE/Vaim+9QKD61dDQRs/DYpad/JRuZgXbhbWu7yJLHC3wt/Oui2dN7jdJr3
RmPYTd7gvGcYo/zyW1pT+MCQjBOO5CQpBtt6twx16URBokUCpl7Lu3RLeAgVcq2okMUkwm3uV9ci
90icK6cAG1bvcoP4jw7O2OPPgzc/0zWPZiHlIu6/kk4oeAVajZM1/PUgOBF5Hl3jHEYDfDpQGR1H
68kw85sFcx6TFbxcglLdkxVMAAi4Zxcu1zp8K7HjTiVGLyQXSLptcra0JDlX2YTCNyaizJFJdfrn
gxqCZEfiatr2Z+718vTPhxJH7L+87Ie3yCupu2rWKDFKoms9t1xgsFTrDMaHPrbdgYCj7uAUH6ny
sVyxpXaGSysN4UYu31JjUAfTT5B0Gj74epEQ7DjRZsQZHN6akEbkxEa1rqF7IzfKZn6uSYwIWkhP
ZPmhDhAoEzm/h6IdX2IEBmvNDS5Jo56iOI0u+iwGoXKKNhN7L8YGVOAQzIGXjsOWm40zqSVvqUSU
6bTWnhoaFLj0ilOooZlhhLjgSl8JMV00ybzB7eUzKhQb6YQRYNmnzUEK30wk+wyBiyy6thwIuyFO
h1Q9msXbVvh3byL3u0yYJGg+WGTdhSYGKuJ+AzsGzjDS1kp4/VrUXCaJC0ytuYyGvND697ac6y95
7Vsbko6sZeOH38ij31H+YOQbZEDsQ84Wqo3H0q6uXeO5exElX10jk+NgBmiLMh8ia1ftMrCVBz/N
wm3jWOeCocdn5BlsvUXbP2fle15U/rKXdXnTdPlVTAbSi1zpDw5QMHICZPheZubdMVOPUWBfLoIR
7qsScbpp/NhfjSXzVGn7u7Bt6qsyGqSbVciynujsEOOniuL6WdeDK6gW7ZMwpHDZFiMe3KL6KjvX
2NY4TDZA0FgbqCheW3HLBono2fG3lQrKrSEb52xKzq3wG7RzT3KIP22GWDj7su92bWCn52CK9si8
0/0ooGvrrkPCdYHFOw3KRzhR9cEYYUBo5Hi9GR5oas4E44FenPaoT5nctRoFkqNpBzvNrKNlcrYQ
k3oXqWYvkBFA7erqJ+ZALmuiZbwbRLehTc0dBHVjByMW+ncFC/6dKyEB2SeyY+Uk8YsH2pfZefeI
YZZ+Ow0UQkkQlaKod9Y/L53eC44/zwy75Jk27pQQIUR03Hcrw1X6cWz2oif2cz4gZ2MJZNjI74me
DHvmPeAv0BgfdUc/ZliGiNeKpI74adR3QGBWUTJwvifX1TrgzbdNTFw87dFWHSYpj7YTDNt/fohh
VZgD2vv3f1IXs9tOwEAbLXN6cNJY7UuX9s7Py5+HDtnaNq57RihGR0SS7qUbv5Thzc9B7DZ5Cbjt
piFFuMb4Z0AqJjW8yMJn0Wp6/aaxR94sphtb4VtfWW/v/dmoNCKHvVaVCTAwgzZUEjbHnsxAaaIY
IbOjUdupnmGG20iiaIT0TjCdT4JJzmxvVbtx8GxRYWwT5wiHxV9IuHX7pLFWjhaJw5TZjDnnBwCD
+RI5lEMVK+SVXLHkOltAzo3CWZ0Pv1Nf5ieD8drl50HL23RfN+Jet/p/fEiReif9kWuIQHDIIPVD
ofrwrHUDRlhfOixesEjcnyUfps7RkB3q35/Xfz115o/+vB48DyKTe2cyo521OihOCrpuga8PrQcf
QoOcbXo7NBZjXyAdJMiuAxlQ44bPxv48duGp1Di9FnQX/WA664DXL0VLr0XFHd7qxtcPKJXgOWrh
VUkTYoP0+w9m/r8LIx8fipJqxBHVM5F/LDPoRHzySK0IavBKTMXa85vmt6iL94IA9zUVPqK1iiTb
UeMYlHEf7lnFmWE26ZvjOpgT6XEuO63W7n5rCDbB5A/RnPJIO8LTwuQUzA9YZfN9V+v7KiUTYVRG
fVHlRsBhh9kXeJfUxFjmmtQXRBhMYIngGuZki15H0GqoT/ETbb2AgJXC0+NwXZHNuZ+mTSm9Tz4r
fep6RfEgW5DSFDDjBD4wHQvjMvWaCaD25ylKutAbhtOQ1vWOTYf08QBBhxUClAyk5VxDH7Ob6lS2
oewhsXB+yFlSoBP1y9LO+nNj+PE+iaxwozT/g19SfM4kg7kuy0tsBIQK4ba4g47/dCzoXsjzcaHq
VDhlPYptTk6pxNp5yW17fJQy0fjys7/UV+MjukrwKGU0bOTgTw++FyFQwx29bxRAq9LHq9s6zg7v
xTWY4upmBV2/IqoUyhI1DCoOqvB7Vw+cOVoPYcH8kn1n2lc4gwr7ECVASXsj/gXzG3ZvVH9aXrZJ
2uDRrPFRD0I/ktO3zXP50qYJocgeCU6jB5bQSJfcExZ0yWQDTbUH99GAFjfSGFKh96Fcr9iNVguJ
WIhs8/MQTV650+m2l3XiPxgogwsQX5eAdgdT4umcJMaCG1G+Bp44NKVJ4Uq7UKx0xyE6SMN3UJht
CpkcdzKnH3NleREvY1RBRljTZEH0Tz9r2Mk4yTFj0d2xxBtwCwD9IXuw7Q/uqh/H+uzFzRo88ye8
qqvZKO8FGIR97Eg+wBnieC9KTeM27iFUV9JxT6Q5AmKL3ByKg6ww0UTtqSeuDSOG7m7zvmbcTvAQ
loq8+QDuT3avWwenGqEFDZdMgw2lPRa6Kt+DxvHWdgRgc+BaWEHZoEAZywm/9rx75eWonfNRvkmS
LPcpiskrDZ7+4Od2um3N4oldUOzrQP+jDXx4NuBiiNHRSJd3BeiG69EyDzSaXqlMgqNBuTjqL4Pv
iyWKpJRFECpr67jF65Rby7lwwwL5ZXBo05RtHekdpgslvT8isJoT7uR6TQhxuMoaUzuwlf6pLKxu
GQQB8gCzo2lZ6bVwIP92bcKbkVXOkykObR54Vy/zk7UhLoYykzOmXziabs9AWRk0w+PGe+EcuvUR
0FYhudB1Ff4BphLvHaM72eFkPemQS09VmH1JbqxnHW1qZcPaCWhQvYWh9zlH4ZpGEj75eUAmsGvh
CYdcloEYWJaj/ia9WDt2ZfQINEg8ULpfDRIWooW3aC2geAsz1C9YaqPPqGcKrgQ5AI3w3jiF68FX
xZVEz0zomyju+KEFRXNDWmnjYKPSm6YmEq9XDIZI8QVuTBCt0gCl2rpaxE5oLBVxOujjs/BoUnEv
4RW7MIPERbShv4QpZNw6YBcr6Yzcg0bxwjLzKBHonUUAlTtEWtDqSbKYSt9YhL5nbup0iNbCiLZd
BY6GyaD/kpXRuIEK1myIjxlPlR1xxU6pd/15IIUpFVN9zUE7uXl1GshRPjGOsE/WiJO305NDIcPp
ktkGGct+f0NCxyHRHOGVlgSWgNCAVBfD4iDplZzJqVJrvfJq2oHaU9FOcm37weukO/lLKhRKQi7f
BSeT5BYmYgfwAfKENz03NIc2vp0WN6K7m+svNBiwSxDSCkMMOxLMgFjCLKHVLmm26amzSBpXnVJn
UCfg5G0YOE8qNoBeJXF39vMU3W9FJmpUm+7K6qgpBQzbtW4n4dEKSmhvsSAt3oGghdFoBZveWREn
0KIr6bX7RH8+G9v2gTGYdo/98guq+Xj+ecUQBusAHrsD6QgPY6/3l1YLlwQ8W5j9vuMkdY9aDG0b
QZ/2osyOFCH8Vusk9Lvr/8zY/+sZu8XUGUvN/1vde46/o+LzG33vv/36/W/X78+sLP5V6fv3F/jn
uP1f5usm3h34M65uCMuzTCbb/y7t1f9hemhuOQ27BuYenb/6e74u3H/4wsK445qc7A3jvzdfN4TB
qP4/z9edWVYMxcHgtML8f56//0u0lU2TToR+le3FSKdL1hIkM/rwAmB7YwJUD3qWwqHfME8TZEnE
p0pjqumPmHjR8s5QsOxtSu1XvcXjryxJAGkEC9kPgYWsFdalrd2SJUL8RVZuJnJdVmCifteh85SW
0BGcIXKIhIAuZthqSw+Bsy9TvFXRGWcCSC5tkyCt6sS6RwNq4C0iO3hmSMd477o+J3qW+UyItHHZ
BLm9RhUEpaoN9yjtaUmiHdwUXv4eeib3ougfCp3cWptABG/67WH0QGYfY5swObfnNXXGEECiddXw
5Y8xqan6dECGT6AHrXm6QkW07u3iDJDjIzTO9MSKmXTKGyVzgCHEbXgVP+1ksMIQveJ4hP7ynlqK
kXNjJa8V0LhF5Ds3u4x+j5qpbf00RIAncqYQ9ptSBome4JdKJvarDp2dDQ8BPtGGXgJxOmS5xjHL
LtVjUrakKZsjDQIoiQYcC2V5uzpIUM1ymraHp45woxqJXatlFdRQhZjVu9RBgFcag1StPzspFiQu
wrtlhG9TV1TLjCluYjbRutrKEIe5LHH8TyknAFGY75GePFeNAx8Xha0wgwerolPW4Xig7+AtdYQD
tDN0c1VZxndV8/n8ejY1ikMsq903HNGdpRJ/0TVGOYffIHvzw5VBG6/okl9xi98EndYrcTt7YdPg
ssTYzNcbAPgcSErfOJcaaTleV7UXOnu8Z0R3zSOaIMup0u20JtwhU0+B4XGG1YxbgXmVCGdY406A
iDF5TSPVQi+A7133bGjS29LEoDvkbcy4q5epHb8m+rvl5d+q5Co0FKh04hcsrvtQ4Ahl5htxXcqX
fsr4htEIam0SB7vPaatM5+g9VdCNwimnCdNkSCkS5kIL+w6XgxkHW/tWfPdN8Qux+YZogXnuIcoj
Ykh9wdDwYShteCVJuQYk+ccReOhoM+Dfe6Tl4axS2YGegfXhIXAkmYCzceqOi6Im2b6c32Tiogkd
Y+wZ5fUrc8AD2t7vosG9LCut36QC0JaDSTVrYdJEtMLdPruDPfPxzDufVuMeUBgCichwgznoec1Q
LZmpyujLC61LWoSXuEWL0ZCa61ZA7+pRMduf9WORlZLK7fdi0XqBhm6CCyvRustQm8eEpjA3q0lV
SDHFCYajVxSQPDrZl8RvDqZwe7Qy1DzFFGyGEUWegywGjkfwnYapte0YyS4IPsgWU29/it7UCCJm
YDZ6aO46nSg9Lig87YX5OBFTvwxsCT9zILYj1YoV6fVQ0nwYsEFOrcS87rvNcrH0CsAcyiE2xb2L
xnjuqpEZ1WwNKxTumqjcJ2PybRpCW/ZaQEJr7X0MNfSrQTxNTV7PswVjUekoHPNrz7+Dh82Ch3I4
wGeDyOPOwSle6X30Kuvk6rkRHIJJeyzHqlzpBtzcMXlFuM2n1BjbM2tE1DxFd6G/Ao3c0lMkeAr5
O6SchJh1DbdklK96SXitpq8B/yVLPVar2u/tzdQbVHtJjkdpenCHhGFe6z4TU7KzR/ER5kQZqMk/
ldInykyDWoU04sgKs5S1oc00UZSiSTYAnEaxHfYvmQHoLoRksO5svNgU8ounzynl/szFOPuLxYZI
NX4fcbyKhrZABMQn1k5kbTX72+Ikug3qkmzl/N0ZtUvhmydVtQ9txRk3FxPBMd1GNfA1Iv818/gW
/L5fMyx5y8CRl4zdBymUljBHo6mjymPuFF8IN81lUvOjyJl+6UPxos02MkNwAJKnvVNucrJgXjMb
B3QUo8GI1PDcFsFDEenRUmdysB0LDlpD+A1IXx5Ryk5Lx6iRsOvpg44XGk4H6E46N8tKN4iX9gaI
TKz2wdYv6frKiQni1P4E/+b2syVQWCd6xZm0geHcVNDIEtYQI/iTqOhtDCQbgnjP/FyeTbtbzZs9
qBSeQVoRO5ZGIAn0p7UC+GBHXw5wojh2TdcdJje1Nx2VyAKrm7bTTe5yvV4NGR1Cv2/1lYNWc1nE
5bTqevHVjHa9zOoi3mjXM+fyjV3P4W1cjb4XP6CU5+KNL+4dhtORHWwB0KzccQWuOmu29bUWgwe0
+TpiJLeUCLu1IltqvyRNbqdyPk2jggw4HVo6rtJDDlT5Yp/J7CEo9LdwKs11WPy2zW9bA6hN44qZ
lbuoNDBiKf+29A6BcEBFILurxbGe4kulTTecrPRDK/ntt/pButqm9+3ykLf5S7GDgVAsvZ7cHuab
aKBEweJig8sJ1S0c3FNnFGpLbtr35AykqEUwJ6d4S6e5XVIpImPjth8l6bwyWaR9rZjhEuKAU2dB
G7BetI2Rr7s4g6bmJ28afkHfCJdKF8+x9PNVUuQffhgephgykAcKyYYAlFTxDWTKWZamWsA0gQeZ
dzAXh9+OXdwSMkRo85iEQdors0k/CLxhMB1VH6XVoklvSTtPoUN3oj5WtGK2BTPuweLel63O+BHx
URxLqLVDytiL9ZoWEBRMRN1hPqu2IKgWpfvsBxDMyt7FJoraf1EmNlD/AXLCIL4Cx776OSciMqaW
grGbxDntKwYwXOWQnY+xWSHr6L+DWXuoM3yhrszdRSvhHUb8W9lUX7GLsMlP8f0PMQV5+ylsee/0
Gecsh9dU1b9raJoKGbWWMQXxoUr3PQHLTjgla3N2H9JWZZ0OhfNMlbIeKkKgav/WjVG/quPmTPDg
A/PsTposNpiXAgwl2HrltFSjfcN+DCUG72chxbPRGnc0SeOyEinj1zI/JaXcu87OYxVBRUmDprUq
9p86dfYmcZJLP4PgQ1EoSuPmJUhcdF/DtQ1bfMHpDuIyHoSlwhq9at1xW4b9uyyroylxgg8aZ9MM
Gr6DsbzFtKvHHh6G2jmJXgfRgdrJiYn1kjbuSnMS6LP8P1q3rfGfdFZw65AsPpqyjvZOHvwaGBSa
RTPOEr18MzJx2FVeDN49IJ0kxwZLOuwo1471NqSdTl4dgbLGQFs6aV/LtkcZVBivsGEQUWgJYQKC
+VtArABkgGUSQdpCb8JCk5sk9pFABZ6HBHvIYouOy389lABFSp9WA558/8GvtJ3S669JWtVVsFdL
t3EORZg9jjFAoqb7sHmL6P+jpiHA4JzLjdckxq7urRdOAWxxtgvSuahWje2vUff/gV4i1iHwOMYh
cMWCjqiP5Jk4M0g3LU35dBq2vodZ2OLEt00Ev6SwhtvtEDtykMVbB4FqEVNvLBykS+tSPmaj6T3k
erWs/SzmKA52JEdCuMXkJo6SqAezjMyN9HQCm02ZryrSCfihy4sjyNHUK7Nfogex+angY2EGKWDR
lNaGpIx+oTE7u6D+e0wFslbH4BwoAuoFt0+2nM+8NT01a93a2hHesP3EmY5MP0h7Kh9szq4BW3ji
VsfJy+1lknp86WZwD41pJuskkQ3CHGJYLA12pFf+ZlGPH5E9foMdODOdCq+sj/lCn4S5G2S38Wyo
u72c2rU5SmuZQwfe2ikDCnrxhMG5nTpm9E5WlBWHWvc4lRQ6223OMmW05s5twHSQFUMsk61xZ4oa
JBBzm0EB7R5doslMWuO42pJP1bTAvL3uRSD34J4OtSe6Ut3Ky9zXbprezczQ2QiCnUkgE81a3jiD
VFQxNAwC5nAVdH9cXNzLQ6OWNPRTSAjJsk0B7aZ+VpwTERJ1G/PLGUnD2yuNTuLkt8goNIBihqfd
CWWrSOH8SPPGuLWV1e3ckQQojE0L2xl/8UIccst06Mua9mkcnIODOWghE1YkzvJMxUdYKuxi1Hib
0BA3rq4T8cXD0lftClf1u26FJ8RvuBY0V5KRla28sf+lXoTtw33pbFDVRrb0e/c+MJayKvjfRujX
G7d19U1bhZ95lJ3qGgTRbONTS0eZvzHssO2a2e+uHt+xptjLRe/mn0zhxkXuY/yjSJWAarzNZEJz
miwyjzzocBKc4kLKwGXMkL8htobk0s7UNxgzLlvZSPnCF0DFUVrTR1Nrv3nL4N2aBycjERDc2kfo
hSAKMpJpuN/GVeW2HT3JdN00UXjl6NISm1kxqxIusu7ajA9EbUKYmxVHMaarVU9bG52NRFrbuCF6
Dj3e6LKdngznC8FXeAqs4Mk0aV33DpFlaIZOo5H9aqZWP7oXDlP1QzTaX7VVIseNjenQ6Ll++HnW
m9S15Nlc4skCEJYm07msTGcX5L5+Ms3yZSAEaW/FAwhxvT1oTCjBMlmE8459cGiM6arYs5NxHJfx
/EYJzgtNDBWnOOtR98G4qIw92uVRjGIh6D44cXQDQEWmICd9arli0Bj4hf9NHuFHMomvvrYvzIc5
pFWcRc9tKccFYXqAO7DPLyLD3jBwcf8Pc+e12zi2peFXKcw9DeYAnGlgRCXL2ZZT3RByWWbOmW90
LuZqHqFfbD46dFuu057uVuFMAQUDtlSb5OYOa6/1B8Lq4i5EBheTNqp2jug8xkqdQznSlqpARaLT
rqms3vecezRJLcnjusOiQtDeKs1JbMozrFGq1ZncmPVFKze4ByC6NU8Na5jiHrvGS01bxH1TzZsi
OQZDXawq/aJXS2UJ3PIIlH12GgzazMzWSg4HsM9O5FL+2rUWB1tEIdFvINGis65HQfYEu3fiuQra
x1iljQbcso0m1F3o4bcaD+GqRb1qVmVoNilDuqgjir0q+ttTJC9w04lQC1ducWvgcIo8OVHLEV7J
eBHGwIcKZd4NFqedgsXOL9QjLTSv9UZyoAtiLOOWeFibMkFgPrQgINPLSIc/m1W+nQPisJHBQuhB
wl2pAtmmtPgHi2Z87ebOUW4txNpUDpWRqZl3ySzChxY4BMSHQlGXamAiJ0vUOE2d+N4wmEChWD/J
AxcscuNQFtRhGsWxdeoUYNbyHLnevufYrMmjUyzm0m6B1Q0UFCC4gzbtu9FMlCd3zZc/QAdZ40yB
dWri3HkyQDZkL3stpTrSHWdxeeONhi6VQyxr+LqdWXFmY0XmzlxcbULDN5dse7ZQElU3YvqUOioG
OQIuAM7QrhIFcTxMLXRbyhzy8qZ4ZEoZissIzGOYg/hrGMvY7NSlNmkBMtqK1uKxVClLfzDG3Hc7
ytSUS2YfWiyig0dKrZ7VmQFWuuSc4cblzABIb7Ypp17wElS+cJJ0cXsRwdIT9EsrowLkF2ScShUr
gkY3/sgyxOgH69yMFaSudawA1RDSr5DA2fWA0Z0Z6DoNWgdbGixNNtyxKRLcN+5wlI3vW0ds60T3
C6w2xF4AMdXXi7ggPxJ68ZGXIhNSeaBYKbn5yIxEPghAo56YGNvPFJHQz+hN5ah0EztseuRUG/xK
s0qoTgjoj9W6vsy7ODwKEwRPxXqM0TKURniZ2Lx6WNYGfSZfpcJw6Ib9qmoD3HeiIbLVhIBY0PvR
cJE1GEcxKhk+Gaqgv0MbPJgUAVV8luFerzniWd6axGRKaaPjf9SJLZF+nHqBMkVPelrqyOsrcYhe
Oa6j8gBYU6mPR33C6SjSnLcWtIZi2eJ9G7Qw8h2/P+4s0l9J/+BjozjJDeRQfUxVkOnj2kqHR5Rs
HWpRdj+AnOWEjS2O07fWpCuto6yUIRJKLYeDJEYQ1qBMGJz2ZpQyFepbqdafWuxsMGkQ7aB217nE
fu866gkq1qCxFORms+A01B3f7ktvG3rlAm2uamLG+YMsAwswa3jQbQfQrz9GKWJSIEOZadZxYVm4
VCfXojVXO0odlU+tUVIQ3ANiBU5daXLc/kzyCZjlqN8aUb/sSuc06NtpNvBqMhXla9jw45Wt2F0q
TK5j7ItQSZq1DRINKS685LPwCwgniYoea2idQtgAZmTqx20TnKpdcZ+VHqUeP5upg3o2+AMOj7W+
buEOqSlgWmojl9Brv0EF4lyuK4LdG1DFNVZLX6cWOpxU9Z0pWSdlzaFYVvIeBwdjaQyJRmrAg0pe
U3MuyANPMiV7iK146RkQtSxJOW3do9TTniqtvKDyVXGwhajlEogMqFmCejgRAApnFCuXCRLQE8XQ
vlbhUwX8zy7T4DptevK7/UIz9JmMdZ4tOtmZq2mL1CuuRZPSmVGA45egMQMSnjoNrqc1QGtkqCB8
837tOOvnanuPMrl+0+sl3qzpFaAQtCpk4g+ShkVCwOCHxhIF9onpaOhOayRHMtm4jGPNmxYk6wzt
wcOdCJTUuhPPs+oO0Gc8cbRsaTVPaRpcllF5bRj+iaZY1xH0EbtB86cnHRT28k1XOdwQ9isIJlwa
vrZSiuaoQ67ByzxSDq135EBf82ryILmMab3boQTXyZ4768+jLmHNFIR15F0EgX9SqOHaGAGLih8D
xsZqiRFVJ81cULvzPCEd5qPYhKSgilcPKlygeSdK3181fftNAyevWuV1pgJ+kYRkbViZMOtC4yrq
g24iFvk90g93bdhfRVqI/H+U8RAG8lVS4l3mPoGtL0sYwznHYAgBMD+KFpu5BZazkpGEJ59gJSSj
DbEmckhHscUiOcN3+aFpvHWmWyeBbF5jh3FCtv8r0DIUBeX2XNeHywCYJUrAKFqfpoO3kQX/IlLW
UAcWRUwmoH8w9fqG1Ngm9tm2o01BvDCpXGEktZjbSCH1agUiHm6NsKqVngBuCn6xNAOg7jKOihm4
3wITiyRFYR7iANn20kQCSR/QoVctiG81ElcadnmpjHm0/pgn2Vnoul8FjIpQ80WiIfZmrhzdo/+r
5Q2GSVL74BcmaCJ8PT0kxMlJ3Q6+dwkVHXSDFU+7SGc1Ceq1YN2aaoGhtS6WzJB6Y8JrSuEDKzmW
Tl3qzlSZu5WECt8RVb6oqdMz3W7ahgjK89SHtokVu5RRNkS73YOBDWFA6k+KAaI5xjgc+cm4hc5Z
3t1Zlb7oVd6UrG/lQSuOgzg6D6VulXVZZ9dgKDzjijzCLdvLde+QsRr7ZxDcCwnPBwPd+kDcBBHr
sAjXOTaMikwIyERzRNrCgSTVa3kj/QGrhkih+DFI59Kt2pkLQBUccUUOOZa7cjws14VWGaX0i1Ml
sm4HAlxB6K4rBCpsEGiAO5ritqo52cDgI9PhQP8XDDwziKlquUSqq4mSaaw1azX1L0rQg9Ci8Vbt
vU2K4WTok59vO69b6k0czYQWygQQrkcdV97DaqzcJNk2yhC9gWQRI8ioTqs0qmZUlNc9emWT0eUE
+uacJeeoFs3NEJMv0UT4cChkCl77FWjzMBncLTo4+nRw4NLpVnMrNtjRtTljmBijqONZrpIxyFK8
PV0ZSTcFSsvcEHi7AcjqOQfaTpbIUVgt+6iA7q/Gul37wPH1KsfguAJD2hGrWardgUm2RepQtuUT
xcdSwzIgRqGd6DqfUNohCizKM6m9dgnvYGTlKyGK5kEJvKCwG2TXWB0jMpprS0kXutdV58+/OTUF
uTSGDgqQvJ14GtK5JhIjPN1YpYPsMsyDAh1QJ+7qiZu24RJHXgxC9OKpyBCx6VAuxeSqWYJiXrbh
FUiUghckFjO9VdNDFSvcids39cXo9id0yIQESY6+hZOuOJ+mK1isjKwOxQ8rzovjoej8FarDZxg5
X2WRUV9Ubr5FN8GEEJSiSpy44C3dG4Xp+uDHHeFk7kgnAaYFKyVH+80F9gKlnQnvOrF2grsLkWOp
H0Wx3hwqbWnOnmHSFrc0STQfsEMzZGe5EURTAL/EmtIQniJ3hAKDEp5HUCDy4kihZrUQKiKpXo70
Y2eIQbqwagtJjDpnUshLBoFhh1ijnrSuVp4MpvPI4MgX+siIjb2jAbe1y8Hq1laa5RRVaohZenxO
9BPOQVevK0/swPCm3XnisWLncQ9ytEK2HGB6lvUDk6/Rz2RB08+G2mqmVT/cOWkP2AX5+kPAMpza
DLZnrUXhIS/EB6Eikx4V4hYlR/EwURPjWHYWbiy1M130c5LohXNiqmE7FfoMjnEeE5pkPvRIQTIu
66r3F4TFnArxVoTP5y4HY3AY+FRuAoSJfXWFr6u6UiXRIXVIaRLpcpTtilS5zhFU1DKAJtSgrSla
jYltAb62E0C0uHmayp0FtHmqtMiYsDs0tlEiD5FJCBAXlA+XWB4h0l34I/C8Dk9zpKIqvaUKokPr
7mEWCKa8yHXc1BunAUDbFtYcP03izV4YlimYlYsqH90sVKRlCBPTTqpvuXF52lsWQ3II5kT0QFmc
EPiLKoVHnEFveqLJQyCWcBm9betzMk4UaR76Hb4BvgZILIfiJrftbZ2qxUX2pAxCNXdk/YYTe3Kh
NbgFkZtEye2rhPqQf9tgXq0bQn1qeizguq6dAi5E7YXsly3mWTsjjz8sy0AjDUwaxZYkVVmOCDIk
P+tDBPeRecfhCD/bM7mFhYrqCScVD02I8IyVJyIh2Mn6dZrK8wgLLbtThEvfhSlSh/7KlxQL7Uv9
VM/jwpaZjAWQaqCyFL1ccljh0lfhkCLcVDXBKtKHVSMcZVFy7PpsYnpz5VIzNMry3i3FS6BrM8n1
YAWiNZQF52UOlclIL8vCu2408z5K5JUh++EC7vstBBvY2+ncDBkYnEouMmuaMbZxvEJCUg9MxEAI
GXkraa8yOEgeG4M2kSnVsY8Jt5wop1VV3SfiQmrQChbi0J12Pjm2Xvs2esQ2AZK7vVsYhBcVNteS
fi7jBDYBMq1T7B5upaRdoZxzhbnAJpZjWLpNfp2I5gJX0mFeFOp5Dw15VrhqbsPRWjmkBKnAoltc
xtSxjMPA5RVhOEjCL5qr5Mwgdmk1uozeHeeqb9VQ3Zj1SFjLiztHcR+tqL0T/EigQmDg0TJoR6Xc
rSRxTAIgoIm3oUtGtzukPow0ZOCQ2hlJgJ1wl0OMX4BDp5ZEdcfPYukyteobsBW25ZBpALpYgUTE
hy7ZZHV1H0StYUse6UKGAxB+AW5H3sLE6NOpWbIfahxUm6xPl13bnOaEbLPOEvqZWUrFUmujKTeW
PoRJfv4EgLC/NMYiaRTxHvL6sIDihyyCL886GVXPFENYKteYPWvoaE4saoCwEVITHdGR4pN5KKfp
iq2Q98XGWFz6SEnaWlm2sy4eKG82ozaq4uC5hXhN2LdbVYMxqjrCtKyRg0X+CqCJh8mNRqQRQB6b
Y/CtrkuOycuhk4ANe5W6Jk/MoFSprsRshyJ0UGwQkoFkvGt7SJ8ujBYsdA8Ya+ppPUUDfIujVHXm
Fjj66dAiHyqNhy+2Gap33Ik1DBQigxR+a9kcRn3X4u1zavhJcuOWpc7B3usPBQIDohkUukjsCUs2
7s4ewvbcQpbAl5aB5RyqUCCPHNAEh3pKKjp2xHNWiCvECRTy0boKpzGDD9xpJBWs6ioff6CMTsHe
EM6e/0SJQJ2ljVSTm8/qq0IKunMXg8qCC0LJvGFYVsgEiIcBKpw+aRgN5YZCruDyD2hgV2MJjepp
jQZM3E5NFdNPq180LG8cxDLzsJZShwq4CTo0vzWTsETZAeJT57iY9SWzpESIOqcCp/Zuc1LhKgBP
0jpOwk44VUmGazLWdpRo51U8xNhKg0aVYWfrmu6impnX1pnYPAaWXi5rHYQi/NX21Bt/gAnO4uMK
4hVMM9ylogSyuSIiQzAYJ4NSksmegOUXvsqoedWhuKo0ryD8KB32bTAGElXoCTKplf3XAXAgvhDu
Sp+qf4yq13AP+8J3veqXf+z8tpxdzj79wsnVfP3xCzsNlr88f+xu0+mm2uz8Mksqv+ov6m3RX27L
OuLirwrc41e/+5SWuLfXhvCzwNQKo5kPTfypL33e0Jftc6PrzyF1Eoxs+QOk7vmmnp/nszaiDfdc
P6LGCQpO19GtkUDXSyjRj9o0ERzY148FyzqwZOwZYEhIJtKa4otC57tO+qNu+PwJ33r7s+787Ale
Oujw8T//Q7fUj6qhf7UTZPPARCpAQkQa+VlFoVPf9wHa3wcqjrlkVX/rI3CM//4++JbWSTWOVNdP
d1RQiVj+3Dj40MLv40BWDixeriyq8ot6Ecqpu30gH2ioBimmqamWKaqIoP+/9MEfysfKiqXuOxuQ
YwIKih0A8rC6hEL/h14YZ8P7gTAiTX+uXpAgU768mg8z6y+sCbJ4YImaKqmaSXOjUP7HsYA0Fdr5
hgIbDqrDiyj/v386/PFQQM73z82HD038Ph8U8UADSWxoLIsqyGKZTt2ZD5KG9D99TZWQlUNDGPgn
GwkGKhp7doJsHMjomaElBqjZ0kzru4EgH4hY2LI7yKoowwX52TqBAqj28mb2mg4ahmKWhikDu4Q1
TvqdoSAqB7hKsHRaGgZDjJafrRfG0hoY9z1Hg2QdKBqPz8JA4PESCrzvBxZHpLUVEweNn3NVwMRj
7w1CPBhV/ERmvSRBHxjDoQ99QA0VqxA20Z8zXFLEH7BNqgfYj4usC4qpc1oYg4H3vSCJBgET4lsm
9Aq2D+kvLI5/Yhv5LcC2Yfo/Psff/rZ8F8T/n194i02/b+A15hwDyzGo2vniGI6/NP17eP7Lzg7y
HBO++/AtRny+zut/f33A7y+9c623p3r749LfFpvim9c/f9C/3ubpJiaG/y+33pQY36AlVW3L95wZ
vN7ffv2XZ4nf2DifNT/ZBJsvNs0/pUXi77jryM8b7e8P/J26/9+5wJeruni76/E9cBFW1H0vYsMn
2n7ztm8tjS2PtJ+33/9+//AmN9muNCglu1EZ9I8PcX+qX2jYqzf8e2vq9+PO3k2ntOvvWiW9BAz7
twxlcOeODYq+b0/w93t5vn1kBkRfYGFWhf+temtx7BMK1Kww+975tC42ibvDObO0MeTZt+EFAlmb
oN5UO22/Rur7N74tAAzvNv2SGNi36aX/CMf2Q8uWwmK/b8srVhPEpt4aGt/ha6S2b8unm35T+Duj
Q8ZU6wcMj9N626Rfjre//s/O0fv12LnvfZ9tOjSG33cIEbXxA277vN4+7M5ztmXpB0zIcb/99Z/V
ZnfoyS9B1r7dcVGTW2PWfLlMd0YJzY+HjH2bv9okX45rv/xynlZp+et/v7U4DkQZmBAn2r0v4Seb
KN15o6+h194tYzxR7DbM6eMHrFPrzQNxxE5/c8Ifs2v73vJ6E2/qyP+wSyqyrv6AEb7+xPZvzx34
hi3nW1EPbz0wjg8FD58fcNf3n5gZ7XnXn6qV79k2OftXlvb7PnnjZu/beFpso7R83zJHV40E9duf
/n78cPLrPzt/d3D/diz+fHj/q4D9t+zv92H8W2b7X/233TPK+I1v0XZT/PK/AAAA//8=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105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 sz="1050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1</xdr:row>
      <xdr:rowOff>157162</xdr:rowOff>
    </xdr:from>
    <xdr:to>
      <xdr:col>8</xdr:col>
      <xdr:colOff>100012</xdr:colOff>
      <xdr:row>16</xdr:row>
      <xdr:rowOff>42862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7F24BE4-4965-4BA0-8620-A8C1ABA2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17</xdr:row>
      <xdr:rowOff>109537</xdr:rowOff>
    </xdr:from>
    <xdr:to>
      <xdr:col>8</xdr:col>
      <xdr:colOff>80962</xdr:colOff>
      <xdr:row>31</xdr:row>
      <xdr:rowOff>185737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67C4491-58D8-4B06-81F0-40F8A0219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71436</xdr:colOff>
      <xdr:row>34</xdr:row>
      <xdr:rowOff>14286</xdr:rowOff>
    </xdr:from>
    <xdr:to>
      <xdr:col>8</xdr:col>
      <xdr:colOff>247649</xdr:colOff>
      <xdr:row>49</xdr:row>
      <xdr:rowOff>38099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D0EFAE4-379B-4FD7-BCB3-75168A085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51</xdr:row>
      <xdr:rowOff>42862</xdr:rowOff>
    </xdr:from>
    <xdr:to>
      <xdr:col>11</xdr:col>
      <xdr:colOff>400050</xdr:colOff>
      <xdr:row>65</xdr:row>
      <xdr:rowOff>119062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1367B905-8B8A-4839-860A-77F329335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2525" y="9758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223837</xdr:colOff>
      <xdr:row>66</xdr:row>
      <xdr:rowOff>90487</xdr:rowOff>
    </xdr:from>
    <xdr:to>
      <xdr:col>11</xdr:col>
      <xdr:colOff>223837</xdr:colOff>
      <xdr:row>80</xdr:row>
      <xdr:rowOff>166687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AFB83E0-3692-464F-81B0-B9433904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133350</xdr:rowOff>
    </xdr:from>
    <xdr:to>
      <xdr:col>12</xdr:col>
      <xdr:colOff>409575</xdr:colOff>
      <xdr:row>4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66E031E-E50F-4DE7-94CE-A585C0A721A3}"/>
            </a:ext>
          </a:extLst>
        </xdr:cNvPr>
        <xdr:cNvSpPr txBox="1"/>
      </xdr:nvSpPr>
      <xdr:spPr>
        <a:xfrm>
          <a:off x="6553200" y="323850"/>
          <a:ext cx="30003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Datos de ordenes</a:t>
          </a:r>
          <a:r>
            <a:rPr lang="es-MX" sz="16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de compra</a:t>
          </a:r>
          <a:endParaRPr lang="es-MX" sz="16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638175</xdr:colOff>
      <xdr:row>3</xdr:row>
      <xdr:rowOff>142875</xdr:rowOff>
    </xdr:from>
    <xdr:to>
      <xdr:col>13</xdr:col>
      <xdr:colOff>152400</xdr:colOff>
      <xdr:row>3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3F101E9-83E8-469C-97E8-41D5EB094ADF}"/>
            </a:ext>
          </a:extLst>
        </xdr:cNvPr>
        <xdr:cNvCxnSpPr/>
      </xdr:nvCxnSpPr>
      <xdr:spPr>
        <a:xfrm>
          <a:off x="5972175" y="714375"/>
          <a:ext cx="40862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3</xdr:row>
      <xdr:rowOff>180975</xdr:rowOff>
    </xdr:from>
    <xdr:to>
      <xdr:col>12</xdr:col>
      <xdr:colOff>314325</xdr:colOff>
      <xdr:row>5</xdr:row>
      <xdr:rowOff>38100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30F0C4E-E3B5-4940-8197-6F77AD3887E3}"/>
            </a:ext>
          </a:extLst>
        </xdr:cNvPr>
        <xdr:cNvSpPr txBox="1"/>
      </xdr:nvSpPr>
      <xdr:spPr>
        <a:xfrm>
          <a:off x="6457950" y="752475"/>
          <a:ext cx="30003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Empresa del Valle,</a:t>
          </a:r>
          <a:r>
            <a:rPr lang="es-MX" sz="12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S.A. de C.V.</a:t>
          </a:r>
          <a:endParaRPr lang="es-MX" sz="12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590550</xdr:colOff>
      <xdr:row>5</xdr:row>
      <xdr:rowOff>19050</xdr:rowOff>
    </xdr:from>
    <xdr:to>
      <xdr:col>14</xdr:col>
      <xdr:colOff>333375</xdr:colOff>
      <xdr:row>19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92EB40-E1CC-4609-82CD-AA95381FD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571501</xdr:colOff>
      <xdr:row>20</xdr:row>
      <xdr:rowOff>161925</xdr:rowOff>
    </xdr:from>
    <xdr:to>
      <xdr:col>7</xdr:col>
      <xdr:colOff>295275</xdr:colOff>
      <xdr:row>36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1F42E3-6286-408A-9916-44577918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504826</xdr:colOff>
      <xdr:row>20</xdr:row>
      <xdr:rowOff>133349</xdr:rowOff>
    </xdr:from>
    <xdr:to>
      <xdr:col>11</xdr:col>
      <xdr:colOff>104776</xdr:colOff>
      <xdr:row>37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7C22B5C-2B20-4EEC-81BF-B4987F9DB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638176</xdr:colOff>
      <xdr:row>21</xdr:row>
      <xdr:rowOff>19049</xdr:rowOff>
    </xdr:from>
    <xdr:to>
      <xdr:col>15</xdr:col>
      <xdr:colOff>496890</xdr:colOff>
      <xdr:row>35</xdr:row>
      <xdr:rowOff>9524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09D3462-11A3-4770-8FD0-B26454CAA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6" y="4019549"/>
              <a:ext cx="3668714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523876</xdr:colOff>
      <xdr:row>21</xdr:row>
      <xdr:rowOff>9525</xdr:rowOff>
    </xdr:from>
    <xdr:to>
      <xdr:col>19</xdr:col>
      <xdr:colOff>628650</xdr:colOff>
      <xdr:row>31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F1A6DD-3AED-40A8-82F3-94D1451E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581024</xdr:colOff>
      <xdr:row>5</xdr:row>
      <xdr:rowOff>0</xdr:rowOff>
    </xdr:from>
    <xdr:to>
      <xdr:col>21</xdr:col>
      <xdr:colOff>733425</xdr:colOff>
      <xdr:row>12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6" name="Fecha de orden">
              <a:extLst>
                <a:ext uri="{FF2B5EF4-FFF2-40B4-BE49-F238E27FC236}">
                  <a16:creationId xmlns:a16="http://schemas.microsoft.com/office/drawing/2014/main" id="{012B8F1C-8C3D-49D4-9C29-6F5E98066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4" y="952500"/>
              <a:ext cx="54864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485775</xdr:colOff>
      <xdr:row>12</xdr:row>
      <xdr:rowOff>152400</xdr:rowOff>
    </xdr:from>
    <xdr:to>
      <xdr:col>22</xdr:col>
      <xdr:colOff>28575</xdr:colOff>
      <xdr:row>20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Vendedor">
              <a:extLst>
                <a:ext uri="{FF2B5EF4-FFF2-40B4-BE49-F238E27FC236}">
                  <a16:creationId xmlns:a16="http://schemas.microsoft.com/office/drawing/2014/main" id="{0821E820-8692-482A-B0A6-78301F752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3775" y="2438400"/>
              <a:ext cx="18288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590550</xdr:colOff>
      <xdr:row>12</xdr:row>
      <xdr:rowOff>133350</xdr:rowOff>
    </xdr:from>
    <xdr:to>
      <xdr:col>17</xdr:col>
      <xdr:colOff>133350</xdr:colOff>
      <xdr:row>20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Region">
              <a:extLst>
                <a:ext uri="{FF2B5EF4-FFF2-40B4-BE49-F238E27FC236}">
                  <a16:creationId xmlns:a16="http://schemas.microsoft.com/office/drawing/2014/main" id="{1462E8CA-4BCE-404B-8C01-50C45009E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2419350"/>
              <a:ext cx="1828800" cy="1485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161925</xdr:colOff>
      <xdr:row>12</xdr:row>
      <xdr:rowOff>133350</xdr:rowOff>
    </xdr:from>
    <xdr:to>
      <xdr:col>19</xdr:col>
      <xdr:colOff>466725</xdr:colOff>
      <xdr:row>20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Categoría">
              <a:extLst>
                <a:ext uri="{FF2B5EF4-FFF2-40B4-BE49-F238E27FC236}">
                  <a16:creationId xmlns:a16="http://schemas.microsoft.com/office/drawing/2014/main" id="{BAE46D34-8312-4546-B341-839B8B5B6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5925" y="2419350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3660.629197685186" createdVersion="6" refreshedVersion="6" minRefreshableVersion="3" recordCount="369" xr:uid="{F19BBAE2-F00C-46FB-A1D3-2CD124869F35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6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6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5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5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5">
      <sharedItems containsSemiMixedTypes="0" containsString="0" containsNumber="1" minValue="52.283000000000001" maxValue="10779.804"/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833222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386FC-E991-4B13-8996-A61166C4EA05}" name="TablaDinámica17" cacheId="3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68:B74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5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BC706-AD7E-48DE-8BF9-C0768DDEC20F}" name="TablaDinámica16" cacheId="3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53:B65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A0DCD-FBFE-4E4A-9A34-A5B2EA678139}" name="TablaDinámica15" cacheId="3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4:B50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9550-6A0A-404C-9D93-B44EBA25C973}" name="TablaDinámica14" cacheId="3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20:B29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5F17B-3B74-406D-BDA6-4AB3282BF9D6}" name="TablaDinámica1" cacheId="3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1">
  <location ref="A3:B16" firstHeaderRow="1" firstDataRow="1" firstDataCol="1"/>
  <pivotFields count="18">
    <pivotField showAll="0"/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1DCD489-E278-4E3C-B148-84502B7AB853}" sourceName="Vendedor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data>
    <tabular pivotCacheId="833222795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7E2BDBE7-D821-4A2F-A791-F8541D8CE5D3}" sourceName="Region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data>
    <tabular pivotCacheId="833222795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A88E0685-361F-49C8-85F7-5D6F25A65407}" sourceName="Categoría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data>
    <tabular pivotCacheId="833222795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EA0EF439-E20D-4CA6-83B3-921F3BC8E80A}" cache="SegmentaciónDeDatos_Vendedor" caption="Vendedor" startItem="3" style="Dashbaord" rowHeight="241300"/>
  <slicer name="Region" xr10:uid="{4597525B-8682-4505-A18C-9DD179548E86}" cache="SegmentaciónDeDatos_Region" caption="Region" style="Dashbaord" rowHeight="241300"/>
  <slicer name="Categoría" xr10:uid="{01B50255-B8D9-43CD-BB54-4ED6522FBB19}" cache="SegmentaciónDeDatos_Categoría" caption="Categoría" style="Dashbao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441B6-F4E0-488A-B6CA-CD90D757041B}" name="Tabla1" displayName="Tabla1" ref="B5:R374" totalsRowShown="0" headerRowDxfId="85">
  <autoFilter ref="B5:R374" xr:uid="{B7736C08-2A13-4B24-9AF2-065612C6039F}"/>
  <tableColumns count="17">
    <tableColumn id="1" xr3:uid="{8DFBBE86-F19E-4915-BA07-F49EE80F31ED}" name="Folio" dataDxfId="84"/>
    <tableColumn id="15" xr3:uid="{B1AAE461-FC51-46F9-B5A3-C55BD56F1BA4}" name="Fecha de orden" dataDxfId="83"/>
    <tableColumn id="3" xr3:uid="{F05F0631-D969-46FE-8302-5D4959FDC38E}" name="Num. cliente" dataDxfId="82"/>
    <tableColumn id="4" xr3:uid="{FD2A0DB6-0862-4E85-8515-FDB962455E83}" name="Nombre cliente"/>
    <tableColumn id="6" xr3:uid="{F24E29A2-24A1-4A86-BD49-E3DD4DB9A53F}" name="Ciudad"/>
    <tableColumn id="7" xr3:uid="{EF4E997D-8F89-4C65-863C-381A1632A6DF}" name="Estado"/>
    <tableColumn id="10" xr3:uid="{13A07223-EFB1-4788-AFF8-41316E2B9195}" name="Vendedor"/>
    <tableColumn id="11" xr3:uid="{9B7BF2C3-EE09-4597-935A-3AAD7E2D5C02}" name="Region"/>
    <tableColumn id="14" xr3:uid="{2F4C25A9-FCA6-4987-87FB-EB801EF9D862}" name="Fecha de embarque" dataDxfId="81"/>
    <tableColumn id="13" xr3:uid="{FD742B79-8607-45C3-B21F-233E475B2DF8}" name="Empresa fletera"/>
    <tableColumn id="20" xr3:uid="{CCB3B04F-D7D1-4F92-B43A-D7E220D5C328}" name="Forma de pago"/>
    <tableColumn id="5" xr3:uid="{4A4DAEA3-47F9-4D41-9621-3C6F2CD5BB01}" name="Nombre del producto" dataDxfId="80"/>
    <tableColumn id="8" xr3:uid="{993D4FF5-E46C-4135-BD95-E9DB79CD33E5}" name="Categoría" dataDxfId="79"/>
    <tableColumn id="23" xr3:uid="{087140D8-57E3-4141-9D2F-D8049FAABE97}" name="Precio unitario" dataDxfId="78"/>
    <tableColumn id="24" xr3:uid="{E46ED51C-267C-4220-BD6C-4EF8B8EA1D93}" name="Cantidad"/>
    <tableColumn id="25" xr3:uid="{EF261594-1E9A-4393-8A7B-E88E2D90B1CE}" name="Ingresos" dataDxfId="77" dataCellStyle="Currency 2">
      <calculatedColumnFormula>Tabla1[[#This Row],[Precio unitario]]*Tabla1[[#This Row],[Cantidad]]</calculatedColumnFormula>
    </tableColumn>
    <tableColumn id="26" xr3:uid="{DD0A7015-B3E3-4C8A-9AB1-2BBB99E3C516}" name="Tarifa de envío" dataDxfId="7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451F9753-A9EC-47C9-A6E4-C000DA0B958F}" sourceName="Fecha de orden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state minimalRefreshVersion="6" lastRefreshVersion="6" pivotCacheId="833222795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399760FE-887A-4E43-A1D6-AD2CE1728BD7}" cache="NativeTimeline_Fecha_de_orden" caption="Fecha de orden" level="2" selectionLevel="2" scrollPosition="2018-01-01T00:00:00" style="Dashboard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CA4-EE7C-4F0A-8DDD-2804ACF12CC0}">
  <dimension ref="A3:E388"/>
  <sheetViews>
    <sheetView topLeftCell="A29" workbookViewId="0">
      <selection activeCell="Q54" sqref="Q54"/>
    </sheetView>
  </sheetViews>
  <sheetFormatPr baseColWidth="10" defaultRowHeight="15" x14ac:dyDescent="0.25"/>
  <cols>
    <col min="1" max="1" width="17.5703125" bestFit="1" customWidth="1"/>
    <col min="2" max="2" width="16.5703125" style="13" bestFit="1" customWidth="1"/>
  </cols>
  <sheetData>
    <row r="3" spans="1:2" x14ac:dyDescent="0.25">
      <c r="A3" s="10" t="s">
        <v>110</v>
      </c>
      <c r="B3" s="13" t="s">
        <v>124</v>
      </c>
    </row>
    <row r="4" spans="1:2" x14ac:dyDescent="0.25">
      <c r="A4" s="11" t="s">
        <v>112</v>
      </c>
      <c r="B4" s="13">
        <v>460709.76000000007</v>
      </c>
    </row>
    <row r="5" spans="1:2" x14ac:dyDescent="0.25">
      <c r="A5" s="11" t="s">
        <v>113</v>
      </c>
      <c r="B5" s="13">
        <v>279377</v>
      </c>
    </row>
    <row r="6" spans="1:2" x14ac:dyDescent="0.25">
      <c r="A6" s="11" t="s">
        <v>114</v>
      </c>
      <c r="B6" s="13">
        <v>431936.39999999997</v>
      </c>
    </row>
    <row r="7" spans="1:2" x14ac:dyDescent="0.25">
      <c r="A7" s="11" t="s">
        <v>115</v>
      </c>
      <c r="B7" s="13">
        <v>290805.06</v>
      </c>
    </row>
    <row r="8" spans="1:2" x14ac:dyDescent="0.25">
      <c r="A8" s="11" t="s">
        <v>116</v>
      </c>
      <c r="B8" s="13">
        <v>480298.70000000007</v>
      </c>
    </row>
    <row r="9" spans="1:2" x14ac:dyDescent="0.25">
      <c r="A9" s="11" t="s">
        <v>117</v>
      </c>
      <c r="B9" s="13">
        <v>778422.54</v>
      </c>
    </row>
    <row r="10" spans="1:2" x14ac:dyDescent="0.25">
      <c r="A10" s="11" t="s">
        <v>118</v>
      </c>
      <c r="B10" s="13">
        <v>382459.56</v>
      </c>
    </row>
    <row r="11" spans="1:2" x14ac:dyDescent="0.25">
      <c r="A11" s="11" t="s">
        <v>119</v>
      </c>
      <c r="B11" s="13">
        <v>418900.44</v>
      </c>
    </row>
    <row r="12" spans="1:2" x14ac:dyDescent="0.25">
      <c r="A12" s="11" t="s">
        <v>120</v>
      </c>
      <c r="B12" s="13">
        <v>447299.57999999996</v>
      </c>
    </row>
    <row r="13" spans="1:2" x14ac:dyDescent="0.25">
      <c r="A13" s="11" t="s">
        <v>121</v>
      </c>
      <c r="B13" s="13">
        <v>742470.26</v>
      </c>
    </row>
    <row r="14" spans="1:2" x14ac:dyDescent="0.25">
      <c r="A14" s="11" t="s">
        <v>122</v>
      </c>
      <c r="B14" s="13">
        <v>444828.02</v>
      </c>
    </row>
    <row r="15" spans="1:2" x14ac:dyDescent="0.25">
      <c r="A15" s="11" t="s">
        <v>123</v>
      </c>
      <c r="B15" s="13">
        <v>932998.92</v>
      </c>
    </row>
    <row r="16" spans="1:2" x14ac:dyDescent="0.25">
      <c r="A16" s="11" t="s">
        <v>111</v>
      </c>
      <c r="B16" s="13">
        <v>6090506.2400000002</v>
      </c>
    </row>
    <row r="17" spans="1:2" x14ac:dyDescent="0.25">
      <c r="B17"/>
    </row>
    <row r="18" spans="1:2" x14ac:dyDescent="0.25">
      <c r="B18"/>
    </row>
    <row r="19" spans="1:2" x14ac:dyDescent="0.25">
      <c r="B19"/>
    </row>
    <row r="20" spans="1:2" x14ac:dyDescent="0.25">
      <c r="A20" s="10" t="s">
        <v>110</v>
      </c>
      <c r="B20" t="s">
        <v>124</v>
      </c>
    </row>
    <row r="21" spans="1:2" x14ac:dyDescent="0.25">
      <c r="A21" s="11" t="s">
        <v>45</v>
      </c>
      <c r="B21" s="13">
        <v>1313876.6200000001</v>
      </c>
    </row>
    <row r="22" spans="1:2" x14ac:dyDescent="0.25">
      <c r="A22" s="11" t="s">
        <v>46</v>
      </c>
      <c r="B22" s="13">
        <v>940527</v>
      </c>
    </row>
    <row r="23" spans="1:2" x14ac:dyDescent="0.25">
      <c r="A23" s="11" t="s">
        <v>47</v>
      </c>
      <c r="B23" s="13">
        <v>228907</v>
      </c>
    </row>
    <row r="24" spans="1:2" x14ac:dyDescent="0.25">
      <c r="A24" s="11" t="s">
        <v>48</v>
      </c>
      <c r="B24" s="13">
        <v>575330.14</v>
      </c>
    </row>
    <row r="25" spans="1:2" x14ac:dyDescent="0.25">
      <c r="A25" s="11" t="s">
        <v>50</v>
      </c>
      <c r="B25" s="13">
        <v>523852</v>
      </c>
    </row>
    <row r="26" spans="1:2" x14ac:dyDescent="0.25">
      <c r="A26" s="11" t="s">
        <v>49</v>
      </c>
      <c r="B26" s="13">
        <v>593192.32000000007</v>
      </c>
    </row>
    <row r="27" spans="1:2" x14ac:dyDescent="0.25">
      <c r="A27" s="11" t="s">
        <v>51</v>
      </c>
      <c r="B27" s="13">
        <v>1459392.7600000002</v>
      </c>
    </row>
    <row r="28" spans="1:2" x14ac:dyDescent="0.25">
      <c r="A28" s="11" t="s">
        <v>52</v>
      </c>
      <c r="B28" s="13">
        <v>455428.4</v>
      </c>
    </row>
    <row r="29" spans="1:2" x14ac:dyDescent="0.25">
      <c r="A29" s="11" t="s">
        <v>111</v>
      </c>
      <c r="B29" s="13">
        <v>6090506.2400000002</v>
      </c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1:2" x14ac:dyDescent="0.25">
      <c r="B33"/>
    </row>
    <row r="34" spans="1:2" x14ac:dyDescent="0.25">
      <c r="A34" s="10" t="s">
        <v>110</v>
      </c>
      <c r="B34" t="s">
        <v>124</v>
      </c>
    </row>
    <row r="35" spans="1:2" x14ac:dyDescent="0.25">
      <c r="A35" s="11" t="s">
        <v>89</v>
      </c>
      <c r="B35" s="13">
        <v>186513.60000000003</v>
      </c>
    </row>
    <row r="36" spans="1:2" x14ac:dyDescent="0.25">
      <c r="A36" s="11" t="s">
        <v>82</v>
      </c>
      <c r="B36" s="13">
        <v>1548079.5399999998</v>
      </c>
    </row>
    <row r="37" spans="1:2" x14ac:dyDescent="0.25">
      <c r="A37" s="11" t="s">
        <v>86</v>
      </c>
      <c r="B37" s="13">
        <v>356518.39999999997</v>
      </c>
    </row>
    <row r="38" spans="1:2" x14ac:dyDescent="0.25">
      <c r="A38" s="11" t="s">
        <v>85</v>
      </c>
      <c r="B38" s="13">
        <v>283892</v>
      </c>
    </row>
    <row r="39" spans="1:2" x14ac:dyDescent="0.25">
      <c r="A39" s="11" t="s">
        <v>93</v>
      </c>
      <c r="B39" s="13">
        <v>249721.5</v>
      </c>
    </row>
    <row r="40" spans="1:2" x14ac:dyDescent="0.25">
      <c r="A40" s="11" t="s">
        <v>91</v>
      </c>
      <c r="B40" s="13">
        <v>391993</v>
      </c>
    </row>
    <row r="41" spans="1:2" x14ac:dyDescent="0.25">
      <c r="A41" s="11" t="s">
        <v>95</v>
      </c>
      <c r="B41" s="13">
        <v>97188</v>
      </c>
    </row>
    <row r="42" spans="1:2" x14ac:dyDescent="0.25">
      <c r="A42" s="11" t="s">
        <v>90</v>
      </c>
      <c r="B42" s="13">
        <v>40376</v>
      </c>
    </row>
    <row r="43" spans="1:2" x14ac:dyDescent="0.25">
      <c r="A43" s="11" t="s">
        <v>94</v>
      </c>
      <c r="B43" s="13">
        <v>721574</v>
      </c>
    </row>
    <row r="44" spans="1:2" x14ac:dyDescent="0.25">
      <c r="A44" s="11" t="s">
        <v>3</v>
      </c>
      <c r="B44" s="13">
        <v>282471</v>
      </c>
    </row>
    <row r="45" spans="1:2" x14ac:dyDescent="0.25">
      <c r="A45" s="11" t="s">
        <v>92</v>
      </c>
      <c r="B45" s="13">
        <v>266750.40000000002</v>
      </c>
    </row>
    <row r="46" spans="1:2" x14ac:dyDescent="0.25">
      <c r="A46" s="11" t="s">
        <v>87</v>
      </c>
      <c r="B46" s="13">
        <v>463814.39999999985</v>
      </c>
    </row>
    <row r="47" spans="1:2" x14ac:dyDescent="0.25">
      <c r="A47" s="11" t="s">
        <v>84</v>
      </c>
      <c r="B47" s="13">
        <v>966000</v>
      </c>
    </row>
    <row r="48" spans="1:2" x14ac:dyDescent="0.25">
      <c r="A48" s="11" t="s">
        <v>83</v>
      </c>
      <c r="B48" s="13">
        <v>235614.39999999997</v>
      </c>
    </row>
    <row r="49" spans="1:5" x14ac:dyDescent="0.25">
      <c r="A49" s="11" t="s">
        <v>88</v>
      </c>
    </row>
    <row r="50" spans="1:5" x14ac:dyDescent="0.25">
      <c r="A50" s="11" t="s">
        <v>111</v>
      </c>
      <c r="B50" s="13">
        <v>6090506.2400000002</v>
      </c>
    </row>
    <row r="51" spans="1:5" x14ac:dyDescent="0.25">
      <c r="B51"/>
    </row>
    <row r="52" spans="1:5" x14ac:dyDescent="0.25">
      <c r="B52"/>
    </row>
    <row r="53" spans="1:5" x14ac:dyDescent="0.25">
      <c r="A53" s="10" t="s">
        <v>110</v>
      </c>
      <c r="B53" t="s">
        <v>124</v>
      </c>
      <c r="D53" t="s">
        <v>102</v>
      </c>
      <c r="E53" t="s">
        <v>125</v>
      </c>
    </row>
    <row r="54" spans="1:5" x14ac:dyDescent="0.25">
      <c r="A54" s="11" t="s">
        <v>28</v>
      </c>
      <c r="B54" s="13">
        <v>523852</v>
      </c>
      <c r="D54" s="11" t="s">
        <v>28</v>
      </c>
      <c r="E54" s="15">
        <f>GETPIVOTDATA("Ingresos",$A$53,"Estado","Baja California")</f>
        <v>523852</v>
      </c>
    </row>
    <row r="55" spans="1:5" x14ac:dyDescent="0.25">
      <c r="A55" s="11" t="s">
        <v>107</v>
      </c>
      <c r="B55" s="13">
        <v>240856</v>
      </c>
      <c r="D55" s="11" t="s">
        <v>107</v>
      </c>
      <c r="E55" s="15">
        <f>GETPIVOTDATA("Ingresos",$A$53,"Estado","Chihuahua")</f>
        <v>240856</v>
      </c>
    </row>
    <row r="56" spans="1:5" x14ac:dyDescent="0.25">
      <c r="A56" s="11" t="s">
        <v>37</v>
      </c>
      <c r="B56" s="13">
        <v>702034.61999999988</v>
      </c>
      <c r="D56" s="11" t="s">
        <v>37</v>
      </c>
      <c r="E56" s="15">
        <f>GETPIVOTDATA("Ingresos",$A$53,"Estado","Ciudad de México")</f>
        <v>702034.61999999988</v>
      </c>
    </row>
    <row r="57" spans="1:5" x14ac:dyDescent="0.25">
      <c r="A57" s="11" t="s">
        <v>30</v>
      </c>
      <c r="B57" s="13">
        <v>515759.85999999987</v>
      </c>
      <c r="D57" s="11" t="s">
        <v>30</v>
      </c>
      <c r="E57" s="15">
        <f>GETPIVOTDATA("Ingresos",$A$53,"Estado","Coahuila")</f>
        <v>515759.85999999987</v>
      </c>
    </row>
    <row r="58" spans="1:5" x14ac:dyDescent="0.25">
      <c r="A58" s="11" t="s">
        <v>38</v>
      </c>
      <c r="B58" s="13">
        <v>611842.00000000012</v>
      </c>
      <c r="D58" s="11" t="s">
        <v>38</v>
      </c>
      <c r="E58" s="15">
        <f>GETPIVOTDATA("Ingresos",$A$53,"Estado","Estado de México")</f>
        <v>611842.00000000012</v>
      </c>
    </row>
    <row r="59" spans="1:5" x14ac:dyDescent="0.25">
      <c r="A59" s="11" t="s">
        <v>34</v>
      </c>
      <c r="B59" s="13">
        <v>575330.14</v>
      </c>
      <c r="D59" s="11" t="s">
        <v>34</v>
      </c>
      <c r="E59" s="15">
        <f>GETPIVOTDATA("Ingresos",$A$53,"Estado","Guanajuato")</f>
        <v>575330.14</v>
      </c>
    </row>
    <row r="60" spans="1:5" x14ac:dyDescent="0.25">
      <c r="A60" s="11" t="s">
        <v>44</v>
      </c>
      <c r="B60" s="13">
        <v>378075.32</v>
      </c>
      <c r="D60" s="11" t="s">
        <v>44</v>
      </c>
      <c r="E60" s="15">
        <f>GETPIVOTDATA("Ingresos",$A$53,"Estado","Guerrero")</f>
        <v>378075.32</v>
      </c>
    </row>
    <row r="61" spans="1:5" x14ac:dyDescent="0.25">
      <c r="A61" s="11" t="s">
        <v>26</v>
      </c>
      <c r="B61" s="13">
        <v>684335.40000000014</v>
      </c>
      <c r="D61" s="11" t="s">
        <v>26</v>
      </c>
      <c r="E61" s="15">
        <f>GETPIVOTDATA("Ingresos",$A$53,"Estado","Jalisco")</f>
        <v>684335.40000000014</v>
      </c>
    </row>
    <row r="62" spans="1:5" x14ac:dyDescent="0.25">
      <c r="A62" s="11" t="s">
        <v>22</v>
      </c>
      <c r="B62" s="13">
        <v>702776.9</v>
      </c>
      <c r="D62" s="11" t="s">
        <v>22</v>
      </c>
      <c r="E62" s="15">
        <f>GETPIVOTDATA("Ingresos",$A$53,"Estado","Nuevo León")</f>
        <v>702776.9</v>
      </c>
    </row>
    <row r="63" spans="1:5" x14ac:dyDescent="0.25">
      <c r="A63" s="11" t="s">
        <v>35</v>
      </c>
      <c r="B63" s="13">
        <v>940527</v>
      </c>
      <c r="D63" s="11" t="s">
        <v>35</v>
      </c>
      <c r="E63" s="15">
        <f>GETPIVOTDATA("Ingresos",$A$53,"Estado","Querétaro")</f>
        <v>940527</v>
      </c>
    </row>
    <row r="64" spans="1:5" x14ac:dyDescent="0.25">
      <c r="A64" s="11" t="s">
        <v>42</v>
      </c>
      <c r="B64" s="13">
        <v>215117</v>
      </c>
      <c r="D64" s="11" t="s">
        <v>42</v>
      </c>
      <c r="E64" s="15">
        <f>GETPIVOTDATA("Ingresos",$A$53,"Estado","Sinaloa")</f>
        <v>215117</v>
      </c>
    </row>
    <row r="65" spans="1:2" x14ac:dyDescent="0.25">
      <c r="A65" s="11" t="s">
        <v>111</v>
      </c>
      <c r="B65" s="13">
        <v>6090506.2400000002</v>
      </c>
    </row>
    <row r="66" spans="1:2" x14ac:dyDescent="0.25">
      <c r="B66"/>
    </row>
    <row r="67" spans="1:2" x14ac:dyDescent="0.25">
      <c r="B67"/>
    </row>
    <row r="68" spans="1:2" x14ac:dyDescent="0.25">
      <c r="A68" s="10" t="s">
        <v>110</v>
      </c>
      <c r="B68" t="s">
        <v>124</v>
      </c>
    </row>
    <row r="69" spans="1:2" x14ac:dyDescent="0.25">
      <c r="A69" s="11" t="s">
        <v>126</v>
      </c>
      <c r="B69" s="13">
        <v>2792049.5399999996</v>
      </c>
    </row>
    <row r="70" spans="1:2" x14ac:dyDescent="0.25">
      <c r="A70" s="11" t="s">
        <v>127</v>
      </c>
      <c r="B70" s="13">
        <v>1982414.7000000002</v>
      </c>
    </row>
    <row r="71" spans="1:2" x14ac:dyDescent="0.25">
      <c r="A71" s="11" t="s">
        <v>128</v>
      </c>
      <c r="B71" s="13">
        <v>1024604</v>
      </c>
    </row>
    <row r="72" spans="1:2" x14ac:dyDescent="0.25">
      <c r="A72" s="11" t="s">
        <v>129</v>
      </c>
      <c r="B72" s="13">
        <v>180306</v>
      </c>
    </row>
    <row r="73" spans="1:2" x14ac:dyDescent="0.25">
      <c r="A73" s="11" t="s">
        <v>130</v>
      </c>
      <c r="B73" s="13">
        <v>111132</v>
      </c>
    </row>
    <row r="74" spans="1:2" x14ac:dyDescent="0.25">
      <c r="A74" s="11" t="s">
        <v>111</v>
      </c>
      <c r="B74" s="13">
        <v>6090506.2400000002</v>
      </c>
    </row>
    <row r="75" spans="1:2" x14ac:dyDescent="0.25">
      <c r="B75"/>
    </row>
    <row r="76" spans="1:2" x14ac:dyDescent="0.25">
      <c r="B76"/>
    </row>
    <row r="77" spans="1:2" x14ac:dyDescent="0.25">
      <c r="B77"/>
    </row>
    <row r="78" spans="1:2" x14ac:dyDescent="0.25">
      <c r="B78"/>
    </row>
    <row r="79" spans="1:2" x14ac:dyDescent="0.25">
      <c r="B79"/>
    </row>
    <row r="80" spans="1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</sheetData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2B1B-67FB-4E9C-9E8C-7EFB2D860464}">
  <dimension ref="A1"/>
  <sheetViews>
    <sheetView tabSelected="1" topLeftCell="C1" zoomScaleNormal="100" workbookViewId="0">
      <selection activeCell="V31" sqref="V31"/>
    </sheetView>
  </sheetViews>
  <sheetFormatPr baseColWidth="10" defaultRowHeight="15" x14ac:dyDescent="0.25"/>
  <cols>
    <col min="1" max="16384" width="11.425781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52AB-8133-4F9D-9F59-61997A630EDE}">
  <sheetPr codeName="Sheet1"/>
  <dimension ref="B2:R374"/>
  <sheetViews>
    <sheetView showGridLines="0" topLeftCell="B6" workbookViewId="0">
      <selection activeCell="E10" sqref="B6:R374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3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9" max="19" width="15.85546875" bestFit="1" customWidth="1"/>
    <col min="22" max="22" width="22.5703125" bestFit="1" customWidth="1"/>
  </cols>
  <sheetData>
    <row r="2" spans="2:18" ht="18.75" x14ac:dyDescent="0.3">
      <c r="B2" s="6" t="s">
        <v>108</v>
      </c>
    </row>
    <row r="3" spans="2:18" x14ac:dyDescent="0.25">
      <c r="B3" s="9" t="s">
        <v>109</v>
      </c>
    </row>
    <row r="5" spans="2:18" x14ac:dyDescent="0.25">
      <c r="B5" s="7" t="s">
        <v>105</v>
      </c>
      <c r="C5" s="7" t="s">
        <v>101</v>
      </c>
      <c r="D5" s="7" t="s">
        <v>106</v>
      </c>
      <c r="E5" s="1" t="s">
        <v>5</v>
      </c>
      <c r="F5" s="1" t="s">
        <v>21</v>
      </c>
      <c r="G5" s="1" t="s">
        <v>102</v>
      </c>
      <c r="H5" s="1" t="s">
        <v>103</v>
      </c>
      <c r="I5" s="1" t="s">
        <v>0</v>
      </c>
      <c r="J5" s="4" t="s">
        <v>53</v>
      </c>
      <c r="K5" s="1" t="s">
        <v>104</v>
      </c>
      <c r="L5" s="1" t="s">
        <v>57</v>
      </c>
      <c r="M5" s="1" t="s">
        <v>97</v>
      </c>
      <c r="N5" s="1" t="s">
        <v>96</v>
      </c>
      <c r="O5" s="1" t="s">
        <v>98</v>
      </c>
      <c r="P5" s="1" t="s">
        <v>99</v>
      </c>
      <c r="Q5" s="1" t="s">
        <v>100</v>
      </c>
      <c r="R5" s="1" t="s">
        <v>88</v>
      </c>
    </row>
    <row r="6" spans="2:18" x14ac:dyDescent="0.25">
      <c r="B6" s="8">
        <v>1001</v>
      </c>
      <c r="C6" s="5">
        <v>43127</v>
      </c>
      <c r="D6" s="8">
        <v>27</v>
      </c>
      <c r="E6" t="s">
        <v>6</v>
      </c>
      <c r="F6" t="s">
        <v>41</v>
      </c>
      <c r="G6" t="s">
        <v>42</v>
      </c>
      <c r="H6" t="s">
        <v>49</v>
      </c>
      <c r="I6" t="s">
        <v>39</v>
      </c>
      <c r="J6" s="5">
        <v>43129</v>
      </c>
      <c r="K6" t="s">
        <v>54</v>
      </c>
      <c r="L6" t="s">
        <v>58</v>
      </c>
      <c r="M6" t="s">
        <v>61</v>
      </c>
      <c r="N6" t="s">
        <v>82</v>
      </c>
      <c r="O6" s="12">
        <v>196</v>
      </c>
      <c r="P6">
        <v>49</v>
      </c>
      <c r="Q6" s="12">
        <f>Tabla1[[#This Row],[Precio unitario]]*Tabla1[[#This Row],[Cantidad]]</f>
        <v>9604</v>
      </c>
      <c r="R6" s="12">
        <v>931.58799999999997</v>
      </c>
    </row>
    <row r="7" spans="2:18" x14ac:dyDescent="0.25">
      <c r="B7" s="8">
        <v>1002</v>
      </c>
      <c r="C7" s="5">
        <v>43127</v>
      </c>
      <c r="D7" s="8">
        <v>27</v>
      </c>
      <c r="E7" t="s">
        <v>6</v>
      </c>
      <c r="F7" t="s">
        <v>41</v>
      </c>
      <c r="G7" t="s">
        <v>42</v>
      </c>
      <c r="H7" t="s">
        <v>49</v>
      </c>
      <c r="I7" t="s">
        <v>39</v>
      </c>
      <c r="J7" s="5">
        <v>43129</v>
      </c>
      <c r="K7" t="s">
        <v>54</v>
      </c>
      <c r="L7" t="s">
        <v>58</v>
      </c>
      <c r="M7" t="s">
        <v>62</v>
      </c>
      <c r="N7" t="s">
        <v>91</v>
      </c>
      <c r="O7" s="12">
        <v>49</v>
      </c>
      <c r="P7">
        <v>47</v>
      </c>
      <c r="Q7" s="2">
        <f>Tabla1[[#This Row],[Precio unitario]]*Tabla1[[#This Row],[Cantidad]]</f>
        <v>2303</v>
      </c>
      <c r="R7" s="12">
        <v>232.60300000000001</v>
      </c>
    </row>
    <row r="8" spans="2:18" x14ac:dyDescent="0.25">
      <c r="B8" s="8">
        <v>1003</v>
      </c>
      <c r="C8" s="5">
        <v>43104</v>
      </c>
      <c r="D8" s="8">
        <v>4</v>
      </c>
      <c r="E8" t="s">
        <v>7</v>
      </c>
      <c r="F8" t="s">
        <v>35</v>
      </c>
      <c r="G8" t="s">
        <v>35</v>
      </c>
      <c r="H8" t="s">
        <v>46</v>
      </c>
      <c r="I8" t="s">
        <v>32</v>
      </c>
      <c r="J8" s="5">
        <v>43106</v>
      </c>
      <c r="K8" t="s">
        <v>55</v>
      </c>
      <c r="L8" t="s">
        <v>59</v>
      </c>
      <c r="M8" t="s">
        <v>63</v>
      </c>
      <c r="N8" t="s">
        <v>91</v>
      </c>
      <c r="O8" s="12">
        <v>420</v>
      </c>
      <c r="P8">
        <v>69</v>
      </c>
      <c r="Q8" s="2">
        <f>Tabla1[[#This Row],[Precio unitario]]*Tabla1[[#This Row],[Cantidad]]</f>
        <v>28980</v>
      </c>
      <c r="R8" s="12">
        <v>2782.08</v>
      </c>
    </row>
    <row r="9" spans="2:18" x14ac:dyDescent="0.25">
      <c r="B9" s="8">
        <v>1004</v>
      </c>
      <c r="C9" s="5">
        <v>43104</v>
      </c>
      <c r="D9" s="8">
        <v>4</v>
      </c>
      <c r="E9" t="s">
        <v>7</v>
      </c>
      <c r="F9" t="s">
        <v>35</v>
      </c>
      <c r="G9" t="s">
        <v>35</v>
      </c>
      <c r="H9" t="s">
        <v>46</v>
      </c>
      <c r="I9" t="s">
        <v>32</v>
      </c>
      <c r="J9" s="5">
        <v>43106</v>
      </c>
      <c r="K9" t="s">
        <v>55</v>
      </c>
      <c r="L9" t="s">
        <v>59</v>
      </c>
      <c r="M9" t="s">
        <v>64</v>
      </c>
      <c r="N9" t="s">
        <v>91</v>
      </c>
      <c r="O9" s="12">
        <v>742</v>
      </c>
      <c r="P9">
        <v>89</v>
      </c>
      <c r="Q9" s="2">
        <f>Tabla1[[#This Row],[Precio unitario]]*Tabla1[[#This Row],[Cantidad]]</f>
        <v>66038</v>
      </c>
      <c r="R9" s="12">
        <v>6273.6100000000006</v>
      </c>
    </row>
    <row r="10" spans="2:18" x14ac:dyDescent="0.25">
      <c r="B10" s="8">
        <v>1005</v>
      </c>
      <c r="C10" s="5">
        <v>43104</v>
      </c>
      <c r="D10" s="8">
        <v>4</v>
      </c>
      <c r="E10" t="s">
        <v>7</v>
      </c>
      <c r="F10" t="s">
        <v>35</v>
      </c>
      <c r="G10" t="s">
        <v>35</v>
      </c>
      <c r="H10" t="s">
        <v>46</v>
      </c>
      <c r="I10" t="s">
        <v>32</v>
      </c>
      <c r="J10" s="5">
        <v>43106</v>
      </c>
      <c r="K10" t="s">
        <v>55</v>
      </c>
      <c r="L10" t="s">
        <v>59</v>
      </c>
      <c r="M10" t="s">
        <v>62</v>
      </c>
      <c r="N10" t="s">
        <v>91</v>
      </c>
      <c r="O10" s="12">
        <v>49</v>
      </c>
      <c r="P10">
        <v>11</v>
      </c>
      <c r="Q10" s="2">
        <f>Tabla1[[#This Row],[Precio unitario]]*Tabla1[[#This Row],[Cantidad]]</f>
        <v>539</v>
      </c>
      <c r="R10" s="12">
        <v>52.283000000000001</v>
      </c>
    </row>
    <row r="11" spans="2:18" x14ac:dyDescent="0.25">
      <c r="B11" s="8">
        <v>1006</v>
      </c>
      <c r="C11" s="5">
        <v>43112</v>
      </c>
      <c r="D11" s="8">
        <v>12</v>
      </c>
      <c r="E11" t="s">
        <v>8</v>
      </c>
      <c r="F11" t="s">
        <v>41</v>
      </c>
      <c r="G11" t="s">
        <v>42</v>
      </c>
      <c r="H11" t="s">
        <v>49</v>
      </c>
      <c r="I11" t="s">
        <v>39</v>
      </c>
      <c r="J11" s="5">
        <v>43114</v>
      </c>
      <c r="K11" t="s">
        <v>54</v>
      </c>
      <c r="L11" t="s">
        <v>59</v>
      </c>
      <c r="M11" t="s">
        <v>75</v>
      </c>
      <c r="N11" t="s">
        <v>82</v>
      </c>
      <c r="O11" s="12">
        <v>252</v>
      </c>
      <c r="P11">
        <v>81</v>
      </c>
      <c r="Q11" s="2">
        <f>Tabla1[[#This Row],[Precio unitario]]*Tabla1[[#This Row],[Cantidad]]</f>
        <v>20412</v>
      </c>
      <c r="R11" s="12">
        <v>1979.9640000000002</v>
      </c>
    </row>
    <row r="12" spans="2:18" x14ac:dyDescent="0.25">
      <c r="B12" s="8">
        <v>1007</v>
      </c>
      <c r="C12" s="5">
        <v>43112</v>
      </c>
      <c r="D12" s="8">
        <v>12</v>
      </c>
      <c r="E12" t="s">
        <v>8</v>
      </c>
      <c r="F12" t="s">
        <v>41</v>
      </c>
      <c r="G12" t="s">
        <v>42</v>
      </c>
      <c r="H12" t="s">
        <v>49</v>
      </c>
      <c r="I12" t="s">
        <v>39</v>
      </c>
      <c r="J12" s="5">
        <v>43114</v>
      </c>
      <c r="K12" t="s">
        <v>54</v>
      </c>
      <c r="L12" t="s">
        <v>59</v>
      </c>
      <c r="M12" t="s">
        <v>65</v>
      </c>
      <c r="N12" t="s">
        <v>82</v>
      </c>
      <c r="O12" s="12">
        <v>644</v>
      </c>
      <c r="P12">
        <v>44</v>
      </c>
      <c r="Q12" s="2">
        <f>Tabla1[[#This Row],[Precio unitario]]*Tabla1[[#This Row],[Cantidad]]</f>
        <v>28336</v>
      </c>
      <c r="R12" s="12">
        <v>2776.9279999999999</v>
      </c>
    </row>
    <row r="13" spans="2:18" x14ac:dyDescent="0.25">
      <c r="B13" s="8">
        <v>1008</v>
      </c>
      <c r="C13" s="5">
        <v>43108</v>
      </c>
      <c r="D13" s="8">
        <v>8</v>
      </c>
      <c r="E13" t="s">
        <v>9</v>
      </c>
      <c r="F13" t="s">
        <v>23</v>
      </c>
      <c r="G13" t="s">
        <v>22</v>
      </c>
      <c r="H13" t="s">
        <v>51</v>
      </c>
      <c r="I13" t="s">
        <v>31</v>
      </c>
      <c r="J13" s="5">
        <v>43110</v>
      </c>
      <c r="K13" t="s">
        <v>56</v>
      </c>
      <c r="L13" t="s">
        <v>59</v>
      </c>
      <c r="M13" t="s">
        <v>76</v>
      </c>
      <c r="N13" t="s">
        <v>92</v>
      </c>
      <c r="O13" s="12">
        <v>128.79999999999998</v>
      </c>
      <c r="P13">
        <v>38</v>
      </c>
      <c r="Q13" s="2">
        <f>Tabla1[[#This Row],[Precio unitario]]*Tabla1[[#This Row],[Cantidad]]</f>
        <v>4894.3999999999996</v>
      </c>
      <c r="R13" s="12">
        <v>504.1232</v>
      </c>
    </row>
    <row r="14" spans="2:18" x14ac:dyDescent="0.25">
      <c r="B14" s="8">
        <v>1009</v>
      </c>
      <c r="C14" s="5">
        <v>43104</v>
      </c>
      <c r="D14" s="8">
        <v>4</v>
      </c>
      <c r="E14" t="s">
        <v>7</v>
      </c>
      <c r="F14" t="s">
        <v>35</v>
      </c>
      <c r="G14" t="s">
        <v>35</v>
      </c>
      <c r="H14" t="s">
        <v>46</v>
      </c>
      <c r="I14" t="s">
        <v>32</v>
      </c>
      <c r="J14" s="5">
        <v>43106</v>
      </c>
      <c r="K14" t="s">
        <v>56</v>
      </c>
      <c r="L14" t="s">
        <v>58</v>
      </c>
      <c r="M14" t="s">
        <v>76</v>
      </c>
      <c r="N14" t="s">
        <v>92</v>
      </c>
      <c r="O14" s="12">
        <v>128.79999999999998</v>
      </c>
      <c r="P14">
        <v>88</v>
      </c>
      <c r="Q14" s="2">
        <f>Tabla1[[#This Row],[Precio unitario]]*Tabla1[[#This Row],[Cantidad]]</f>
        <v>11334.399999999998</v>
      </c>
      <c r="R14" s="12">
        <v>1110.7711999999999</v>
      </c>
    </row>
    <row r="15" spans="2:18" x14ac:dyDescent="0.25">
      <c r="B15" s="8">
        <v>1010</v>
      </c>
      <c r="C15" s="5">
        <v>43129</v>
      </c>
      <c r="D15" s="8">
        <v>29</v>
      </c>
      <c r="E15" t="s">
        <v>10</v>
      </c>
      <c r="F15" t="s">
        <v>40</v>
      </c>
      <c r="G15" t="s">
        <v>26</v>
      </c>
      <c r="H15" t="s">
        <v>47</v>
      </c>
      <c r="I15" t="s">
        <v>39</v>
      </c>
      <c r="J15" s="5">
        <v>43131</v>
      </c>
      <c r="K15" t="s">
        <v>54</v>
      </c>
      <c r="L15" t="s">
        <v>58</v>
      </c>
      <c r="M15" t="s">
        <v>1</v>
      </c>
      <c r="N15" t="s">
        <v>93</v>
      </c>
      <c r="O15" s="12">
        <v>178.5</v>
      </c>
      <c r="P15">
        <v>94</v>
      </c>
      <c r="Q15" s="2">
        <f>Tabla1[[#This Row],[Precio unitario]]*Tabla1[[#This Row],[Cantidad]]</f>
        <v>16779</v>
      </c>
      <c r="R15" s="12">
        <v>1711.4580000000001</v>
      </c>
    </row>
    <row r="16" spans="2:18" x14ac:dyDescent="0.25">
      <c r="B16" s="8">
        <v>1011</v>
      </c>
      <c r="C16" s="5">
        <v>43103</v>
      </c>
      <c r="D16" s="8">
        <v>3</v>
      </c>
      <c r="E16" t="s">
        <v>11</v>
      </c>
      <c r="F16" t="s">
        <v>43</v>
      </c>
      <c r="G16" t="s">
        <v>44</v>
      </c>
      <c r="H16" t="s">
        <v>49</v>
      </c>
      <c r="I16" t="s">
        <v>39</v>
      </c>
      <c r="J16" s="5">
        <v>43105</v>
      </c>
      <c r="K16" t="s">
        <v>54</v>
      </c>
      <c r="L16" t="s">
        <v>60</v>
      </c>
      <c r="M16" t="s">
        <v>66</v>
      </c>
      <c r="N16" t="s">
        <v>83</v>
      </c>
      <c r="O16" s="12">
        <v>135.1</v>
      </c>
      <c r="P16">
        <v>91</v>
      </c>
      <c r="Q16" s="2">
        <f>Tabla1[[#This Row],[Precio unitario]]*Tabla1[[#This Row],[Cantidad]]</f>
        <v>12294.1</v>
      </c>
      <c r="R16" s="12">
        <v>1290.8805</v>
      </c>
    </row>
    <row r="17" spans="2:18" x14ac:dyDescent="0.25">
      <c r="B17" s="8">
        <v>1012</v>
      </c>
      <c r="C17" s="5">
        <v>43106</v>
      </c>
      <c r="D17" s="8">
        <v>6</v>
      </c>
      <c r="E17" t="s">
        <v>12</v>
      </c>
      <c r="F17" t="s">
        <v>27</v>
      </c>
      <c r="G17" t="s">
        <v>28</v>
      </c>
      <c r="H17" t="s">
        <v>50</v>
      </c>
      <c r="I17" t="s">
        <v>31</v>
      </c>
      <c r="J17" s="5">
        <v>43108</v>
      </c>
      <c r="K17" t="s">
        <v>54</v>
      </c>
      <c r="L17" t="s">
        <v>59</v>
      </c>
      <c r="M17" t="s">
        <v>74</v>
      </c>
      <c r="N17" t="s">
        <v>84</v>
      </c>
      <c r="O17" s="12">
        <v>560</v>
      </c>
      <c r="P17">
        <v>32</v>
      </c>
      <c r="Q17" s="2">
        <f>Tabla1[[#This Row],[Precio unitario]]*Tabla1[[#This Row],[Cantidad]]</f>
        <v>17920</v>
      </c>
      <c r="R17" s="12">
        <v>1863.68</v>
      </c>
    </row>
    <row r="18" spans="2:18" x14ac:dyDescent="0.25">
      <c r="B18" s="8">
        <v>1013</v>
      </c>
      <c r="C18" s="5">
        <v>43128</v>
      </c>
      <c r="D18" s="8">
        <v>28</v>
      </c>
      <c r="E18" t="s">
        <v>13</v>
      </c>
      <c r="F18" t="s">
        <v>24</v>
      </c>
      <c r="G18" t="s">
        <v>38</v>
      </c>
      <c r="H18" t="s">
        <v>45</v>
      </c>
      <c r="I18" t="s">
        <v>36</v>
      </c>
      <c r="J18" s="5">
        <v>43130</v>
      </c>
      <c r="K18" t="s">
        <v>56</v>
      </c>
      <c r="L18" t="s">
        <v>58</v>
      </c>
      <c r="M18" t="s">
        <v>65</v>
      </c>
      <c r="N18" t="s">
        <v>82</v>
      </c>
      <c r="O18" s="12">
        <v>644</v>
      </c>
      <c r="P18">
        <v>55</v>
      </c>
      <c r="Q18" s="2">
        <f>Tabla1[[#This Row],[Precio unitario]]*Tabla1[[#This Row],[Cantidad]]</f>
        <v>35420</v>
      </c>
      <c r="R18" s="12">
        <v>3542</v>
      </c>
    </row>
    <row r="19" spans="2:18" x14ac:dyDescent="0.25">
      <c r="B19" s="8">
        <v>1014</v>
      </c>
      <c r="C19" s="5">
        <v>43108</v>
      </c>
      <c r="D19" s="8">
        <v>8</v>
      </c>
      <c r="E19" t="s">
        <v>9</v>
      </c>
      <c r="F19" t="s">
        <v>23</v>
      </c>
      <c r="G19" t="s">
        <v>22</v>
      </c>
      <c r="H19" t="s">
        <v>51</v>
      </c>
      <c r="I19" t="s">
        <v>31</v>
      </c>
      <c r="J19" s="5">
        <v>43110</v>
      </c>
      <c r="K19" t="s">
        <v>56</v>
      </c>
      <c r="L19" t="s">
        <v>58</v>
      </c>
      <c r="M19" t="s">
        <v>1</v>
      </c>
      <c r="N19" t="s">
        <v>93</v>
      </c>
      <c r="O19" s="12">
        <v>178.5</v>
      </c>
      <c r="P19">
        <v>47</v>
      </c>
      <c r="Q19" s="2">
        <f>Tabla1[[#This Row],[Precio unitario]]*Tabla1[[#This Row],[Cantidad]]</f>
        <v>8389.5</v>
      </c>
      <c r="R19" s="12">
        <v>864.11850000000004</v>
      </c>
    </row>
    <row r="20" spans="2:18" x14ac:dyDescent="0.25">
      <c r="B20" s="8">
        <v>1015</v>
      </c>
      <c r="C20" s="5">
        <v>43110</v>
      </c>
      <c r="D20" s="8">
        <v>10</v>
      </c>
      <c r="E20" t="s">
        <v>14</v>
      </c>
      <c r="F20" t="s">
        <v>33</v>
      </c>
      <c r="G20" t="s">
        <v>34</v>
      </c>
      <c r="H20" t="s">
        <v>48</v>
      </c>
      <c r="I20" t="s">
        <v>32</v>
      </c>
      <c r="J20" s="5">
        <v>43112</v>
      </c>
      <c r="K20" t="s">
        <v>54</v>
      </c>
      <c r="L20" t="s">
        <v>59</v>
      </c>
      <c r="M20" t="s">
        <v>77</v>
      </c>
      <c r="N20" t="s">
        <v>82</v>
      </c>
      <c r="O20" s="12">
        <v>41.86</v>
      </c>
      <c r="P20">
        <v>90</v>
      </c>
      <c r="Q20" s="2">
        <f>Tabla1[[#This Row],[Precio unitario]]*Tabla1[[#This Row],[Cantidad]]</f>
        <v>3767.4</v>
      </c>
      <c r="R20" s="12">
        <v>388.04220000000009</v>
      </c>
    </row>
    <row r="21" spans="2:18" x14ac:dyDescent="0.25">
      <c r="B21" s="8">
        <v>1016</v>
      </c>
      <c r="C21" s="5">
        <v>43107</v>
      </c>
      <c r="D21" s="8">
        <v>7</v>
      </c>
      <c r="E21" t="s">
        <v>15</v>
      </c>
      <c r="F21" t="s">
        <v>107</v>
      </c>
      <c r="G21" t="s">
        <v>107</v>
      </c>
      <c r="H21" t="s">
        <v>51</v>
      </c>
      <c r="I21" t="s">
        <v>31</v>
      </c>
      <c r="J21" s="5"/>
      <c r="L21"/>
      <c r="M21" t="s">
        <v>65</v>
      </c>
      <c r="N21" t="s">
        <v>82</v>
      </c>
      <c r="O21" s="12">
        <v>644</v>
      </c>
      <c r="P21">
        <v>24</v>
      </c>
      <c r="Q21" s="2">
        <f>Tabla1[[#This Row],[Precio unitario]]*Tabla1[[#This Row],[Cantidad]]</f>
        <v>15456</v>
      </c>
      <c r="R21" s="12">
        <v>1545.6000000000001</v>
      </c>
    </row>
    <row r="22" spans="2:18" x14ac:dyDescent="0.25">
      <c r="B22" s="8">
        <v>1017</v>
      </c>
      <c r="C22" s="5">
        <v>43110</v>
      </c>
      <c r="D22" s="8">
        <v>10</v>
      </c>
      <c r="E22" t="s">
        <v>14</v>
      </c>
      <c r="F22" t="s">
        <v>33</v>
      </c>
      <c r="G22" t="s">
        <v>34</v>
      </c>
      <c r="H22" t="s">
        <v>48</v>
      </c>
      <c r="I22" t="s">
        <v>32</v>
      </c>
      <c r="J22" s="5">
        <v>43112</v>
      </c>
      <c r="K22" t="s">
        <v>55</v>
      </c>
      <c r="L22"/>
      <c r="M22" t="s">
        <v>78</v>
      </c>
      <c r="N22" t="s">
        <v>94</v>
      </c>
      <c r="O22" s="12">
        <v>350</v>
      </c>
      <c r="P22">
        <v>34</v>
      </c>
      <c r="Q22" s="2">
        <f>Tabla1[[#This Row],[Precio unitario]]*Tabla1[[#This Row],[Cantidad]]</f>
        <v>11900</v>
      </c>
      <c r="R22" s="12">
        <v>1130.5</v>
      </c>
    </row>
    <row r="23" spans="2:18" x14ac:dyDescent="0.25">
      <c r="B23" s="8">
        <v>1018</v>
      </c>
      <c r="C23" s="5">
        <v>43110</v>
      </c>
      <c r="D23" s="8">
        <v>10</v>
      </c>
      <c r="E23" t="s">
        <v>14</v>
      </c>
      <c r="F23" t="s">
        <v>33</v>
      </c>
      <c r="G23" t="s">
        <v>34</v>
      </c>
      <c r="H23" t="s">
        <v>48</v>
      </c>
      <c r="I23" t="s">
        <v>32</v>
      </c>
      <c r="J23" s="5">
        <v>43112</v>
      </c>
      <c r="K23" t="s">
        <v>55</v>
      </c>
      <c r="L23"/>
      <c r="M23" t="s">
        <v>67</v>
      </c>
      <c r="N23" t="s">
        <v>85</v>
      </c>
      <c r="O23" s="12">
        <v>308</v>
      </c>
      <c r="P23">
        <v>17</v>
      </c>
      <c r="Q23" s="2">
        <f>Tabla1[[#This Row],[Precio unitario]]*Tabla1[[#This Row],[Cantidad]]</f>
        <v>5236</v>
      </c>
      <c r="R23" s="12">
        <v>502.65599999999995</v>
      </c>
    </row>
    <row r="24" spans="2:18" x14ac:dyDescent="0.25">
      <c r="B24" s="8">
        <v>1019</v>
      </c>
      <c r="C24" s="5">
        <v>43110</v>
      </c>
      <c r="D24" s="8">
        <v>10</v>
      </c>
      <c r="E24" t="s">
        <v>14</v>
      </c>
      <c r="F24" t="s">
        <v>33</v>
      </c>
      <c r="G24" t="s">
        <v>34</v>
      </c>
      <c r="H24" t="s">
        <v>48</v>
      </c>
      <c r="I24" t="s">
        <v>32</v>
      </c>
      <c r="J24" s="5">
        <v>43112</v>
      </c>
      <c r="K24" t="s">
        <v>55</v>
      </c>
      <c r="L24"/>
      <c r="M24" t="s">
        <v>76</v>
      </c>
      <c r="N24" t="s">
        <v>92</v>
      </c>
      <c r="O24" s="12">
        <v>128.79999999999998</v>
      </c>
      <c r="P24">
        <v>44</v>
      </c>
      <c r="Q24" s="2">
        <f>Tabla1[[#This Row],[Precio unitario]]*Tabla1[[#This Row],[Cantidad]]</f>
        <v>5667.1999999999989</v>
      </c>
      <c r="R24" s="12">
        <v>589.38879999999995</v>
      </c>
    </row>
    <row r="25" spans="2:18" x14ac:dyDescent="0.25">
      <c r="B25" s="8">
        <v>1020</v>
      </c>
      <c r="C25" s="5">
        <v>43111</v>
      </c>
      <c r="D25" s="8">
        <v>11</v>
      </c>
      <c r="E25" t="s">
        <v>16</v>
      </c>
      <c r="F25" t="s">
        <v>37</v>
      </c>
      <c r="G25" t="s">
        <v>37</v>
      </c>
      <c r="H25" t="s">
        <v>45</v>
      </c>
      <c r="I25" t="s">
        <v>36</v>
      </c>
      <c r="J25" s="5"/>
      <c r="K25" t="s">
        <v>56</v>
      </c>
      <c r="L25"/>
      <c r="M25" t="s">
        <v>62</v>
      </c>
      <c r="N25" t="s">
        <v>91</v>
      </c>
      <c r="O25" s="12">
        <v>49</v>
      </c>
      <c r="P25">
        <v>81</v>
      </c>
      <c r="Q25" s="2">
        <f>Tabla1[[#This Row],[Precio unitario]]*Tabla1[[#This Row],[Cantidad]]</f>
        <v>3969</v>
      </c>
      <c r="R25" s="12">
        <v>384.99299999999999</v>
      </c>
    </row>
    <row r="26" spans="2:18" x14ac:dyDescent="0.25">
      <c r="B26" s="8">
        <v>1021</v>
      </c>
      <c r="C26" s="5">
        <v>43111</v>
      </c>
      <c r="D26" s="8">
        <v>11</v>
      </c>
      <c r="E26" t="s">
        <v>16</v>
      </c>
      <c r="F26" t="s">
        <v>37</v>
      </c>
      <c r="G26" t="s">
        <v>37</v>
      </c>
      <c r="H26" t="s">
        <v>45</v>
      </c>
      <c r="I26" t="s">
        <v>36</v>
      </c>
      <c r="J26" s="5"/>
      <c r="K26" t="s">
        <v>56</v>
      </c>
      <c r="L26"/>
      <c r="M26" t="s">
        <v>77</v>
      </c>
      <c r="N26" t="s">
        <v>82</v>
      </c>
      <c r="O26" s="12">
        <v>41.86</v>
      </c>
      <c r="P26">
        <v>49</v>
      </c>
      <c r="Q26" s="2">
        <f>Tabla1[[#This Row],[Precio unitario]]*Tabla1[[#This Row],[Cantidad]]</f>
        <v>2051.14</v>
      </c>
      <c r="R26" s="12">
        <v>211.26742000000007</v>
      </c>
    </row>
    <row r="27" spans="2:18" x14ac:dyDescent="0.25">
      <c r="B27" s="8">
        <v>1022</v>
      </c>
      <c r="C27" s="5">
        <v>43101</v>
      </c>
      <c r="D27" s="8">
        <v>1</v>
      </c>
      <c r="E27" t="s">
        <v>17</v>
      </c>
      <c r="F27" t="s">
        <v>29</v>
      </c>
      <c r="G27" t="s">
        <v>30</v>
      </c>
      <c r="H27" t="s">
        <v>51</v>
      </c>
      <c r="I27" t="s">
        <v>31</v>
      </c>
      <c r="J27" s="5"/>
      <c r="L27"/>
      <c r="M27" t="s">
        <v>75</v>
      </c>
      <c r="N27" t="s">
        <v>82</v>
      </c>
      <c r="O27" s="12">
        <v>252</v>
      </c>
      <c r="P27">
        <v>42</v>
      </c>
      <c r="Q27" s="2">
        <f>Tabla1[[#This Row],[Precio unitario]]*Tabla1[[#This Row],[Cantidad]]</f>
        <v>10584</v>
      </c>
      <c r="R27" s="12">
        <v>1058.4000000000001</v>
      </c>
    </row>
    <row r="28" spans="2:18" x14ac:dyDescent="0.25">
      <c r="B28" s="8">
        <v>1023</v>
      </c>
      <c r="C28" s="5">
        <v>43101</v>
      </c>
      <c r="D28" s="8">
        <v>1</v>
      </c>
      <c r="E28" t="s">
        <v>17</v>
      </c>
      <c r="F28" t="s">
        <v>29</v>
      </c>
      <c r="G28" t="s">
        <v>30</v>
      </c>
      <c r="H28" t="s">
        <v>51</v>
      </c>
      <c r="I28" t="s">
        <v>31</v>
      </c>
      <c r="J28" s="5"/>
      <c r="L28"/>
      <c r="M28" t="s">
        <v>65</v>
      </c>
      <c r="N28" t="s">
        <v>82</v>
      </c>
      <c r="O28" s="12">
        <v>644</v>
      </c>
      <c r="P28">
        <v>58</v>
      </c>
      <c r="Q28" s="2">
        <f>Tabla1[[#This Row],[Precio unitario]]*Tabla1[[#This Row],[Cantidad]]</f>
        <v>37352</v>
      </c>
      <c r="R28" s="12">
        <v>3772.5520000000001</v>
      </c>
    </row>
    <row r="29" spans="2:18" x14ac:dyDescent="0.25">
      <c r="B29" s="8">
        <v>1024</v>
      </c>
      <c r="C29" s="5">
        <v>43101</v>
      </c>
      <c r="D29" s="8">
        <v>1</v>
      </c>
      <c r="E29" t="s">
        <v>17</v>
      </c>
      <c r="F29" t="s">
        <v>29</v>
      </c>
      <c r="G29" t="s">
        <v>30</v>
      </c>
      <c r="H29" t="s">
        <v>51</v>
      </c>
      <c r="I29" t="s">
        <v>31</v>
      </c>
      <c r="J29" s="5"/>
      <c r="L29"/>
      <c r="M29" t="s">
        <v>77</v>
      </c>
      <c r="N29" t="s">
        <v>82</v>
      </c>
      <c r="O29" s="12">
        <v>41.86</v>
      </c>
      <c r="P29">
        <v>67</v>
      </c>
      <c r="Q29" s="2">
        <f>Tabla1[[#This Row],[Precio unitario]]*Tabla1[[#This Row],[Cantidad]]</f>
        <v>2804.62</v>
      </c>
      <c r="R29" s="12">
        <v>280.46199999999999</v>
      </c>
    </row>
    <row r="30" spans="2:18" x14ac:dyDescent="0.25">
      <c r="B30" s="8">
        <v>1025</v>
      </c>
      <c r="C30" s="5">
        <v>43128</v>
      </c>
      <c r="D30" s="8">
        <v>28</v>
      </c>
      <c r="E30" t="s">
        <v>13</v>
      </c>
      <c r="F30" t="s">
        <v>24</v>
      </c>
      <c r="G30" t="s">
        <v>38</v>
      </c>
      <c r="H30" t="s">
        <v>45</v>
      </c>
      <c r="I30" t="s">
        <v>36</v>
      </c>
      <c r="J30" s="5">
        <v>43130</v>
      </c>
      <c r="K30" t="s">
        <v>56</v>
      </c>
      <c r="L30" t="s">
        <v>59</v>
      </c>
      <c r="M30" t="s">
        <v>66</v>
      </c>
      <c r="N30" t="s">
        <v>83</v>
      </c>
      <c r="O30" s="12">
        <v>135.1</v>
      </c>
      <c r="P30">
        <v>100</v>
      </c>
      <c r="Q30" s="2">
        <f>Tabla1[[#This Row],[Precio unitario]]*Tabla1[[#This Row],[Cantidad]]</f>
        <v>13510</v>
      </c>
      <c r="R30" s="12">
        <v>1310.47</v>
      </c>
    </row>
    <row r="31" spans="2:18" x14ac:dyDescent="0.25">
      <c r="B31" s="8">
        <v>1026</v>
      </c>
      <c r="C31" s="5">
        <v>43128</v>
      </c>
      <c r="D31" s="8">
        <v>28</v>
      </c>
      <c r="E31" t="s">
        <v>13</v>
      </c>
      <c r="F31" t="s">
        <v>24</v>
      </c>
      <c r="G31" t="s">
        <v>38</v>
      </c>
      <c r="H31" t="s">
        <v>45</v>
      </c>
      <c r="I31" t="s">
        <v>36</v>
      </c>
      <c r="J31" s="5">
        <v>43130</v>
      </c>
      <c r="K31" t="s">
        <v>56</v>
      </c>
      <c r="L31" t="s">
        <v>59</v>
      </c>
      <c r="M31" t="s">
        <v>68</v>
      </c>
      <c r="N31" t="s">
        <v>86</v>
      </c>
      <c r="O31" s="12">
        <v>257.59999999999997</v>
      </c>
      <c r="P31">
        <v>63</v>
      </c>
      <c r="Q31" s="2">
        <f>Tabla1[[#This Row],[Precio unitario]]*Tabla1[[#This Row],[Cantidad]]</f>
        <v>16228.799999999997</v>
      </c>
      <c r="R31" s="12">
        <v>1606.6511999999998</v>
      </c>
    </row>
    <row r="32" spans="2:18" x14ac:dyDescent="0.25">
      <c r="B32" s="8">
        <v>1027</v>
      </c>
      <c r="C32" s="5">
        <v>43109</v>
      </c>
      <c r="D32" s="8">
        <v>9</v>
      </c>
      <c r="E32" t="s">
        <v>18</v>
      </c>
      <c r="F32" t="s">
        <v>25</v>
      </c>
      <c r="G32" t="s">
        <v>26</v>
      </c>
      <c r="H32" t="s">
        <v>52</v>
      </c>
      <c r="I32" t="s">
        <v>39</v>
      </c>
      <c r="J32" s="5">
        <v>43111</v>
      </c>
      <c r="K32" t="s">
        <v>55</v>
      </c>
      <c r="L32" t="s">
        <v>58</v>
      </c>
      <c r="M32" t="s">
        <v>2</v>
      </c>
      <c r="N32" t="s">
        <v>3</v>
      </c>
      <c r="O32" s="12">
        <v>273</v>
      </c>
      <c r="P32">
        <v>57</v>
      </c>
      <c r="Q32" s="2">
        <f>Tabla1[[#This Row],[Precio unitario]]*Tabla1[[#This Row],[Cantidad]]</f>
        <v>15561</v>
      </c>
      <c r="R32" s="12">
        <v>1540.539</v>
      </c>
    </row>
    <row r="33" spans="2:18" x14ac:dyDescent="0.25">
      <c r="B33" s="8">
        <v>1028</v>
      </c>
      <c r="C33" s="5">
        <v>43109</v>
      </c>
      <c r="D33" s="8">
        <v>9</v>
      </c>
      <c r="E33" t="s">
        <v>18</v>
      </c>
      <c r="F33" t="s">
        <v>25</v>
      </c>
      <c r="G33" t="s">
        <v>26</v>
      </c>
      <c r="H33" t="s">
        <v>52</v>
      </c>
      <c r="I33" t="s">
        <v>39</v>
      </c>
      <c r="J33" s="5">
        <v>43111</v>
      </c>
      <c r="K33" t="s">
        <v>55</v>
      </c>
      <c r="L33" t="s">
        <v>58</v>
      </c>
      <c r="M33" t="s">
        <v>4</v>
      </c>
      <c r="N33" t="s">
        <v>87</v>
      </c>
      <c r="O33" s="12">
        <v>487.19999999999993</v>
      </c>
      <c r="P33">
        <v>81</v>
      </c>
      <c r="Q33" s="2">
        <f>Tabla1[[#This Row],[Precio unitario]]*Tabla1[[#This Row],[Cantidad]]</f>
        <v>39463.199999999997</v>
      </c>
      <c r="R33" s="12">
        <v>4143.6359999999995</v>
      </c>
    </row>
    <row r="34" spans="2:18" x14ac:dyDescent="0.25">
      <c r="B34" s="8">
        <v>1029</v>
      </c>
      <c r="C34" s="5">
        <v>43106</v>
      </c>
      <c r="D34" s="8">
        <v>6</v>
      </c>
      <c r="E34" t="s">
        <v>12</v>
      </c>
      <c r="F34" t="s">
        <v>27</v>
      </c>
      <c r="G34" t="s">
        <v>28</v>
      </c>
      <c r="H34" t="s">
        <v>50</v>
      </c>
      <c r="I34" t="s">
        <v>31</v>
      </c>
      <c r="J34" s="5">
        <v>43108</v>
      </c>
      <c r="K34" t="s">
        <v>54</v>
      </c>
      <c r="L34" t="s">
        <v>59</v>
      </c>
      <c r="M34" t="s">
        <v>61</v>
      </c>
      <c r="N34" t="s">
        <v>82</v>
      </c>
      <c r="O34" s="12">
        <v>196</v>
      </c>
      <c r="P34">
        <v>71</v>
      </c>
      <c r="Q34" s="2">
        <f>Tabla1[[#This Row],[Precio unitario]]*Tabla1[[#This Row],[Cantidad]]</f>
        <v>13916</v>
      </c>
      <c r="R34" s="12">
        <v>1335.9360000000001</v>
      </c>
    </row>
    <row r="35" spans="2:18" x14ac:dyDescent="0.25">
      <c r="B35" s="8">
        <v>1030</v>
      </c>
      <c r="C35" s="5">
        <v>43139</v>
      </c>
      <c r="D35" s="8">
        <v>8</v>
      </c>
      <c r="E35" t="s">
        <v>9</v>
      </c>
      <c r="F35" t="s">
        <v>23</v>
      </c>
      <c r="G35" t="s">
        <v>22</v>
      </c>
      <c r="H35" t="s">
        <v>51</v>
      </c>
      <c r="I35" t="s">
        <v>31</v>
      </c>
      <c r="J35" s="5">
        <v>43141</v>
      </c>
      <c r="K35" t="s">
        <v>54</v>
      </c>
      <c r="L35" t="s">
        <v>58</v>
      </c>
      <c r="M35" t="s">
        <v>74</v>
      </c>
      <c r="N35" t="s">
        <v>84</v>
      </c>
      <c r="O35" s="12">
        <v>560</v>
      </c>
      <c r="P35">
        <v>32</v>
      </c>
      <c r="Q35" s="2">
        <f>Tabla1[[#This Row],[Precio unitario]]*Tabla1[[#This Row],[Cantidad]]</f>
        <v>17920</v>
      </c>
      <c r="R35" s="12">
        <v>1809.92</v>
      </c>
    </row>
    <row r="36" spans="2:18" x14ac:dyDescent="0.25">
      <c r="B36" s="8">
        <v>1031</v>
      </c>
      <c r="C36" s="5">
        <v>43134</v>
      </c>
      <c r="D36" s="8">
        <v>3</v>
      </c>
      <c r="E36" t="s">
        <v>11</v>
      </c>
      <c r="F36" t="s">
        <v>43</v>
      </c>
      <c r="G36" t="s">
        <v>44</v>
      </c>
      <c r="H36" t="s">
        <v>49</v>
      </c>
      <c r="I36" t="s">
        <v>39</v>
      </c>
      <c r="J36" s="5">
        <v>43136</v>
      </c>
      <c r="K36" t="s">
        <v>54</v>
      </c>
      <c r="L36" t="s">
        <v>60</v>
      </c>
      <c r="M36" t="s">
        <v>69</v>
      </c>
      <c r="N36" t="s">
        <v>85</v>
      </c>
      <c r="O36" s="12">
        <v>140</v>
      </c>
      <c r="P36">
        <v>63</v>
      </c>
      <c r="Q36" s="2">
        <f>Tabla1[[#This Row],[Precio unitario]]*Tabla1[[#This Row],[Cantidad]]</f>
        <v>8820</v>
      </c>
      <c r="R36" s="12">
        <v>917.28</v>
      </c>
    </row>
    <row r="37" spans="2:18" x14ac:dyDescent="0.25">
      <c r="B37" s="8">
        <v>1032</v>
      </c>
      <c r="C37" s="5">
        <v>43134</v>
      </c>
      <c r="D37" s="8">
        <v>3</v>
      </c>
      <c r="E37" t="s">
        <v>11</v>
      </c>
      <c r="F37" t="s">
        <v>43</v>
      </c>
      <c r="G37" t="s">
        <v>44</v>
      </c>
      <c r="H37" t="s">
        <v>49</v>
      </c>
      <c r="I37" t="s">
        <v>39</v>
      </c>
      <c r="J37" s="5">
        <v>43136</v>
      </c>
      <c r="K37" t="s">
        <v>54</v>
      </c>
      <c r="L37" t="s">
        <v>60</v>
      </c>
      <c r="M37" t="s">
        <v>74</v>
      </c>
      <c r="N37" t="s">
        <v>84</v>
      </c>
      <c r="O37" s="12">
        <v>560</v>
      </c>
      <c r="P37">
        <v>30</v>
      </c>
      <c r="Q37" s="2">
        <f>Tabla1[[#This Row],[Precio unitario]]*Tabla1[[#This Row],[Cantidad]]</f>
        <v>16800</v>
      </c>
      <c r="R37" s="12">
        <v>1680</v>
      </c>
    </row>
    <row r="38" spans="2:18" x14ac:dyDescent="0.25">
      <c r="B38" s="8">
        <v>1033</v>
      </c>
      <c r="C38" s="5">
        <v>43137</v>
      </c>
      <c r="D38" s="8">
        <v>6</v>
      </c>
      <c r="E38" t="s">
        <v>12</v>
      </c>
      <c r="F38" t="s">
        <v>27</v>
      </c>
      <c r="G38" t="s">
        <v>28</v>
      </c>
      <c r="H38" t="s">
        <v>50</v>
      </c>
      <c r="I38" t="s">
        <v>31</v>
      </c>
      <c r="J38" s="5">
        <v>43139</v>
      </c>
      <c r="K38" t="s">
        <v>54</v>
      </c>
      <c r="L38" t="s">
        <v>59</v>
      </c>
      <c r="N38" t="s">
        <v>88</v>
      </c>
      <c r="O38" s="12"/>
      <c r="Q38" s="2"/>
      <c r="R38" s="12">
        <v>602</v>
      </c>
    </row>
    <row r="39" spans="2:18" x14ac:dyDescent="0.25">
      <c r="B39" s="8">
        <v>1034</v>
      </c>
      <c r="C39" s="5">
        <v>43159</v>
      </c>
      <c r="D39" s="8">
        <v>28</v>
      </c>
      <c r="E39" t="s">
        <v>13</v>
      </c>
      <c r="F39" t="s">
        <v>24</v>
      </c>
      <c r="G39" t="s">
        <v>38</v>
      </c>
      <c r="H39" t="s">
        <v>45</v>
      </c>
      <c r="I39" t="s">
        <v>36</v>
      </c>
      <c r="J39" s="5">
        <v>43161</v>
      </c>
      <c r="K39" t="s">
        <v>56</v>
      </c>
      <c r="L39" t="s">
        <v>58</v>
      </c>
      <c r="N39" t="s">
        <v>88</v>
      </c>
      <c r="O39" s="12"/>
      <c r="Q39" s="2"/>
      <c r="R39" s="12">
        <v>434</v>
      </c>
    </row>
    <row r="40" spans="2:18" x14ac:dyDescent="0.25">
      <c r="B40" s="8">
        <v>1035</v>
      </c>
      <c r="C40" s="5">
        <v>43139</v>
      </c>
      <c r="D40" s="8">
        <v>8</v>
      </c>
      <c r="E40" t="s">
        <v>9</v>
      </c>
      <c r="F40" t="s">
        <v>23</v>
      </c>
      <c r="G40" t="s">
        <v>22</v>
      </c>
      <c r="H40" t="s">
        <v>51</v>
      </c>
      <c r="I40" t="s">
        <v>31</v>
      </c>
      <c r="J40" s="5">
        <v>43141</v>
      </c>
      <c r="K40" t="s">
        <v>56</v>
      </c>
      <c r="L40" t="s">
        <v>58</v>
      </c>
      <c r="N40" t="s">
        <v>88</v>
      </c>
      <c r="O40" s="12"/>
      <c r="Q40" s="2"/>
      <c r="R40" s="12">
        <v>644</v>
      </c>
    </row>
    <row r="41" spans="2:18" x14ac:dyDescent="0.25">
      <c r="B41" s="8">
        <v>1036</v>
      </c>
      <c r="C41" s="5">
        <v>43141</v>
      </c>
      <c r="D41" s="8">
        <v>10</v>
      </c>
      <c r="E41" t="s">
        <v>14</v>
      </c>
      <c r="F41" t="s">
        <v>33</v>
      </c>
      <c r="G41" t="s">
        <v>34</v>
      </c>
      <c r="H41" t="s">
        <v>48</v>
      </c>
      <c r="I41" t="s">
        <v>32</v>
      </c>
      <c r="J41" s="5">
        <v>43143</v>
      </c>
      <c r="K41" t="s">
        <v>54</v>
      </c>
      <c r="L41" t="s">
        <v>59</v>
      </c>
      <c r="M41" t="s">
        <v>70</v>
      </c>
      <c r="N41" t="s">
        <v>91</v>
      </c>
      <c r="O41" s="12">
        <v>140</v>
      </c>
      <c r="P41">
        <v>47</v>
      </c>
      <c r="Q41" s="2">
        <f>Tabla1[[#This Row],[Precio unitario]]*Tabla1[[#This Row],[Cantidad]]</f>
        <v>6580</v>
      </c>
      <c r="R41" s="12">
        <v>684.32</v>
      </c>
    </row>
    <row r="42" spans="2:18" x14ac:dyDescent="0.25">
      <c r="B42" s="8">
        <v>1038</v>
      </c>
      <c r="C42" s="5">
        <v>43141</v>
      </c>
      <c r="D42" s="8">
        <v>10</v>
      </c>
      <c r="E42" t="s">
        <v>14</v>
      </c>
      <c r="F42" t="s">
        <v>33</v>
      </c>
      <c r="G42" t="s">
        <v>34</v>
      </c>
      <c r="H42" t="s">
        <v>48</v>
      </c>
      <c r="I42" t="s">
        <v>32</v>
      </c>
      <c r="J42" s="5"/>
      <c r="K42" t="s">
        <v>55</v>
      </c>
      <c r="L42"/>
      <c r="M42" t="s">
        <v>62</v>
      </c>
      <c r="N42" t="s">
        <v>91</v>
      </c>
      <c r="O42" s="12">
        <v>49</v>
      </c>
      <c r="P42">
        <v>49</v>
      </c>
      <c r="Q42" s="2">
        <f>Tabla1[[#This Row],[Precio unitario]]*Tabla1[[#This Row],[Cantidad]]</f>
        <v>2401</v>
      </c>
      <c r="R42" s="12">
        <v>230.49600000000004</v>
      </c>
    </row>
    <row r="43" spans="2:18" x14ac:dyDescent="0.25">
      <c r="B43" s="8">
        <v>1039</v>
      </c>
      <c r="C43" s="5">
        <v>43142</v>
      </c>
      <c r="D43" s="8">
        <v>11</v>
      </c>
      <c r="E43" t="s">
        <v>16</v>
      </c>
      <c r="F43" t="s">
        <v>37</v>
      </c>
      <c r="G43" t="s">
        <v>37</v>
      </c>
      <c r="H43" t="s">
        <v>45</v>
      </c>
      <c r="I43" t="s">
        <v>36</v>
      </c>
      <c r="J43" s="5"/>
      <c r="K43" t="s">
        <v>56</v>
      </c>
      <c r="L43"/>
      <c r="M43" t="s">
        <v>74</v>
      </c>
      <c r="N43" t="s">
        <v>84</v>
      </c>
      <c r="O43" s="12">
        <v>560</v>
      </c>
      <c r="P43">
        <v>72</v>
      </c>
      <c r="Q43" s="2">
        <f>Tabla1[[#This Row],[Precio unitario]]*Tabla1[[#This Row],[Cantidad]]</f>
        <v>40320</v>
      </c>
      <c r="R43" s="12">
        <v>3991.6800000000003</v>
      </c>
    </row>
    <row r="44" spans="2:18" x14ac:dyDescent="0.25">
      <c r="B44" s="8">
        <v>1040</v>
      </c>
      <c r="C44" s="5">
        <v>43132</v>
      </c>
      <c r="D44" s="8">
        <v>1</v>
      </c>
      <c r="E44" t="s">
        <v>17</v>
      </c>
      <c r="F44" t="s">
        <v>29</v>
      </c>
      <c r="G44" t="s">
        <v>30</v>
      </c>
      <c r="H44" t="s">
        <v>51</v>
      </c>
      <c r="I44" t="s">
        <v>31</v>
      </c>
      <c r="J44" s="5"/>
      <c r="K44" t="s">
        <v>56</v>
      </c>
      <c r="L44"/>
      <c r="M44" t="s">
        <v>68</v>
      </c>
      <c r="N44" t="s">
        <v>86</v>
      </c>
      <c r="O44" s="12">
        <v>257.59999999999997</v>
      </c>
      <c r="P44">
        <v>13</v>
      </c>
      <c r="Q44" s="2">
        <f>Tabla1[[#This Row],[Precio unitario]]*Tabla1[[#This Row],[Cantidad]]</f>
        <v>3348.7999999999997</v>
      </c>
      <c r="R44" s="12">
        <v>331.53120000000001</v>
      </c>
    </row>
    <row r="45" spans="2:18" x14ac:dyDescent="0.25">
      <c r="B45" s="8">
        <v>1041</v>
      </c>
      <c r="C45" s="5">
        <v>43159</v>
      </c>
      <c r="D45" s="8">
        <v>28</v>
      </c>
      <c r="E45" t="s">
        <v>13</v>
      </c>
      <c r="F45" t="s">
        <v>24</v>
      </c>
      <c r="G45" t="s">
        <v>38</v>
      </c>
      <c r="H45" t="s">
        <v>45</v>
      </c>
      <c r="I45" t="s">
        <v>36</v>
      </c>
      <c r="J45" s="5">
        <v>43161</v>
      </c>
      <c r="K45" t="s">
        <v>56</v>
      </c>
      <c r="L45" t="s">
        <v>59</v>
      </c>
      <c r="M45" t="s">
        <v>65</v>
      </c>
      <c r="N45" t="s">
        <v>82</v>
      </c>
      <c r="O45" s="12">
        <v>644</v>
      </c>
      <c r="P45">
        <v>32</v>
      </c>
      <c r="Q45" s="2">
        <f>Tabla1[[#This Row],[Precio unitario]]*Tabla1[[#This Row],[Cantidad]]</f>
        <v>20608</v>
      </c>
      <c r="R45" s="12">
        <v>2081.4080000000004</v>
      </c>
    </row>
    <row r="46" spans="2:18" x14ac:dyDescent="0.25">
      <c r="B46" s="8">
        <v>1042</v>
      </c>
      <c r="C46" s="5">
        <v>43140</v>
      </c>
      <c r="D46" s="8">
        <v>9</v>
      </c>
      <c r="E46" t="s">
        <v>18</v>
      </c>
      <c r="F46" t="s">
        <v>25</v>
      </c>
      <c r="G46" t="s">
        <v>26</v>
      </c>
      <c r="H46" t="s">
        <v>52</v>
      </c>
      <c r="I46" t="s">
        <v>39</v>
      </c>
      <c r="J46" s="5">
        <v>43142</v>
      </c>
      <c r="K46" t="s">
        <v>55</v>
      </c>
      <c r="L46" t="s">
        <v>58</v>
      </c>
      <c r="M46" t="s">
        <v>66</v>
      </c>
      <c r="N46" t="s">
        <v>83</v>
      </c>
      <c r="O46" s="12">
        <v>135.1</v>
      </c>
      <c r="P46">
        <v>27</v>
      </c>
      <c r="Q46" s="2">
        <f>Tabla1[[#This Row],[Precio unitario]]*Tabla1[[#This Row],[Cantidad]]</f>
        <v>3647.7</v>
      </c>
      <c r="R46" s="12">
        <v>346.53150000000005</v>
      </c>
    </row>
    <row r="47" spans="2:18" x14ac:dyDescent="0.25">
      <c r="B47" s="8">
        <v>1043</v>
      </c>
      <c r="C47" s="5">
        <v>43137</v>
      </c>
      <c r="D47" s="8">
        <v>6</v>
      </c>
      <c r="E47" t="s">
        <v>12</v>
      </c>
      <c r="F47" t="s">
        <v>27</v>
      </c>
      <c r="G47" t="s">
        <v>28</v>
      </c>
      <c r="H47" t="s">
        <v>50</v>
      </c>
      <c r="I47" t="s">
        <v>31</v>
      </c>
      <c r="J47" s="5">
        <v>43139</v>
      </c>
      <c r="K47" t="s">
        <v>54</v>
      </c>
      <c r="L47" t="s">
        <v>59</v>
      </c>
      <c r="M47" t="s">
        <v>1</v>
      </c>
      <c r="N47" t="s">
        <v>93</v>
      </c>
      <c r="O47" s="12">
        <v>178.5</v>
      </c>
      <c r="P47">
        <v>71</v>
      </c>
      <c r="Q47" s="2">
        <f>Tabla1[[#This Row],[Precio unitario]]*Tabla1[[#This Row],[Cantidad]]</f>
        <v>12673.5</v>
      </c>
      <c r="R47" s="12">
        <v>1280.0235</v>
      </c>
    </row>
    <row r="48" spans="2:18" x14ac:dyDescent="0.25">
      <c r="B48" s="8">
        <v>1044</v>
      </c>
      <c r="C48" s="5">
        <v>43139</v>
      </c>
      <c r="D48" s="8">
        <v>8</v>
      </c>
      <c r="E48" t="s">
        <v>9</v>
      </c>
      <c r="F48" t="s">
        <v>23</v>
      </c>
      <c r="G48" t="s">
        <v>22</v>
      </c>
      <c r="H48" t="s">
        <v>51</v>
      </c>
      <c r="I48" t="s">
        <v>31</v>
      </c>
      <c r="J48" s="5">
        <v>43141</v>
      </c>
      <c r="K48" t="s">
        <v>54</v>
      </c>
      <c r="L48" t="s">
        <v>58</v>
      </c>
      <c r="M48" t="s">
        <v>1</v>
      </c>
      <c r="N48" t="s">
        <v>93</v>
      </c>
      <c r="O48" s="12">
        <v>178.5</v>
      </c>
      <c r="P48">
        <v>13</v>
      </c>
      <c r="Q48" s="2">
        <f>Tabla1[[#This Row],[Precio unitario]]*Tabla1[[#This Row],[Cantidad]]</f>
        <v>2320.5</v>
      </c>
      <c r="R48" s="12">
        <v>220.44749999999996</v>
      </c>
    </row>
    <row r="49" spans="2:18" x14ac:dyDescent="0.25">
      <c r="B49" s="8">
        <v>1045</v>
      </c>
      <c r="C49" s="5">
        <v>43156</v>
      </c>
      <c r="D49" s="8">
        <v>25</v>
      </c>
      <c r="E49" t="s">
        <v>19</v>
      </c>
      <c r="F49" t="s">
        <v>33</v>
      </c>
      <c r="G49" t="s">
        <v>34</v>
      </c>
      <c r="H49" t="s">
        <v>48</v>
      </c>
      <c r="I49" t="s">
        <v>32</v>
      </c>
      <c r="J49" s="5">
        <v>43158</v>
      </c>
      <c r="K49" t="s">
        <v>55</v>
      </c>
      <c r="L49" t="s">
        <v>60</v>
      </c>
      <c r="M49" t="s">
        <v>67</v>
      </c>
      <c r="N49" t="s">
        <v>85</v>
      </c>
      <c r="O49" s="12">
        <v>308</v>
      </c>
      <c r="P49">
        <v>98</v>
      </c>
      <c r="Q49" s="2">
        <f>Tabla1[[#This Row],[Precio unitario]]*Tabla1[[#This Row],[Cantidad]]</f>
        <v>30184</v>
      </c>
      <c r="R49" s="12">
        <v>2867.4800000000005</v>
      </c>
    </row>
    <row r="50" spans="2:18" x14ac:dyDescent="0.25">
      <c r="B50" s="8">
        <v>1046</v>
      </c>
      <c r="C50" s="5">
        <v>43157</v>
      </c>
      <c r="D50" s="8">
        <v>26</v>
      </c>
      <c r="E50" t="s">
        <v>20</v>
      </c>
      <c r="F50" t="s">
        <v>37</v>
      </c>
      <c r="G50" t="s">
        <v>37</v>
      </c>
      <c r="H50" t="s">
        <v>45</v>
      </c>
      <c r="I50" t="s">
        <v>36</v>
      </c>
      <c r="J50" s="5">
        <v>43159</v>
      </c>
      <c r="K50" t="s">
        <v>56</v>
      </c>
      <c r="L50" t="s">
        <v>59</v>
      </c>
      <c r="M50" t="s">
        <v>78</v>
      </c>
      <c r="N50" t="s">
        <v>94</v>
      </c>
      <c r="O50" s="12">
        <v>350</v>
      </c>
      <c r="P50">
        <v>21</v>
      </c>
      <c r="Q50" s="2">
        <f>Tabla1[[#This Row],[Precio unitario]]*Tabla1[[#This Row],[Cantidad]]</f>
        <v>7350</v>
      </c>
      <c r="R50" s="12">
        <v>749.7</v>
      </c>
    </row>
    <row r="51" spans="2:18" x14ac:dyDescent="0.25">
      <c r="B51" s="8">
        <v>1047</v>
      </c>
      <c r="C51" s="5">
        <v>43160</v>
      </c>
      <c r="D51" s="8">
        <v>29</v>
      </c>
      <c r="E51" t="s">
        <v>10</v>
      </c>
      <c r="F51" t="s">
        <v>40</v>
      </c>
      <c r="G51" t="s">
        <v>26</v>
      </c>
      <c r="H51" t="s">
        <v>47</v>
      </c>
      <c r="I51" t="s">
        <v>39</v>
      </c>
      <c r="J51" s="5">
        <v>43162</v>
      </c>
      <c r="K51" t="s">
        <v>54</v>
      </c>
      <c r="L51" t="s">
        <v>58</v>
      </c>
      <c r="M51" t="s">
        <v>71</v>
      </c>
      <c r="N51" t="s">
        <v>95</v>
      </c>
      <c r="O51" s="12">
        <v>546</v>
      </c>
      <c r="P51">
        <v>26</v>
      </c>
      <c r="Q51" s="2">
        <f>Tabla1[[#This Row],[Precio unitario]]*Tabla1[[#This Row],[Cantidad]]</f>
        <v>14196</v>
      </c>
      <c r="R51" s="12">
        <v>1490.5800000000002</v>
      </c>
    </row>
    <row r="52" spans="2:18" x14ac:dyDescent="0.25">
      <c r="B52" s="8">
        <v>1048</v>
      </c>
      <c r="C52" s="5">
        <v>43137</v>
      </c>
      <c r="D52" s="8">
        <v>6</v>
      </c>
      <c r="E52" t="s">
        <v>12</v>
      </c>
      <c r="F52" t="s">
        <v>27</v>
      </c>
      <c r="G52" t="s">
        <v>28</v>
      </c>
      <c r="H52" t="s">
        <v>50</v>
      </c>
      <c r="I52" t="s">
        <v>31</v>
      </c>
      <c r="J52" s="5">
        <v>43139</v>
      </c>
      <c r="K52" t="s">
        <v>56</v>
      </c>
      <c r="L52" t="s">
        <v>58</v>
      </c>
      <c r="M52" t="s">
        <v>63</v>
      </c>
      <c r="N52" t="s">
        <v>91</v>
      </c>
      <c r="O52" s="12">
        <v>420</v>
      </c>
      <c r="P52">
        <v>96</v>
      </c>
      <c r="Q52" s="2">
        <f>Tabla1[[#This Row],[Precio unitario]]*Tabla1[[#This Row],[Cantidad]]</f>
        <v>40320</v>
      </c>
      <c r="R52" s="12">
        <v>4152.96</v>
      </c>
    </row>
    <row r="53" spans="2:18" x14ac:dyDescent="0.25">
      <c r="B53" s="8">
        <v>1049</v>
      </c>
      <c r="C53" s="5">
        <v>43137</v>
      </c>
      <c r="D53" s="8">
        <v>6</v>
      </c>
      <c r="E53" t="s">
        <v>12</v>
      </c>
      <c r="F53" t="s">
        <v>27</v>
      </c>
      <c r="G53" t="s">
        <v>28</v>
      </c>
      <c r="H53" t="s">
        <v>50</v>
      </c>
      <c r="I53" t="s">
        <v>31</v>
      </c>
      <c r="J53" s="5">
        <v>43139</v>
      </c>
      <c r="K53" t="s">
        <v>56</v>
      </c>
      <c r="L53" t="s">
        <v>58</v>
      </c>
      <c r="M53" t="s">
        <v>64</v>
      </c>
      <c r="N53" t="s">
        <v>91</v>
      </c>
      <c r="O53" s="12">
        <v>742</v>
      </c>
      <c r="P53">
        <v>16</v>
      </c>
      <c r="Q53" s="2">
        <f>Tabla1[[#This Row],[Precio unitario]]*Tabla1[[#This Row],[Cantidad]]</f>
        <v>11872</v>
      </c>
      <c r="R53" s="12">
        <v>1234.6880000000003</v>
      </c>
    </row>
    <row r="54" spans="2:18" x14ac:dyDescent="0.25">
      <c r="B54" s="8">
        <v>1050</v>
      </c>
      <c r="C54" s="5">
        <v>43135</v>
      </c>
      <c r="D54" s="8">
        <v>4</v>
      </c>
      <c r="E54" t="s">
        <v>7</v>
      </c>
      <c r="F54" t="s">
        <v>35</v>
      </c>
      <c r="G54" t="s">
        <v>35</v>
      </c>
      <c r="H54" t="s">
        <v>46</v>
      </c>
      <c r="I54" t="s">
        <v>32</v>
      </c>
      <c r="J54" s="5"/>
      <c r="L54"/>
      <c r="M54" t="s">
        <v>79</v>
      </c>
      <c r="N54" t="s">
        <v>3</v>
      </c>
      <c r="O54" s="12">
        <v>532</v>
      </c>
      <c r="P54">
        <v>96</v>
      </c>
      <c r="Q54" s="2">
        <f>Tabla1[[#This Row],[Precio unitario]]*Tabla1[[#This Row],[Cantidad]]</f>
        <v>51072</v>
      </c>
      <c r="R54" s="12">
        <v>4851.84</v>
      </c>
    </row>
    <row r="55" spans="2:18" x14ac:dyDescent="0.25">
      <c r="B55" s="8">
        <v>1051</v>
      </c>
      <c r="C55" s="5">
        <v>43134</v>
      </c>
      <c r="D55" s="8">
        <v>3</v>
      </c>
      <c r="E55" t="s">
        <v>11</v>
      </c>
      <c r="F55" t="s">
        <v>43</v>
      </c>
      <c r="G55" t="s">
        <v>44</v>
      </c>
      <c r="H55" t="s">
        <v>49</v>
      </c>
      <c r="I55" t="s">
        <v>39</v>
      </c>
      <c r="J55" s="5"/>
      <c r="L55"/>
      <c r="M55" t="s">
        <v>77</v>
      </c>
      <c r="N55" t="s">
        <v>82</v>
      </c>
      <c r="O55" s="12">
        <v>41.86</v>
      </c>
      <c r="P55">
        <v>75</v>
      </c>
      <c r="Q55" s="2">
        <f>Tabla1[[#This Row],[Precio unitario]]*Tabla1[[#This Row],[Cantidad]]</f>
        <v>3139.5</v>
      </c>
      <c r="R55" s="12">
        <v>323.36850000000004</v>
      </c>
    </row>
    <row r="56" spans="2:18" x14ac:dyDescent="0.25">
      <c r="B56" s="8">
        <v>1052</v>
      </c>
      <c r="C56" s="5">
        <v>43168</v>
      </c>
      <c r="D56" s="8">
        <v>9</v>
      </c>
      <c r="E56" t="s">
        <v>18</v>
      </c>
      <c r="F56" t="s">
        <v>25</v>
      </c>
      <c r="G56" t="s">
        <v>26</v>
      </c>
      <c r="H56" t="s">
        <v>52</v>
      </c>
      <c r="I56" t="s">
        <v>39</v>
      </c>
      <c r="J56" s="5">
        <v>43170</v>
      </c>
      <c r="K56" t="s">
        <v>55</v>
      </c>
      <c r="L56" t="s">
        <v>58</v>
      </c>
      <c r="M56" t="s">
        <v>2</v>
      </c>
      <c r="N56" t="s">
        <v>3</v>
      </c>
      <c r="O56" s="12">
        <v>273</v>
      </c>
      <c r="P56">
        <v>55</v>
      </c>
      <c r="Q56" s="2">
        <f>Tabla1[[#This Row],[Precio unitario]]*Tabla1[[#This Row],[Cantidad]]</f>
        <v>15015</v>
      </c>
      <c r="R56" s="12">
        <v>1516.5150000000001</v>
      </c>
    </row>
    <row r="57" spans="2:18" x14ac:dyDescent="0.25">
      <c r="B57" s="8">
        <v>1053</v>
      </c>
      <c r="C57" s="5">
        <v>43168</v>
      </c>
      <c r="D57" s="8">
        <v>9</v>
      </c>
      <c r="E57" t="s">
        <v>18</v>
      </c>
      <c r="F57" t="s">
        <v>25</v>
      </c>
      <c r="G57" t="s">
        <v>26</v>
      </c>
      <c r="H57" t="s">
        <v>52</v>
      </c>
      <c r="I57" t="s">
        <v>39</v>
      </c>
      <c r="J57" s="5">
        <v>43170</v>
      </c>
      <c r="K57" t="s">
        <v>55</v>
      </c>
      <c r="L57" t="s">
        <v>58</v>
      </c>
      <c r="M57" t="s">
        <v>4</v>
      </c>
      <c r="N57" t="s">
        <v>87</v>
      </c>
      <c r="O57" s="12">
        <v>487.19999999999993</v>
      </c>
      <c r="P57">
        <v>11</v>
      </c>
      <c r="Q57" s="2">
        <f>Tabla1[[#This Row],[Precio unitario]]*Tabla1[[#This Row],[Cantidad]]</f>
        <v>5359.1999999999989</v>
      </c>
      <c r="R57" s="12">
        <v>514.4831999999999</v>
      </c>
    </row>
    <row r="58" spans="2:18" x14ac:dyDescent="0.25">
      <c r="B58" s="8">
        <v>1054</v>
      </c>
      <c r="C58" s="5">
        <v>43165</v>
      </c>
      <c r="D58" s="8">
        <v>6</v>
      </c>
      <c r="E58" t="s">
        <v>12</v>
      </c>
      <c r="F58" t="s">
        <v>27</v>
      </c>
      <c r="G58" t="s">
        <v>28</v>
      </c>
      <c r="H58" t="s">
        <v>50</v>
      </c>
      <c r="I58" t="s">
        <v>31</v>
      </c>
      <c r="J58" s="5">
        <v>43167</v>
      </c>
      <c r="K58" t="s">
        <v>54</v>
      </c>
      <c r="L58" t="s">
        <v>59</v>
      </c>
      <c r="M58" t="s">
        <v>61</v>
      </c>
      <c r="N58" t="s">
        <v>82</v>
      </c>
      <c r="O58" s="12">
        <v>196</v>
      </c>
      <c r="P58">
        <v>53</v>
      </c>
      <c r="Q58" s="2">
        <f>Tabla1[[#This Row],[Precio unitario]]*Tabla1[[#This Row],[Cantidad]]</f>
        <v>10388</v>
      </c>
      <c r="R58" s="12">
        <v>1007.6360000000001</v>
      </c>
    </row>
    <row r="59" spans="2:18" x14ac:dyDescent="0.25">
      <c r="B59" s="8">
        <v>1055</v>
      </c>
      <c r="C59" s="5">
        <v>43167</v>
      </c>
      <c r="D59" s="8">
        <v>8</v>
      </c>
      <c r="E59" t="s">
        <v>9</v>
      </c>
      <c r="F59" t="s">
        <v>23</v>
      </c>
      <c r="G59" t="s">
        <v>22</v>
      </c>
      <c r="H59" t="s">
        <v>51</v>
      </c>
      <c r="I59" t="s">
        <v>31</v>
      </c>
      <c r="J59" s="5">
        <v>43169</v>
      </c>
      <c r="K59" t="s">
        <v>54</v>
      </c>
      <c r="L59" t="s">
        <v>58</v>
      </c>
      <c r="M59" t="s">
        <v>74</v>
      </c>
      <c r="N59" t="s">
        <v>84</v>
      </c>
      <c r="O59" s="12">
        <v>560</v>
      </c>
      <c r="P59">
        <v>85</v>
      </c>
      <c r="Q59" s="2">
        <f>Tabla1[[#This Row],[Precio unitario]]*Tabla1[[#This Row],[Cantidad]]</f>
        <v>47600</v>
      </c>
      <c r="R59" s="12">
        <v>4998</v>
      </c>
    </row>
    <row r="60" spans="2:18" x14ac:dyDescent="0.25">
      <c r="B60" s="8">
        <v>1056</v>
      </c>
      <c r="C60" s="5">
        <v>43167</v>
      </c>
      <c r="D60" s="8">
        <v>8</v>
      </c>
      <c r="E60" t="s">
        <v>9</v>
      </c>
      <c r="F60" t="s">
        <v>23</v>
      </c>
      <c r="G60" t="s">
        <v>22</v>
      </c>
      <c r="H60" t="s">
        <v>51</v>
      </c>
      <c r="I60" t="s">
        <v>31</v>
      </c>
      <c r="J60" s="5">
        <v>43169</v>
      </c>
      <c r="K60" t="s">
        <v>54</v>
      </c>
      <c r="L60" t="s">
        <v>58</v>
      </c>
      <c r="M60" t="s">
        <v>76</v>
      </c>
      <c r="N60" t="s">
        <v>92</v>
      </c>
      <c r="O60" s="12">
        <v>128.79999999999998</v>
      </c>
      <c r="P60">
        <v>97</v>
      </c>
      <c r="Q60" s="2">
        <f>Tabla1[[#This Row],[Precio unitario]]*Tabla1[[#This Row],[Cantidad]]</f>
        <v>12493.599999999999</v>
      </c>
      <c r="R60" s="12">
        <v>1274.3472000000002</v>
      </c>
    </row>
    <row r="61" spans="2:18" x14ac:dyDescent="0.25">
      <c r="B61" s="8">
        <v>1057</v>
      </c>
      <c r="C61" s="5">
        <v>43184</v>
      </c>
      <c r="D61" s="8">
        <v>25</v>
      </c>
      <c r="E61" t="s">
        <v>19</v>
      </c>
      <c r="F61" t="s">
        <v>33</v>
      </c>
      <c r="G61" t="s">
        <v>34</v>
      </c>
      <c r="H61" t="s">
        <v>48</v>
      </c>
      <c r="I61" t="s">
        <v>32</v>
      </c>
      <c r="J61" s="5">
        <v>43186</v>
      </c>
      <c r="K61" t="s">
        <v>55</v>
      </c>
      <c r="L61" t="s">
        <v>60</v>
      </c>
      <c r="M61" t="s">
        <v>73</v>
      </c>
      <c r="N61" t="s">
        <v>92</v>
      </c>
      <c r="O61" s="12">
        <v>140</v>
      </c>
      <c r="P61">
        <v>46</v>
      </c>
      <c r="Q61" s="2">
        <f>Tabla1[[#This Row],[Precio unitario]]*Tabla1[[#This Row],[Cantidad]]</f>
        <v>6440</v>
      </c>
      <c r="R61" s="12">
        <v>650.44000000000005</v>
      </c>
    </row>
    <row r="62" spans="2:18" x14ac:dyDescent="0.25">
      <c r="B62" s="8">
        <v>1058</v>
      </c>
      <c r="C62" s="5">
        <v>43185</v>
      </c>
      <c r="D62" s="8">
        <v>26</v>
      </c>
      <c r="E62" t="s">
        <v>20</v>
      </c>
      <c r="F62" t="s">
        <v>37</v>
      </c>
      <c r="G62" t="s">
        <v>37</v>
      </c>
      <c r="H62" t="s">
        <v>45</v>
      </c>
      <c r="I62" t="s">
        <v>36</v>
      </c>
      <c r="J62" s="5">
        <v>43187</v>
      </c>
      <c r="K62" t="s">
        <v>56</v>
      </c>
      <c r="L62" t="s">
        <v>59</v>
      </c>
      <c r="M62" t="s">
        <v>80</v>
      </c>
      <c r="N62" t="s">
        <v>89</v>
      </c>
      <c r="O62" s="12">
        <v>298.90000000000003</v>
      </c>
      <c r="P62">
        <v>97</v>
      </c>
      <c r="Q62" s="2">
        <f>Tabla1[[#This Row],[Precio unitario]]*Tabla1[[#This Row],[Cantidad]]</f>
        <v>28993.300000000003</v>
      </c>
      <c r="R62" s="12">
        <v>2754.3634999999999</v>
      </c>
    </row>
    <row r="63" spans="2:18" x14ac:dyDescent="0.25">
      <c r="B63" s="8">
        <v>1059</v>
      </c>
      <c r="C63" s="5">
        <v>43185</v>
      </c>
      <c r="D63" s="8">
        <v>26</v>
      </c>
      <c r="E63" t="s">
        <v>20</v>
      </c>
      <c r="F63" t="s">
        <v>37</v>
      </c>
      <c r="G63" t="s">
        <v>37</v>
      </c>
      <c r="H63" t="s">
        <v>45</v>
      </c>
      <c r="I63" t="s">
        <v>36</v>
      </c>
      <c r="J63" s="5">
        <v>43187</v>
      </c>
      <c r="K63" t="s">
        <v>56</v>
      </c>
      <c r="L63" t="s">
        <v>59</v>
      </c>
      <c r="M63" t="s">
        <v>66</v>
      </c>
      <c r="N63" t="s">
        <v>83</v>
      </c>
      <c r="O63" s="12">
        <v>135.1</v>
      </c>
      <c r="P63">
        <v>97</v>
      </c>
      <c r="Q63" s="2">
        <f>Tabla1[[#This Row],[Precio unitario]]*Tabla1[[#This Row],[Cantidad]]</f>
        <v>13104.699999999999</v>
      </c>
      <c r="R63" s="12">
        <v>1336.6794000000002</v>
      </c>
    </row>
    <row r="64" spans="2:18" x14ac:dyDescent="0.25">
      <c r="B64" s="8">
        <v>1060</v>
      </c>
      <c r="C64" s="5">
        <v>43185</v>
      </c>
      <c r="D64" s="8">
        <v>26</v>
      </c>
      <c r="E64" t="s">
        <v>20</v>
      </c>
      <c r="F64" t="s">
        <v>37</v>
      </c>
      <c r="G64" t="s">
        <v>37</v>
      </c>
      <c r="H64" t="s">
        <v>45</v>
      </c>
      <c r="I64" t="s">
        <v>36</v>
      </c>
      <c r="J64" s="5">
        <v>43187</v>
      </c>
      <c r="K64" t="s">
        <v>56</v>
      </c>
      <c r="L64" t="s">
        <v>59</v>
      </c>
      <c r="M64" t="s">
        <v>68</v>
      </c>
      <c r="N64" t="s">
        <v>86</v>
      </c>
      <c r="O64" s="12">
        <v>257.59999999999997</v>
      </c>
      <c r="P64">
        <v>65</v>
      </c>
      <c r="Q64" s="2">
        <f>Tabla1[[#This Row],[Precio unitario]]*Tabla1[[#This Row],[Cantidad]]</f>
        <v>16743.999999999996</v>
      </c>
      <c r="R64" s="12">
        <v>1724.6320000000003</v>
      </c>
    </row>
    <row r="65" spans="2:18" x14ac:dyDescent="0.25">
      <c r="B65" s="8">
        <v>1061</v>
      </c>
      <c r="C65" s="5">
        <v>43188</v>
      </c>
      <c r="D65" s="8">
        <v>29</v>
      </c>
      <c r="E65" t="s">
        <v>10</v>
      </c>
      <c r="F65" t="s">
        <v>40</v>
      </c>
      <c r="G65" t="s">
        <v>26</v>
      </c>
      <c r="H65" t="s">
        <v>47</v>
      </c>
      <c r="I65" t="s">
        <v>39</v>
      </c>
      <c r="J65" s="5">
        <v>43190</v>
      </c>
      <c r="K65" t="s">
        <v>54</v>
      </c>
      <c r="L65" t="s">
        <v>58</v>
      </c>
      <c r="M65" t="s">
        <v>61</v>
      </c>
      <c r="N65" t="s">
        <v>82</v>
      </c>
      <c r="O65" s="12">
        <v>196</v>
      </c>
      <c r="P65">
        <v>72</v>
      </c>
      <c r="Q65" s="2">
        <f>Tabla1[[#This Row],[Precio unitario]]*Tabla1[[#This Row],[Cantidad]]</f>
        <v>14112</v>
      </c>
      <c r="R65" s="12">
        <v>1411.2000000000003</v>
      </c>
    </row>
    <row r="66" spans="2:18" x14ac:dyDescent="0.25">
      <c r="B66" s="8">
        <v>1062</v>
      </c>
      <c r="C66" s="5">
        <v>43165</v>
      </c>
      <c r="D66" s="8">
        <v>6</v>
      </c>
      <c r="E66" t="s">
        <v>12</v>
      </c>
      <c r="F66" t="s">
        <v>27</v>
      </c>
      <c r="G66" t="s">
        <v>28</v>
      </c>
      <c r="H66" t="s">
        <v>50</v>
      </c>
      <c r="I66" t="s">
        <v>31</v>
      </c>
      <c r="J66" s="5">
        <v>43167</v>
      </c>
      <c r="K66" t="s">
        <v>56</v>
      </c>
      <c r="L66" t="s">
        <v>58</v>
      </c>
      <c r="M66" t="s">
        <v>1</v>
      </c>
      <c r="N66" t="s">
        <v>93</v>
      </c>
      <c r="O66" s="12">
        <v>178.5</v>
      </c>
      <c r="P66">
        <v>16</v>
      </c>
      <c r="Q66" s="2">
        <f>Tabla1[[#This Row],[Precio unitario]]*Tabla1[[#This Row],[Cantidad]]</f>
        <v>2856</v>
      </c>
      <c r="R66" s="12">
        <v>282.74400000000003</v>
      </c>
    </row>
    <row r="67" spans="2:18" x14ac:dyDescent="0.25">
      <c r="B67" s="8">
        <v>1064</v>
      </c>
      <c r="C67" s="5">
        <v>43163</v>
      </c>
      <c r="D67" s="8">
        <v>4</v>
      </c>
      <c r="E67" t="s">
        <v>7</v>
      </c>
      <c r="F67" t="s">
        <v>35</v>
      </c>
      <c r="G67" t="s">
        <v>35</v>
      </c>
      <c r="H67" t="s">
        <v>46</v>
      </c>
      <c r="I67" t="s">
        <v>32</v>
      </c>
      <c r="J67" s="5">
        <v>43165</v>
      </c>
      <c r="K67" t="s">
        <v>55</v>
      </c>
      <c r="L67" t="s">
        <v>59</v>
      </c>
      <c r="M67" t="s">
        <v>72</v>
      </c>
      <c r="N67" t="s">
        <v>94</v>
      </c>
      <c r="O67" s="12">
        <v>1134</v>
      </c>
      <c r="P67">
        <v>77</v>
      </c>
      <c r="Q67" s="2">
        <f>Tabla1[[#This Row],[Precio unitario]]*Tabla1[[#This Row],[Cantidad]]</f>
        <v>87318</v>
      </c>
      <c r="R67" s="12">
        <v>8993.7540000000008</v>
      </c>
    </row>
    <row r="68" spans="2:18" x14ac:dyDescent="0.25">
      <c r="B68" s="8">
        <v>1065</v>
      </c>
      <c r="C68" s="5">
        <v>43163</v>
      </c>
      <c r="D68" s="8">
        <v>4</v>
      </c>
      <c r="E68" t="s">
        <v>7</v>
      </c>
      <c r="F68" t="s">
        <v>35</v>
      </c>
      <c r="G68" t="s">
        <v>35</v>
      </c>
      <c r="H68" t="s">
        <v>46</v>
      </c>
      <c r="I68" t="s">
        <v>32</v>
      </c>
      <c r="J68" s="5">
        <v>43165</v>
      </c>
      <c r="K68" t="s">
        <v>55</v>
      </c>
      <c r="L68" t="s">
        <v>59</v>
      </c>
      <c r="M68" t="s">
        <v>81</v>
      </c>
      <c r="N68" t="s">
        <v>90</v>
      </c>
      <c r="O68" s="12">
        <v>98</v>
      </c>
      <c r="P68">
        <v>37</v>
      </c>
      <c r="Q68" s="2">
        <f>Tabla1[[#This Row],[Precio unitario]]*Tabla1[[#This Row],[Cantidad]]</f>
        <v>3626</v>
      </c>
      <c r="R68" s="12">
        <v>344.47</v>
      </c>
    </row>
    <row r="69" spans="2:18" x14ac:dyDescent="0.25">
      <c r="B69" s="8">
        <v>1067</v>
      </c>
      <c r="C69" s="5">
        <v>43167</v>
      </c>
      <c r="D69" s="8">
        <v>8</v>
      </c>
      <c r="E69" t="s">
        <v>9</v>
      </c>
      <c r="F69" t="s">
        <v>23</v>
      </c>
      <c r="G69" t="s">
        <v>22</v>
      </c>
      <c r="H69" t="s">
        <v>51</v>
      </c>
      <c r="I69" t="s">
        <v>31</v>
      </c>
      <c r="J69" s="5">
        <v>43169</v>
      </c>
      <c r="K69" t="s">
        <v>56</v>
      </c>
      <c r="L69" t="s">
        <v>59</v>
      </c>
      <c r="M69" t="s">
        <v>4</v>
      </c>
      <c r="N69" t="s">
        <v>87</v>
      </c>
      <c r="O69" s="12">
        <v>487.19999999999993</v>
      </c>
      <c r="P69">
        <v>63</v>
      </c>
      <c r="Q69" s="2">
        <f>Tabla1[[#This Row],[Precio unitario]]*Tabla1[[#This Row],[Cantidad]]</f>
        <v>30693.599999999995</v>
      </c>
      <c r="R69" s="12">
        <v>3038.6664000000001</v>
      </c>
    </row>
    <row r="70" spans="2:18" x14ac:dyDescent="0.25">
      <c r="B70" s="8">
        <v>1070</v>
      </c>
      <c r="C70" s="5">
        <v>43162</v>
      </c>
      <c r="D70" s="8">
        <v>3</v>
      </c>
      <c r="E70" t="s">
        <v>11</v>
      </c>
      <c r="F70" t="s">
        <v>43</v>
      </c>
      <c r="G70" t="s">
        <v>44</v>
      </c>
      <c r="H70" t="s">
        <v>49</v>
      </c>
      <c r="I70" t="s">
        <v>39</v>
      </c>
      <c r="J70" s="5">
        <v>43164</v>
      </c>
      <c r="K70" t="s">
        <v>54</v>
      </c>
      <c r="L70" t="s">
        <v>60</v>
      </c>
      <c r="M70" t="s">
        <v>69</v>
      </c>
      <c r="N70" t="s">
        <v>85</v>
      </c>
      <c r="O70" s="12">
        <v>140</v>
      </c>
      <c r="P70">
        <v>48</v>
      </c>
      <c r="Q70" s="2">
        <f>Tabla1[[#This Row],[Precio unitario]]*Tabla1[[#This Row],[Cantidad]]</f>
        <v>6720</v>
      </c>
      <c r="R70" s="12">
        <v>672</v>
      </c>
    </row>
    <row r="71" spans="2:18" x14ac:dyDescent="0.25">
      <c r="B71" s="8">
        <v>1071</v>
      </c>
      <c r="C71" s="5">
        <v>43162</v>
      </c>
      <c r="D71" s="8">
        <v>3</v>
      </c>
      <c r="E71" t="s">
        <v>11</v>
      </c>
      <c r="F71" t="s">
        <v>43</v>
      </c>
      <c r="G71" t="s">
        <v>44</v>
      </c>
      <c r="H71" t="s">
        <v>49</v>
      </c>
      <c r="I71" t="s">
        <v>39</v>
      </c>
      <c r="J71" s="5">
        <v>43164</v>
      </c>
      <c r="K71" t="s">
        <v>54</v>
      </c>
      <c r="L71" t="s">
        <v>60</v>
      </c>
      <c r="M71" t="s">
        <v>74</v>
      </c>
      <c r="N71" t="s">
        <v>84</v>
      </c>
      <c r="O71" s="12">
        <v>560</v>
      </c>
      <c r="P71">
        <v>71</v>
      </c>
      <c r="Q71" s="2">
        <f>Tabla1[[#This Row],[Precio unitario]]*Tabla1[[#This Row],[Cantidad]]</f>
        <v>39760</v>
      </c>
      <c r="R71" s="12">
        <v>4135.04</v>
      </c>
    </row>
    <row r="72" spans="2:18" x14ac:dyDescent="0.25">
      <c r="B72" s="8">
        <v>1075</v>
      </c>
      <c r="C72" s="5">
        <v>43169</v>
      </c>
      <c r="D72" s="8">
        <v>10</v>
      </c>
      <c r="E72" t="s">
        <v>14</v>
      </c>
      <c r="F72" t="s">
        <v>33</v>
      </c>
      <c r="G72" t="s">
        <v>34</v>
      </c>
      <c r="H72" t="s">
        <v>48</v>
      </c>
      <c r="I72" t="s">
        <v>32</v>
      </c>
      <c r="J72" s="5">
        <v>43171</v>
      </c>
      <c r="K72" t="s">
        <v>54</v>
      </c>
      <c r="L72" t="s">
        <v>59</v>
      </c>
      <c r="M72" t="s">
        <v>70</v>
      </c>
      <c r="N72" t="s">
        <v>91</v>
      </c>
      <c r="O72" s="12">
        <v>140</v>
      </c>
      <c r="P72">
        <v>55</v>
      </c>
      <c r="Q72" s="2">
        <f>Tabla1[[#This Row],[Precio unitario]]*Tabla1[[#This Row],[Cantidad]]</f>
        <v>7700</v>
      </c>
      <c r="R72" s="12">
        <v>770</v>
      </c>
    </row>
    <row r="73" spans="2:18" x14ac:dyDescent="0.25">
      <c r="B73" s="8">
        <v>1077</v>
      </c>
      <c r="C73" s="5">
        <v>43169</v>
      </c>
      <c r="D73" s="8">
        <v>10</v>
      </c>
      <c r="E73" t="s">
        <v>14</v>
      </c>
      <c r="F73" t="s">
        <v>33</v>
      </c>
      <c r="G73" t="s">
        <v>34</v>
      </c>
      <c r="H73" t="s">
        <v>48</v>
      </c>
      <c r="I73" t="s">
        <v>32</v>
      </c>
      <c r="J73" s="5"/>
      <c r="K73" t="s">
        <v>55</v>
      </c>
      <c r="L73"/>
      <c r="M73" t="s">
        <v>62</v>
      </c>
      <c r="N73" t="s">
        <v>91</v>
      </c>
      <c r="O73" s="12">
        <v>49</v>
      </c>
      <c r="P73">
        <v>21</v>
      </c>
      <c r="Q73" s="2">
        <f>Tabla1[[#This Row],[Precio unitario]]*Tabla1[[#This Row],[Cantidad]]</f>
        <v>1029</v>
      </c>
      <c r="R73" s="12">
        <v>102.9</v>
      </c>
    </row>
    <row r="74" spans="2:18" x14ac:dyDescent="0.25">
      <c r="B74" s="8">
        <v>1078</v>
      </c>
      <c r="C74" s="5">
        <v>43170</v>
      </c>
      <c r="D74" s="8">
        <v>11</v>
      </c>
      <c r="E74" t="s">
        <v>16</v>
      </c>
      <c r="F74" t="s">
        <v>37</v>
      </c>
      <c r="G74" t="s">
        <v>37</v>
      </c>
      <c r="H74" t="s">
        <v>45</v>
      </c>
      <c r="I74" t="s">
        <v>36</v>
      </c>
      <c r="J74" s="5"/>
      <c r="K74" t="s">
        <v>56</v>
      </c>
      <c r="L74"/>
      <c r="M74" t="s">
        <v>74</v>
      </c>
      <c r="N74" t="s">
        <v>84</v>
      </c>
      <c r="O74" s="12">
        <v>560</v>
      </c>
      <c r="P74">
        <v>67</v>
      </c>
      <c r="Q74" s="2">
        <f>Tabla1[[#This Row],[Precio unitario]]*Tabla1[[#This Row],[Cantidad]]</f>
        <v>37520</v>
      </c>
      <c r="R74" s="12">
        <v>3789.52</v>
      </c>
    </row>
    <row r="75" spans="2:18" x14ac:dyDescent="0.25">
      <c r="B75" s="8">
        <v>1079</v>
      </c>
      <c r="C75" s="5">
        <v>43160</v>
      </c>
      <c r="D75" s="8">
        <v>1</v>
      </c>
      <c r="E75" t="s">
        <v>17</v>
      </c>
      <c r="F75" t="s">
        <v>29</v>
      </c>
      <c r="G75" t="s">
        <v>30</v>
      </c>
      <c r="H75" t="s">
        <v>51</v>
      </c>
      <c r="I75" t="s">
        <v>31</v>
      </c>
      <c r="J75" s="5"/>
      <c r="K75" t="s">
        <v>56</v>
      </c>
      <c r="L75"/>
      <c r="M75" t="s">
        <v>68</v>
      </c>
      <c r="N75" t="s">
        <v>86</v>
      </c>
      <c r="O75" s="12">
        <v>257.59999999999997</v>
      </c>
      <c r="P75">
        <v>75</v>
      </c>
      <c r="Q75" s="2">
        <f>Tabla1[[#This Row],[Precio unitario]]*Tabla1[[#This Row],[Cantidad]]</f>
        <v>19319.999999999996</v>
      </c>
      <c r="R75" s="12">
        <v>1932</v>
      </c>
    </row>
    <row r="76" spans="2:18" x14ac:dyDescent="0.25">
      <c r="B76" s="8">
        <v>1080</v>
      </c>
      <c r="C76" s="5">
        <v>43187</v>
      </c>
      <c r="D76" s="8">
        <v>28</v>
      </c>
      <c r="E76" t="s">
        <v>13</v>
      </c>
      <c r="F76" t="s">
        <v>24</v>
      </c>
      <c r="G76" t="s">
        <v>38</v>
      </c>
      <c r="H76" t="s">
        <v>45</v>
      </c>
      <c r="I76" t="s">
        <v>36</v>
      </c>
      <c r="J76" s="5">
        <v>43189</v>
      </c>
      <c r="K76" t="s">
        <v>56</v>
      </c>
      <c r="L76" t="s">
        <v>59</v>
      </c>
      <c r="M76" t="s">
        <v>65</v>
      </c>
      <c r="N76" t="s">
        <v>82</v>
      </c>
      <c r="O76" s="12">
        <v>644</v>
      </c>
      <c r="P76">
        <v>17</v>
      </c>
      <c r="Q76" s="2">
        <f>Tabla1[[#This Row],[Precio unitario]]*Tabla1[[#This Row],[Cantidad]]</f>
        <v>10948</v>
      </c>
      <c r="R76" s="12">
        <v>1127.644</v>
      </c>
    </row>
    <row r="77" spans="2:18" x14ac:dyDescent="0.25">
      <c r="B77" s="8">
        <v>1081</v>
      </c>
      <c r="C77" s="5">
        <v>43194</v>
      </c>
      <c r="D77" s="8">
        <v>4</v>
      </c>
      <c r="E77" t="s">
        <v>7</v>
      </c>
      <c r="F77" t="s">
        <v>35</v>
      </c>
      <c r="G77" t="s">
        <v>35</v>
      </c>
      <c r="H77" t="s">
        <v>46</v>
      </c>
      <c r="I77" t="s">
        <v>32</v>
      </c>
      <c r="J77" s="5">
        <v>43196</v>
      </c>
      <c r="K77" t="s">
        <v>55</v>
      </c>
      <c r="L77" t="s">
        <v>59</v>
      </c>
      <c r="M77" t="s">
        <v>62</v>
      </c>
      <c r="N77" t="s">
        <v>91</v>
      </c>
      <c r="O77" s="12">
        <v>49</v>
      </c>
      <c r="P77">
        <v>48</v>
      </c>
      <c r="Q77" s="2">
        <f>Tabla1[[#This Row],[Precio unitario]]*Tabla1[[#This Row],[Cantidad]]</f>
        <v>2352</v>
      </c>
      <c r="R77" s="12">
        <v>228.14400000000001</v>
      </c>
    </row>
    <row r="78" spans="2:18" x14ac:dyDescent="0.25">
      <c r="B78" s="8">
        <v>1082</v>
      </c>
      <c r="C78" s="5">
        <v>43202</v>
      </c>
      <c r="D78" s="8">
        <v>12</v>
      </c>
      <c r="E78" t="s">
        <v>8</v>
      </c>
      <c r="F78" t="s">
        <v>41</v>
      </c>
      <c r="G78" t="s">
        <v>42</v>
      </c>
      <c r="H78" t="s">
        <v>49</v>
      </c>
      <c r="I78" t="s">
        <v>39</v>
      </c>
      <c r="J78" s="5">
        <v>43204</v>
      </c>
      <c r="K78" t="s">
        <v>54</v>
      </c>
      <c r="L78" t="s">
        <v>59</v>
      </c>
      <c r="M78" t="s">
        <v>75</v>
      </c>
      <c r="N78" t="s">
        <v>82</v>
      </c>
      <c r="O78" s="12">
        <v>252</v>
      </c>
      <c r="P78">
        <v>74</v>
      </c>
      <c r="Q78" s="2">
        <f>Tabla1[[#This Row],[Precio unitario]]*Tabla1[[#This Row],[Cantidad]]</f>
        <v>18648</v>
      </c>
      <c r="R78" s="12">
        <v>1920.7440000000004</v>
      </c>
    </row>
    <row r="79" spans="2:18" x14ac:dyDescent="0.25">
      <c r="B79" s="8">
        <v>1083</v>
      </c>
      <c r="C79" s="5">
        <v>43202</v>
      </c>
      <c r="D79" s="8">
        <v>12</v>
      </c>
      <c r="E79" t="s">
        <v>8</v>
      </c>
      <c r="F79" t="s">
        <v>41</v>
      </c>
      <c r="G79" t="s">
        <v>42</v>
      </c>
      <c r="H79" t="s">
        <v>49</v>
      </c>
      <c r="I79" t="s">
        <v>39</v>
      </c>
      <c r="J79" s="5">
        <v>43204</v>
      </c>
      <c r="K79" t="s">
        <v>54</v>
      </c>
      <c r="L79" t="s">
        <v>59</v>
      </c>
      <c r="M79" t="s">
        <v>65</v>
      </c>
      <c r="N79" t="s">
        <v>82</v>
      </c>
      <c r="O79" s="12">
        <v>644</v>
      </c>
      <c r="P79">
        <v>96</v>
      </c>
      <c r="Q79" s="2">
        <f>Tabla1[[#This Row],[Precio unitario]]*Tabla1[[#This Row],[Cantidad]]</f>
        <v>61824</v>
      </c>
      <c r="R79" s="12">
        <v>5996.9280000000008</v>
      </c>
    </row>
    <row r="80" spans="2:18" x14ac:dyDescent="0.25">
      <c r="B80" s="8">
        <v>1084</v>
      </c>
      <c r="C80" s="5">
        <v>43198</v>
      </c>
      <c r="D80" s="8">
        <v>8</v>
      </c>
      <c r="E80" t="s">
        <v>9</v>
      </c>
      <c r="F80" t="s">
        <v>23</v>
      </c>
      <c r="G80" t="s">
        <v>22</v>
      </c>
      <c r="H80" t="s">
        <v>51</v>
      </c>
      <c r="I80" t="s">
        <v>31</v>
      </c>
      <c r="J80" s="5">
        <v>43200</v>
      </c>
      <c r="K80" t="s">
        <v>56</v>
      </c>
      <c r="L80" t="s">
        <v>59</v>
      </c>
      <c r="M80" t="s">
        <v>76</v>
      </c>
      <c r="N80" t="s">
        <v>92</v>
      </c>
      <c r="O80" s="12">
        <v>128.79999999999998</v>
      </c>
      <c r="P80">
        <v>12</v>
      </c>
      <c r="Q80" s="2">
        <f>Tabla1[[#This Row],[Precio unitario]]*Tabla1[[#This Row],[Cantidad]]</f>
        <v>1545.6</v>
      </c>
      <c r="R80" s="12">
        <v>159.1968</v>
      </c>
    </row>
    <row r="81" spans="2:18" x14ac:dyDescent="0.25">
      <c r="B81" s="8">
        <v>1085</v>
      </c>
      <c r="C81" s="5">
        <v>43194</v>
      </c>
      <c r="D81" s="8">
        <v>4</v>
      </c>
      <c r="E81" t="s">
        <v>7</v>
      </c>
      <c r="F81" t="s">
        <v>35</v>
      </c>
      <c r="G81" t="s">
        <v>35</v>
      </c>
      <c r="H81" t="s">
        <v>46</v>
      </c>
      <c r="I81" t="s">
        <v>32</v>
      </c>
      <c r="J81" s="5">
        <v>43196</v>
      </c>
      <c r="K81" t="s">
        <v>56</v>
      </c>
      <c r="L81" t="s">
        <v>58</v>
      </c>
      <c r="M81" t="s">
        <v>76</v>
      </c>
      <c r="N81" t="s">
        <v>92</v>
      </c>
      <c r="O81" s="12">
        <v>128.79999999999998</v>
      </c>
      <c r="P81">
        <v>62</v>
      </c>
      <c r="Q81" s="2">
        <f>Tabla1[[#This Row],[Precio unitario]]*Tabla1[[#This Row],[Cantidad]]</f>
        <v>7985.5999999999985</v>
      </c>
      <c r="R81" s="12">
        <v>822.51679999999999</v>
      </c>
    </row>
    <row r="82" spans="2:18" x14ac:dyDescent="0.25">
      <c r="B82" s="8">
        <v>1086</v>
      </c>
      <c r="C82" s="5">
        <v>43219</v>
      </c>
      <c r="D82" s="8">
        <v>29</v>
      </c>
      <c r="E82" t="s">
        <v>10</v>
      </c>
      <c r="F82" t="s">
        <v>40</v>
      </c>
      <c r="G82" t="s">
        <v>26</v>
      </c>
      <c r="H82" t="s">
        <v>47</v>
      </c>
      <c r="I82" t="s">
        <v>39</v>
      </c>
      <c r="J82" s="5">
        <v>43221</v>
      </c>
      <c r="K82" t="s">
        <v>54</v>
      </c>
      <c r="L82" t="s">
        <v>58</v>
      </c>
      <c r="M82" t="s">
        <v>1</v>
      </c>
      <c r="N82" t="s">
        <v>93</v>
      </c>
      <c r="O82" s="12">
        <v>178.5</v>
      </c>
      <c r="P82">
        <v>35</v>
      </c>
      <c r="Q82" s="2">
        <f>Tabla1[[#This Row],[Precio unitario]]*Tabla1[[#This Row],[Cantidad]]</f>
        <v>6247.5</v>
      </c>
      <c r="R82" s="12">
        <v>643.49250000000006</v>
      </c>
    </row>
    <row r="83" spans="2:18" x14ac:dyDescent="0.25">
      <c r="B83" s="8">
        <v>1087</v>
      </c>
      <c r="C83" s="5">
        <v>43193</v>
      </c>
      <c r="D83" s="8">
        <v>3</v>
      </c>
      <c r="E83" t="s">
        <v>11</v>
      </c>
      <c r="F83" t="s">
        <v>43</v>
      </c>
      <c r="G83" t="s">
        <v>44</v>
      </c>
      <c r="H83" t="s">
        <v>49</v>
      </c>
      <c r="I83" t="s">
        <v>39</v>
      </c>
      <c r="J83" s="5">
        <v>43195</v>
      </c>
      <c r="K83" t="s">
        <v>54</v>
      </c>
      <c r="L83" t="s">
        <v>60</v>
      </c>
      <c r="M83" t="s">
        <v>66</v>
      </c>
      <c r="N83" t="s">
        <v>83</v>
      </c>
      <c r="O83" s="12">
        <v>135.1</v>
      </c>
      <c r="P83">
        <v>95</v>
      </c>
      <c r="Q83" s="2">
        <f>Tabla1[[#This Row],[Precio unitario]]*Tabla1[[#This Row],[Cantidad]]</f>
        <v>12834.5</v>
      </c>
      <c r="R83" s="12">
        <v>1283.4500000000003</v>
      </c>
    </row>
    <row r="84" spans="2:18" x14ac:dyDescent="0.25">
      <c r="B84" s="8">
        <v>1088</v>
      </c>
      <c r="C84" s="5">
        <v>43196</v>
      </c>
      <c r="D84" s="8">
        <v>6</v>
      </c>
      <c r="E84" t="s">
        <v>12</v>
      </c>
      <c r="F84" t="s">
        <v>27</v>
      </c>
      <c r="G84" t="s">
        <v>28</v>
      </c>
      <c r="H84" t="s">
        <v>50</v>
      </c>
      <c r="I84" t="s">
        <v>31</v>
      </c>
      <c r="J84" s="5">
        <v>43198</v>
      </c>
      <c r="K84" t="s">
        <v>54</v>
      </c>
      <c r="L84" t="s">
        <v>59</v>
      </c>
      <c r="M84" t="s">
        <v>74</v>
      </c>
      <c r="N84" t="s">
        <v>84</v>
      </c>
      <c r="O84" s="12">
        <v>560</v>
      </c>
      <c r="P84">
        <v>17</v>
      </c>
      <c r="Q84" s="2">
        <f>Tabla1[[#This Row],[Precio unitario]]*Tabla1[[#This Row],[Cantidad]]</f>
        <v>9520</v>
      </c>
      <c r="R84" s="12">
        <v>961.5200000000001</v>
      </c>
    </row>
    <row r="85" spans="2:18" x14ac:dyDescent="0.25">
      <c r="B85" s="8">
        <v>1089</v>
      </c>
      <c r="C85" s="5">
        <v>43218</v>
      </c>
      <c r="D85" s="8">
        <v>28</v>
      </c>
      <c r="E85" t="s">
        <v>13</v>
      </c>
      <c r="F85" t="s">
        <v>24</v>
      </c>
      <c r="G85" t="s">
        <v>38</v>
      </c>
      <c r="H85" t="s">
        <v>45</v>
      </c>
      <c r="I85" t="s">
        <v>36</v>
      </c>
      <c r="J85" s="5">
        <v>43220</v>
      </c>
      <c r="K85" t="s">
        <v>56</v>
      </c>
      <c r="L85" t="s">
        <v>58</v>
      </c>
      <c r="M85" t="s">
        <v>65</v>
      </c>
      <c r="N85" t="s">
        <v>82</v>
      </c>
      <c r="O85" s="12">
        <v>644</v>
      </c>
      <c r="P85">
        <v>96</v>
      </c>
      <c r="Q85" s="2">
        <f>Tabla1[[#This Row],[Precio unitario]]*Tabla1[[#This Row],[Cantidad]]</f>
        <v>61824</v>
      </c>
      <c r="R85" s="12">
        <v>6491.52</v>
      </c>
    </row>
    <row r="86" spans="2:18" x14ac:dyDescent="0.25">
      <c r="B86" s="8">
        <v>1090</v>
      </c>
      <c r="C86" s="5">
        <v>43198</v>
      </c>
      <c r="D86" s="8">
        <v>8</v>
      </c>
      <c r="E86" t="s">
        <v>9</v>
      </c>
      <c r="F86" t="s">
        <v>23</v>
      </c>
      <c r="G86" t="s">
        <v>22</v>
      </c>
      <c r="H86" t="s">
        <v>51</v>
      </c>
      <c r="I86" t="s">
        <v>31</v>
      </c>
      <c r="J86" s="5">
        <v>43200</v>
      </c>
      <c r="K86" t="s">
        <v>56</v>
      </c>
      <c r="L86" t="s">
        <v>58</v>
      </c>
      <c r="M86" t="s">
        <v>1</v>
      </c>
      <c r="N86" t="s">
        <v>93</v>
      </c>
      <c r="O86" s="12">
        <v>178.5</v>
      </c>
      <c r="P86">
        <v>83</v>
      </c>
      <c r="Q86" s="2">
        <f>Tabla1[[#This Row],[Precio unitario]]*Tabla1[[#This Row],[Cantidad]]</f>
        <v>14815.5</v>
      </c>
      <c r="R86" s="12">
        <v>1437.1034999999999</v>
      </c>
    </row>
    <row r="87" spans="2:18" x14ac:dyDescent="0.25">
      <c r="B87" s="8">
        <v>1091</v>
      </c>
      <c r="C87" s="5">
        <v>43200</v>
      </c>
      <c r="D87" s="8">
        <v>10</v>
      </c>
      <c r="E87" t="s">
        <v>14</v>
      </c>
      <c r="F87" t="s">
        <v>33</v>
      </c>
      <c r="G87" t="s">
        <v>34</v>
      </c>
      <c r="H87" t="s">
        <v>48</v>
      </c>
      <c r="I87" t="s">
        <v>32</v>
      </c>
      <c r="J87" s="5">
        <v>43202</v>
      </c>
      <c r="K87" t="s">
        <v>54</v>
      </c>
      <c r="L87" t="s">
        <v>59</v>
      </c>
      <c r="M87" t="s">
        <v>77</v>
      </c>
      <c r="N87" t="s">
        <v>82</v>
      </c>
      <c r="O87" s="12">
        <v>41.86</v>
      </c>
      <c r="P87">
        <v>88</v>
      </c>
      <c r="Q87" s="2">
        <f>Tabla1[[#This Row],[Precio unitario]]*Tabla1[[#This Row],[Cantidad]]</f>
        <v>3683.68</v>
      </c>
      <c r="R87" s="12">
        <v>364.68432000000001</v>
      </c>
    </row>
    <row r="88" spans="2:18" x14ac:dyDescent="0.25">
      <c r="B88" s="8">
        <v>1092</v>
      </c>
      <c r="C88" s="5">
        <v>43197</v>
      </c>
      <c r="D88" s="8">
        <v>7</v>
      </c>
      <c r="E88" t="s">
        <v>15</v>
      </c>
      <c r="F88" t="s">
        <v>107</v>
      </c>
      <c r="G88" t="s">
        <v>107</v>
      </c>
      <c r="H88" t="s">
        <v>51</v>
      </c>
      <c r="I88" t="s">
        <v>31</v>
      </c>
      <c r="J88" s="5"/>
      <c r="L88"/>
      <c r="M88" t="s">
        <v>65</v>
      </c>
      <c r="N88" t="s">
        <v>82</v>
      </c>
      <c r="O88" s="12">
        <v>644</v>
      </c>
      <c r="P88">
        <v>59</v>
      </c>
      <c r="Q88" s="2">
        <f>Tabla1[[#This Row],[Precio unitario]]*Tabla1[[#This Row],[Cantidad]]</f>
        <v>37996</v>
      </c>
      <c r="R88" s="12">
        <v>3989.5800000000004</v>
      </c>
    </row>
    <row r="89" spans="2:18" x14ac:dyDescent="0.25">
      <c r="B89" s="8">
        <v>1093</v>
      </c>
      <c r="C89" s="5">
        <v>43200</v>
      </c>
      <c r="D89" s="8">
        <v>10</v>
      </c>
      <c r="E89" t="s">
        <v>14</v>
      </c>
      <c r="F89" t="s">
        <v>33</v>
      </c>
      <c r="G89" t="s">
        <v>34</v>
      </c>
      <c r="H89" t="s">
        <v>48</v>
      </c>
      <c r="I89" t="s">
        <v>32</v>
      </c>
      <c r="J89" s="5">
        <v>43202</v>
      </c>
      <c r="K89" t="s">
        <v>55</v>
      </c>
      <c r="L89"/>
      <c r="M89" t="s">
        <v>78</v>
      </c>
      <c r="N89" t="s">
        <v>94</v>
      </c>
      <c r="O89" s="12">
        <v>350</v>
      </c>
      <c r="P89">
        <v>27</v>
      </c>
      <c r="Q89" s="2">
        <f>Tabla1[[#This Row],[Precio unitario]]*Tabla1[[#This Row],[Cantidad]]</f>
        <v>9450</v>
      </c>
      <c r="R89" s="12">
        <v>963.89999999999986</v>
      </c>
    </row>
    <row r="90" spans="2:18" x14ac:dyDescent="0.25">
      <c r="B90" s="8">
        <v>1094</v>
      </c>
      <c r="C90" s="5">
        <v>43200</v>
      </c>
      <c r="D90" s="8">
        <v>10</v>
      </c>
      <c r="E90" t="s">
        <v>14</v>
      </c>
      <c r="F90" t="s">
        <v>33</v>
      </c>
      <c r="G90" t="s">
        <v>34</v>
      </c>
      <c r="H90" t="s">
        <v>48</v>
      </c>
      <c r="I90" t="s">
        <v>32</v>
      </c>
      <c r="J90" s="5">
        <v>43202</v>
      </c>
      <c r="K90" t="s">
        <v>55</v>
      </c>
      <c r="L90"/>
      <c r="M90" t="s">
        <v>67</v>
      </c>
      <c r="N90" t="s">
        <v>85</v>
      </c>
      <c r="O90" s="12">
        <v>308</v>
      </c>
      <c r="P90">
        <v>37</v>
      </c>
      <c r="Q90" s="2">
        <f>Tabla1[[#This Row],[Precio unitario]]*Tabla1[[#This Row],[Cantidad]]</f>
        <v>11396</v>
      </c>
      <c r="R90" s="12">
        <v>1196.5800000000002</v>
      </c>
    </row>
    <row r="91" spans="2:18" x14ac:dyDescent="0.25">
      <c r="B91" s="8">
        <v>1095</v>
      </c>
      <c r="C91" s="5">
        <v>43200</v>
      </c>
      <c r="D91" s="8">
        <v>10</v>
      </c>
      <c r="E91" t="s">
        <v>14</v>
      </c>
      <c r="F91" t="s">
        <v>33</v>
      </c>
      <c r="G91" t="s">
        <v>34</v>
      </c>
      <c r="H91" t="s">
        <v>48</v>
      </c>
      <c r="I91" t="s">
        <v>32</v>
      </c>
      <c r="J91" s="5">
        <v>43202</v>
      </c>
      <c r="K91" t="s">
        <v>55</v>
      </c>
      <c r="L91"/>
      <c r="M91" t="s">
        <v>76</v>
      </c>
      <c r="N91" t="s">
        <v>92</v>
      </c>
      <c r="O91" s="12">
        <v>128.79999999999998</v>
      </c>
      <c r="P91">
        <v>75</v>
      </c>
      <c r="Q91" s="2">
        <f>Tabla1[[#This Row],[Precio unitario]]*Tabla1[[#This Row],[Cantidad]]</f>
        <v>9659.9999999999982</v>
      </c>
      <c r="R91" s="12">
        <v>966</v>
      </c>
    </row>
    <row r="92" spans="2:18" x14ac:dyDescent="0.25">
      <c r="B92" s="8">
        <v>1096</v>
      </c>
      <c r="C92" s="5">
        <v>43201</v>
      </c>
      <c r="D92" s="8">
        <v>11</v>
      </c>
      <c r="E92" t="s">
        <v>16</v>
      </c>
      <c r="F92" t="s">
        <v>37</v>
      </c>
      <c r="G92" t="s">
        <v>37</v>
      </c>
      <c r="H92" t="s">
        <v>45</v>
      </c>
      <c r="I92" t="s">
        <v>36</v>
      </c>
      <c r="J92" s="5"/>
      <c r="K92" t="s">
        <v>56</v>
      </c>
      <c r="L92"/>
      <c r="M92" t="s">
        <v>62</v>
      </c>
      <c r="N92" t="s">
        <v>91</v>
      </c>
      <c r="O92" s="12">
        <v>49</v>
      </c>
      <c r="P92">
        <v>71</v>
      </c>
      <c r="Q92" s="2">
        <f>Tabla1[[#This Row],[Precio unitario]]*Tabla1[[#This Row],[Cantidad]]</f>
        <v>3479</v>
      </c>
      <c r="R92" s="12">
        <v>337.46300000000002</v>
      </c>
    </row>
    <row r="93" spans="2:18" x14ac:dyDescent="0.25">
      <c r="B93" s="8">
        <v>1097</v>
      </c>
      <c r="C93" s="5">
        <v>43201</v>
      </c>
      <c r="D93" s="8">
        <v>11</v>
      </c>
      <c r="E93" t="s">
        <v>16</v>
      </c>
      <c r="F93" t="s">
        <v>37</v>
      </c>
      <c r="G93" t="s">
        <v>37</v>
      </c>
      <c r="H93" t="s">
        <v>45</v>
      </c>
      <c r="I93" t="s">
        <v>36</v>
      </c>
      <c r="J93" s="5"/>
      <c r="K93" t="s">
        <v>56</v>
      </c>
      <c r="L93"/>
      <c r="M93" t="s">
        <v>77</v>
      </c>
      <c r="N93" t="s">
        <v>82</v>
      </c>
      <c r="O93" s="12">
        <v>41.86</v>
      </c>
      <c r="P93">
        <v>88</v>
      </c>
      <c r="Q93" s="2">
        <f>Tabla1[[#This Row],[Precio unitario]]*Tabla1[[#This Row],[Cantidad]]</f>
        <v>3683.68</v>
      </c>
      <c r="R93" s="12">
        <v>364.68432000000001</v>
      </c>
    </row>
    <row r="94" spans="2:18" x14ac:dyDescent="0.25">
      <c r="B94" s="8">
        <v>1098</v>
      </c>
      <c r="C94" s="5">
        <v>43191</v>
      </c>
      <c r="D94" s="8">
        <v>1</v>
      </c>
      <c r="E94" t="s">
        <v>17</v>
      </c>
      <c r="F94" t="s">
        <v>29</v>
      </c>
      <c r="G94" t="s">
        <v>30</v>
      </c>
      <c r="H94" t="s">
        <v>51</v>
      </c>
      <c r="I94" t="s">
        <v>31</v>
      </c>
      <c r="J94" s="5"/>
      <c r="L94"/>
      <c r="M94" t="s">
        <v>75</v>
      </c>
      <c r="N94" t="s">
        <v>82</v>
      </c>
      <c r="O94" s="12">
        <v>252</v>
      </c>
      <c r="P94">
        <v>55</v>
      </c>
      <c r="Q94" s="2">
        <f>Tabla1[[#This Row],[Precio unitario]]*Tabla1[[#This Row],[Cantidad]]</f>
        <v>13860</v>
      </c>
      <c r="R94" s="12">
        <v>1358.28</v>
      </c>
    </row>
    <row r="95" spans="2:18" x14ac:dyDescent="0.25">
      <c r="B95" s="8">
        <v>1099</v>
      </c>
      <c r="C95" s="5">
        <v>43249</v>
      </c>
      <c r="D95" s="8">
        <v>29</v>
      </c>
      <c r="E95" t="s">
        <v>10</v>
      </c>
      <c r="F95" t="s">
        <v>40</v>
      </c>
      <c r="G95" t="s">
        <v>26</v>
      </c>
      <c r="H95" t="s">
        <v>47</v>
      </c>
      <c r="I95" t="s">
        <v>39</v>
      </c>
      <c r="J95" s="5">
        <v>43251</v>
      </c>
      <c r="K95" t="s">
        <v>54</v>
      </c>
      <c r="L95" t="s">
        <v>58</v>
      </c>
      <c r="M95" t="s">
        <v>1</v>
      </c>
      <c r="N95" t="s">
        <v>93</v>
      </c>
      <c r="O95" s="12">
        <v>178.5</v>
      </c>
      <c r="P95">
        <v>14</v>
      </c>
      <c r="Q95" s="2">
        <f>Tabla1[[#This Row],[Precio unitario]]*Tabla1[[#This Row],[Cantidad]]</f>
        <v>2499</v>
      </c>
      <c r="R95" s="12">
        <v>237.405</v>
      </c>
    </row>
    <row r="96" spans="2:18" x14ac:dyDescent="0.25">
      <c r="B96" s="8">
        <v>1100</v>
      </c>
      <c r="C96" s="5">
        <v>43223</v>
      </c>
      <c r="D96" s="8">
        <v>3</v>
      </c>
      <c r="E96" t="s">
        <v>11</v>
      </c>
      <c r="F96" t="s">
        <v>43</v>
      </c>
      <c r="G96" t="s">
        <v>44</v>
      </c>
      <c r="H96" t="s">
        <v>49</v>
      </c>
      <c r="I96" t="s">
        <v>39</v>
      </c>
      <c r="J96" s="5">
        <v>43225</v>
      </c>
      <c r="K96" t="s">
        <v>54</v>
      </c>
      <c r="L96" t="s">
        <v>60</v>
      </c>
      <c r="M96" t="s">
        <v>66</v>
      </c>
      <c r="N96" t="s">
        <v>83</v>
      </c>
      <c r="O96" s="12">
        <v>135.1</v>
      </c>
      <c r="P96">
        <v>43</v>
      </c>
      <c r="Q96" s="2">
        <f>Tabla1[[#This Row],[Precio unitario]]*Tabla1[[#This Row],[Cantidad]]</f>
        <v>5809.3</v>
      </c>
      <c r="R96" s="12">
        <v>592.54860000000008</v>
      </c>
    </row>
    <row r="97" spans="2:18" x14ac:dyDescent="0.25">
      <c r="B97" s="8">
        <v>1101</v>
      </c>
      <c r="C97" s="5">
        <v>43226</v>
      </c>
      <c r="D97" s="8">
        <v>6</v>
      </c>
      <c r="E97" t="s">
        <v>12</v>
      </c>
      <c r="F97" t="s">
        <v>27</v>
      </c>
      <c r="G97" t="s">
        <v>28</v>
      </c>
      <c r="H97" t="s">
        <v>50</v>
      </c>
      <c r="I97" t="s">
        <v>31</v>
      </c>
      <c r="J97" s="5">
        <v>43228</v>
      </c>
      <c r="K97" t="s">
        <v>54</v>
      </c>
      <c r="L97" t="s">
        <v>59</v>
      </c>
      <c r="M97" t="s">
        <v>74</v>
      </c>
      <c r="N97" t="s">
        <v>84</v>
      </c>
      <c r="O97" s="12">
        <v>560</v>
      </c>
      <c r="P97">
        <v>63</v>
      </c>
      <c r="Q97" s="2">
        <f>Tabla1[[#This Row],[Precio unitario]]*Tabla1[[#This Row],[Cantidad]]</f>
        <v>35280</v>
      </c>
      <c r="R97" s="12">
        <v>3563.28</v>
      </c>
    </row>
    <row r="98" spans="2:18" x14ac:dyDescent="0.25">
      <c r="B98" s="8">
        <v>1102</v>
      </c>
      <c r="C98" s="5">
        <v>43248</v>
      </c>
      <c r="D98" s="8">
        <v>28</v>
      </c>
      <c r="E98" t="s">
        <v>13</v>
      </c>
      <c r="F98" t="s">
        <v>24</v>
      </c>
      <c r="G98" t="s">
        <v>38</v>
      </c>
      <c r="H98" t="s">
        <v>45</v>
      </c>
      <c r="I98" t="s">
        <v>36</v>
      </c>
      <c r="J98" s="5">
        <v>43250</v>
      </c>
      <c r="K98" t="s">
        <v>56</v>
      </c>
      <c r="L98" t="s">
        <v>58</v>
      </c>
      <c r="M98" t="s">
        <v>65</v>
      </c>
      <c r="N98" t="s">
        <v>82</v>
      </c>
      <c r="O98" s="12">
        <v>644</v>
      </c>
      <c r="P98">
        <v>36</v>
      </c>
      <c r="Q98" s="2">
        <f>Tabla1[[#This Row],[Precio unitario]]*Tabla1[[#This Row],[Cantidad]]</f>
        <v>23184</v>
      </c>
      <c r="R98" s="12">
        <v>2318.4000000000005</v>
      </c>
    </row>
    <row r="99" spans="2:18" x14ac:dyDescent="0.25">
      <c r="B99" s="8">
        <v>1103</v>
      </c>
      <c r="C99" s="5">
        <v>43228</v>
      </c>
      <c r="D99" s="8">
        <v>8</v>
      </c>
      <c r="E99" t="s">
        <v>9</v>
      </c>
      <c r="F99" t="s">
        <v>23</v>
      </c>
      <c r="G99" t="s">
        <v>22</v>
      </c>
      <c r="H99" t="s">
        <v>51</v>
      </c>
      <c r="I99" t="s">
        <v>31</v>
      </c>
      <c r="J99" s="5">
        <v>43230</v>
      </c>
      <c r="K99" t="s">
        <v>56</v>
      </c>
      <c r="L99" t="s">
        <v>58</v>
      </c>
      <c r="M99" t="s">
        <v>1</v>
      </c>
      <c r="N99" t="s">
        <v>93</v>
      </c>
      <c r="O99" s="12">
        <v>178.5</v>
      </c>
      <c r="P99">
        <v>41</v>
      </c>
      <c r="Q99" s="2">
        <f>Tabla1[[#This Row],[Precio unitario]]*Tabla1[[#This Row],[Cantidad]]</f>
        <v>7318.5</v>
      </c>
      <c r="R99" s="12">
        <v>761.12400000000014</v>
      </c>
    </row>
    <row r="100" spans="2:18" x14ac:dyDescent="0.25">
      <c r="B100" s="8">
        <v>1104</v>
      </c>
      <c r="C100" s="5">
        <v>43230</v>
      </c>
      <c r="D100" s="8">
        <v>10</v>
      </c>
      <c r="E100" t="s">
        <v>14</v>
      </c>
      <c r="F100" t="s">
        <v>33</v>
      </c>
      <c r="G100" t="s">
        <v>34</v>
      </c>
      <c r="H100" t="s">
        <v>48</v>
      </c>
      <c r="I100" t="s">
        <v>32</v>
      </c>
      <c r="J100" s="5">
        <v>43232</v>
      </c>
      <c r="K100" t="s">
        <v>54</v>
      </c>
      <c r="L100" t="s">
        <v>59</v>
      </c>
      <c r="M100" t="s">
        <v>77</v>
      </c>
      <c r="N100" t="s">
        <v>82</v>
      </c>
      <c r="O100" s="12">
        <v>41.86</v>
      </c>
      <c r="P100">
        <v>35</v>
      </c>
      <c r="Q100" s="2">
        <f>Tabla1[[#This Row],[Precio unitario]]*Tabla1[[#This Row],[Cantidad]]</f>
        <v>1465.1</v>
      </c>
      <c r="R100" s="12">
        <v>143.57980000000001</v>
      </c>
    </row>
    <row r="101" spans="2:18" x14ac:dyDescent="0.25">
      <c r="B101" s="8">
        <v>1105</v>
      </c>
      <c r="C101" s="5">
        <v>43227</v>
      </c>
      <c r="D101" s="8">
        <v>7</v>
      </c>
      <c r="E101" t="s">
        <v>15</v>
      </c>
      <c r="F101" t="s">
        <v>107</v>
      </c>
      <c r="G101" t="s">
        <v>107</v>
      </c>
      <c r="H101" t="s">
        <v>51</v>
      </c>
      <c r="I101" t="s">
        <v>31</v>
      </c>
      <c r="J101" s="5"/>
      <c r="L101"/>
      <c r="M101" t="s">
        <v>65</v>
      </c>
      <c r="N101" t="s">
        <v>82</v>
      </c>
      <c r="O101" s="12">
        <v>644</v>
      </c>
      <c r="P101">
        <v>31</v>
      </c>
      <c r="Q101" s="2">
        <f>Tabla1[[#This Row],[Precio unitario]]*Tabla1[[#This Row],[Cantidad]]</f>
        <v>19964</v>
      </c>
      <c r="R101" s="12">
        <v>1916.5439999999999</v>
      </c>
    </row>
    <row r="102" spans="2:18" x14ac:dyDescent="0.25">
      <c r="B102" s="8">
        <v>1106</v>
      </c>
      <c r="C102" s="5">
        <v>43230</v>
      </c>
      <c r="D102" s="8">
        <v>10</v>
      </c>
      <c r="E102" t="s">
        <v>14</v>
      </c>
      <c r="F102" t="s">
        <v>33</v>
      </c>
      <c r="G102" t="s">
        <v>34</v>
      </c>
      <c r="H102" t="s">
        <v>48</v>
      </c>
      <c r="I102" t="s">
        <v>32</v>
      </c>
      <c r="J102" s="5">
        <v>43232</v>
      </c>
      <c r="K102" t="s">
        <v>55</v>
      </c>
      <c r="L102"/>
      <c r="M102" t="s">
        <v>78</v>
      </c>
      <c r="N102" t="s">
        <v>94</v>
      </c>
      <c r="O102" s="12">
        <v>350</v>
      </c>
      <c r="P102">
        <v>52</v>
      </c>
      <c r="Q102" s="2">
        <f>Tabla1[[#This Row],[Precio unitario]]*Tabla1[[#This Row],[Cantidad]]</f>
        <v>18200</v>
      </c>
      <c r="R102" s="12">
        <v>1729</v>
      </c>
    </row>
    <row r="103" spans="2:18" x14ac:dyDescent="0.25">
      <c r="B103" s="8">
        <v>1107</v>
      </c>
      <c r="C103" s="5">
        <v>43230</v>
      </c>
      <c r="D103" s="8">
        <v>10</v>
      </c>
      <c r="E103" t="s">
        <v>14</v>
      </c>
      <c r="F103" t="s">
        <v>33</v>
      </c>
      <c r="G103" t="s">
        <v>34</v>
      </c>
      <c r="H103" t="s">
        <v>48</v>
      </c>
      <c r="I103" t="s">
        <v>32</v>
      </c>
      <c r="J103" s="5">
        <v>43232</v>
      </c>
      <c r="K103" t="s">
        <v>55</v>
      </c>
      <c r="L103"/>
      <c r="M103" t="s">
        <v>67</v>
      </c>
      <c r="N103" t="s">
        <v>85</v>
      </c>
      <c r="O103" s="12">
        <v>308</v>
      </c>
      <c r="P103">
        <v>30</v>
      </c>
      <c r="Q103" s="2">
        <f>Tabla1[[#This Row],[Precio unitario]]*Tabla1[[#This Row],[Cantidad]]</f>
        <v>9240</v>
      </c>
      <c r="R103" s="12">
        <v>942.48000000000013</v>
      </c>
    </row>
    <row r="104" spans="2:18" x14ac:dyDescent="0.25">
      <c r="B104" s="8">
        <v>1108</v>
      </c>
      <c r="C104" s="5">
        <v>43230</v>
      </c>
      <c r="D104" s="8">
        <v>10</v>
      </c>
      <c r="E104" t="s">
        <v>14</v>
      </c>
      <c r="F104" t="s">
        <v>33</v>
      </c>
      <c r="G104" t="s">
        <v>34</v>
      </c>
      <c r="H104" t="s">
        <v>48</v>
      </c>
      <c r="I104" t="s">
        <v>32</v>
      </c>
      <c r="J104" s="5">
        <v>43232</v>
      </c>
      <c r="K104" t="s">
        <v>55</v>
      </c>
      <c r="L104"/>
      <c r="M104" t="s">
        <v>76</v>
      </c>
      <c r="N104" t="s">
        <v>92</v>
      </c>
      <c r="O104" s="12">
        <v>128.79999999999998</v>
      </c>
      <c r="P104">
        <v>41</v>
      </c>
      <c r="Q104" s="2">
        <f>Tabla1[[#This Row],[Precio unitario]]*Tabla1[[#This Row],[Cantidad]]</f>
        <v>5280.7999999999993</v>
      </c>
      <c r="R104" s="12">
        <v>538.64160000000004</v>
      </c>
    </row>
    <row r="105" spans="2:18" x14ac:dyDescent="0.25">
      <c r="B105" s="8">
        <v>1109</v>
      </c>
      <c r="C105" s="5">
        <v>43231</v>
      </c>
      <c r="D105" s="8">
        <v>11</v>
      </c>
      <c r="E105" t="s">
        <v>16</v>
      </c>
      <c r="F105" t="s">
        <v>37</v>
      </c>
      <c r="G105" t="s">
        <v>37</v>
      </c>
      <c r="H105" t="s">
        <v>45</v>
      </c>
      <c r="I105" t="s">
        <v>36</v>
      </c>
      <c r="J105" s="5"/>
      <c r="K105" t="s">
        <v>56</v>
      </c>
      <c r="L105"/>
      <c r="M105" t="s">
        <v>62</v>
      </c>
      <c r="N105" t="s">
        <v>91</v>
      </c>
      <c r="O105" s="12">
        <v>49</v>
      </c>
      <c r="P105">
        <v>44</v>
      </c>
      <c r="Q105" s="2">
        <f>Tabla1[[#This Row],[Precio unitario]]*Tabla1[[#This Row],[Cantidad]]</f>
        <v>2156</v>
      </c>
      <c r="R105" s="12">
        <v>213.44400000000002</v>
      </c>
    </row>
    <row r="106" spans="2:18" x14ac:dyDescent="0.25">
      <c r="B106" s="8">
        <v>1110</v>
      </c>
      <c r="C106" s="5">
        <v>43231</v>
      </c>
      <c r="D106" s="8">
        <v>11</v>
      </c>
      <c r="E106" t="s">
        <v>16</v>
      </c>
      <c r="F106" t="s">
        <v>37</v>
      </c>
      <c r="G106" t="s">
        <v>37</v>
      </c>
      <c r="H106" t="s">
        <v>45</v>
      </c>
      <c r="I106" t="s">
        <v>36</v>
      </c>
      <c r="J106" s="5"/>
      <c r="K106" t="s">
        <v>56</v>
      </c>
      <c r="L106"/>
      <c r="M106" t="s">
        <v>77</v>
      </c>
      <c r="N106" t="s">
        <v>82</v>
      </c>
      <c r="O106" s="12">
        <v>41.86</v>
      </c>
      <c r="P106">
        <v>77</v>
      </c>
      <c r="Q106" s="2">
        <f>Tabla1[[#This Row],[Precio unitario]]*Tabla1[[#This Row],[Cantidad]]</f>
        <v>3223.22</v>
      </c>
      <c r="R106" s="12">
        <v>322.32200000000006</v>
      </c>
    </row>
    <row r="107" spans="2:18" x14ac:dyDescent="0.25">
      <c r="B107" s="8">
        <v>1111</v>
      </c>
      <c r="C107" s="5">
        <v>43221</v>
      </c>
      <c r="D107" s="8">
        <v>1</v>
      </c>
      <c r="E107" t="s">
        <v>17</v>
      </c>
      <c r="F107" t="s">
        <v>29</v>
      </c>
      <c r="G107" t="s">
        <v>30</v>
      </c>
      <c r="H107" t="s">
        <v>51</v>
      </c>
      <c r="I107" t="s">
        <v>31</v>
      </c>
      <c r="J107" s="5"/>
      <c r="L107"/>
      <c r="M107" t="s">
        <v>75</v>
      </c>
      <c r="N107" t="s">
        <v>82</v>
      </c>
      <c r="O107" s="12">
        <v>252</v>
      </c>
      <c r="P107">
        <v>29</v>
      </c>
      <c r="Q107" s="2">
        <f>Tabla1[[#This Row],[Precio unitario]]*Tabla1[[#This Row],[Cantidad]]</f>
        <v>7308</v>
      </c>
      <c r="R107" s="12">
        <v>738.10800000000006</v>
      </c>
    </row>
    <row r="108" spans="2:18" x14ac:dyDescent="0.25">
      <c r="B108" s="8">
        <v>1112</v>
      </c>
      <c r="C108" s="5">
        <v>43221</v>
      </c>
      <c r="D108" s="8">
        <v>1</v>
      </c>
      <c r="E108" t="s">
        <v>17</v>
      </c>
      <c r="F108" t="s">
        <v>29</v>
      </c>
      <c r="G108" t="s">
        <v>30</v>
      </c>
      <c r="H108" t="s">
        <v>51</v>
      </c>
      <c r="I108" t="s">
        <v>31</v>
      </c>
      <c r="J108" s="5"/>
      <c r="L108"/>
      <c r="M108" t="s">
        <v>65</v>
      </c>
      <c r="N108" t="s">
        <v>82</v>
      </c>
      <c r="O108" s="12">
        <v>644</v>
      </c>
      <c r="P108">
        <v>77</v>
      </c>
      <c r="Q108" s="2">
        <f>Tabla1[[#This Row],[Precio unitario]]*Tabla1[[#This Row],[Cantidad]]</f>
        <v>49588</v>
      </c>
      <c r="R108" s="12">
        <v>5157.152000000001</v>
      </c>
    </row>
    <row r="109" spans="2:18" x14ac:dyDescent="0.25">
      <c r="B109" s="8">
        <v>1113</v>
      </c>
      <c r="C109" s="5">
        <v>43221</v>
      </c>
      <c r="D109" s="8">
        <v>1</v>
      </c>
      <c r="E109" t="s">
        <v>17</v>
      </c>
      <c r="F109" t="s">
        <v>29</v>
      </c>
      <c r="G109" t="s">
        <v>30</v>
      </c>
      <c r="H109" t="s">
        <v>51</v>
      </c>
      <c r="I109" t="s">
        <v>31</v>
      </c>
      <c r="J109" s="5"/>
      <c r="L109"/>
      <c r="M109" t="s">
        <v>77</v>
      </c>
      <c r="N109" t="s">
        <v>82</v>
      </c>
      <c r="O109" s="12">
        <v>41.86</v>
      </c>
      <c r="P109">
        <v>73</v>
      </c>
      <c r="Q109" s="2">
        <f>Tabla1[[#This Row],[Precio unitario]]*Tabla1[[#This Row],[Cantidad]]</f>
        <v>3055.7799999999997</v>
      </c>
      <c r="R109" s="12">
        <v>305.57800000000003</v>
      </c>
    </row>
    <row r="110" spans="2:18" x14ac:dyDescent="0.25">
      <c r="B110" s="8">
        <v>1114</v>
      </c>
      <c r="C110" s="5">
        <v>43248</v>
      </c>
      <c r="D110" s="8">
        <v>28</v>
      </c>
      <c r="E110" t="s">
        <v>13</v>
      </c>
      <c r="F110" t="s">
        <v>24</v>
      </c>
      <c r="G110" t="s">
        <v>38</v>
      </c>
      <c r="H110" t="s">
        <v>45</v>
      </c>
      <c r="I110" t="s">
        <v>36</v>
      </c>
      <c r="J110" s="5">
        <v>43250</v>
      </c>
      <c r="K110" t="s">
        <v>56</v>
      </c>
      <c r="L110" t="s">
        <v>59</v>
      </c>
      <c r="M110" t="s">
        <v>66</v>
      </c>
      <c r="N110" t="s">
        <v>83</v>
      </c>
      <c r="O110" s="12">
        <v>135.1</v>
      </c>
      <c r="P110">
        <v>74</v>
      </c>
      <c r="Q110" s="2">
        <f>Tabla1[[#This Row],[Precio unitario]]*Tabla1[[#This Row],[Cantidad]]</f>
        <v>9997.4</v>
      </c>
      <c r="R110" s="12">
        <v>949.75300000000004</v>
      </c>
    </row>
    <row r="111" spans="2:18" x14ac:dyDescent="0.25">
      <c r="B111" s="8">
        <v>1115</v>
      </c>
      <c r="C111" s="5">
        <v>43248</v>
      </c>
      <c r="D111" s="8">
        <v>28</v>
      </c>
      <c r="E111" t="s">
        <v>13</v>
      </c>
      <c r="F111" t="s">
        <v>24</v>
      </c>
      <c r="G111" t="s">
        <v>38</v>
      </c>
      <c r="H111" t="s">
        <v>45</v>
      </c>
      <c r="I111" t="s">
        <v>36</v>
      </c>
      <c r="J111" s="5">
        <v>43250</v>
      </c>
      <c r="K111" t="s">
        <v>56</v>
      </c>
      <c r="L111" t="s">
        <v>59</v>
      </c>
      <c r="M111" t="s">
        <v>68</v>
      </c>
      <c r="N111" t="s">
        <v>86</v>
      </c>
      <c r="O111" s="12">
        <v>257.59999999999997</v>
      </c>
      <c r="P111">
        <v>25</v>
      </c>
      <c r="Q111" s="2">
        <f>Tabla1[[#This Row],[Precio unitario]]*Tabla1[[#This Row],[Cantidad]]</f>
        <v>6439.9999999999991</v>
      </c>
      <c r="R111" s="12">
        <v>650.44000000000005</v>
      </c>
    </row>
    <row r="112" spans="2:18" x14ac:dyDescent="0.25">
      <c r="B112" s="8">
        <v>1116</v>
      </c>
      <c r="C112" s="5">
        <v>43229</v>
      </c>
      <c r="D112" s="8">
        <v>9</v>
      </c>
      <c r="E112" t="s">
        <v>18</v>
      </c>
      <c r="F112" t="s">
        <v>25</v>
      </c>
      <c r="G112" t="s">
        <v>26</v>
      </c>
      <c r="H112" t="s">
        <v>52</v>
      </c>
      <c r="I112" t="s">
        <v>39</v>
      </c>
      <c r="J112" s="5">
        <v>43231</v>
      </c>
      <c r="K112" t="s">
        <v>55</v>
      </c>
      <c r="L112" t="s">
        <v>58</v>
      </c>
      <c r="M112" t="s">
        <v>2</v>
      </c>
      <c r="N112" t="s">
        <v>3</v>
      </c>
      <c r="O112" s="12">
        <v>273</v>
      </c>
      <c r="P112">
        <v>82</v>
      </c>
      <c r="Q112" s="2">
        <f>Tabla1[[#This Row],[Precio unitario]]*Tabla1[[#This Row],[Cantidad]]</f>
        <v>22386</v>
      </c>
      <c r="R112" s="12">
        <v>2149.056</v>
      </c>
    </row>
    <row r="113" spans="2:18" x14ac:dyDescent="0.25">
      <c r="B113" s="8">
        <v>1117</v>
      </c>
      <c r="C113" s="5">
        <v>43229</v>
      </c>
      <c r="D113" s="8">
        <v>9</v>
      </c>
      <c r="E113" t="s">
        <v>18</v>
      </c>
      <c r="F113" t="s">
        <v>25</v>
      </c>
      <c r="G113" t="s">
        <v>26</v>
      </c>
      <c r="H113" t="s">
        <v>52</v>
      </c>
      <c r="I113" t="s">
        <v>39</v>
      </c>
      <c r="J113" s="5">
        <v>43231</v>
      </c>
      <c r="K113" t="s">
        <v>55</v>
      </c>
      <c r="L113" t="s">
        <v>58</v>
      </c>
      <c r="M113" t="s">
        <v>4</v>
      </c>
      <c r="N113" t="s">
        <v>87</v>
      </c>
      <c r="O113" s="12">
        <v>487.19999999999993</v>
      </c>
      <c r="P113">
        <v>37</v>
      </c>
      <c r="Q113" s="2">
        <f>Tabla1[[#This Row],[Precio unitario]]*Tabla1[[#This Row],[Cantidad]]</f>
        <v>18026.399999999998</v>
      </c>
      <c r="R113" s="12">
        <v>1856.7191999999998</v>
      </c>
    </row>
    <row r="114" spans="2:18" x14ac:dyDescent="0.25">
      <c r="B114" s="8">
        <v>1118</v>
      </c>
      <c r="C114" s="5">
        <v>43226</v>
      </c>
      <c r="D114" s="8">
        <v>6</v>
      </c>
      <c r="E114" t="s">
        <v>12</v>
      </c>
      <c r="F114" t="s">
        <v>27</v>
      </c>
      <c r="G114" t="s">
        <v>28</v>
      </c>
      <c r="H114" t="s">
        <v>50</v>
      </c>
      <c r="I114" t="s">
        <v>31</v>
      </c>
      <c r="J114" s="5">
        <v>43228</v>
      </c>
      <c r="K114" t="s">
        <v>54</v>
      </c>
      <c r="L114" t="s">
        <v>59</v>
      </c>
      <c r="M114" t="s">
        <v>61</v>
      </c>
      <c r="N114" t="s">
        <v>82</v>
      </c>
      <c r="O114" s="12">
        <v>196</v>
      </c>
      <c r="P114">
        <v>84</v>
      </c>
      <c r="Q114" s="2">
        <f>Tabla1[[#This Row],[Precio unitario]]*Tabla1[[#This Row],[Cantidad]]</f>
        <v>16464</v>
      </c>
      <c r="R114" s="12">
        <v>1580.5440000000001</v>
      </c>
    </row>
    <row r="115" spans="2:18" x14ac:dyDescent="0.25">
      <c r="B115" s="8">
        <v>1119</v>
      </c>
      <c r="C115" s="5">
        <v>43228</v>
      </c>
      <c r="D115" s="8">
        <v>8</v>
      </c>
      <c r="E115" t="s">
        <v>9</v>
      </c>
      <c r="F115" t="s">
        <v>23</v>
      </c>
      <c r="G115" t="s">
        <v>22</v>
      </c>
      <c r="H115" t="s">
        <v>51</v>
      </c>
      <c r="I115" t="s">
        <v>31</v>
      </c>
      <c r="J115" s="5">
        <v>43230</v>
      </c>
      <c r="K115" t="s">
        <v>54</v>
      </c>
      <c r="L115" t="s">
        <v>58</v>
      </c>
      <c r="M115" t="s">
        <v>74</v>
      </c>
      <c r="N115" t="s">
        <v>84</v>
      </c>
      <c r="O115" s="12">
        <v>560</v>
      </c>
      <c r="P115">
        <v>73</v>
      </c>
      <c r="Q115" s="2">
        <f>Tabla1[[#This Row],[Precio unitario]]*Tabla1[[#This Row],[Cantidad]]</f>
        <v>40880</v>
      </c>
      <c r="R115" s="12">
        <v>3965.36</v>
      </c>
    </row>
    <row r="116" spans="2:18" x14ac:dyDescent="0.25">
      <c r="B116" s="8">
        <v>1120</v>
      </c>
      <c r="C116" s="5">
        <v>43228</v>
      </c>
      <c r="D116" s="8">
        <v>8</v>
      </c>
      <c r="E116" t="s">
        <v>9</v>
      </c>
      <c r="F116" t="s">
        <v>23</v>
      </c>
      <c r="G116" t="s">
        <v>22</v>
      </c>
      <c r="H116" t="s">
        <v>51</v>
      </c>
      <c r="I116" t="s">
        <v>31</v>
      </c>
      <c r="J116" s="5">
        <v>43230</v>
      </c>
      <c r="K116" t="s">
        <v>54</v>
      </c>
      <c r="L116" t="s">
        <v>58</v>
      </c>
      <c r="M116" t="s">
        <v>76</v>
      </c>
      <c r="N116" t="s">
        <v>92</v>
      </c>
      <c r="O116" s="12">
        <v>128.79999999999998</v>
      </c>
      <c r="P116">
        <v>51</v>
      </c>
      <c r="Q116" s="2">
        <f>Tabla1[[#This Row],[Precio unitario]]*Tabla1[[#This Row],[Cantidad]]</f>
        <v>6568.7999999999993</v>
      </c>
      <c r="R116" s="12">
        <v>624.03599999999994</v>
      </c>
    </row>
    <row r="117" spans="2:18" x14ac:dyDescent="0.25">
      <c r="B117" s="8">
        <v>1121</v>
      </c>
      <c r="C117" s="5">
        <v>43245</v>
      </c>
      <c r="D117" s="8">
        <v>25</v>
      </c>
      <c r="E117" t="s">
        <v>19</v>
      </c>
      <c r="F117" t="s">
        <v>33</v>
      </c>
      <c r="G117" t="s">
        <v>34</v>
      </c>
      <c r="H117" t="s">
        <v>48</v>
      </c>
      <c r="I117" t="s">
        <v>32</v>
      </c>
      <c r="J117" s="5">
        <v>43247</v>
      </c>
      <c r="K117" t="s">
        <v>55</v>
      </c>
      <c r="L117" t="s">
        <v>60</v>
      </c>
      <c r="M117" t="s">
        <v>73</v>
      </c>
      <c r="N117" t="s">
        <v>92</v>
      </c>
      <c r="O117" s="12">
        <v>140</v>
      </c>
      <c r="P117">
        <v>66</v>
      </c>
      <c r="Q117" s="2">
        <f>Tabla1[[#This Row],[Precio unitario]]*Tabla1[[#This Row],[Cantidad]]</f>
        <v>9240</v>
      </c>
      <c r="R117" s="12">
        <v>960.96</v>
      </c>
    </row>
    <row r="118" spans="2:18" x14ac:dyDescent="0.25">
      <c r="B118" s="8">
        <v>1122</v>
      </c>
      <c r="C118" s="5">
        <v>43246</v>
      </c>
      <c r="D118" s="8">
        <v>26</v>
      </c>
      <c r="E118" t="s">
        <v>20</v>
      </c>
      <c r="F118" t="s">
        <v>37</v>
      </c>
      <c r="G118" t="s">
        <v>37</v>
      </c>
      <c r="H118" t="s">
        <v>45</v>
      </c>
      <c r="I118" t="s">
        <v>36</v>
      </c>
      <c r="J118" s="5">
        <v>43248</v>
      </c>
      <c r="K118" t="s">
        <v>56</v>
      </c>
      <c r="L118" t="s">
        <v>59</v>
      </c>
      <c r="M118" t="s">
        <v>80</v>
      </c>
      <c r="N118" t="s">
        <v>89</v>
      </c>
      <c r="O118" s="12">
        <v>298.90000000000003</v>
      </c>
      <c r="P118">
        <v>36</v>
      </c>
      <c r="Q118" s="2">
        <f>Tabla1[[#This Row],[Precio unitario]]*Tabla1[[#This Row],[Cantidad]]</f>
        <v>10760.400000000001</v>
      </c>
      <c r="R118" s="12">
        <v>1043.7588000000001</v>
      </c>
    </row>
    <row r="119" spans="2:18" x14ac:dyDescent="0.25">
      <c r="B119" s="8">
        <v>1123</v>
      </c>
      <c r="C119" s="5">
        <v>43246</v>
      </c>
      <c r="D119" s="8">
        <v>26</v>
      </c>
      <c r="E119" t="s">
        <v>20</v>
      </c>
      <c r="F119" t="s">
        <v>37</v>
      </c>
      <c r="G119" t="s">
        <v>37</v>
      </c>
      <c r="H119" t="s">
        <v>45</v>
      </c>
      <c r="I119" t="s">
        <v>36</v>
      </c>
      <c r="J119" s="5">
        <v>43248</v>
      </c>
      <c r="K119" t="s">
        <v>56</v>
      </c>
      <c r="L119" t="s">
        <v>59</v>
      </c>
      <c r="M119" t="s">
        <v>66</v>
      </c>
      <c r="N119" t="s">
        <v>83</v>
      </c>
      <c r="O119" s="12">
        <v>135.1</v>
      </c>
      <c r="P119">
        <v>87</v>
      </c>
      <c r="Q119" s="2">
        <f>Tabla1[[#This Row],[Precio unitario]]*Tabla1[[#This Row],[Cantidad]]</f>
        <v>11753.699999999999</v>
      </c>
      <c r="R119" s="12">
        <v>1222.3848</v>
      </c>
    </row>
    <row r="120" spans="2:18" x14ac:dyDescent="0.25">
      <c r="B120" s="8">
        <v>1124</v>
      </c>
      <c r="C120" s="5">
        <v>43246</v>
      </c>
      <c r="D120" s="8">
        <v>26</v>
      </c>
      <c r="E120" t="s">
        <v>20</v>
      </c>
      <c r="F120" t="s">
        <v>37</v>
      </c>
      <c r="G120" t="s">
        <v>37</v>
      </c>
      <c r="H120" t="s">
        <v>45</v>
      </c>
      <c r="I120" t="s">
        <v>36</v>
      </c>
      <c r="J120" s="5">
        <v>43248</v>
      </c>
      <c r="K120" t="s">
        <v>56</v>
      </c>
      <c r="L120" t="s">
        <v>59</v>
      </c>
      <c r="M120" t="s">
        <v>68</v>
      </c>
      <c r="N120" t="s">
        <v>86</v>
      </c>
      <c r="O120" s="12">
        <v>257.59999999999997</v>
      </c>
      <c r="P120">
        <v>64</v>
      </c>
      <c r="Q120" s="2">
        <f>Tabla1[[#This Row],[Precio unitario]]*Tabla1[[#This Row],[Cantidad]]</f>
        <v>16486.399999999998</v>
      </c>
      <c r="R120" s="12">
        <v>1615.6671999999999</v>
      </c>
    </row>
    <row r="121" spans="2:18" x14ac:dyDescent="0.25">
      <c r="B121" s="8">
        <v>1125</v>
      </c>
      <c r="C121" s="5">
        <v>43249</v>
      </c>
      <c r="D121" s="8">
        <v>29</v>
      </c>
      <c r="E121" t="s">
        <v>10</v>
      </c>
      <c r="F121" t="s">
        <v>40</v>
      </c>
      <c r="G121" t="s">
        <v>26</v>
      </c>
      <c r="H121" t="s">
        <v>47</v>
      </c>
      <c r="I121" t="s">
        <v>39</v>
      </c>
      <c r="J121" s="5">
        <v>43251</v>
      </c>
      <c r="K121" t="s">
        <v>54</v>
      </c>
      <c r="L121" t="s">
        <v>58</v>
      </c>
      <c r="M121" t="s">
        <v>61</v>
      </c>
      <c r="N121" t="s">
        <v>82</v>
      </c>
      <c r="O121" s="12">
        <v>196</v>
      </c>
      <c r="P121">
        <v>21</v>
      </c>
      <c r="Q121" s="2">
        <f>Tabla1[[#This Row],[Precio unitario]]*Tabla1[[#This Row],[Cantidad]]</f>
        <v>4116</v>
      </c>
      <c r="R121" s="12">
        <v>432.18000000000006</v>
      </c>
    </row>
    <row r="122" spans="2:18" x14ac:dyDescent="0.25">
      <c r="B122" s="8">
        <v>1126</v>
      </c>
      <c r="C122" s="5">
        <v>43226</v>
      </c>
      <c r="D122" s="8">
        <v>6</v>
      </c>
      <c r="E122" t="s">
        <v>12</v>
      </c>
      <c r="F122" t="s">
        <v>27</v>
      </c>
      <c r="G122" t="s">
        <v>28</v>
      </c>
      <c r="H122" t="s">
        <v>50</v>
      </c>
      <c r="I122" t="s">
        <v>31</v>
      </c>
      <c r="J122" s="5">
        <v>43228</v>
      </c>
      <c r="K122" t="s">
        <v>56</v>
      </c>
      <c r="L122" t="s">
        <v>58</v>
      </c>
      <c r="M122" t="s">
        <v>1</v>
      </c>
      <c r="N122" t="s">
        <v>93</v>
      </c>
      <c r="O122" s="12">
        <v>178.5</v>
      </c>
      <c r="P122">
        <v>19</v>
      </c>
      <c r="Q122" s="2">
        <f>Tabla1[[#This Row],[Precio unitario]]*Tabla1[[#This Row],[Cantidad]]</f>
        <v>3391.5</v>
      </c>
      <c r="R122" s="12">
        <v>342.54149999999998</v>
      </c>
    </row>
    <row r="123" spans="2:18" x14ac:dyDescent="0.25">
      <c r="B123" s="8">
        <v>1128</v>
      </c>
      <c r="C123" s="5">
        <v>43224</v>
      </c>
      <c r="D123" s="8">
        <v>4</v>
      </c>
      <c r="E123" t="s">
        <v>7</v>
      </c>
      <c r="F123" t="s">
        <v>35</v>
      </c>
      <c r="G123" t="s">
        <v>35</v>
      </c>
      <c r="H123" t="s">
        <v>46</v>
      </c>
      <c r="I123" t="s">
        <v>32</v>
      </c>
      <c r="J123" s="5">
        <v>43226</v>
      </c>
      <c r="K123" t="s">
        <v>55</v>
      </c>
      <c r="L123" t="s">
        <v>59</v>
      </c>
      <c r="M123" t="s">
        <v>72</v>
      </c>
      <c r="N123" t="s">
        <v>94</v>
      </c>
      <c r="O123" s="12">
        <v>1134</v>
      </c>
      <c r="P123">
        <v>23</v>
      </c>
      <c r="Q123" s="2">
        <f>Tabla1[[#This Row],[Precio unitario]]*Tabla1[[#This Row],[Cantidad]]</f>
        <v>26082</v>
      </c>
      <c r="R123" s="12">
        <v>2738.61</v>
      </c>
    </row>
    <row r="124" spans="2:18" x14ac:dyDescent="0.25">
      <c r="B124" s="8">
        <v>1129</v>
      </c>
      <c r="C124" s="5">
        <v>43224</v>
      </c>
      <c r="D124" s="8">
        <v>4</v>
      </c>
      <c r="E124" t="s">
        <v>7</v>
      </c>
      <c r="F124" t="s">
        <v>35</v>
      </c>
      <c r="G124" t="s">
        <v>35</v>
      </c>
      <c r="H124" t="s">
        <v>46</v>
      </c>
      <c r="I124" t="s">
        <v>32</v>
      </c>
      <c r="J124" s="5">
        <v>43226</v>
      </c>
      <c r="K124" t="s">
        <v>55</v>
      </c>
      <c r="L124" t="s">
        <v>59</v>
      </c>
      <c r="M124" t="s">
        <v>81</v>
      </c>
      <c r="N124" t="s">
        <v>90</v>
      </c>
      <c r="O124" s="12">
        <v>98</v>
      </c>
      <c r="P124">
        <v>72</v>
      </c>
      <c r="Q124" s="2">
        <f>Tabla1[[#This Row],[Precio unitario]]*Tabla1[[#This Row],[Cantidad]]</f>
        <v>7056</v>
      </c>
      <c r="R124" s="12">
        <v>726.76800000000003</v>
      </c>
    </row>
    <row r="125" spans="2:18" x14ac:dyDescent="0.25">
      <c r="B125" s="8">
        <v>1131</v>
      </c>
      <c r="C125" s="5">
        <v>43228</v>
      </c>
      <c r="D125" s="8">
        <v>8</v>
      </c>
      <c r="E125" t="s">
        <v>9</v>
      </c>
      <c r="F125" t="s">
        <v>23</v>
      </c>
      <c r="G125" t="s">
        <v>22</v>
      </c>
      <c r="H125" t="s">
        <v>51</v>
      </c>
      <c r="I125" t="s">
        <v>31</v>
      </c>
      <c r="J125" s="5">
        <v>43230</v>
      </c>
      <c r="K125" t="s">
        <v>56</v>
      </c>
      <c r="L125" t="s">
        <v>59</v>
      </c>
      <c r="M125" t="s">
        <v>4</v>
      </c>
      <c r="N125" t="s">
        <v>87</v>
      </c>
      <c r="O125" s="12">
        <v>487.19999999999993</v>
      </c>
      <c r="P125">
        <v>22</v>
      </c>
      <c r="Q125" s="2">
        <f>Tabla1[[#This Row],[Precio unitario]]*Tabla1[[#This Row],[Cantidad]]</f>
        <v>10718.399999999998</v>
      </c>
      <c r="R125" s="12">
        <v>1050.4031999999997</v>
      </c>
    </row>
    <row r="126" spans="2:18" x14ac:dyDescent="0.25">
      <c r="B126" s="8">
        <v>1134</v>
      </c>
      <c r="C126" s="5">
        <v>43223</v>
      </c>
      <c r="D126" s="8">
        <v>3</v>
      </c>
      <c r="E126" t="s">
        <v>11</v>
      </c>
      <c r="F126" t="s">
        <v>43</v>
      </c>
      <c r="G126" t="s">
        <v>44</v>
      </c>
      <c r="H126" t="s">
        <v>49</v>
      </c>
      <c r="I126" t="s">
        <v>39</v>
      </c>
      <c r="J126" s="5">
        <v>43225</v>
      </c>
      <c r="K126" t="s">
        <v>54</v>
      </c>
      <c r="L126" t="s">
        <v>60</v>
      </c>
      <c r="M126" t="s">
        <v>69</v>
      </c>
      <c r="N126" t="s">
        <v>85</v>
      </c>
      <c r="O126" s="12">
        <v>140</v>
      </c>
      <c r="P126">
        <v>82</v>
      </c>
      <c r="Q126" s="2">
        <f>Tabla1[[#This Row],[Precio unitario]]*Tabla1[[#This Row],[Cantidad]]</f>
        <v>11480</v>
      </c>
      <c r="R126" s="12">
        <v>1193.92</v>
      </c>
    </row>
    <row r="127" spans="2:18" x14ac:dyDescent="0.25">
      <c r="B127" s="8">
        <v>1135</v>
      </c>
      <c r="C127" s="5">
        <v>43223</v>
      </c>
      <c r="D127" s="8">
        <v>3</v>
      </c>
      <c r="E127" t="s">
        <v>11</v>
      </c>
      <c r="F127" t="s">
        <v>43</v>
      </c>
      <c r="G127" t="s">
        <v>44</v>
      </c>
      <c r="H127" t="s">
        <v>49</v>
      </c>
      <c r="I127" t="s">
        <v>39</v>
      </c>
      <c r="J127" s="5">
        <v>43225</v>
      </c>
      <c r="K127" t="s">
        <v>54</v>
      </c>
      <c r="L127" t="s">
        <v>60</v>
      </c>
      <c r="M127" t="s">
        <v>74</v>
      </c>
      <c r="N127" t="s">
        <v>84</v>
      </c>
      <c r="O127" s="12">
        <v>560</v>
      </c>
      <c r="P127">
        <v>98</v>
      </c>
      <c r="Q127" s="2">
        <f>Tabla1[[#This Row],[Precio unitario]]*Tabla1[[#This Row],[Cantidad]]</f>
        <v>54880</v>
      </c>
      <c r="R127" s="12">
        <v>5762.4000000000005</v>
      </c>
    </row>
    <row r="128" spans="2:18" x14ac:dyDescent="0.25">
      <c r="B128" s="8">
        <v>1138</v>
      </c>
      <c r="C128" s="5">
        <v>43258</v>
      </c>
      <c r="D128" s="8">
        <v>7</v>
      </c>
      <c r="E128" t="s">
        <v>15</v>
      </c>
      <c r="F128" t="s">
        <v>107</v>
      </c>
      <c r="G128" t="s">
        <v>107</v>
      </c>
      <c r="H128" t="s">
        <v>51</v>
      </c>
      <c r="I128" t="s">
        <v>31</v>
      </c>
      <c r="J128" s="5"/>
      <c r="L128"/>
      <c r="M128" t="s">
        <v>65</v>
      </c>
      <c r="N128" t="s">
        <v>82</v>
      </c>
      <c r="O128" s="12">
        <v>644</v>
      </c>
      <c r="P128">
        <v>71</v>
      </c>
      <c r="Q128" s="2">
        <f>Tabla1[[#This Row],[Precio unitario]]*Tabla1[[#This Row],[Cantidad]]</f>
        <v>45724</v>
      </c>
      <c r="R128" s="12">
        <v>4343.78</v>
      </c>
    </row>
    <row r="129" spans="2:18" x14ac:dyDescent="0.25">
      <c r="B129" s="8">
        <v>1139</v>
      </c>
      <c r="C129" s="5">
        <v>43261</v>
      </c>
      <c r="D129" s="8">
        <v>10</v>
      </c>
      <c r="E129" t="s">
        <v>14</v>
      </c>
      <c r="F129" t="s">
        <v>33</v>
      </c>
      <c r="G129" t="s">
        <v>34</v>
      </c>
      <c r="H129" t="s">
        <v>48</v>
      </c>
      <c r="I129" t="s">
        <v>32</v>
      </c>
      <c r="J129" s="5">
        <v>43263</v>
      </c>
      <c r="K129" t="s">
        <v>55</v>
      </c>
      <c r="L129"/>
      <c r="M129" t="s">
        <v>78</v>
      </c>
      <c r="N129" t="s">
        <v>94</v>
      </c>
      <c r="O129" s="12">
        <v>350</v>
      </c>
      <c r="P129">
        <v>40</v>
      </c>
      <c r="Q129" s="2">
        <f>Tabla1[[#This Row],[Precio unitario]]*Tabla1[[#This Row],[Cantidad]]</f>
        <v>14000</v>
      </c>
      <c r="R129" s="12">
        <v>1470</v>
      </c>
    </row>
    <row r="130" spans="2:18" x14ac:dyDescent="0.25">
      <c r="B130" s="8">
        <v>1140</v>
      </c>
      <c r="C130" s="5">
        <v>43261</v>
      </c>
      <c r="D130" s="8">
        <v>10</v>
      </c>
      <c r="E130" t="s">
        <v>14</v>
      </c>
      <c r="F130" t="s">
        <v>33</v>
      </c>
      <c r="G130" t="s">
        <v>34</v>
      </c>
      <c r="H130" t="s">
        <v>48</v>
      </c>
      <c r="I130" t="s">
        <v>32</v>
      </c>
      <c r="J130" s="5">
        <v>43263</v>
      </c>
      <c r="K130" t="s">
        <v>55</v>
      </c>
      <c r="L130"/>
      <c r="M130" t="s">
        <v>67</v>
      </c>
      <c r="N130" t="s">
        <v>85</v>
      </c>
      <c r="O130" s="12">
        <v>308</v>
      </c>
      <c r="P130">
        <v>80</v>
      </c>
      <c r="Q130" s="2">
        <f>Tabla1[[#This Row],[Precio unitario]]*Tabla1[[#This Row],[Cantidad]]</f>
        <v>24640</v>
      </c>
      <c r="R130" s="12">
        <v>2414.7199999999998</v>
      </c>
    </row>
    <row r="131" spans="2:18" x14ac:dyDescent="0.25">
      <c r="B131" s="8">
        <v>1141</v>
      </c>
      <c r="C131" s="5">
        <v>43261</v>
      </c>
      <c r="D131" s="8">
        <v>10</v>
      </c>
      <c r="E131" t="s">
        <v>14</v>
      </c>
      <c r="F131" t="s">
        <v>33</v>
      </c>
      <c r="G131" t="s">
        <v>34</v>
      </c>
      <c r="H131" t="s">
        <v>48</v>
      </c>
      <c r="I131" t="s">
        <v>32</v>
      </c>
      <c r="J131" s="5">
        <v>43263</v>
      </c>
      <c r="K131" t="s">
        <v>55</v>
      </c>
      <c r="L131"/>
      <c r="M131" t="s">
        <v>76</v>
      </c>
      <c r="N131" t="s">
        <v>92</v>
      </c>
      <c r="O131" s="12">
        <v>128.79999999999998</v>
      </c>
      <c r="P131">
        <v>38</v>
      </c>
      <c r="Q131" s="2">
        <f>Tabla1[[#This Row],[Precio unitario]]*Tabla1[[#This Row],[Cantidad]]</f>
        <v>4894.3999999999996</v>
      </c>
      <c r="R131" s="12">
        <v>464.96799999999996</v>
      </c>
    </row>
    <row r="132" spans="2:18" x14ac:dyDescent="0.25">
      <c r="B132" s="8">
        <v>1142</v>
      </c>
      <c r="C132" s="5">
        <v>43262</v>
      </c>
      <c r="D132" s="8">
        <v>11</v>
      </c>
      <c r="E132" t="s">
        <v>16</v>
      </c>
      <c r="F132" t="s">
        <v>37</v>
      </c>
      <c r="G132" t="s">
        <v>37</v>
      </c>
      <c r="H132" t="s">
        <v>45</v>
      </c>
      <c r="I132" t="s">
        <v>36</v>
      </c>
      <c r="J132" s="5"/>
      <c r="K132" t="s">
        <v>56</v>
      </c>
      <c r="L132"/>
      <c r="M132" t="s">
        <v>62</v>
      </c>
      <c r="N132" t="s">
        <v>91</v>
      </c>
      <c r="O132" s="12">
        <v>49</v>
      </c>
      <c r="P132">
        <v>28</v>
      </c>
      <c r="Q132" s="2">
        <f>Tabla1[[#This Row],[Precio unitario]]*Tabla1[[#This Row],[Cantidad]]</f>
        <v>1372</v>
      </c>
      <c r="R132" s="12">
        <v>144.06</v>
      </c>
    </row>
    <row r="133" spans="2:18" x14ac:dyDescent="0.25">
      <c r="B133" s="8">
        <v>1143</v>
      </c>
      <c r="C133" s="5">
        <v>43262</v>
      </c>
      <c r="D133" s="8">
        <v>11</v>
      </c>
      <c r="E133" t="s">
        <v>16</v>
      </c>
      <c r="F133" t="s">
        <v>37</v>
      </c>
      <c r="G133" t="s">
        <v>37</v>
      </c>
      <c r="H133" t="s">
        <v>45</v>
      </c>
      <c r="I133" t="s">
        <v>36</v>
      </c>
      <c r="J133" s="5"/>
      <c r="K133" t="s">
        <v>56</v>
      </c>
      <c r="L133"/>
      <c r="M133" t="s">
        <v>77</v>
      </c>
      <c r="N133" t="s">
        <v>82</v>
      </c>
      <c r="O133" s="12">
        <v>41.86</v>
      </c>
      <c r="P133">
        <v>60</v>
      </c>
      <c r="Q133" s="2">
        <f>Tabla1[[#This Row],[Precio unitario]]*Tabla1[[#This Row],[Cantidad]]</f>
        <v>2511.6</v>
      </c>
      <c r="R133" s="12">
        <v>246.13680000000005</v>
      </c>
    </row>
    <row r="134" spans="2:18" x14ac:dyDescent="0.25">
      <c r="B134" s="8">
        <v>1144</v>
      </c>
      <c r="C134" s="5">
        <v>43252</v>
      </c>
      <c r="D134" s="8">
        <v>1</v>
      </c>
      <c r="E134" t="s">
        <v>17</v>
      </c>
      <c r="F134" t="s">
        <v>29</v>
      </c>
      <c r="G134" t="s">
        <v>30</v>
      </c>
      <c r="H134" t="s">
        <v>51</v>
      </c>
      <c r="I134" t="s">
        <v>31</v>
      </c>
      <c r="J134" s="5"/>
      <c r="L134"/>
      <c r="M134" t="s">
        <v>75</v>
      </c>
      <c r="N134" t="s">
        <v>82</v>
      </c>
      <c r="O134" s="12">
        <v>252</v>
      </c>
      <c r="P134">
        <v>33</v>
      </c>
      <c r="Q134" s="2">
        <f>Tabla1[[#This Row],[Precio unitario]]*Tabla1[[#This Row],[Cantidad]]</f>
        <v>8316</v>
      </c>
      <c r="R134" s="12">
        <v>814.96800000000007</v>
      </c>
    </row>
    <row r="135" spans="2:18" x14ac:dyDescent="0.25">
      <c r="B135" s="8">
        <v>1145</v>
      </c>
      <c r="C135" s="5">
        <v>43252</v>
      </c>
      <c r="D135" s="8">
        <v>1</v>
      </c>
      <c r="E135" t="s">
        <v>17</v>
      </c>
      <c r="F135" t="s">
        <v>29</v>
      </c>
      <c r="G135" t="s">
        <v>30</v>
      </c>
      <c r="H135" t="s">
        <v>51</v>
      </c>
      <c r="I135" t="s">
        <v>31</v>
      </c>
      <c r="J135" s="5"/>
      <c r="L135"/>
      <c r="M135" t="s">
        <v>65</v>
      </c>
      <c r="N135" t="s">
        <v>82</v>
      </c>
      <c r="O135" s="12">
        <v>644</v>
      </c>
      <c r="P135">
        <v>22</v>
      </c>
      <c r="Q135" s="2">
        <f>Tabla1[[#This Row],[Precio unitario]]*Tabla1[[#This Row],[Cantidad]]</f>
        <v>14168</v>
      </c>
      <c r="R135" s="12">
        <v>1416.8</v>
      </c>
    </row>
    <row r="136" spans="2:18" x14ac:dyDescent="0.25">
      <c r="B136" s="8">
        <v>1146</v>
      </c>
      <c r="C136" s="5">
        <v>43252</v>
      </c>
      <c r="D136" s="8">
        <v>1</v>
      </c>
      <c r="E136" t="s">
        <v>17</v>
      </c>
      <c r="F136" t="s">
        <v>29</v>
      </c>
      <c r="G136" t="s">
        <v>30</v>
      </c>
      <c r="H136" t="s">
        <v>51</v>
      </c>
      <c r="I136" t="s">
        <v>31</v>
      </c>
      <c r="J136" s="5"/>
      <c r="L136"/>
      <c r="M136" t="s">
        <v>77</v>
      </c>
      <c r="N136" t="s">
        <v>82</v>
      </c>
      <c r="O136" s="12">
        <v>41.86</v>
      </c>
      <c r="P136">
        <v>51</v>
      </c>
      <c r="Q136" s="2">
        <f>Tabla1[[#This Row],[Precio unitario]]*Tabla1[[#This Row],[Cantidad]]</f>
        <v>2134.86</v>
      </c>
      <c r="R136" s="12">
        <v>209.21628000000004</v>
      </c>
    </row>
    <row r="137" spans="2:18" x14ac:dyDescent="0.25">
      <c r="B137" s="8">
        <v>1147</v>
      </c>
      <c r="C137" s="5">
        <v>43279</v>
      </c>
      <c r="D137" s="8">
        <v>28</v>
      </c>
      <c r="E137" t="s">
        <v>13</v>
      </c>
      <c r="F137" t="s">
        <v>24</v>
      </c>
      <c r="G137" t="s">
        <v>38</v>
      </c>
      <c r="H137" t="s">
        <v>45</v>
      </c>
      <c r="I137" t="s">
        <v>36</v>
      </c>
      <c r="J137" s="5">
        <v>43281</v>
      </c>
      <c r="K137" t="s">
        <v>56</v>
      </c>
      <c r="L137" t="s">
        <v>59</v>
      </c>
      <c r="M137" t="s">
        <v>66</v>
      </c>
      <c r="N137" t="s">
        <v>83</v>
      </c>
      <c r="O137" s="12">
        <v>135.1</v>
      </c>
      <c r="P137">
        <v>60</v>
      </c>
      <c r="Q137" s="2">
        <f>Tabla1[[#This Row],[Precio unitario]]*Tabla1[[#This Row],[Cantidad]]</f>
        <v>8106</v>
      </c>
      <c r="R137" s="12">
        <v>802.49400000000003</v>
      </c>
    </row>
    <row r="138" spans="2:18" x14ac:dyDescent="0.25">
      <c r="B138" s="8">
        <v>1148</v>
      </c>
      <c r="C138" s="5">
        <v>43279</v>
      </c>
      <c r="D138" s="8">
        <v>28</v>
      </c>
      <c r="E138" t="s">
        <v>13</v>
      </c>
      <c r="F138" t="s">
        <v>24</v>
      </c>
      <c r="G138" t="s">
        <v>38</v>
      </c>
      <c r="H138" t="s">
        <v>45</v>
      </c>
      <c r="I138" t="s">
        <v>36</v>
      </c>
      <c r="J138" s="5">
        <v>43281</v>
      </c>
      <c r="K138" t="s">
        <v>56</v>
      </c>
      <c r="L138" t="s">
        <v>59</v>
      </c>
      <c r="M138" t="s">
        <v>68</v>
      </c>
      <c r="N138" t="s">
        <v>86</v>
      </c>
      <c r="O138" s="12">
        <v>257.59999999999997</v>
      </c>
      <c r="P138">
        <v>98</v>
      </c>
      <c r="Q138" s="2">
        <f>Tabla1[[#This Row],[Precio unitario]]*Tabla1[[#This Row],[Cantidad]]</f>
        <v>25244.799999999996</v>
      </c>
      <c r="R138" s="12">
        <v>2574.9695999999999</v>
      </c>
    </row>
    <row r="139" spans="2:18" x14ac:dyDescent="0.25">
      <c r="B139" s="8">
        <v>1149</v>
      </c>
      <c r="C139" s="5">
        <v>43260</v>
      </c>
      <c r="D139" s="8">
        <v>9</v>
      </c>
      <c r="E139" t="s">
        <v>18</v>
      </c>
      <c r="F139" t="s">
        <v>25</v>
      </c>
      <c r="G139" t="s">
        <v>26</v>
      </c>
      <c r="H139" t="s">
        <v>52</v>
      </c>
      <c r="I139" t="s">
        <v>39</v>
      </c>
      <c r="J139" s="5">
        <v>43262</v>
      </c>
      <c r="K139" t="s">
        <v>55</v>
      </c>
      <c r="L139" t="s">
        <v>58</v>
      </c>
      <c r="M139" t="s">
        <v>2</v>
      </c>
      <c r="N139" t="s">
        <v>3</v>
      </c>
      <c r="O139" s="12">
        <v>273</v>
      </c>
      <c r="P139">
        <v>27</v>
      </c>
      <c r="Q139" s="2">
        <f>Tabla1[[#This Row],[Precio unitario]]*Tabla1[[#This Row],[Cantidad]]</f>
        <v>7371</v>
      </c>
      <c r="R139" s="12">
        <v>714.98700000000008</v>
      </c>
    </row>
    <row r="140" spans="2:18" x14ac:dyDescent="0.25">
      <c r="B140" s="8">
        <v>1150</v>
      </c>
      <c r="C140" s="5">
        <v>43260</v>
      </c>
      <c r="D140" s="8">
        <v>9</v>
      </c>
      <c r="E140" t="s">
        <v>18</v>
      </c>
      <c r="F140" t="s">
        <v>25</v>
      </c>
      <c r="G140" t="s">
        <v>26</v>
      </c>
      <c r="H140" t="s">
        <v>52</v>
      </c>
      <c r="I140" t="s">
        <v>39</v>
      </c>
      <c r="J140" s="5">
        <v>43262</v>
      </c>
      <c r="K140" t="s">
        <v>55</v>
      </c>
      <c r="L140" t="s">
        <v>58</v>
      </c>
      <c r="M140" t="s">
        <v>4</v>
      </c>
      <c r="N140" t="s">
        <v>87</v>
      </c>
      <c r="O140" s="12">
        <v>487.19999999999993</v>
      </c>
      <c r="P140">
        <v>88</v>
      </c>
      <c r="Q140" s="2">
        <f>Tabla1[[#This Row],[Precio unitario]]*Tabla1[[#This Row],[Cantidad]]</f>
        <v>42873.599999999991</v>
      </c>
      <c r="R140" s="12">
        <v>4244.4863999999989</v>
      </c>
    </row>
    <row r="141" spans="2:18" x14ac:dyDescent="0.25">
      <c r="B141" s="8">
        <v>1151</v>
      </c>
      <c r="C141" s="5">
        <v>43257</v>
      </c>
      <c r="D141" s="8">
        <v>6</v>
      </c>
      <c r="E141" t="s">
        <v>12</v>
      </c>
      <c r="F141" t="s">
        <v>27</v>
      </c>
      <c r="G141" t="s">
        <v>28</v>
      </c>
      <c r="H141" t="s">
        <v>50</v>
      </c>
      <c r="I141" t="s">
        <v>31</v>
      </c>
      <c r="J141" s="5">
        <v>43259</v>
      </c>
      <c r="K141" t="s">
        <v>54</v>
      </c>
      <c r="L141" t="s">
        <v>59</v>
      </c>
      <c r="M141" t="s">
        <v>61</v>
      </c>
      <c r="N141" t="s">
        <v>82</v>
      </c>
      <c r="O141" s="12">
        <v>196</v>
      </c>
      <c r="P141">
        <v>65</v>
      </c>
      <c r="Q141" s="2">
        <f>Tabla1[[#This Row],[Precio unitario]]*Tabla1[[#This Row],[Cantidad]]</f>
        <v>12740</v>
      </c>
      <c r="R141" s="12">
        <v>1337.7</v>
      </c>
    </row>
    <row r="142" spans="2:18" x14ac:dyDescent="0.25">
      <c r="B142" s="8">
        <v>1152</v>
      </c>
      <c r="C142" s="5">
        <v>43259</v>
      </c>
      <c r="D142" s="8">
        <v>8</v>
      </c>
      <c r="E142" t="s">
        <v>9</v>
      </c>
      <c r="F142" t="s">
        <v>23</v>
      </c>
      <c r="G142" t="s">
        <v>22</v>
      </c>
      <c r="H142" t="s">
        <v>51</v>
      </c>
      <c r="I142" t="s">
        <v>31</v>
      </c>
      <c r="J142" s="5">
        <v>43261</v>
      </c>
      <c r="K142" t="s">
        <v>54</v>
      </c>
      <c r="L142" t="s">
        <v>58</v>
      </c>
      <c r="M142" t="s">
        <v>74</v>
      </c>
      <c r="N142" t="s">
        <v>84</v>
      </c>
      <c r="O142" s="12">
        <v>560</v>
      </c>
      <c r="P142">
        <v>38</v>
      </c>
      <c r="Q142" s="2">
        <f>Tabla1[[#This Row],[Precio unitario]]*Tabla1[[#This Row],[Cantidad]]</f>
        <v>21280</v>
      </c>
      <c r="R142" s="12">
        <v>2085.44</v>
      </c>
    </row>
    <row r="143" spans="2:18" x14ac:dyDescent="0.25">
      <c r="B143" s="8">
        <v>1153</v>
      </c>
      <c r="C143" s="5">
        <v>43259</v>
      </c>
      <c r="D143" s="8">
        <v>8</v>
      </c>
      <c r="E143" t="s">
        <v>9</v>
      </c>
      <c r="F143" t="s">
        <v>23</v>
      </c>
      <c r="G143" t="s">
        <v>22</v>
      </c>
      <c r="H143" t="s">
        <v>51</v>
      </c>
      <c r="I143" t="s">
        <v>31</v>
      </c>
      <c r="J143" s="5">
        <v>43261</v>
      </c>
      <c r="K143" t="s">
        <v>54</v>
      </c>
      <c r="L143" t="s">
        <v>58</v>
      </c>
      <c r="M143" t="s">
        <v>76</v>
      </c>
      <c r="N143" t="s">
        <v>92</v>
      </c>
      <c r="O143" s="12">
        <v>128.79999999999998</v>
      </c>
      <c r="P143">
        <v>80</v>
      </c>
      <c r="Q143" s="2">
        <f>Tabla1[[#This Row],[Precio unitario]]*Tabla1[[#This Row],[Cantidad]]</f>
        <v>10303.999999999998</v>
      </c>
      <c r="R143" s="12">
        <v>989.18400000000008</v>
      </c>
    </row>
    <row r="144" spans="2:18" x14ac:dyDescent="0.25">
      <c r="B144" s="8">
        <v>1154</v>
      </c>
      <c r="C144" s="5">
        <v>43276</v>
      </c>
      <c r="D144" s="8">
        <v>25</v>
      </c>
      <c r="E144" t="s">
        <v>19</v>
      </c>
      <c r="F144" t="s">
        <v>33</v>
      </c>
      <c r="G144" t="s">
        <v>34</v>
      </c>
      <c r="H144" t="s">
        <v>48</v>
      </c>
      <c r="I144" t="s">
        <v>32</v>
      </c>
      <c r="J144" s="5">
        <v>43278</v>
      </c>
      <c r="K144" t="s">
        <v>55</v>
      </c>
      <c r="L144" t="s">
        <v>60</v>
      </c>
      <c r="M144" t="s">
        <v>73</v>
      </c>
      <c r="N144" t="s">
        <v>92</v>
      </c>
      <c r="O144" s="12">
        <v>140</v>
      </c>
      <c r="P144">
        <v>49</v>
      </c>
      <c r="Q144" s="2">
        <f>Tabla1[[#This Row],[Precio unitario]]*Tabla1[[#This Row],[Cantidad]]</f>
        <v>6860</v>
      </c>
      <c r="R144" s="12">
        <v>658.56</v>
      </c>
    </row>
    <row r="145" spans="2:18" x14ac:dyDescent="0.25">
      <c r="B145" s="8">
        <v>1155</v>
      </c>
      <c r="C145" s="5">
        <v>43277</v>
      </c>
      <c r="D145" s="8">
        <v>26</v>
      </c>
      <c r="E145" t="s">
        <v>20</v>
      </c>
      <c r="F145" t="s">
        <v>37</v>
      </c>
      <c r="G145" t="s">
        <v>37</v>
      </c>
      <c r="H145" t="s">
        <v>45</v>
      </c>
      <c r="I145" t="s">
        <v>36</v>
      </c>
      <c r="J145" s="5">
        <v>43279</v>
      </c>
      <c r="K145" t="s">
        <v>56</v>
      </c>
      <c r="L145" t="s">
        <v>59</v>
      </c>
      <c r="M145" t="s">
        <v>80</v>
      </c>
      <c r="N145" t="s">
        <v>89</v>
      </c>
      <c r="O145" s="12">
        <v>298.90000000000003</v>
      </c>
      <c r="P145">
        <v>90</v>
      </c>
      <c r="Q145" s="2">
        <f>Tabla1[[#This Row],[Precio unitario]]*Tabla1[[#This Row],[Cantidad]]</f>
        <v>26901.000000000004</v>
      </c>
      <c r="R145" s="12">
        <v>2609.3970000000004</v>
      </c>
    </row>
    <row r="146" spans="2:18" x14ac:dyDescent="0.25">
      <c r="B146" s="8">
        <v>1156</v>
      </c>
      <c r="C146" s="5">
        <v>43277</v>
      </c>
      <c r="D146" s="8">
        <v>26</v>
      </c>
      <c r="E146" t="s">
        <v>20</v>
      </c>
      <c r="F146" t="s">
        <v>37</v>
      </c>
      <c r="G146" t="s">
        <v>37</v>
      </c>
      <c r="H146" t="s">
        <v>45</v>
      </c>
      <c r="I146" t="s">
        <v>36</v>
      </c>
      <c r="J146" s="5">
        <v>43279</v>
      </c>
      <c r="K146" t="s">
        <v>56</v>
      </c>
      <c r="L146" t="s">
        <v>59</v>
      </c>
      <c r="M146" t="s">
        <v>66</v>
      </c>
      <c r="N146" t="s">
        <v>83</v>
      </c>
      <c r="O146" s="12">
        <v>135.1</v>
      </c>
      <c r="P146">
        <v>60</v>
      </c>
      <c r="Q146" s="2">
        <f>Tabla1[[#This Row],[Precio unitario]]*Tabla1[[#This Row],[Cantidad]]</f>
        <v>8106</v>
      </c>
      <c r="R146" s="12">
        <v>834.91800000000012</v>
      </c>
    </row>
    <row r="147" spans="2:18" x14ac:dyDescent="0.25">
      <c r="B147" s="8">
        <v>1157</v>
      </c>
      <c r="C147" s="5">
        <v>43277</v>
      </c>
      <c r="D147" s="8">
        <v>26</v>
      </c>
      <c r="E147" t="s">
        <v>20</v>
      </c>
      <c r="F147" t="s">
        <v>37</v>
      </c>
      <c r="G147" t="s">
        <v>37</v>
      </c>
      <c r="H147" t="s">
        <v>45</v>
      </c>
      <c r="I147" t="s">
        <v>36</v>
      </c>
      <c r="J147" s="5">
        <v>43279</v>
      </c>
      <c r="K147" t="s">
        <v>56</v>
      </c>
      <c r="L147" t="s">
        <v>59</v>
      </c>
      <c r="M147" t="s">
        <v>68</v>
      </c>
      <c r="N147" t="s">
        <v>86</v>
      </c>
      <c r="O147" s="12">
        <v>257.59999999999997</v>
      </c>
      <c r="P147">
        <v>39</v>
      </c>
      <c r="Q147" s="2">
        <f>Tabla1[[#This Row],[Precio unitario]]*Tabla1[[#This Row],[Cantidad]]</f>
        <v>10046.399999999998</v>
      </c>
      <c r="R147" s="12">
        <v>1004.6399999999999</v>
      </c>
    </row>
    <row r="148" spans="2:18" x14ac:dyDescent="0.25">
      <c r="B148" s="8">
        <v>1158</v>
      </c>
      <c r="C148" s="5">
        <v>43280</v>
      </c>
      <c r="D148" s="8">
        <v>29</v>
      </c>
      <c r="E148" t="s">
        <v>10</v>
      </c>
      <c r="F148" t="s">
        <v>40</v>
      </c>
      <c r="G148" t="s">
        <v>26</v>
      </c>
      <c r="H148" t="s">
        <v>47</v>
      </c>
      <c r="I148" t="s">
        <v>39</v>
      </c>
      <c r="J148" s="5">
        <v>43282</v>
      </c>
      <c r="K148" t="s">
        <v>54</v>
      </c>
      <c r="L148" t="s">
        <v>58</v>
      </c>
      <c r="M148" t="s">
        <v>61</v>
      </c>
      <c r="N148" t="s">
        <v>82</v>
      </c>
      <c r="O148" s="12">
        <v>196</v>
      </c>
      <c r="P148">
        <v>79</v>
      </c>
      <c r="Q148" s="2">
        <f>Tabla1[[#This Row],[Precio unitario]]*Tabla1[[#This Row],[Cantidad]]</f>
        <v>15484</v>
      </c>
      <c r="R148" s="12">
        <v>1594.8520000000001</v>
      </c>
    </row>
    <row r="149" spans="2:18" x14ac:dyDescent="0.25">
      <c r="B149" s="8">
        <v>1159</v>
      </c>
      <c r="C149" s="5">
        <v>43257</v>
      </c>
      <c r="D149" s="8">
        <v>6</v>
      </c>
      <c r="E149" t="s">
        <v>12</v>
      </c>
      <c r="F149" t="s">
        <v>27</v>
      </c>
      <c r="G149" t="s">
        <v>28</v>
      </c>
      <c r="H149" t="s">
        <v>50</v>
      </c>
      <c r="I149" t="s">
        <v>31</v>
      </c>
      <c r="J149" s="5">
        <v>43259</v>
      </c>
      <c r="K149" t="s">
        <v>56</v>
      </c>
      <c r="L149" t="s">
        <v>58</v>
      </c>
      <c r="M149" t="s">
        <v>1</v>
      </c>
      <c r="N149" t="s">
        <v>93</v>
      </c>
      <c r="O149" s="12">
        <v>178.5</v>
      </c>
      <c r="P149">
        <v>44</v>
      </c>
      <c r="Q149" s="2">
        <f>Tabla1[[#This Row],[Precio unitario]]*Tabla1[[#This Row],[Cantidad]]</f>
        <v>7854</v>
      </c>
      <c r="R149" s="12">
        <v>801.10800000000006</v>
      </c>
    </row>
    <row r="150" spans="2:18" x14ac:dyDescent="0.25">
      <c r="B150" s="8">
        <v>1161</v>
      </c>
      <c r="C150" s="5">
        <v>43255</v>
      </c>
      <c r="D150" s="8">
        <v>4</v>
      </c>
      <c r="E150" t="s">
        <v>7</v>
      </c>
      <c r="F150" t="s">
        <v>35</v>
      </c>
      <c r="G150" t="s">
        <v>35</v>
      </c>
      <c r="H150" t="s">
        <v>46</v>
      </c>
      <c r="I150" t="s">
        <v>32</v>
      </c>
      <c r="J150" s="5">
        <v>43257</v>
      </c>
      <c r="K150" t="s">
        <v>55</v>
      </c>
      <c r="L150" t="s">
        <v>59</v>
      </c>
      <c r="M150" t="s">
        <v>72</v>
      </c>
      <c r="N150" t="s">
        <v>94</v>
      </c>
      <c r="O150" s="12">
        <v>1134</v>
      </c>
      <c r="P150">
        <v>98</v>
      </c>
      <c r="Q150" s="2">
        <f>Tabla1[[#This Row],[Precio unitario]]*Tabla1[[#This Row],[Cantidad]]</f>
        <v>111132</v>
      </c>
      <c r="R150" s="12">
        <v>10779.804</v>
      </c>
    </row>
    <row r="151" spans="2:18" x14ac:dyDescent="0.25">
      <c r="B151" s="8">
        <v>1162</v>
      </c>
      <c r="C151" s="5">
        <v>43255</v>
      </c>
      <c r="D151" s="8">
        <v>4</v>
      </c>
      <c r="E151" t="s">
        <v>7</v>
      </c>
      <c r="F151" t="s">
        <v>35</v>
      </c>
      <c r="G151" t="s">
        <v>35</v>
      </c>
      <c r="H151" t="s">
        <v>46</v>
      </c>
      <c r="I151" t="s">
        <v>32</v>
      </c>
      <c r="J151" s="5">
        <v>43257</v>
      </c>
      <c r="K151" t="s">
        <v>55</v>
      </c>
      <c r="L151" t="s">
        <v>59</v>
      </c>
      <c r="M151" t="s">
        <v>81</v>
      </c>
      <c r="N151" t="s">
        <v>90</v>
      </c>
      <c r="O151" s="12">
        <v>98</v>
      </c>
      <c r="P151">
        <v>61</v>
      </c>
      <c r="Q151" s="2">
        <f>Tabla1[[#This Row],[Precio unitario]]*Tabla1[[#This Row],[Cantidad]]</f>
        <v>5978</v>
      </c>
      <c r="R151" s="12">
        <v>591.822</v>
      </c>
    </row>
    <row r="152" spans="2:18" x14ac:dyDescent="0.25">
      <c r="B152" s="8">
        <v>1164</v>
      </c>
      <c r="C152" s="5">
        <v>43259</v>
      </c>
      <c r="D152" s="8">
        <v>8</v>
      </c>
      <c r="E152" t="s">
        <v>9</v>
      </c>
      <c r="F152" t="s">
        <v>23</v>
      </c>
      <c r="G152" t="s">
        <v>22</v>
      </c>
      <c r="H152" t="s">
        <v>51</v>
      </c>
      <c r="I152" t="s">
        <v>31</v>
      </c>
      <c r="J152" s="5">
        <v>43261</v>
      </c>
      <c r="K152" t="s">
        <v>56</v>
      </c>
      <c r="L152" t="s">
        <v>59</v>
      </c>
      <c r="M152" t="s">
        <v>4</v>
      </c>
      <c r="N152" t="s">
        <v>87</v>
      </c>
      <c r="O152" s="12">
        <v>487.19999999999993</v>
      </c>
      <c r="P152">
        <v>30</v>
      </c>
      <c r="Q152" s="2">
        <f>Tabla1[[#This Row],[Precio unitario]]*Tabla1[[#This Row],[Cantidad]]</f>
        <v>14615.999999999998</v>
      </c>
      <c r="R152" s="12">
        <v>1534.68</v>
      </c>
    </row>
    <row r="153" spans="2:18" x14ac:dyDescent="0.25">
      <c r="B153" s="8">
        <v>1167</v>
      </c>
      <c r="C153" s="5">
        <v>43254</v>
      </c>
      <c r="D153" s="8">
        <v>3</v>
      </c>
      <c r="E153" t="s">
        <v>11</v>
      </c>
      <c r="F153" t="s">
        <v>43</v>
      </c>
      <c r="G153" t="s">
        <v>44</v>
      </c>
      <c r="H153" t="s">
        <v>49</v>
      </c>
      <c r="I153" t="s">
        <v>39</v>
      </c>
      <c r="J153" s="5">
        <v>43256</v>
      </c>
      <c r="K153" t="s">
        <v>54</v>
      </c>
      <c r="L153" t="s">
        <v>60</v>
      </c>
      <c r="M153" t="s">
        <v>69</v>
      </c>
      <c r="N153" t="s">
        <v>85</v>
      </c>
      <c r="O153" s="12">
        <v>140</v>
      </c>
      <c r="P153">
        <v>24</v>
      </c>
      <c r="Q153" s="2">
        <f>Tabla1[[#This Row],[Precio unitario]]*Tabla1[[#This Row],[Cantidad]]</f>
        <v>3360</v>
      </c>
      <c r="R153" s="12">
        <v>352.80000000000007</v>
      </c>
    </row>
    <row r="154" spans="2:18" x14ac:dyDescent="0.25">
      <c r="B154" s="8">
        <v>1168</v>
      </c>
      <c r="C154" s="5">
        <v>43254</v>
      </c>
      <c r="D154" s="8">
        <v>3</v>
      </c>
      <c r="E154" t="s">
        <v>11</v>
      </c>
      <c r="F154" t="s">
        <v>43</v>
      </c>
      <c r="G154" t="s">
        <v>44</v>
      </c>
      <c r="H154" t="s">
        <v>49</v>
      </c>
      <c r="I154" t="s">
        <v>39</v>
      </c>
      <c r="J154" s="5">
        <v>43256</v>
      </c>
      <c r="K154" t="s">
        <v>54</v>
      </c>
      <c r="L154" t="s">
        <v>60</v>
      </c>
      <c r="M154" t="s">
        <v>74</v>
      </c>
      <c r="N154" t="s">
        <v>84</v>
      </c>
      <c r="O154" s="12">
        <v>560</v>
      </c>
      <c r="P154">
        <v>28</v>
      </c>
      <c r="Q154" s="2">
        <f>Tabla1[[#This Row],[Precio unitario]]*Tabla1[[#This Row],[Cantidad]]</f>
        <v>15680</v>
      </c>
      <c r="R154" s="12">
        <v>1536.6399999999999</v>
      </c>
    </row>
    <row r="155" spans="2:18" x14ac:dyDescent="0.25">
      <c r="B155" s="8">
        <v>1172</v>
      </c>
      <c r="C155" s="5">
        <v>43261</v>
      </c>
      <c r="D155" s="8">
        <v>10</v>
      </c>
      <c r="E155" t="s">
        <v>14</v>
      </c>
      <c r="F155" t="s">
        <v>33</v>
      </c>
      <c r="G155" t="s">
        <v>34</v>
      </c>
      <c r="H155" t="s">
        <v>48</v>
      </c>
      <c r="I155" t="s">
        <v>32</v>
      </c>
      <c r="J155" s="5">
        <v>43263</v>
      </c>
      <c r="K155" t="s">
        <v>54</v>
      </c>
      <c r="L155" t="s">
        <v>59</v>
      </c>
      <c r="M155" t="s">
        <v>70</v>
      </c>
      <c r="N155" t="s">
        <v>91</v>
      </c>
      <c r="O155" s="12">
        <v>140</v>
      </c>
      <c r="P155">
        <v>74</v>
      </c>
      <c r="Q155" s="2">
        <f>Tabla1[[#This Row],[Precio unitario]]*Tabla1[[#This Row],[Cantidad]]</f>
        <v>10360</v>
      </c>
      <c r="R155" s="12">
        <v>1004.9200000000001</v>
      </c>
    </row>
    <row r="156" spans="2:18" x14ac:dyDescent="0.25">
      <c r="B156" s="8">
        <v>1174</v>
      </c>
      <c r="C156" s="5">
        <v>43261</v>
      </c>
      <c r="D156" s="8">
        <v>10</v>
      </c>
      <c r="E156" t="s">
        <v>14</v>
      </c>
      <c r="F156" t="s">
        <v>33</v>
      </c>
      <c r="G156" t="s">
        <v>34</v>
      </c>
      <c r="H156" t="s">
        <v>48</v>
      </c>
      <c r="I156" t="s">
        <v>32</v>
      </c>
      <c r="J156" s="5"/>
      <c r="K156" t="s">
        <v>55</v>
      </c>
      <c r="L156"/>
      <c r="M156" t="s">
        <v>62</v>
      </c>
      <c r="N156" t="s">
        <v>91</v>
      </c>
      <c r="O156" s="12">
        <v>49</v>
      </c>
      <c r="P156">
        <v>90</v>
      </c>
      <c r="Q156" s="2">
        <f>Tabla1[[#This Row],[Precio unitario]]*Tabla1[[#This Row],[Cantidad]]</f>
        <v>4410</v>
      </c>
      <c r="R156" s="12">
        <v>423.35999999999996</v>
      </c>
    </row>
    <row r="157" spans="2:18" x14ac:dyDescent="0.25">
      <c r="B157" s="8">
        <v>1175</v>
      </c>
      <c r="C157" s="5">
        <v>43262</v>
      </c>
      <c r="D157" s="8">
        <v>11</v>
      </c>
      <c r="E157" t="s">
        <v>16</v>
      </c>
      <c r="F157" t="s">
        <v>37</v>
      </c>
      <c r="G157" t="s">
        <v>37</v>
      </c>
      <c r="H157" t="s">
        <v>45</v>
      </c>
      <c r="I157" t="s">
        <v>36</v>
      </c>
      <c r="J157" s="5"/>
      <c r="K157" t="s">
        <v>56</v>
      </c>
      <c r="L157"/>
      <c r="M157" t="s">
        <v>74</v>
      </c>
      <c r="N157" t="s">
        <v>84</v>
      </c>
      <c r="O157" s="12">
        <v>560</v>
      </c>
      <c r="P157">
        <v>27</v>
      </c>
      <c r="Q157" s="2">
        <f>Tabla1[[#This Row],[Precio unitario]]*Tabla1[[#This Row],[Cantidad]]</f>
        <v>15120</v>
      </c>
      <c r="R157" s="12">
        <v>1557.3600000000001</v>
      </c>
    </row>
    <row r="158" spans="2:18" x14ac:dyDescent="0.25">
      <c r="B158" s="8">
        <v>1176</v>
      </c>
      <c r="C158" s="5">
        <v>43252</v>
      </c>
      <c r="D158" s="8">
        <v>1</v>
      </c>
      <c r="E158" t="s">
        <v>17</v>
      </c>
      <c r="F158" t="s">
        <v>29</v>
      </c>
      <c r="G158" t="s">
        <v>30</v>
      </c>
      <c r="H158" t="s">
        <v>51</v>
      </c>
      <c r="I158" t="s">
        <v>31</v>
      </c>
      <c r="J158" s="5"/>
      <c r="K158" t="s">
        <v>56</v>
      </c>
      <c r="L158"/>
      <c r="M158" t="s">
        <v>68</v>
      </c>
      <c r="N158" t="s">
        <v>86</v>
      </c>
      <c r="O158" s="12">
        <v>257.59999999999997</v>
      </c>
      <c r="P158">
        <v>71</v>
      </c>
      <c r="Q158" s="2">
        <f>Tabla1[[#This Row],[Precio unitario]]*Tabla1[[#This Row],[Cantidad]]</f>
        <v>18289.599999999999</v>
      </c>
      <c r="R158" s="12">
        <v>1920.4079999999999</v>
      </c>
    </row>
    <row r="159" spans="2:18" x14ac:dyDescent="0.25">
      <c r="B159" s="8">
        <v>1177</v>
      </c>
      <c r="C159" s="5">
        <v>43279</v>
      </c>
      <c r="D159" s="8">
        <v>28</v>
      </c>
      <c r="E159" t="s">
        <v>13</v>
      </c>
      <c r="F159" t="s">
        <v>24</v>
      </c>
      <c r="G159" t="s">
        <v>38</v>
      </c>
      <c r="H159" t="s">
        <v>45</v>
      </c>
      <c r="I159" t="s">
        <v>36</v>
      </c>
      <c r="J159" s="5">
        <v>43281</v>
      </c>
      <c r="K159" t="s">
        <v>56</v>
      </c>
      <c r="L159" t="s">
        <v>59</v>
      </c>
      <c r="M159" t="s">
        <v>65</v>
      </c>
      <c r="N159" t="s">
        <v>82</v>
      </c>
      <c r="O159" s="12">
        <v>644</v>
      </c>
      <c r="P159">
        <v>74</v>
      </c>
      <c r="Q159" s="2">
        <f>Tabla1[[#This Row],[Precio unitario]]*Tabla1[[#This Row],[Cantidad]]</f>
        <v>47656</v>
      </c>
      <c r="R159" s="12">
        <v>4765.6000000000004</v>
      </c>
    </row>
    <row r="160" spans="2:18" x14ac:dyDescent="0.25">
      <c r="B160" s="8">
        <v>1178</v>
      </c>
      <c r="C160" s="5">
        <v>43260</v>
      </c>
      <c r="D160" s="8">
        <v>9</v>
      </c>
      <c r="E160" t="s">
        <v>18</v>
      </c>
      <c r="F160" t="s">
        <v>25</v>
      </c>
      <c r="G160" t="s">
        <v>26</v>
      </c>
      <c r="H160" t="s">
        <v>52</v>
      </c>
      <c r="I160" t="s">
        <v>39</v>
      </c>
      <c r="J160" s="5">
        <v>43262</v>
      </c>
      <c r="K160" t="s">
        <v>55</v>
      </c>
      <c r="L160" t="s">
        <v>58</v>
      </c>
      <c r="M160" t="s">
        <v>66</v>
      </c>
      <c r="N160" t="s">
        <v>83</v>
      </c>
      <c r="O160" s="12">
        <v>135.1</v>
      </c>
      <c r="P160">
        <v>76</v>
      </c>
      <c r="Q160" s="2">
        <f>Tabla1[[#This Row],[Precio unitario]]*Tabla1[[#This Row],[Cantidad]]</f>
        <v>10267.6</v>
      </c>
      <c r="R160" s="12">
        <v>1016.4924</v>
      </c>
    </row>
    <row r="161" spans="2:18" x14ac:dyDescent="0.25">
      <c r="B161" s="8">
        <v>1179</v>
      </c>
      <c r="C161" s="5">
        <v>43257</v>
      </c>
      <c r="D161" s="8">
        <v>6</v>
      </c>
      <c r="E161" t="s">
        <v>12</v>
      </c>
      <c r="F161" t="s">
        <v>27</v>
      </c>
      <c r="G161" t="s">
        <v>28</v>
      </c>
      <c r="H161" t="s">
        <v>50</v>
      </c>
      <c r="I161" t="s">
        <v>31</v>
      </c>
      <c r="J161" s="5">
        <v>43259</v>
      </c>
      <c r="K161" t="s">
        <v>54</v>
      </c>
      <c r="L161" t="s">
        <v>59</v>
      </c>
      <c r="M161" t="s">
        <v>1</v>
      </c>
      <c r="N161" t="s">
        <v>93</v>
      </c>
      <c r="O161" s="12">
        <v>178.5</v>
      </c>
      <c r="P161">
        <v>96</v>
      </c>
      <c r="Q161" s="2">
        <f>Tabla1[[#This Row],[Precio unitario]]*Tabla1[[#This Row],[Cantidad]]</f>
        <v>17136</v>
      </c>
      <c r="R161" s="12">
        <v>1730.7360000000001</v>
      </c>
    </row>
    <row r="162" spans="2:18" x14ac:dyDescent="0.25">
      <c r="B162" s="8">
        <v>1180</v>
      </c>
      <c r="C162" s="5">
        <v>43259</v>
      </c>
      <c r="D162" s="8">
        <v>8</v>
      </c>
      <c r="E162" t="s">
        <v>9</v>
      </c>
      <c r="F162" t="s">
        <v>23</v>
      </c>
      <c r="G162" t="s">
        <v>22</v>
      </c>
      <c r="H162" t="s">
        <v>51</v>
      </c>
      <c r="I162" t="s">
        <v>31</v>
      </c>
      <c r="J162" s="5">
        <v>43261</v>
      </c>
      <c r="K162" t="s">
        <v>54</v>
      </c>
      <c r="L162" t="s">
        <v>58</v>
      </c>
      <c r="M162" t="s">
        <v>1</v>
      </c>
      <c r="N162" t="s">
        <v>93</v>
      </c>
      <c r="O162" s="12">
        <v>178.5</v>
      </c>
      <c r="P162">
        <v>92</v>
      </c>
      <c r="Q162" s="2">
        <f>Tabla1[[#This Row],[Precio unitario]]*Tabla1[[#This Row],[Cantidad]]</f>
        <v>16422</v>
      </c>
      <c r="R162" s="12">
        <v>1625.7780000000002</v>
      </c>
    </row>
    <row r="163" spans="2:18" x14ac:dyDescent="0.25">
      <c r="B163" s="8">
        <v>1181</v>
      </c>
      <c r="C163" s="5">
        <v>43276</v>
      </c>
      <c r="D163" s="8">
        <v>25</v>
      </c>
      <c r="E163" t="s">
        <v>19</v>
      </c>
      <c r="F163" t="s">
        <v>33</v>
      </c>
      <c r="G163" t="s">
        <v>34</v>
      </c>
      <c r="H163" t="s">
        <v>48</v>
      </c>
      <c r="I163" t="s">
        <v>32</v>
      </c>
      <c r="J163" s="5">
        <v>43278</v>
      </c>
      <c r="K163" t="s">
        <v>55</v>
      </c>
      <c r="L163" t="s">
        <v>60</v>
      </c>
      <c r="M163" t="s">
        <v>67</v>
      </c>
      <c r="N163" t="s">
        <v>85</v>
      </c>
      <c r="O163" s="12">
        <v>308</v>
      </c>
      <c r="P163">
        <v>93</v>
      </c>
      <c r="Q163" s="2">
        <f>Tabla1[[#This Row],[Precio unitario]]*Tabla1[[#This Row],[Cantidad]]</f>
        <v>28644</v>
      </c>
      <c r="R163" s="12">
        <v>2807.1120000000001</v>
      </c>
    </row>
    <row r="164" spans="2:18" x14ac:dyDescent="0.25">
      <c r="B164" s="8">
        <v>1182</v>
      </c>
      <c r="C164" s="5">
        <v>43277</v>
      </c>
      <c r="D164" s="8">
        <v>26</v>
      </c>
      <c r="E164" t="s">
        <v>20</v>
      </c>
      <c r="F164" t="s">
        <v>37</v>
      </c>
      <c r="G164" t="s">
        <v>37</v>
      </c>
      <c r="H164" t="s">
        <v>45</v>
      </c>
      <c r="I164" t="s">
        <v>36</v>
      </c>
      <c r="J164" s="5">
        <v>43279</v>
      </c>
      <c r="K164" t="s">
        <v>56</v>
      </c>
      <c r="L164" t="s">
        <v>59</v>
      </c>
      <c r="M164" t="s">
        <v>78</v>
      </c>
      <c r="N164" t="s">
        <v>94</v>
      </c>
      <c r="O164" s="12">
        <v>350</v>
      </c>
      <c r="P164">
        <v>18</v>
      </c>
      <c r="Q164" s="2">
        <f>Tabla1[[#This Row],[Precio unitario]]*Tabla1[[#This Row],[Cantidad]]</f>
        <v>6300</v>
      </c>
      <c r="R164" s="12">
        <v>598.5</v>
      </c>
    </row>
    <row r="165" spans="2:18" x14ac:dyDescent="0.25">
      <c r="B165" s="8">
        <v>1183</v>
      </c>
      <c r="C165" s="5">
        <v>43280</v>
      </c>
      <c r="D165" s="8">
        <v>29</v>
      </c>
      <c r="E165" t="s">
        <v>10</v>
      </c>
      <c r="F165" t="s">
        <v>40</v>
      </c>
      <c r="G165" t="s">
        <v>26</v>
      </c>
      <c r="H165" t="s">
        <v>47</v>
      </c>
      <c r="I165" t="s">
        <v>39</v>
      </c>
      <c r="J165" s="5">
        <v>43282</v>
      </c>
      <c r="K165" t="s">
        <v>54</v>
      </c>
      <c r="L165" t="s">
        <v>58</v>
      </c>
      <c r="M165" t="s">
        <v>71</v>
      </c>
      <c r="N165" t="s">
        <v>95</v>
      </c>
      <c r="O165" s="12">
        <v>546</v>
      </c>
      <c r="P165">
        <v>98</v>
      </c>
      <c r="Q165" s="2">
        <f>Tabla1[[#This Row],[Precio unitario]]*Tabla1[[#This Row],[Cantidad]]</f>
        <v>53508</v>
      </c>
      <c r="R165" s="12">
        <v>5564.8320000000003</v>
      </c>
    </row>
    <row r="166" spans="2:18" x14ac:dyDescent="0.25">
      <c r="B166" s="8">
        <v>1184</v>
      </c>
      <c r="C166" s="5">
        <v>43257</v>
      </c>
      <c r="D166" s="8">
        <v>6</v>
      </c>
      <c r="E166" t="s">
        <v>12</v>
      </c>
      <c r="F166" t="s">
        <v>27</v>
      </c>
      <c r="G166" t="s">
        <v>28</v>
      </c>
      <c r="H166" t="s">
        <v>50</v>
      </c>
      <c r="I166" t="s">
        <v>31</v>
      </c>
      <c r="J166" s="5">
        <v>43259</v>
      </c>
      <c r="K166" t="s">
        <v>56</v>
      </c>
      <c r="L166" t="s">
        <v>58</v>
      </c>
      <c r="M166" t="s">
        <v>63</v>
      </c>
      <c r="N166" t="s">
        <v>91</v>
      </c>
      <c r="O166" s="12">
        <v>420</v>
      </c>
      <c r="P166">
        <v>46</v>
      </c>
      <c r="Q166" s="2">
        <f>Tabla1[[#This Row],[Precio unitario]]*Tabla1[[#This Row],[Cantidad]]</f>
        <v>19320</v>
      </c>
      <c r="R166" s="12">
        <v>1893.3600000000001</v>
      </c>
    </row>
    <row r="167" spans="2:18" x14ac:dyDescent="0.25">
      <c r="B167" s="8">
        <v>1185</v>
      </c>
      <c r="C167" s="5">
        <v>43257</v>
      </c>
      <c r="D167" s="8">
        <v>6</v>
      </c>
      <c r="E167" t="s">
        <v>12</v>
      </c>
      <c r="F167" t="s">
        <v>27</v>
      </c>
      <c r="G167" t="s">
        <v>28</v>
      </c>
      <c r="H167" t="s">
        <v>50</v>
      </c>
      <c r="I167" t="s">
        <v>31</v>
      </c>
      <c r="J167" s="5">
        <v>43259</v>
      </c>
      <c r="K167" t="s">
        <v>56</v>
      </c>
      <c r="L167" t="s">
        <v>58</v>
      </c>
      <c r="M167" t="s">
        <v>64</v>
      </c>
      <c r="N167" t="s">
        <v>91</v>
      </c>
      <c r="O167" s="12">
        <v>742</v>
      </c>
      <c r="P167">
        <v>14</v>
      </c>
      <c r="Q167" s="2">
        <f>Tabla1[[#This Row],[Precio unitario]]*Tabla1[[#This Row],[Cantidad]]</f>
        <v>10388</v>
      </c>
      <c r="R167" s="12">
        <v>1038.8</v>
      </c>
    </row>
    <row r="168" spans="2:18" x14ac:dyDescent="0.25">
      <c r="B168" s="8">
        <v>1186</v>
      </c>
      <c r="C168" s="5">
        <v>43255</v>
      </c>
      <c r="D168" s="8">
        <v>4</v>
      </c>
      <c r="E168" t="s">
        <v>7</v>
      </c>
      <c r="F168" t="s">
        <v>35</v>
      </c>
      <c r="G168" t="s">
        <v>35</v>
      </c>
      <c r="H168" t="s">
        <v>46</v>
      </c>
      <c r="I168" t="s">
        <v>32</v>
      </c>
      <c r="J168" s="5"/>
      <c r="L168"/>
      <c r="M168" t="s">
        <v>79</v>
      </c>
      <c r="N168" t="s">
        <v>3</v>
      </c>
      <c r="O168" s="12">
        <v>532</v>
      </c>
      <c r="P168">
        <v>85</v>
      </c>
      <c r="Q168" s="2">
        <f>Tabla1[[#This Row],[Precio unitario]]*Tabla1[[#This Row],[Cantidad]]</f>
        <v>45220</v>
      </c>
      <c r="R168" s="12">
        <v>4476.78</v>
      </c>
    </row>
    <row r="169" spans="2:18" x14ac:dyDescent="0.25">
      <c r="B169" s="8">
        <v>1187</v>
      </c>
      <c r="C169" s="5">
        <v>43254</v>
      </c>
      <c r="D169" s="8">
        <v>3</v>
      </c>
      <c r="E169" t="s">
        <v>11</v>
      </c>
      <c r="F169" t="s">
        <v>43</v>
      </c>
      <c r="G169" t="s">
        <v>44</v>
      </c>
      <c r="H169" t="s">
        <v>49</v>
      </c>
      <c r="I169" t="s">
        <v>39</v>
      </c>
      <c r="J169" s="5"/>
      <c r="L169"/>
      <c r="M169" t="s">
        <v>77</v>
      </c>
      <c r="N169" t="s">
        <v>82</v>
      </c>
      <c r="O169" s="12">
        <v>41.86</v>
      </c>
      <c r="P169">
        <v>88</v>
      </c>
      <c r="Q169" s="2">
        <f>Tabla1[[#This Row],[Precio unitario]]*Tabla1[[#This Row],[Cantidad]]</f>
        <v>3683.68</v>
      </c>
      <c r="R169" s="12">
        <v>357.31695999999999</v>
      </c>
    </row>
    <row r="170" spans="2:18" x14ac:dyDescent="0.25">
      <c r="B170" s="8">
        <v>1188</v>
      </c>
      <c r="C170" s="5">
        <v>43282</v>
      </c>
      <c r="D170" s="8">
        <v>1</v>
      </c>
      <c r="E170" t="s">
        <v>17</v>
      </c>
      <c r="F170" t="s">
        <v>29</v>
      </c>
      <c r="G170" t="s">
        <v>30</v>
      </c>
      <c r="H170" t="s">
        <v>51</v>
      </c>
      <c r="I170" t="s">
        <v>31</v>
      </c>
      <c r="J170" s="5"/>
      <c r="L170"/>
      <c r="M170" t="s">
        <v>77</v>
      </c>
      <c r="N170" t="s">
        <v>82</v>
      </c>
      <c r="O170" s="12">
        <v>41.86</v>
      </c>
      <c r="P170">
        <v>81</v>
      </c>
      <c r="Q170" s="2">
        <f>Tabla1[[#This Row],[Precio unitario]]*Tabla1[[#This Row],[Cantidad]]</f>
        <v>3390.66</v>
      </c>
      <c r="R170" s="12">
        <v>335.67534000000006</v>
      </c>
    </row>
    <row r="171" spans="2:18" x14ac:dyDescent="0.25">
      <c r="B171" s="8">
        <v>1189</v>
      </c>
      <c r="C171" s="5">
        <v>43309</v>
      </c>
      <c r="D171" s="8">
        <v>28</v>
      </c>
      <c r="E171" t="s">
        <v>13</v>
      </c>
      <c r="F171" t="s">
        <v>24</v>
      </c>
      <c r="G171" t="s">
        <v>38</v>
      </c>
      <c r="H171" t="s">
        <v>45</v>
      </c>
      <c r="I171" t="s">
        <v>36</v>
      </c>
      <c r="J171" s="5">
        <v>43311</v>
      </c>
      <c r="K171" t="s">
        <v>56</v>
      </c>
      <c r="L171" t="s">
        <v>59</v>
      </c>
      <c r="M171" t="s">
        <v>66</v>
      </c>
      <c r="N171" t="s">
        <v>83</v>
      </c>
      <c r="O171" s="12">
        <v>135.1</v>
      </c>
      <c r="P171">
        <v>33</v>
      </c>
      <c r="Q171" s="2">
        <f>Tabla1[[#This Row],[Precio unitario]]*Tabla1[[#This Row],[Cantidad]]</f>
        <v>4458.3</v>
      </c>
      <c r="R171" s="12">
        <v>423.5385</v>
      </c>
    </row>
    <row r="172" spans="2:18" x14ac:dyDescent="0.25">
      <c r="B172" s="8">
        <v>1190</v>
      </c>
      <c r="C172" s="5">
        <v>43309</v>
      </c>
      <c r="D172" s="8">
        <v>28</v>
      </c>
      <c r="E172" t="s">
        <v>13</v>
      </c>
      <c r="F172" t="s">
        <v>24</v>
      </c>
      <c r="G172" t="s">
        <v>38</v>
      </c>
      <c r="H172" t="s">
        <v>45</v>
      </c>
      <c r="I172" t="s">
        <v>36</v>
      </c>
      <c r="J172" s="5">
        <v>43311</v>
      </c>
      <c r="K172" t="s">
        <v>56</v>
      </c>
      <c r="L172" t="s">
        <v>59</v>
      </c>
      <c r="M172" t="s">
        <v>68</v>
      </c>
      <c r="N172" t="s">
        <v>86</v>
      </c>
      <c r="O172" s="12">
        <v>257.59999999999997</v>
      </c>
      <c r="P172">
        <v>47</v>
      </c>
      <c r="Q172" s="2">
        <f>Tabla1[[#This Row],[Precio unitario]]*Tabla1[[#This Row],[Cantidad]]</f>
        <v>12107.199999999999</v>
      </c>
      <c r="R172" s="12">
        <v>1271.2560000000001</v>
      </c>
    </row>
    <row r="173" spans="2:18" x14ac:dyDescent="0.25">
      <c r="B173" s="8">
        <v>1191</v>
      </c>
      <c r="C173" s="5">
        <v>43290</v>
      </c>
      <c r="D173" s="8">
        <v>9</v>
      </c>
      <c r="E173" t="s">
        <v>18</v>
      </c>
      <c r="F173" t="s">
        <v>25</v>
      </c>
      <c r="G173" t="s">
        <v>26</v>
      </c>
      <c r="H173" t="s">
        <v>52</v>
      </c>
      <c r="I173" t="s">
        <v>39</v>
      </c>
      <c r="J173" s="5">
        <v>43292</v>
      </c>
      <c r="K173" t="s">
        <v>55</v>
      </c>
      <c r="L173" t="s">
        <v>58</v>
      </c>
      <c r="M173" t="s">
        <v>2</v>
      </c>
      <c r="N173" t="s">
        <v>3</v>
      </c>
      <c r="O173" s="12">
        <v>273</v>
      </c>
      <c r="P173">
        <v>61</v>
      </c>
      <c r="Q173" s="2">
        <f>Tabla1[[#This Row],[Precio unitario]]*Tabla1[[#This Row],[Cantidad]]</f>
        <v>16653</v>
      </c>
      <c r="R173" s="12">
        <v>1731.9120000000003</v>
      </c>
    </row>
    <row r="174" spans="2:18" x14ac:dyDescent="0.25">
      <c r="B174" s="8">
        <v>1192</v>
      </c>
      <c r="C174" s="5">
        <v>43290</v>
      </c>
      <c r="D174" s="8">
        <v>9</v>
      </c>
      <c r="E174" t="s">
        <v>18</v>
      </c>
      <c r="F174" t="s">
        <v>25</v>
      </c>
      <c r="G174" t="s">
        <v>26</v>
      </c>
      <c r="H174" t="s">
        <v>52</v>
      </c>
      <c r="I174" t="s">
        <v>39</v>
      </c>
      <c r="J174" s="5">
        <v>43292</v>
      </c>
      <c r="K174" t="s">
        <v>55</v>
      </c>
      <c r="L174" t="s">
        <v>58</v>
      </c>
      <c r="M174" t="s">
        <v>4</v>
      </c>
      <c r="N174" t="s">
        <v>87</v>
      </c>
      <c r="O174" s="12">
        <v>487.19999999999993</v>
      </c>
      <c r="P174">
        <v>27</v>
      </c>
      <c r="Q174" s="2">
        <f>Tabla1[[#This Row],[Precio unitario]]*Tabla1[[#This Row],[Cantidad]]</f>
        <v>13154.399999999998</v>
      </c>
      <c r="R174" s="12">
        <v>1341.7487999999998</v>
      </c>
    </row>
    <row r="175" spans="2:18" x14ac:dyDescent="0.25">
      <c r="B175" s="8">
        <v>1193</v>
      </c>
      <c r="C175" s="5">
        <v>43287</v>
      </c>
      <c r="D175" s="8">
        <v>6</v>
      </c>
      <c r="E175" t="s">
        <v>12</v>
      </c>
      <c r="F175" t="s">
        <v>27</v>
      </c>
      <c r="G175" t="s">
        <v>28</v>
      </c>
      <c r="H175" t="s">
        <v>50</v>
      </c>
      <c r="I175" t="s">
        <v>31</v>
      </c>
      <c r="J175" s="5">
        <v>43289</v>
      </c>
      <c r="K175" t="s">
        <v>54</v>
      </c>
      <c r="L175" t="s">
        <v>59</v>
      </c>
      <c r="M175" t="s">
        <v>61</v>
      </c>
      <c r="N175" t="s">
        <v>82</v>
      </c>
      <c r="O175" s="12">
        <v>196</v>
      </c>
      <c r="P175">
        <v>84</v>
      </c>
      <c r="Q175" s="2">
        <f>Tabla1[[#This Row],[Precio unitario]]*Tabla1[[#This Row],[Cantidad]]</f>
        <v>16464</v>
      </c>
      <c r="R175" s="12">
        <v>1662.864</v>
      </c>
    </row>
    <row r="176" spans="2:18" x14ac:dyDescent="0.25">
      <c r="B176" s="8">
        <v>1194</v>
      </c>
      <c r="C176" s="5">
        <v>43289</v>
      </c>
      <c r="D176" s="8">
        <v>8</v>
      </c>
      <c r="E176" t="s">
        <v>9</v>
      </c>
      <c r="F176" t="s">
        <v>23</v>
      </c>
      <c r="G176" t="s">
        <v>22</v>
      </c>
      <c r="H176" t="s">
        <v>51</v>
      </c>
      <c r="I176" t="s">
        <v>31</v>
      </c>
      <c r="J176" s="5">
        <v>43291</v>
      </c>
      <c r="K176" t="s">
        <v>54</v>
      </c>
      <c r="L176" t="s">
        <v>58</v>
      </c>
      <c r="M176" t="s">
        <v>74</v>
      </c>
      <c r="N176" t="s">
        <v>84</v>
      </c>
      <c r="O176" s="12">
        <v>560</v>
      </c>
      <c r="P176">
        <v>91</v>
      </c>
      <c r="Q176" s="2">
        <f>Tabla1[[#This Row],[Precio unitario]]*Tabla1[[#This Row],[Cantidad]]</f>
        <v>50960</v>
      </c>
      <c r="R176" s="12">
        <v>5045.04</v>
      </c>
    </row>
    <row r="177" spans="2:18" x14ac:dyDescent="0.25">
      <c r="B177" s="8">
        <v>1195</v>
      </c>
      <c r="C177" s="5">
        <v>43289</v>
      </c>
      <c r="D177" s="8">
        <v>8</v>
      </c>
      <c r="E177" t="s">
        <v>9</v>
      </c>
      <c r="F177" t="s">
        <v>23</v>
      </c>
      <c r="G177" t="s">
        <v>22</v>
      </c>
      <c r="H177" t="s">
        <v>51</v>
      </c>
      <c r="I177" t="s">
        <v>31</v>
      </c>
      <c r="J177" s="5">
        <v>43291</v>
      </c>
      <c r="K177" t="s">
        <v>54</v>
      </c>
      <c r="L177" t="s">
        <v>58</v>
      </c>
      <c r="M177" t="s">
        <v>76</v>
      </c>
      <c r="N177" t="s">
        <v>92</v>
      </c>
      <c r="O177" s="12">
        <v>128.79999999999998</v>
      </c>
      <c r="P177">
        <v>36</v>
      </c>
      <c r="Q177" s="2">
        <f>Tabla1[[#This Row],[Precio unitario]]*Tabla1[[#This Row],[Cantidad]]</f>
        <v>4636.7999999999993</v>
      </c>
      <c r="R177" s="12">
        <v>482.22720000000004</v>
      </c>
    </row>
    <row r="178" spans="2:18" x14ac:dyDescent="0.25">
      <c r="B178" s="8">
        <v>1196</v>
      </c>
      <c r="C178" s="5">
        <v>43306</v>
      </c>
      <c r="D178" s="8">
        <v>25</v>
      </c>
      <c r="E178" t="s">
        <v>19</v>
      </c>
      <c r="F178" t="s">
        <v>33</v>
      </c>
      <c r="G178" t="s">
        <v>34</v>
      </c>
      <c r="H178" t="s">
        <v>48</v>
      </c>
      <c r="I178" t="s">
        <v>32</v>
      </c>
      <c r="J178" s="5">
        <v>43308</v>
      </c>
      <c r="K178" t="s">
        <v>55</v>
      </c>
      <c r="L178" t="s">
        <v>60</v>
      </c>
      <c r="M178" t="s">
        <v>73</v>
      </c>
      <c r="N178" t="s">
        <v>92</v>
      </c>
      <c r="O178" s="12">
        <v>140</v>
      </c>
      <c r="P178">
        <v>34</v>
      </c>
      <c r="Q178" s="2">
        <f>Tabla1[[#This Row],[Precio unitario]]*Tabla1[[#This Row],[Cantidad]]</f>
        <v>4760</v>
      </c>
      <c r="R178" s="12">
        <v>480.76000000000005</v>
      </c>
    </row>
    <row r="179" spans="2:18" x14ac:dyDescent="0.25">
      <c r="B179" s="8">
        <v>1197</v>
      </c>
      <c r="C179" s="5">
        <v>43307</v>
      </c>
      <c r="D179" s="8">
        <v>26</v>
      </c>
      <c r="E179" t="s">
        <v>20</v>
      </c>
      <c r="F179" t="s">
        <v>37</v>
      </c>
      <c r="G179" t="s">
        <v>37</v>
      </c>
      <c r="H179" t="s">
        <v>45</v>
      </c>
      <c r="I179" t="s">
        <v>36</v>
      </c>
      <c r="J179" s="5">
        <v>43309</v>
      </c>
      <c r="K179" t="s">
        <v>56</v>
      </c>
      <c r="L179" t="s">
        <v>59</v>
      </c>
      <c r="M179" t="s">
        <v>80</v>
      </c>
      <c r="N179" t="s">
        <v>89</v>
      </c>
      <c r="O179" s="12">
        <v>298.90000000000003</v>
      </c>
      <c r="P179">
        <v>81</v>
      </c>
      <c r="Q179" s="2">
        <f>Tabla1[[#This Row],[Precio unitario]]*Tabla1[[#This Row],[Cantidad]]</f>
        <v>24210.9</v>
      </c>
      <c r="R179" s="12">
        <v>2493.7227000000003</v>
      </c>
    </row>
    <row r="180" spans="2:18" x14ac:dyDescent="0.25">
      <c r="B180" s="8">
        <v>1198</v>
      </c>
      <c r="C180" s="5">
        <v>43307</v>
      </c>
      <c r="D180" s="8">
        <v>26</v>
      </c>
      <c r="E180" t="s">
        <v>20</v>
      </c>
      <c r="F180" t="s">
        <v>37</v>
      </c>
      <c r="G180" t="s">
        <v>37</v>
      </c>
      <c r="H180" t="s">
        <v>45</v>
      </c>
      <c r="I180" t="s">
        <v>36</v>
      </c>
      <c r="J180" s="5">
        <v>43309</v>
      </c>
      <c r="K180" t="s">
        <v>56</v>
      </c>
      <c r="L180" t="s">
        <v>59</v>
      </c>
      <c r="M180" t="s">
        <v>66</v>
      </c>
      <c r="N180" t="s">
        <v>83</v>
      </c>
      <c r="O180" s="12">
        <v>135.1</v>
      </c>
      <c r="P180">
        <v>25</v>
      </c>
      <c r="Q180" s="2">
        <f>Tabla1[[#This Row],[Precio unitario]]*Tabla1[[#This Row],[Cantidad]]</f>
        <v>3377.5</v>
      </c>
      <c r="R180" s="12">
        <v>327.61750000000001</v>
      </c>
    </row>
    <row r="181" spans="2:18" x14ac:dyDescent="0.25">
      <c r="B181" s="8">
        <v>1199</v>
      </c>
      <c r="C181" s="5">
        <v>43307</v>
      </c>
      <c r="D181" s="8">
        <v>26</v>
      </c>
      <c r="E181" t="s">
        <v>20</v>
      </c>
      <c r="F181" t="s">
        <v>37</v>
      </c>
      <c r="G181" t="s">
        <v>37</v>
      </c>
      <c r="H181" t="s">
        <v>45</v>
      </c>
      <c r="I181" t="s">
        <v>36</v>
      </c>
      <c r="J181" s="5">
        <v>43309</v>
      </c>
      <c r="K181" t="s">
        <v>56</v>
      </c>
      <c r="L181" t="s">
        <v>59</v>
      </c>
      <c r="M181" t="s">
        <v>68</v>
      </c>
      <c r="N181" t="s">
        <v>86</v>
      </c>
      <c r="O181" s="12">
        <v>257.59999999999997</v>
      </c>
      <c r="P181">
        <v>12</v>
      </c>
      <c r="Q181" s="2">
        <f>Tabla1[[#This Row],[Precio unitario]]*Tabla1[[#This Row],[Cantidad]]</f>
        <v>3091.2</v>
      </c>
      <c r="R181" s="12">
        <v>309.12</v>
      </c>
    </row>
    <row r="182" spans="2:18" x14ac:dyDescent="0.25">
      <c r="B182" s="8">
        <v>1200</v>
      </c>
      <c r="C182" s="5">
        <v>43310</v>
      </c>
      <c r="D182" s="8">
        <v>29</v>
      </c>
      <c r="E182" t="s">
        <v>10</v>
      </c>
      <c r="F182" t="s">
        <v>40</v>
      </c>
      <c r="G182" t="s">
        <v>26</v>
      </c>
      <c r="H182" t="s">
        <v>47</v>
      </c>
      <c r="I182" t="s">
        <v>39</v>
      </c>
      <c r="J182" s="5">
        <v>43312</v>
      </c>
      <c r="K182" t="s">
        <v>54</v>
      </c>
      <c r="L182" t="s">
        <v>58</v>
      </c>
      <c r="M182" t="s">
        <v>61</v>
      </c>
      <c r="N182" t="s">
        <v>82</v>
      </c>
      <c r="O182" s="12">
        <v>196</v>
      </c>
      <c r="P182">
        <v>23</v>
      </c>
      <c r="Q182" s="2">
        <f>Tabla1[[#This Row],[Precio unitario]]*Tabla1[[#This Row],[Cantidad]]</f>
        <v>4508</v>
      </c>
      <c r="R182" s="12">
        <v>432.76800000000003</v>
      </c>
    </row>
    <row r="183" spans="2:18" x14ac:dyDescent="0.25">
      <c r="B183" s="8">
        <v>1201</v>
      </c>
      <c r="C183" s="5">
        <v>43287</v>
      </c>
      <c r="D183" s="8">
        <v>6</v>
      </c>
      <c r="E183" t="s">
        <v>12</v>
      </c>
      <c r="F183" t="s">
        <v>27</v>
      </c>
      <c r="G183" t="s">
        <v>28</v>
      </c>
      <c r="H183" t="s">
        <v>50</v>
      </c>
      <c r="I183" t="s">
        <v>31</v>
      </c>
      <c r="J183" s="5">
        <v>43289</v>
      </c>
      <c r="K183" t="s">
        <v>56</v>
      </c>
      <c r="L183" t="s">
        <v>58</v>
      </c>
      <c r="M183" t="s">
        <v>1</v>
      </c>
      <c r="N183" t="s">
        <v>93</v>
      </c>
      <c r="O183" s="12">
        <v>178.5</v>
      </c>
      <c r="P183">
        <v>76</v>
      </c>
      <c r="Q183" s="2">
        <f>Tabla1[[#This Row],[Precio unitario]]*Tabla1[[#This Row],[Cantidad]]</f>
        <v>13566</v>
      </c>
      <c r="R183" s="12">
        <v>1370.1659999999999</v>
      </c>
    </row>
    <row r="184" spans="2:18" x14ac:dyDescent="0.25">
      <c r="B184" s="8">
        <v>1203</v>
      </c>
      <c r="C184" s="5">
        <v>43285</v>
      </c>
      <c r="D184" s="8">
        <v>4</v>
      </c>
      <c r="E184" t="s">
        <v>7</v>
      </c>
      <c r="F184" t="s">
        <v>35</v>
      </c>
      <c r="G184" t="s">
        <v>35</v>
      </c>
      <c r="H184" t="s">
        <v>46</v>
      </c>
      <c r="I184" t="s">
        <v>32</v>
      </c>
      <c r="J184" s="5">
        <v>43287</v>
      </c>
      <c r="K184" t="s">
        <v>55</v>
      </c>
      <c r="L184" t="s">
        <v>59</v>
      </c>
      <c r="M184" t="s">
        <v>72</v>
      </c>
      <c r="N184" t="s">
        <v>94</v>
      </c>
      <c r="O184" s="12">
        <v>1134</v>
      </c>
      <c r="P184">
        <v>55</v>
      </c>
      <c r="Q184" s="2">
        <f>Tabla1[[#This Row],[Precio unitario]]*Tabla1[[#This Row],[Cantidad]]</f>
        <v>62370</v>
      </c>
      <c r="R184" s="12">
        <v>6237</v>
      </c>
    </row>
    <row r="185" spans="2:18" x14ac:dyDescent="0.25">
      <c r="B185" s="8">
        <v>1204</v>
      </c>
      <c r="C185" s="5">
        <v>43285</v>
      </c>
      <c r="D185" s="8">
        <v>4</v>
      </c>
      <c r="E185" t="s">
        <v>7</v>
      </c>
      <c r="F185" t="s">
        <v>35</v>
      </c>
      <c r="G185" t="s">
        <v>35</v>
      </c>
      <c r="H185" t="s">
        <v>46</v>
      </c>
      <c r="I185" t="s">
        <v>32</v>
      </c>
      <c r="J185" s="5">
        <v>43287</v>
      </c>
      <c r="K185" t="s">
        <v>55</v>
      </c>
      <c r="L185" t="s">
        <v>59</v>
      </c>
      <c r="M185" t="s">
        <v>81</v>
      </c>
      <c r="N185" t="s">
        <v>90</v>
      </c>
      <c r="O185" s="12">
        <v>98</v>
      </c>
      <c r="P185">
        <v>19</v>
      </c>
      <c r="Q185" s="2">
        <f>Tabla1[[#This Row],[Precio unitario]]*Tabla1[[#This Row],[Cantidad]]</f>
        <v>1862</v>
      </c>
      <c r="R185" s="12">
        <v>180.614</v>
      </c>
    </row>
    <row r="186" spans="2:18" x14ac:dyDescent="0.25">
      <c r="B186" s="8">
        <v>1206</v>
      </c>
      <c r="C186" s="5">
        <v>43289</v>
      </c>
      <c r="D186" s="8">
        <v>8</v>
      </c>
      <c r="E186" t="s">
        <v>9</v>
      </c>
      <c r="F186" t="s">
        <v>23</v>
      </c>
      <c r="G186" t="s">
        <v>22</v>
      </c>
      <c r="H186" t="s">
        <v>51</v>
      </c>
      <c r="I186" t="s">
        <v>31</v>
      </c>
      <c r="J186" s="5">
        <v>43291</v>
      </c>
      <c r="K186" t="s">
        <v>56</v>
      </c>
      <c r="L186" t="s">
        <v>59</v>
      </c>
      <c r="M186" t="s">
        <v>4</v>
      </c>
      <c r="N186" t="s">
        <v>87</v>
      </c>
      <c r="O186" s="12">
        <v>487.19999999999993</v>
      </c>
      <c r="P186">
        <v>27</v>
      </c>
      <c r="Q186" s="2">
        <f>Tabla1[[#This Row],[Precio unitario]]*Tabla1[[#This Row],[Cantidad]]</f>
        <v>13154.399999999998</v>
      </c>
      <c r="R186" s="12">
        <v>1249.6679999999999</v>
      </c>
    </row>
    <row r="187" spans="2:18" x14ac:dyDescent="0.25">
      <c r="B187" s="8">
        <v>1209</v>
      </c>
      <c r="C187" s="5">
        <v>43284</v>
      </c>
      <c r="D187" s="8">
        <v>3</v>
      </c>
      <c r="E187" t="s">
        <v>11</v>
      </c>
      <c r="F187" t="s">
        <v>43</v>
      </c>
      <c r="G187" t="s">
        <v>44</v>
      </c>
      <c r="H187" t="s">
        <v>49</v>
      </c>
      <c r="I187" t="s">
        <v>39</v>
      </c>
      <c r="J187" s="5">
        <v>43286</v>
      </c>
      <c r="K187" t="s">
        <v>54</v>
      </c>
      <c r="L187" t="s">
        <v>60</v>
      </c>
      <c r="M187" t="s">
        <v>69</v>
      </c>
      <c r="N187" t="s">
        <v>85</v>
      </c>
      <c r="O187" s="12">
        <v>140</v>
      </c>
      <c r="P187">
        <v>99</v>
      </c>
      <c r="Q187" s="2">
        <f>Tabla1[[#This Row],[Precio unitario]]*Tabla1[[#This Row],[Cantidad]]</f>
        <v>13860</v>
      </c>
      <c r="R187" s="12">
        <v>1330.56</v>
      </c>
    </row>
    <row r="188" spans="2:18" x14ac:dyDescent="0.25">
      <c r="B188" s="8">
        <v>1210</v>
      </c>
      <c r="C188" s="5">
        <v>43284</v>
      </c>
      <c r="D188" s="8">
        <v>3</v>
      </c>
      <c r="E188" t="s">
        <v>11</v>
      </c>
      <c r="F188" t="s">
        <v>43</v>
      </c>
      <c r="G188" t="s">
        <v>44</v>
      </c>
      <c r="H188" t="s">
        <v>49</v>
      </c>
      <c r="I188" t="s">
        <v>39</v>
      </c>
      <c r="J188" s="5">
        <v>43286</v>
      </c>
      <c r="K188" t="s">
        <v>54</v>
      </c>
      <c r="L188" t="s">
        <v>60</v>
      </c>
      <c r="M188" t="s">
        <v>74</v>
      </c>
      <c r="N188" t="s">
        <v>84</v>
      </c>
      <c r="O188" s="12">
        <v>560</v>
      </c>
      <c r="P188">
        <v>10</v>
      </c>
      <c r="Q188" s="2">
        <f>Tabla1[[#This Row],[Precio unitario]]*Tabla1[[#This Row],[Cantidad]]</f>
        <v>5600</v>
      </c>
      <c r="R188" s="12">
        <v>560</v>
      </c>
    </row>
    <row r="189" spans="2:18" x14ac:dyDescent="0.25">
      <c r="B189" s="8">
        <v>1214</v>
      </c>
      <c r="C189" s="5">
        <v>43291</v>
      </c>
      <c r="D189" s="8">
        <v>10</v>
      </c>
      <c r="E189" t="s">
        <v>14</v>
      </c>
      <c r="F189" t="s">
        <v>33</v>
      </c>
      <c r="G189" t="s">
        <v>34</v>
      </c>
      <c r="H189" t="s">
        <v>48</v>
      </c>
      <c r="I189" t="s">
        <v>32</v>
      </c>
      <c r="J189" s="5">
        <v>43293</v>
      </c>
      <c r="K189" t="s">
        <v>54</v>
      </c>
      <c r="L189" t="s">
        <v>59</v>
      </c>
      <c r="M189" t="s">
        <v>70</v>
      </c>
      <c r="N189" t="s">
        <v>91</v>
      </c>
      <c r="O189" s="12">
        <v>140</v>
      </c>
      <c r="P189">
        <v>80</v>
      </c>
      <c r="Q189" s="2">
        <f>Tabla1[[#This Row],[Precio unitario]]*Tabla1[[#This Row],[Cantidad]]</f>
        <v>11200</v>
      </c>
      <c r="R189" s="12">
        <v>1086.3999999999999</v>
      </c>
    </row>
    <row r="190" spans="2:18" x14ac:dyDescent="0.25">
      <c r="B190" s="8">
        <v>1216</v>
      </c>
      <c r="C190" s="5">
        <v>43291</v>
      </c>
      <c r="D190" s="8">
        <v>10</v>
      </c>
      <c r="E190" t="s">
        <v>14</v>
      </c>
      <c r="F190" t="s">
        <v>33</v>
      </c>
      <c r="G190" t="s">
        <v>34</v>
      </c>
      <c r="H190" t="s">
        <v>48</v>
      </c>
      <c r="I190" t="s">
        <v>32</v>
      </c>
      <c r="J190" s="5"/>
      <c r="K190" t="s">
        <v>55</v>
      </c>
      <c r="L190"/>
      <c r="M190" t="s">
        <v>62</v>
      </c>
      <c r="N190" t="s">
        <v>91</v>
      </c>
      <c r="O190" s="12">
        <v>49</v>
      </c>
      <c r="P190">
        <v>27</v>
      </c>
      <c r="Q190" s="2">
        <f>Tabla1[[#This Row],[Precio unitario]]*Tabla1[[#This Row],[Cantidad]]</f>
        <v>1323</v>
      </c>
      <c r="R190" s="12">
        <v>127.00800000000001</v>
      </c>
    </row>
    <row r="191" spans="2:18" x14ac:dyDescent="0.25">
      <c r="B191" s="8">
        <v>1217</v>
      </c>
      <c r="C191" s="5">
        <v>43292</v>
      </c>
      <c r="D191" s="8">
        <v>11</v>
      </c>
      <c r="E191" t="s">
        <v>16</v>
      </c>
      <c r="F191" t="s">
        <v>37</v>
      </c>
      <c r="G191" t="s">
        <v>37</v>
      </c>
      <c r="H191" t="s">
        <v>45</v>
      </c>
      <c r="I191" t="s">
        <v>36</v>
      </c>
      <c r="J191" s="5"/>
      <c r="K191" t="s">
        <v>56</v>
      </c>
      <c r="L191"/>
      <c r="M191" t="s">
        <v>74</v>
      </c>
      <c r="N191" t="s">
        <v>84</v>
      </c>
      <c r="O191" s="12">
        <v>560</v>
      </c>
      <c r="P191">
        <v>97</v>
      </c>
      <c r="Q191" s="2">
        <f>Tabla1[[#This Row],[Precio unitario]]*Tabla1[[#This Row],[Cantidad]]</f>
        <v>54320</v>
      </c>
      <c r="R191" s="12">
        <v>5323.3600000000006</v>
      </c>
    </row>
    <row r="192" spans="2:18" x14ac:dyDescent="0.25">
      <c r="B192" s="8">
        <v>1218</v>
      </c>
      <c r="C192" s="5">
        <v>43282</v>
      </c>
      <c r="D192" s="8">
        <v>1</v>
      </c>
      <c r="E192" t="s">
        <v>17</v>
      </c>
      <c r="F192" t="s">
        <v>29</v>
      </c>
      <c r="G192" t="s">
        <v>30</v>
      </c>
      <c r="H192" t="s">
        <v>51</v>
      </c>
      <c r="I192" t="s">
        <v>31</v>
      </c>
      <c r="J192" s="5"/>
      <c r="K192" t="s">
        <v>56</v>
      </c>
      <c r="L192"/>
      <c r="M192" t="s">
        <v>68</v>
      </c>
      <c r="N192" t="s">
        <v>86</v>
      </c>
      <c r="O192" s="12">
        <v>257.59999999999997</v>
      </c>
      <c r="P192">
        <v>42</v>
      </c>
      <c r="Q192" s="2">
        <f>Tabla1[[#This Row],[Precio unitario]]*Tabla1[[#This Row],[Cantidad]]</f>
        <v>10819.199999999999</v>
      </c>
      <c r="R192" s="12">
        <v>1125.1967999999999</v>
      </c>
    </row>
    <row r="193" spans="2:18" x14ac:dyDescent="0.25">
      <c r="B193" s="8">
        <v>1219</v>
      </c>
      <c r="C193" s="5">
        <v>43309</v>
      </c>
      <c r="D193" s="8">
        <v>28</v>
      </c>
      <c r="E193" t="s">
        <v>13</v>
      </c>
      <c r="F193" t="s">
        <v>24</v>
      </c>
      <c r="G193" t="s">
        <v>38</v>
      </c>
      <c r="H193" t="s">
        <v>45</v>
      </c>
      <c r="I193" t="s">
        <v>36</v>
      </c>
      <c r="J193" s="5">
        <v>43311</v>
      </c>
      <c r="K193" t="s">
        <v>56</v>
      </c>
      <c r="L193" t="s">
        <v>59</v>
      </c>
      <c r="M193" t="s">
        <v>65</v>
      </c>
      <c r="N193" t="s">
        <v>82</v>
      </c>
      <c r="O193" s="12">
        <v>644</v>
      </c>
      <c r="P193">
        <v>24</v>
      </c>
      <c r="Q193" s="2">
        <f>Tabla1[[#This Row],[Precio unitario]]*Tabla1[[#This Row],[Cantidad]]</f>
        <v>15456</v>
      </c>
      <c r="R193" s="12">
        <v>1483.7759999999998</v>
      </c>
    </row>
    <row r="194" spans="2:18" x14ac:dyDescent="0.25">
      <c r="B194" s="8">
        <v>1220</v>
      </c>
      <c r="C194" s="5">
        <v>43290</v>
      </c>
      <c r="D194" s="8">
        <v>9</v>
      </c>
      <c r="E194" t="s">
        <v>18</v>
      </c>
      <c r="F194" t="s">
        <v>25</v>
      </c>
      <c r="G194" t="s">
        <v>26</v>
      </c>
      <c r="H194" t="s">
        <v>52</v>
      </c>
      <c r="I194" t="s">
        <v>39</v>
      </c>
      <c r="J194" s="5">
        <v>43292</v>
      </c>
      <c r="K194" t="s">
        <v>55</v>
      </c>
      <c r="L194" t="s">
        <v>58</v>
      </c>
      <c r="M194" t="s">
        <v>66</v>
      </c>
      <c r="N194" t="s">
        <v>83</v>
      </c>
      <c r="O194" s="12">
        <v>135.1</v>
      </c>
      <c r="P194">
        <v>90</v>
      </c>
      <c r="Q194" s="2">
        <f>Tabla1[[#This Row],[Precio unitario]]*Tabla1[[#This Row],[Cantidad]]</f>
        <v>12159</v>
      </c>
      <c r="R194" s="12">
        <v>1167.2640000000001</v>
      </c>
    </row>
    <row r="195" spans="2:18" x14ac:dyDescent="0.25">
      <c r="B195" s="8">
        <v>1221</v>
      </c>
      <c r="C195" s="5">
        <v>43287</v>
      </c>
      <c r="D195" s="8">
        <v>6</v>
      </c>
      <c r="E195" t="s">
        <v>12</v>
      </c>
      <c r="F195" t="s">
        <v>27</v>
      </c>
      <c r="G195" t="s">
        <v>28</v>
      </c>
      <c r="H195" t="s">
        <v>50</v>
      </c>
      <c r="I195" t="s">
        <v>31</v>
      </c>
      <c r="J195" s="5">
        <v>43289</v>
      </c>
      <c r="K195" t="s">
        <v>54</v>
      </c>
      <c r="L195" t="s">
        <v>59</v>
      </c>
      <c r="M195" t="s">
        <v>1</v>
      </c>
      <c r="N195" t="s">
        <v>93</v>
      </c>
      <c r="O195" s="12">
        <v>178.5</v>
      </c>
      <c r="P195">
        <v>28</v>
      </c>
      <c r="Q195" s="2">
        <f>Tabla1[[#This Row],[Precio unitario]]*Tabla1[[#This Row],[Cantidad]]</f>
        <v>4998</v>
      </c>
      <c r="R195" s="12">
        <v>499.80000000000007</v>
      </c>
    </row>
    <row r="196" spans="2:18" x14ac:dyDescent="0.25">
      <c r="B196" s="8">
        <v>1222</v>
      </c>
      <c r="C196" s="5">
        <v>43340</v>
      </c>
      <c r="D196" s="8">
        <v>28</v>
      </c>
      <c r="E196" t="s">
        <v>13</v>
      </c>
      <c r="F196" t="s">
        <v>24</v>
      </c>
      <c r="G196" t="s">
        <v>38</v>
      </c>
      <c r="H196" t="s">
        <v>45</v>
      </c>
      <c r="I196" t="s">
        <v>36</v>
      </c>
      <c r="J196" s="5">
        <v>43342</v>
      </c>
      <c r="K196" t="s">
        <v>56</v>
      </c>
      <c r="L196" t="s">
        <v>58</v>
      </c>
      <c r="M196" t="s">
        <v>65</v>
      </c>
      <c r="N196" t="s">
        <v>82</v>
      </c>
      <c r="O196" s="12">
        <v>644</v>
      </c>
      <c r="P196">
        <v>28</v>
      </c>
      <c r="Q196" s="2">
        <f>Tabla1[[#This Row],[Precio unitario]]*Tabla1[[#This Row],[Cantidad]]</f>
        <v>18032</v>
      </c>
      <c r="R196" s="12">
        <v>1875.3280000000004</v>
      </c>
    </row>
    <row r="197" spans="2:18" x14ac:dyDescent="0.25">
      <c r="B197" s="8">
        <v>1223</v>
      </c>
      <c r="C197" s="5">
        <v>43320</v>
      </c>
      <c r="D197" s="8">
        <v>8</v>
      </c>
      <c r="E197" t="s">
        <v>9</v>
      </c>
      <c r="F197" t="s">
        <v>23</v>
      </c>
      <c r="G197" t="s">
        <v>22</v>
      </c>
      <c r="H197" t="s">
        <v>51</v>
      </c>
      <c r="I197" t="s">
        <v>31</v>
      </c>
      <c r="J197" s="5">
        <v>43322</v>
      </c>
      <c r="K197" t="s">
        <v>56</v>
      </c>
      <c r="L197" t="s">
        <v>58</v>
      </c>
      <c r="M197" t="s">
        <v>1</v>
      </c>
      <c r="N197" t="s">
        <v>93</v>
      </c>
      <c r="O197" s="12">
        <v>178.5</v>
      </c>
      <c r="P197">
        <v>57</v>
      </c>
      <c r="Q197" s="2">
        <f>Tabla1[[#This Row],[Precio unitario]]*Tabla1[[#This Row],[Cantidad]]</f>
        <v>10174.5</v>
      </c>
      <c r="R197" s="12">
        <v>976.75199999999995</v>
      </c>
    </row>
    <row r="198" spans="2:18" x14ac:dyDescent="0.25">
      <c r="B198" s="8">
        <v>1224</v>
      </c>
      <c r="C198" s="5">
        <v>43322</v>
      </c>
      <c r="D198" s="8">
        <v>10</v>
      </c>
      <c r="E198" t="s">
        <v>14</v>
      </c>
      <c r="F198" t="s">
        <v>33</v>
      </c>
      <c r="G198" t="s">
        <v>34</v>
      </c>
      <c r="H198" t="s">
        <v>48</v>
      </c>
      <c r="I198" t="s">
        <v>32</v>
      </c>
      <c r="J198" s="5">
        <v>43324</v>
      </c>
      <c r="K198" t="s">
        <v>54</v>
      </c>
      <c r="L198" t="s">
        <v>59</v>
      </c>
      <c r="M198" t="s">
        <v>77</v>
      </c>
      <c r="N198" t="s">
        <v>82</v>
      </c>
      <c r="O198" s="12">
        <v>41.86</v>
      </c>
      <c r="P198">
        <v>23</v>
      </c>
      <c r="Q198" s="2">
        <f>Tabla1[[#This Row],[Precio unitario]]*Tabla1[[#This Row],[Cantidad]]</f>
        <v>962.78</v>
      </c>
      <c r="R198" s="12">
        <v>93.389660000000021</v>
      </c>
    </row>
    <row r="199" spans="2:18" x14ac:dyDescent="0.25">
      <c r="B199" s="8">
        <v>1225</v>
      </c>
      <c r="C199" s="5">
        <v>43319</v>
      </c>
      <c r="D199" s="8">
        <v>7</v>
      </c>
      <c r="E199" t="s">
        <v>15</v>
      </c>
      <c r="F199" t="s">
        <v>107</v>
      </c>
      <c r="G199" t="s">
        <v>107</v>
      </c>
      <c r="H199" t="s">
        <v>51</v>
      </c>
      <c r="I199" t="s">
        <v>31</v>
      </c>
      <c r="J199" s="5"/>
      <c r="L199"/>
      <c r="M199" t="s">
        <v>65</v>
      </c>
      <c r="N199" t="s">
        <v>82</v>
      </c>
      <c r="O199" s="12">
        <v>644</v>
      </c>
      <c r="P199">
        <v>86</v>
      </c>
      <c r="Q199" s="2">
        <f>Tabla1[[#This Row],[Precio unitario]]*Tabla1[[#This Row],[Cantidad]]</f>
        <v>55384</v>
      </c>
      <c r="R199" s="12">
        <v>5593.7840000000006</v>
      </c>
    </row>
    <row r="200" spans="2:18" x14ac:dyDescent="0.25">
      <c r="B200" s="8">
        <v>1226</v>
      </c>
      <c r="C200" s="5">
        <v>43322</v>
      </c>
      <c r="D200" s="8">
        <v>10</v>
      </c>
      <c r="E200" t="s">
        <v>14</v>
      </c>
      <c r="F200" t="s">
        <v>33</v>
      </c>
      <c r="G200" t="s">
        <v>34</v>
      </c>
      <c r="H200" t="s">
        <v>48</v>
      </c>
      <c r="I200" t="s">
        <v>32</v>
      </c>
      <c r="J200" s="5">
        <v>43324</v>
      </c>
      <c r="K200" t="s">
        <v>55</v>
      </c>
      <c r="L200"/>
      <c r="M200" t="s">
        <v>78</v>
      </c>
      <c r="N200" t="s">
        <v>94</v>
      </c>
      <c r="O200" s="12">
        <v>350</v>
      </c>
      <c r="P200">
        <v>47</v>
      </c>
      <c r="Q200" s="2">
        <f>Tabla1[[#This Row],[Precio unitario]]*Tabla1[[#This Row],[Cantidad]]</f>
        <v>16450</v>
      </c>
      <c r="R200" s="12">
        <v>1628.55</v>
      </c>
    </row>
    <row r="201" spans="2:18" x14ac:dyDescent="0.25">
      <c r="B201" s="8">
        <v>1227</v>
      </c>
      <c r="C201" s="5">
        <v>43322</v>
      </c>
      <c r="D201" s="8">
        <v>10</v>
      </c>
      <c r="E201" t="s">
        <v>14</v>
      </c>
      <c r="F201" t="s">
        <v>33</v>
      </c>
      <c r="G201" t="s">
        <v>34</v>
      </c>
      <c r="H201" t="s">
        <v>48</v>
      </c>
      <c r="I201" t="s">
        <v>32</v>
      </c>
      <c r="J201" s="5">
        <v>43324</v>
      </c>
      <c r="K201" t="s">
        <v>55</v>
      </c>
      <c r="L201"/>
      <c r="M201" t="s">
        <v>67</v>
      </c>
      <c r="N201" t="s">
        <v>85</v>
      </c>
      <c r="O201" s="12">
        <v>308</v>
      </c>
      <c r="P201">
        <v>97</v>
      </c>
      <c r="Q201" s="2">
        <f>Tabla1[[#This Row],[Precio unitario]]*Tabla1[[#This Row],[Cantidad]]</f>
        <v>29876</v>
      </c>
      <c r="R201" s="12">
        <v>3107.1040000000003</v>
      </c>
    </row>
    <row r="202" spans="2:18" x14ac:dyDescent="0.25">
      <c r="B202" s="8">
        <v>1228</v>
      </c>
      <c r="C202" s="5">
        <v>43322</v>
      </c>
      <c r="D202" s="8">
        <v>10</v>
      </c>
      <c r="E202" t="s">
        <v>14</v>
      </c>
      <c r="F202" t="s">
        <v>33</v>
      </c>
      <c r="G202" t="s">
        <v>34</v>
      </c>
      <c r="H202" t="s">
        <v>48</v>
      </c>
      <c r="I202" t="s">
        <v>32</v>
      </c>
      <c r="J202" s="5">
        <v>43324</v>
      </c>
      <c r="K202" t="s">
        <v>55</v>
      </c>
      <c r="L202"/>
      <c r="M202" t="s">
        <v>76</v>
      </c>
      <c r="N202" t="s">
        <v>92</v>
      </c>
      <c r="O202" s="12">
        <v>128.79999999999998</v>
      </c>
      <c r="P202">
        <v>96</v>
      </c>
      <c r="Q202" s="2">
        <f>Tabla1[[#This Row],[Precio unitario]]*Tabla1[[#This Row],[Cantidad]]</f>
        <v>12364.8</v>
      </c>
      <c r="R202" s="12">
        <v>1211.7503999999999</v>
      </c>
    </row>
    <row r="203" spans="2:18" x14ac:dyDescent="0.25">
      <c r="B203" s="8">
        <v>1229</v>
      </c>
      <c r="C203" s="5">
        <v>43323</v>
      </c>
      <c r="D203" s="8">
        <v>11</v>
      </c>
      <c r="E203" t="s">
        <v>16</v>
      </c>
      <c r="F203" t="s">
        <v>37</v>
      </c>
      <c r="G203" t="s">
        <v>37</v>
      </c>
      <c r="H203" t="s">
        <v>45</v>
      </c>
      <c r="I203" t="s">
        <v>36</v>
      </c>
      <c r="J203" s="5"/>
      <c r="K203" t="s">
        <v>56</v>
      </c>
      <c r="L203"/>
      <c r="M203" t="s">
        <v>62</v>
      </c>
      <c r="N203" t="s">
        <v>91</v>
      </c>
      <c r="O203" s="12">
        <v>49</v>
      </c>
      <c r="P203">
        <v>31</v>
      </c>
      <c r="Q203" s="2">
        <f>Tabla1[[#This Row],[Precio unitario]]*Tabla1[[#This Row],[Cantidad]]</f>
        <v>1519</v>
      </c>
      <c r="R203" s="12">
        <v>151.90000000000003</v>
      </c>
    </row>
    <row r="204" spans="2:18" x14ac:dyDescent="0.25">
      <c r="B204" s="8">
        <v>1230</v>
      </c>
      <c r="C204" s="5">
        <v>43323</v>
      </c>
      <c r="D204" s="8">
        <v>11</v>
      </c>
      <c r="E204" t="s">
        <v>16</v>
      </c>
      <c r="F204" t="s">
        <v>37</v>
      </c>
      <c r="G204" t="s">
        <v>37</v>
      </c>
      <c r="H204" t="s">
        <v>45</v>
      </c>
      <c r="I204" t="s">
        <v>36</v>
      </c>
      <c r="J204" s="5"/>
      <c r="K204" t="s">
        <v>56</v>
      </c>
      <c r="L204"/>
      <c r="M204" t="s">
        <v>77</v>
      </c>
      <c r="N204" t="s">
        <v>82</v>
      </c>
      <c r="O204" s="12">
        <v>41.86</v>
      </c>
      <c r="P204">
        <v>52</v>
      </c>
      <c r="Q204" s="2">
        <f>Tabla1[[#This Row],[Precio unitario]]*Tabla1[[#This Row],[Cantidad]]</f>
        <v>2176.7199999999998</v>
      </c>
      <c r="R204" s="12">
        <v>224.20216000000005</v>
      </c>
    </row>
    <row r="205" spans="2:18" x14ac:dyDescent="0.25">
      <c r="B205" s="8">
        <v>1231</v>
      </c>
      <c r="C205" s="5">
        <v>43313</v>
      </c>
      <c r="D205" s="8">
        <v>1</v>
      </c>
      <c r="E205" t="s">
        <v>17</v>
      </c>
      <c r="F205" t="s">
        <v>29</v>
      </c>
      <c r="G205" t="s">
        <v>30</v>
      </c>
      <c r="H205" t="s">
        <v>51</v>
      </c>
      <c r="I205" t="s">
        <v>31</v>
      </c>
      <c r="J205" s="5"/>
      <c r="L205"/>
      <c r="M205" t="s">
        <v>75</v>
      </c>
      <c r="N205" t="s">
        <v>82</v>
      </c>
      <c r="O205" s="12">
        <v>252</v>
      </c>
      <c r="P205">
        <v>91</v>
      </c>
      <c r="Q205" s="2">
        <f>Tabla1[[#This Row],[Precio unitario]]*Tabla1[[#This Row],[Cantidad]]</f>
        <v>22932</v>
      </c>
      <c r="R205" s="12">
        <v>2224.404</v>
      </c>
    </row>
    <row r="206" spans="2:18" x14ac:dyDescent="0.25">
      <c r="B206" s="8">
        <v>1232</v>
      </c>
      <c r="C206" s="5">
        <v>43313</v>
      </c>
      <c r="D206" s="8">
        <v>1</v>
      </c>
      <c r="E206" t="s">
        <v>17</v>
      </c>
      <c r="F206" t="s">
        <v>29</v>
      </c>
      <c r="G206" t="s">
        <v>30</v>
      </c>
      <c r="H206" t="s">
        <v>51</v>
      </c>
      <c r="I206" t="s">
        <v>31</v>
      </c>
      <c r="J206" s="5"/>
      <c r="L206"/>
      <c r="M206" t="s">
        <v>65</v>
      </c>
      <c r="N206" t="s">
        <v>82</v>
      </c>
      <c r="O206" s="12">
        <v>644</v>
      </c>
      <c r="P206">
        <v>14</v>
      </c>
      <c r="Q206" s="2">
        <f>Tabla1[[#This Row],[Precio unitario]]*Tabla1[[#This Row],[Cantidad]]</f>
        <v>9016</v>
      </c>
      <c r="R206" s="12">
        <v>892.58400000000006</v>
      </c>
    </row>
    <row r="207" spans="2:18" x14ac:dyDescent="0.25">
      <c r="B207" s="8">
        <v>1233</v>
      </c>
      <c r="C207" s="5">
        <v>43313</v>
      </c>
      <c r="D207" s="8">
        <v>1</v>
      </c>
      <c r="E207" t="s">
        <v>17</v>
      </c>
      <c r="F207" t="s">
        <v>29</v>
      </c>
      <c r="G207" t="s">
        <v>30</v>
      </c>
      <c r="H207" t="s">
        <v>51</v>
      </c>
      <c r="I207" t="s">
        <v>31</v>
      </c>
      <c r="J207" s="5"/>
      <c r="L207"/>
      <c r="M207" t="s">
        <v>77</v>
      </c>
      <c r="N207" t="s">
        <v>82</v>
      </c>
      <c r="O207" s="12">
        <v>41.86</v>
      </c>
      <c r="P207">
        <v>44</v>
      </c>
      <c r="Q207" s="2">
        <f>Tabla1[[#This Row],[Precio unitario]]*Tabla1[[#This Row],[Cantidad]]</f>
        <v>1841.84</v>
      </c>
      <c r="R207" s="12">
        <v>186.02584000000002</v>
      </c>
    </row>
    <row r="208" spans="2:18" x14ac:dyDescent="0.25">
      <c r="B208" s="8">
        <v>1234</v>
      </c>
      <c r="C208" s="5">
        <v>43340</v>
      </c>
      <c r="D208" s="8">
        <v>28</v>
      </c>
      <c r="E208" t="s">
        <v>13</v>
      </c>
      <c r="F208" t="s">
        <v>24</v>
      </c>
      <c r="G208" t="s">
        <v>38</v>
      </c>
      <c r="H208" t="s">
        <v>45</v>
      </c>
      <c r="I208" t="s">
        <v>36</v>
      </c>
      <c r="J208" s="5">
        <v>43342</v>
      </c>
      <c r="K208" t="s">
        <v>56</v>
      </c>
      <c r="L208" t="s">
        <v>59</v>
      </c>
      <c r="M208" t="s">
        <v>66</v>
      </c>
      <c r="N208" t="s">
        <v>83</v>
      </c>
      <c r="O208" s="12">
        <v>135.1</v>
      </c>
      <c r="P208">
        <v>97</v>
      </c>
      <c r="Q208" s="2">
        <f>Tabla1[[#This Row],[Precio unitario]]*Tabla1[[#This Row],[Cantidad]]</f>
        <v>13104.699999999999</v>
      </c>
      <c r="R208" s="12">
        <v>1336.6794000000002</v>
      </c>
    </row>
    <row r="209" spans="2:18" x14ac:dyDescent="0.25">
      <c r="B209" s="8">
        <v>1235</v>
      </c>
      <c r="C209" s="5">
        <v>43340</v>
      </c>
      <c r="D209" s="8">
        <v>28</v>
      </c>
      <c r="E209" t="s">
        <v>13</v>
      </c>
      <c r="F209" t="s">
        <v>24</v>
      </c>
      <c r="G209" t="s">
        <v>38</v>
      </c>
      <c r="H209" t="s">
        <v>45</v>
      </c>
      <c r="I209" t="s">
        <v>36</v>
      </c>
      <c r="J209" s="5">
        <v>43342</v>
      </c>
      <c r="K209" t="s">
        <v>56</v>
      </c>
      <c r="L209" t="s">
        <v>59</v>
      </c>
      <c r="M209" t="s">
        <v>68</v>
      </c>
      <c r="N209" t="s">
        <v>86</v>
      </c>
      <c r="O209" s="12">
        <v>257.59999999999997</v>
      </c>
      <c r="P209">
        <v>80</v>
      </c>
      <c r="Q209" s="2">
        <f>Tabla1[[#This Row],[Precio unitario]]*Tabla1[[#This Row],[Cantidad]]</f>
        <v>20607.999999999996</v>
      </c>
      <c r="R209" s="12">
        <v>2102.0160000000005</v>
      </c>
    </row>
    <row r="210" spans="2:18" x14ac:dyDescent="0.25">
      <c r="B210" s="8">
        <v>1236</v>
      </c>
      <c r="C210" s="5">
        <v>43321</v>
      </c>
      <c r="D210" s="8">
        <v>9</v>
      </c>
      <c r="E210" t="s">
        <v>18</v>
      </c>
      <c r="F210" t="s">
        <v>25</v>
      </c>
      <c r="G210" t="s">
        <v>26</v>
      </c>
      <c r="H210" t="s">
        <v>52</v>
      </c>
      <c r="I210" t="s">
        <v>39</v>
      </c>
      <c r="J210" s="5">
        <v>43323</v>
      </c>
      <c r="K210" t="s">
        <v>55</v>
      </c>
      <c r="L210" t="s">
        <v>58</v>
      </c>
      <c r="M210" t="s">
        <v>2</v>
      </c>
      <c r="N210" t="s">
        <v>3</v>
      </c>
      <c r="O210" s="12">
        <v>273</v>
      </c>
      <c r="P210">
        <v>66</v>
      </c>
      <c r="Q210" s="2">
        <f>Tabla1[[#This Row],[Precio unitario]]*Tabla1[[#This Row],[Cantidad]]</f>
        <v>18018</v>
      </c>
      <c r="R210" s="12">
        <v>1855.854</v>
      </c>
    </row>
    <row r="211" spans="2:18" x14ac:dyDescent="0.25">
      <c r="B211" s="8">
        <v>1237</v>
      </c>
      <c r="C211" s="5">
        <v>43321</v>
      </c>
      <c r="D211" s="8">
        <v>9</v>
      </c>
      <c r="E211" t="s">
        <v>18</v>
      </c>
      <c r="F211" t="s">
        <v>25</v>
      </c>
      <c r="G211" t="s">
        <v>26</v>
      </c>
      <c r="H211" t="s">
        <v>52</v>
      </c>
      <c r="I211" t="s">
        <v>39</v>
      </c>
      <c r="J211" s="5">
        <v>43323</v>
      </c>
      <c r="K211" t="s">
        <v>55</v>
      </c>
      <c r="L211" t="s">
        <v>58</v>
      </c>
      <c r="M211" t="s">
        <v>4</v>
      </c>
      <c r="N211" t="s">
        <v>87</v>
      </c>
      <c r="O211" s="12">
        <v>487.19999999999993</v>
      </c>
      <c r="P211">
        <v>32</v>
      </c>
      <c r="Q211" s="2">
        <f>Tabla1[[#This Row],[Precio unitario]]*Tabla1[[#This Row],[Cantidad]]</f>
        <v>15590.399999999998</v>
      </c>
      <c r="R211" s="12">
        <v>1559.04</v>
      </c>
    </row>
    <row r="212" spans="2:18" x14ac:dyDescent="0.25">
      <c r="B212" s="8">
        <v>1238</v>
      </c>
      <c r="C212" s="5">
        <v>43318</v>
      </c>
      <c r="D212" s="8">
        <v>6</v>
      </c>
      <c r="E212" t="s">
        <v>12</v>
      </c>
      <c r="F212" t="s">
        <v>27</v>
      </c>
      <c r="G212" t="s">
        <v>28</v>
      </c>
      <c r="H212" t="s">
        <v>50</v>
      </c>
      <c r="I212" t="s">
        <v>31</v>
      </c>
      <c r="J212" s="5">
        <v>43320</v>
      </c>
      <c r="K212" t="s">
        <v>54</v>
      </c>
      <c r="L212" t="s">
        <v>59</v>
      </c>
      <c r="M212" t="s">
        <v>61</v>
      </c>
      <c r="N212" t="s">
        <v>82</v>
      </c>
      <c r="O212" s="12">
        <v>196</v>
      </c>
      <c r="P212">
        <v>52</v>
      </c>
      <c r="Q212" s="2">
        <f>Tabla1[[#This Row],[Precio unitario]]*Tabla1[[#This Row],[Cantidad]]</f>
        <v>10192</v>
      </c>
      <c r="R212" s="12">
        <v>1019.1999999999999</v>
      </c>
    </row>
    <row r="213" spans="2:18" x14ac:dyDescent="0.25">
      <c r="B213" s="8">
        <v>1239</v>
      </c>
      <c r="C213" s="5">
        <v>43320</v>
      </c>
      <c r="D213" s="8">
        <v>8</v>
      </c>
      <c r="E213" t="s">
        <v>9</v>
      </c>
      <c r="F213" t="s">
        <v>23</v>
      </c>
      <c r="G213" t="s">
        <v>22</v>
      </c>
      <c r="H213" t="s">
        <v>51</v>
      </c>
      <c r="I213" t="s">
        <v>31</v>
      </c>
      <c r="J213" s="5">
        <v>43322</v>
      </c>
      <c r="K213" t="s">
        <v>54</v>
      </c>
      <c r="L213" t="s">
        <v>58</v>
      </c>
      <c r="M213" t="s">
        <v>74</v>
      </c>
      <c r="N213" t="s">
        <v>84</v>
      </c>
      <c r="O213" s="12">
        <v>560</v>
      </c>
      <c r="P213">
        <v>78</v>
      </c>
      <c r="Q213" s="2">
        <f>Tabla1[[#This Row],[Precio unitario]]*Tabla1[[#This Row],[Cantidad]]</f>
        <v>43680</v>
      </c>
      <c r="R213" s="12">
        <v>4455.3600000000006</v>
      </c>
    </row>
    <row r="214" spans="2:18" x14ac:dyDescent="0.25">
      <c r="B214" s="8">
        <v>1240</v>
      </c>
      <c r="C214" s="5">
        <v>43320</v>
      </c>
      <c r="D214" s="8">
        <v>8</v>
      </c>
      <c r="E214" t="s">
        <v>9</v>
      </c>
      <c r="F214" t="s">
        <v>23</v>
      </c>
      <c r="G214" t="s">
        <v>22</v>
      </c>
      <c r="H214" t="s">
        <v>51</v>
      </c>
      <c r="I214" t="s">
        <v>31</v>
      </c>
      <c r="J214" s="5">
        <v>43322</v>
      </c>
      <c r="K214" t="s">
        <v>54</v>
      </c>
      <c r="L214" t="s">
        <v>58</v>
      </c>
      <c r="M214" t="s">
        <v>76</v>
      </c>
      <c r="N214" t="s">
        <v>92</v>
      </c>
      <c r="O214" s="12">
        <v>128.79999999999998</v>
      </c>
      <c r="P214">
        <v>54</v>
      </c>
      <c r="Q214" s="2">
        <f>Tabla1[[#This Row],[Precio unitario]]*Tabla1[[#This Row],[Cantidad]]</f>
        <v>6955.1999999999989</v>
      </c>
      <c r="R214" s="12">
        <v>688.56479999999999</v>
      </c>
    </row>
    <row r="215" spans="2:18" x14ac:dyDescent="0.25">
      <c r="B215" s="8">
        <v>1241</v>
      </c>
      <c r="C215" s="5">
        <v>43337</v>
      </c>
      <c r="D215" s="8">
        <v>25</v>
      </c>
      <c r="E215" t="s">
        <v>19</v>
      </c>
      <c r="F215" t="s">
        <v>33</v>
      </c>
      <c r="G215" t="s">
        <v>34</v>
      </c>
      <c r="H215" t="s">
        <v>48</v>
      </c>
      <c r="I215" t="s">
        <v>32</v>
      </c>
      <c r="J215" s="5">
        <v>43339</v>
      </c>
      <c r="K215" t="s">
        <v>55</v>
      </c>
      <c r="L215" t="s">
        <v>60</v>
      </c>
      <c r="M215" t="s">
        <v>73</v>
      </c>
      <c r="N215" t="s">
        <v>92</v>
      </c>
      <c r="O215" s="12">
        <v>140</v>
      </c>
      <c r="P215">
        <v>55</v>
      </c>
      <c r="Q215" s="2">
        <f>Tabla1[[#This Row],[Precio unitario]]*Tabla1[[#This Row],[Cantidad]]</f>
        <v>7700</v>
      </c>
      <c r="R215" s="12">
        <v>731.5</v>
      </c>
    </row>
    <row r="216" spans="2:18" x14ac:dyDescent="0.25">
      <c r="B216" s="8">
        <v>1242</v>
      </c>
      <c r="C216" s="5">
        <v>43338</v>
      </c>
      <c r="D216" s="8">
        <v>26</v>
      </c>
      <c r="E216" t="s">
        <v>20</v>
      </c>
      <c r="F216" t="s">
        <v>37</v>
      </c>
      <c r="G216" t="s">
        <v>37</v>
      </c>
      <c r="H216" t="s">
        <v>45</v>
      </c>
      <c r="I216" t="s">
        <v>36</v>
      </c>
      <c r="J216" s="5">
        <v>43340</v>
      </c>
      <c r="K216" t="s">
        <v>56</v>
      </c>
      <c r="L216" t="s">
        <v>59</v>
      </c>
      <c r="M216" t="s">
        <v>80</v>
      </c>
      <c r="N216" t="s">
        <v>89</v>
      </c>
      <c r="O216" s="12">
        <v>298.90000000000003</v>
      </c>
      <c r="P216">
        <v>60</v>
      </c>
      <c r="Q216" s="2">
        <f>Tabla1[[#This Row],[Precio unitario]]*Tabla1[[#This Row],[Cantidad]]</f>
        <v>17934.000000000004</v>
      </c>
      <c r="R216" s="12">
        <v>1811.3340000000001</v>
      </c>
    </row>
    <row r="217" spans="2:18" x14ac:dyDescent="0.25">
      <c r="B217" s="8">
        <v>1243</v>
      </c>
      <c r="C217" s="5">
        <v>43338</v>
      </c>
      <c r="D217" s="8">
        <v>26</v>
      </c>
      <c r="E217" t="s">
        <v>20</v>
      </c>
      <c r="F217" t="s">
        <v>37</v>
      </c>
      <c r="G217" t="s">
        <v>37</v>
      </c>
      <c r="H217" t="s">
        <v>45</v>
      </c>
      <c r="I217" t="s">
        <v>36</v>
      </c>
      <c r="J217" s="5">
        <v>43340</v>
      </c>
      <c r="K217" t="s">
        <v>56</v>
      </c>
      <c r="L217" t="s">
        <v>59</v>
      </c>
      <c r="M217" t="s">
        <v>66</v>
      </c>
      <c r="N217" t="s">
        <v>83</v>
      </c>
      <c r="O217" s="12">
        <v>135.1</v>
      </c>
      <c r="P217">
        <v>19</v>
      </c>
      <c r="Q217" s="2">
        <f>Tabla1[[#This Row],[Precio unitario]]*Tabla1[[#This Row],[Cantidad]]</f>
        <v>2566.9</v>
      </c>
      <c r="R217" s="12">
        <v>243.85550000000001</v>
      </c>
    </row>
    <row r="218" spans="2:18" x14ac:dyDescent="0.25">
      <c r="B218" s="8">
        <v>1244</v>
      </c>
      <c r="C218" s="5">
        <v>43338</v>
      </c>
      <c r="D218" s="8">
        <v>26</v>
      </c>
      <c r="E218" t="s">
        <v>20</v>
      </c>
      <c r="F218" t="s">
        <v>37</v>
      </c>
      <c r="G218" t="s">
        <v>37</v>
      </c>
      <c r="H218" t="s">
        <v>45</v>
      </c>
      <c r="I218" t="s">
        <v>36</v>
      </c>
      <c r="J218" s="5">
        <v>43340</v>
      </c>
      <c r="K218" t="s">
        <v>56</v>
      </c>
      <c r="L218" t="s">
        <v>59</v>
      </c>
      <c r="M218" t="s">
        <v>68</v>
      </c>
      <c r="N218" t="s">
        <v>86</v>
      </c>
      <c r="O218" s="12">
        <v>257.59999999999997</v>
      </c>
      <c r="P218">
        <v>66</v>
      </c>
      <c r="Q218" s="2">
        <f>Tabla1[[#This Row],[Precio unitario]]*Tabla1[[#This Row],[Cantidad]]</f>
        <v>17001.599999999999</v>
      </c>
      <c r="R218" s="12">
        <v>1751.1648</v>
      </c>
    </row>
    <row r="219" spans="2:18" x14ac:dyDescent="0.25">
      <c r="B219" s="8">
        <v>1245</v>
      </c>
      <c r="C219" s="5">
        <v>43341</v>
      </c>
      <c r="D219" s="8">
        <v>29</v>
      </c>
      <c r="E219" t="s">
        <v>10</v>
      </c>
      <c r="F219" t="s">
        <v>40</v>
      </c>
      <c r="G219" t="s">
        <v>26</v>
      </c>
      <c r="H219" t="s">
        <v>47</v>
      </c>
      <c r="I219" t="s">
        <v>39</v>
      </c>
      <c r="J219" s="5">
        <v>43343</v>
      </c>
      <c r="K219" t="s">
        <v>54</v>
      </c>
      <c r="L219" t="s">
        <v>58</v>
      </c>
      <c r="M219" t="s">
        <v>61</v>
      </c>
      <c r="N219" t="s">
        <v>82</v>
      </c>
      <c r="O219" s="12">
        <v>196</v>
      </c>
      <c r="P219">
        <v>42</v>
      </c>
      <c r="Q219" s="2">
        <f>Tabla1[[#This Row],[Precio unitario]]*Tabla1[[#This Row],[Cantidad]]</f>
        <v>8232</v>
      </c>
      <c r="R219" s="12">
        <v>831.43200000000002</v>
      </c>
    </row>
    <row r="220" spans="2:18" x14ac:dyDescent="0.25">
      <c r="B220" s="8">
        <v>1246</v>
      </c>
      <c r="C220" s="5">
        <v>43318</v>
      </c>
      <c r="D220" s="8">
        <v>6</v>
      </c>
      <c r="E220" t="s">
        <v>12</v>
      </c>
      <c r="F220" t="s">
        <v>27</v>
      </c>
      <c r="G220" t="s">
        <v>28</v>
      </c>
      <c r="H220" t="s">
        <v>50</v>
      </c>
      <c r="I220" t="s">
        <v>31</v>
      </c>
      <c r="J220" s="5">
        <v>43320</v>
      </c>
      <c r="K220" t="s">
        <v>56</v>
      </c>
      <c r="L220" t="s">
        <v>58</v>
      </c>
      <c r="M220" t="s">
        <v>1</v>
      </c>
      <c r="N220" t="s">
        <v>93</v>
      </c>
      <c r="O220" s="12">
        <v>178.5</v>
      </c>
      <c r="P220">
        <v>72</v>
      </c>
      <c r="Q220" s="2">
        <f>Tabla1[[#This Row],[Precio unitario]]*Tabla1[[#This Row],[Cantidad]]</f>
        <v>12852</v>
      </c>
      <c r="R220" s="12">
        <v>1246.644</v>
      </c>
    </row>
    <row r="221" spans="2:18" x14ac:dyDescent="0.25">
      <c r="B221" s="8">
        <v>1248</v>
      </c>
      <c r="C221" s="5">
        <v>43316</v>
      </c>
      <c r="D221" s="8">
        <v>4</v>
      </c>
      <c r="E221" t="s">
        <v>7</v>
      </c>
      <c r="F221" t="s">
        <v>35</v>
      </c>
      <c r="G221" t="s">
        <v>35</v>
      </c>
      <c r="H221" t="s">
        <v>46</v>
      </c>
      <c r="I221" t="s">
        <v>32</v>
      </c>
      <c r="J221" s="5">
        <v>43318</v>
      </c>
      <c r="K221" t="s">
        <v>55</v>
      </c>
      <c r="L221" t="s">
        <v>59</v>
      </c>
      <c r="M221" t="s">
        <v>72</v>
      </c>
      <c r="N221" t="s">
        <v>94</v>
      </c>
      <c r="O221" s="12">
        <v>1134</v>
      </c>
      <c r="P221">
        <v>32</v>
      </c>
      <c r="Q221" s="2">
        <f>Tabla1[[#This Row],[Precio unitario]]*Tabla1[[#This Row],[Cantidad]]</f>
        <v>36288</v>
      </c>
      <c r="R221" s="12">
        <v>3519.9359999999997</v>
      </c>
    </row>
    <row r="222" spans="2:18" x14ac:dyDescent="0.25">
      <c r="B222" s="8">
        <v>1249</v>
      </c>
      <c r="C222" s="5">
        <v>43316</v>
      </c>
      <c r="D222" s="8">
        <v>4</v>
      </c>
      <c r="E222" t="s">
        <v>7</v>
      </c>
      <c r="F222" t="s">
        <v>35</v>
      </c>
      <c r="G222" t="s">
        <v>35</v>
      </c>
      <c r="H222" t="s">
        <v>46</v>
      </c>
      <c r="I222" t="s">
        <v>32</v>
      </c>
      <c r="J222" s="5">
        <v>43318</v>
      </c>
      <c r="K222" t="s">
        <v>55</v>
      </c>
      <c r="L222" t="s">
        <v>59</v>
      </c>
      <c r="M222" t="s">
        <v>81</v>
      </c>
      <c r="N222" t="s">
        <v>90</v>
      </c>
      <c r="O222" s="12">
        <v>98</v>
      </c>
      <c r="P222">
        <v>76</v>
      </c>
      <c r="Q222" s="2">
        <f>Tabla1[[#This Row],[Precio unitario]]*Tabla1[[#This Row],[Cantidad]]</f>
        <v>7448</v>
      </c>
      <c r="R222" s="12">
        <v>752.24800000000005</v>
      </c>
    </row>
    <row r="223" spans="2:18" x14ac:dyDescent="0.25">
      <c r="B223" s="8">
        <v>1250</v>
      </c>
      <c r="C223" s="5">
        <v>43353</v>
      </c>
      <c r="D223" s="8">
        <v>10</v>
      </c>
      <c r="E223" t="s">
        <v>14</v>
      </c>
      <c r="F223" t="s">
        <v>33</v>
      </c>
      <c r="G223" t="s">
        <v>34</v>
      </c>
      <c r="H223" t="s">
        <v>48</v>
      </c>
      <c r="I223" t="s">
        <v>32</v>
      </c>
      <c r="J223" s="5">
        <v>43355</v>
      </c>
      <c r="K223" t="s">
        <v>55</v>
      </c>
      <c r="L223"/>
      <c r="M223" t="s">
        <v>76</v>
      </c>
      <c r="N223" t="s">
        <v>92</v>
      </c>
      <c r="O223" s="12">
        <v>128.79999999999998</v>
      </c>
      <c r="P223">
        <v>83</v>
      </c>
      <c r="Q223" s="2">
        <f>Tabla1[[#This Row],[Precio unitario]]*Tabla1[[#This Row],[Cantidad]]</f>
        <v>10690.399999999998</v>
      </c>
      <c r="R223" s="12">
        <v>1047.6591999999998</v>
      </c>
    </row>
    <row r="224" spans="2:18" x14ac:dyDescent="0.25">
      <c r="B224" s="8">
        <v>1251</v>
      </c>
      <c r="C224" s="5">
        <v>43354</v>
      </c>
      <c r="D224" s="8">
        <v>11</v>
      </c>
      <c r="E224" t="s">
        <v>16</v>
      </c>
      <c r="F224" t="s">
        <v>37</v>
      </c>
      <c r="G224" t="s">
        <v>37</v>
      </c>
      <c r="H224" t="s">
        <v>45</v>
      </c>
      <c r="I224" t="s">
        <v>36</v>
      </c>
      <c r="J224" s="5"/>
      <c r="K224" t="s">
        <v>56</v>
      </c>
      <c r="L224"/>
      <c r="M224" t="s">
        <v>62</v>
      </c>
      <c r="N224" t="s">
        <v>91</v>
      </c>
      <c r="O224" s="12">
        <v>49</v>
      </c>
      <c r="P224">
        <v>91</v>
      </c>
      <c r="Q224" s="2">
        <f>Tabla1[[#This Row],[Precio unitario]]*Tabla1[[#This Row],[Cantidad]]</f>
        <v>4459</v>
      </c>
      <c r="R224" s="12">
        <v>436.98200000000003</v>
      </c>
    </row>
    <row r="225" spans="2:18" x14ac:dyDescent="0.25">
      <c r="B225" s="8">
        <v>1252</v>
      </c>
      <c r="C225" s="5">
        <v>43354</v>
      </c>
      <c r="D225" s="8">
        <v>11</v>
      </c>
      <c r="E225" t="s">
        <v>16</v>
      </c>
      <c r="F225" t="s">
        <v>37</v>
      </c>
      <c r="G225" t="s">
        <v>37</v>
      </c>
      <c r="H225" t="s">
        <v>45</v>
      </c>
      <c r="I225" t="s">
        <v>36</v>
      </c>
      <c r="J225" s="5"/>
      <c r="K225" t="s">
        <v>56</v>
      </c>
      <c r="L225"/>
      <c r="M225" t="s">
        <v>77</v>
      </c>
      <c r="N225" t="s">
        <v>82</v>
      </c>
      <c r="O225" s="12">
        <v>41.86</v>
      </c>
      <c r="P225">
        <v>64</v>
      </c>
      <c r="Q225" s="2">
        <f>Tabla1[[#This Row],[Precio unitario]]*Tabla1[[#This Row],[Cantidad]]</f>
        <v>2679.04</v>
      </c>
      <c r="R225" s="12">
        <v>273.26208000000003</v>
      </c>
    </row>
    <row r="226" spans="2:18" x14ac:dyDescent="0.25">
      <c r="B226" s="8">
        <v>1253</v>
      </c>
      <c r="C226" s="5">
        <v>43344</v>
      </c>
      <c r="D226" s="8">
        <v>1</v>
      </c>
      <c r="E226" t="s">
        <v>17</v>
      </c>
      <c r="F226" t="s">
        <v>29</v>
      </c>
      <c r="G226" t="s">
        <v>30</v>
      </c>
      <c r="H226" t="s">
        <v>51</v>
      </c>
      <c r="I226" t="s">
        <v>31</v>
      </c>
      <c r="J226" s="5"/>
      <c r="L226"/>
      <c r="M226" t="s">
        <v>75</v>
      </c>
      <c r="N226" t="s">
        <v>82</v>
      </c>
      <c r="O226" s="12">
        <v>252</v>
      </c>
      <c r="P226">
        <v>58</v>
      </c>
      <c r="Q226" s="2">
        <f>Tabla1[[#This Row],[Precio unitario]]*Tabla1[[#This Row],[Cantidad]]</f>
        <v>14616</v>
      </c>
      <c r="R226" s="12">
        <v>1446.9840000000002</v>
      </c>
    </row>
    <row r="227" spans="2:18" x14ac:dyDescent="0.25">
      <c r="B227" s="8">
        <v>1254</v>
      </c>
      <c r="C227" s="5">
        <v>43344</v>
      </c>
      <c r="D227" s="8">
        <v>1</v>
      </c>
      <c r="E227" t="s">
        <v>17</v>
      </c>
      <c r="F227" t="s">
        <v>29</v>
      </c>
      <c r="G227" t="s">
        <v>30</v>
      </c>
      <c r="H227" t="s">
        <v>51</v>
      </c>
      <c r="I227" t="s">
        <v>31</v>
      </c>
      <c r="J227" s="5"/>
      <c r="L227"/>
      <c r="M227" t="s">
        <v>65</v>
      </c>
      <c r="N227" t="s">
        <v>82</v>
      </c>
      <c r="O227" s="12">
        <v>644</v>
      </c>
      <c r="P227">
        <v>97</v>
      </c>
      <c r="Q227" s="2">
        <f>Tabla1[[#This Row],[Precio unitario]]*Tabla1[[#This Row],[Cantidad]]</f>
        <v>62468</v>
      </c>
      <c r="R227" s="12">
        <v>6496.6720000000005</v>
      </c>
    </row>
    <row r="228" spans="2:18" x14ac:dyDescent="0.25">
      <c r="B228" s="8">
        <v>1255</v>
      </c>
      <c r="C228" s="5">
        <v>43344</v>
      </c>
      <c r="D228" s="8">
        <v>1</v>
      </c>
      <c r="E228" t="s">
        <v>17</v>
      </c>
      <c r="F228" t="s">
        <v>29</v>
      </c>
      <c r="G228" t="s">
        <v>30</v>
      </c>
      <c r="H228" t="s">
        <v>51</v>
      </c>
      <c r="I228" t="s">
        <v>31</v>
      </c>
      <c r="J228" s="5"/>
      <c r="L228"/>
      <c r="M228" t="s">
        <v>77</v>
      </c>
      <c r="N228" t="s">
        <v>82</v>
      </c>
      <c r="O228" s="12">
        <v>41.86</v>
      </c>
      <c r="P228">
        <v>14</v>
      </c>
      <c r="Q228" s="2">
        <f>Tabla1[[#This Row],[Precio unitario]]*Tabla1[[#This Row],[Cantidad]]</f>
        <v>586.04</v>
      </c>
      <c r="R228" s="12">
        <v>60.948160000000001</v>
      </c>
    </row>
    <row r="229" spans="2:18" x14ac:dyDescent="0.25">
      <c r="B229" s="8">
        <v>1256</v>
      </c>
      <c r="C229" s="5">
        <v>43371</v>
      </c>
      <c r="D229" s="8">
        <v>28</v>
      </c>
      <c r="E229" t="s">
        <v>13</v>
      </c>
      <c r="F229" t="s">
        <v>24</v>
      </c>
      <c r="G229" t="s">
        <v>38</v>
      </c>
      <c r="H229" t="s">
        <v>45</v>
      </c>
      <c r="I229" t="s">
        <v>36</v>
      </c>
      <c r="J229" s="5">
        <v>43373</v>
      </c>
      <c r="K229" t="s">
        <v>56</v>
      </c>
      <c r="L229" t="s">
        <v>59</v>
      </c>
      <c r="M229" t="s">
        <v>66</v>
      </c>
      <c r="N229" t="s">
        <v>83</v>
      </c>
      <c r="O229" s="12">
        <v>135.1</v>
      </c>
      <c r="P229">
        <v>68</v>
      </c>
      <c r="Q229" s="2">
        <f>Tabla1[[#This Row],[Precio unitario]]*Tabla1[[#This Row],[Cantidad]]</f>
        <v>9186.7999999999993</v>
      </c>
      <c r="R229" s="12">
        <v>900.30640000000017</v>
      </c>
    </row>
    <row r="230" spans="2:18" x14ac:dyDescent="0.25">
      <c r="B230" s="8">
        <v>1257</v>
      </c>
      <c r="C230" s="5">
        <v>43371</v>
      </c>
      <c r="D230" s="8">
        <v>28</v>
      </c>
      <c r="E230" t="s">
        <v>13</v>
      </c>
      <c r="F230" t="s">
        <v>24</v>
      </c>
      <c r="G230" t="s">
        <v>38</v>
      </c>
      <c r="H230" t="s">
        <v>45</v>
      </c>
      <c r="I230" t="s">
        <v>36</v>
      </c>
      <c r="J230" s="5">
        <v>43373</v>
      </c>
      <c r="K230" t="s">
        <v>56</v>
      </c>
      <c r="L230" t="s">
        <v>59</v>
      </c>
      <c r="M230" t="s">
        <v>68</v>
      </c>
      <c r="N230" t="s">
        <v>86</v>
      </c>
      <c r="O230" s="12">
        <v>257.59999999999997</v>
      </c>
      <c r="P230">
        <v>32</v>
      </c>
      <c r="Q230" s="2">
        <f>Tabla1[[#This Row],[Precio unitario]]*Tabla1[[#This Row],[Cantidad]]</f>
        <v>8243.1999999999989</v>
      </c>
      <c r="R230" s="12">
        <v>824.31999999999994</v>
      </c>
    </row>
    <row r="231" spans="2:18" x14ac:dyDescent="0.25">
      <c r="B231" s="8">
        <v>1258</v>
      </c>
      <c r="C231" s="5">
        <v>43352</v>
      </c>
      <c r="D231" s="8">
        <v>9</v>
      </c>
      <c r="E231" t="s">
        <v>18</v>
      </c>
      <c r="F231" t="s">
        <v>25</v>
      </c>
      <c r="G231" t="s">
        <v>26</v>
      </c>
      <c r="H231" t="s">
        <v>52</v>
      </c>
      <c r="I231" t="s">
        <v>39</v>
      </c>
      <c r="J231" s="5">
        <v>43354</v>
      </c>
      <c r="K231" t="s">
        <v>55</v>
      </c>
      <c r="L231" t="s">
        <v>58</v>
      </c>
      <c r="M231" t="s">
        <v>2</v>
      </c>
      <c r="N231" t="s">
        <v>3</v>
      </c>
      <c r="O231" s="12">
        <v>273</v>
      </c>
      <c r="P231">
        <v>48</v>
      </c>
      <c r="Q231" s="2">
        <f>Tabla1[[#This Row],[Precio unitario]]*Tabla1[[#This Row],[Cantidad]]</f>
        <v>13104</v>
      </c>
      <c r="R231" s="12">
        <v>1323.5040000000001</v>
      </c>
    </row>
    <row r="232" spans="2:18" x14ac:dyDescent="0.25">
      <c r="B232" s="8">
        <v>1259</v>
      </c>
      <c r="C232" s="5">
        <v>43352</v>
      </c>
      <c r="D232" s="8">
        <v>9</v>
      </c>
      <c r="E232" t="s">
        <v>18</v>
      </c>
      <c r="F232" t="s">
        <v>25</v>
      </c>
      <c r="G232" t="s">
        <v>26</v>
      </c>
      <c r="H232" t="s">
        <v>52</v>
      </c>
      <c r="I232" t="s">
        <v>39</v>
      </c>
      <c r="J232" s="5">
        <v>43354</v>
      </c>
      <c r="K232" t="s">
        <v>55</v>
      </c>
      <c r="L232" t="s">
        <v>58</v>
      </c>
      <c r="M232" t="s">
        <v>4</v>
      </c>
      <c r="N232" t="s">
        <v>87</v>
      </c>
      <c r="O232" s="12">
        <v>487.19999999999993</v>
      </c>
      <c r="P232">
        <v>57</v>
      </c>
      <c r="Q232" s="2">
        <f>Tabla1[[#This Row],[Precio unitario]]*Tabla1[[#This Row],[Cantidad]]</f>
        <v>27770.399999999998</v>
      </c>
      <c r="R232" s="12">
        <v>2721.4992000000002</v>
      </c>
    </row>
    <row r="233" spans="2:18" x14ac:dyDescent="0.25">
      <c r="B233" s="8">
        <v>1260</v>
      </c>
      <c r="C233" s="5">
        <v>43349</v>
      </c>
      <c r="D233" s="8">
        <v>6</v>
      </c>
      <c r="E233" t="s">
        <v>12</v>
      </c>
      <c r="F233" t="s">
        <v>27</v>
      </c>
      <c r="G233" t="s">
        <v>28</v>
      </c>
      <c r="H233" t="s">
        <v>50</v>
      </c>
      <c r="I233" t="s">
        <v>31</v>
      </c>
      <c r="J233" s="5">
        <v>43351</v>
      </c>
      <c r="K233" t="s">
        <v>54</v>
      </c>
      <c r="L233" t="s">
        <v>59</v>
      </c>
      <c r="M233" t="s">
        <v>61</v>
      </c>
      <c r="N233" t="s">
        <v>82</v>
      </c>
      <c r="O233" s="12">
        <v>196</v>
      </c>
      <c r="P233">
        <v>67</v>
      </c>
      <c r="Q233" s="2">
        <f>Tabla1[[#This Row],[Precio unitario]]*Tabla1[[#This Row],[Cantidad]]</f>
        <v>13132</v>
      </c>
      <c r="R233" s="12">
        <v>1378.8600000000001</v>
      </c>
    </row>
    <row r="234" spans="2:18" x14ac:dyDescent="0.25">
      <c r="B234" s="8">
        <v>1261</v>
      </c>
      <c r="C234" s="5">
        <v>43351</v>
      </c>
      <c r="D234" s="8">
        <v>8</v>
      </c>
      <c r="E234" t="s">
        <v>9</v>
      </c>
      <c r="F234" t="s">
        <v>23</v>
      </c>
      <c r="G234" t="s">
        <v>22</v>
      </c>
      <c r="H234" t="s">
        <v>51</v>
      </c>
      <c r="I234" t="s">
        <v>31</v>
      </c>
      <c r="J234" s="5">
        <v>43353</v>
      </c>
      <c r="K234" t="s">
        <v>54</v>
      </c>
      <c r="L234" t="s">
        <v>58</v>
      </c>
      <c r="M234" t="s">
        <v>74</v>
      </c>
      <c r="N234" t="s">
        <v>84</v>
      </c>
      <c r="O234" s="12">
        <v>560</v>
      </c>
      <c r="P234">
        <v>48</v>
      </c>
      <c r="Q234" s="2">
        <f>Tabla1[[#This Row],[Precio unitario]]*Tabla1[[#This Row],[Cantidad]]</f>
        <v>26880</v>
      </c>
      <c r="R234" s="12">
        <v>2634.24</v>
      </c>
    </row>
    <row r="235" spans="2:18" x14ac:dyDescent="0.25">
      <c r="B235" s="8">
        <v>1262</v>
      </c>
      <c r="C235" s="5">
        <v>43351</v>
      </c>
      <c r="D235" s="8">
        <v>8</v>
      </c>
      <c r="E235" t="s">
        <v>9</v>
      </c>
      <c r="F235" t="s">
        <v>23</v>
      </c>
      <c r="G235" t="s">
        <v>22</v>
      </c>
      <c r="H235" t="s">
        <v>51</v>
      </c>
      <c r="I235" t="s">
        <v>31</v>
      </c>
      <c r="J235" s="5">
        <v>43353</v>
      </c>
      <c r="K235" t="s">
        <v>54</v>
      </c>
      <c r="L235" t="s">
        <v>58</v>
      </c>
      <c r="M235" t="s">
        <v>76</v>
      </c>
      <c r="N235" t="s">
        <v>92</v>
      </c>
      <c r="O235" s="12">
        <v>128.79999999999998</v>
      </c>
      <c r="P235">
        <v>77</v>
      </c>
      <c r="Q235" s="2">
        <f>Tabla1[[#This Row],[Precio unitario]]*Tabla1[[#This Row],[Cantidad]]</f>
        <v>9917.5999999999985</v>
      </c>
      <c r="R235" s="12">
        <v>1011.5952</v>
      </c>
    </row>
    <row r="236" spans="2:18" x14ac:dyDescent="0.25">
      <c r="B236" s="8">
        <v>1263</v>
      </c>
      <c r="C236" s="5">
        <v>43368</v>
      </c>
      <c r="D236" s="8">
        <v>25</v>
      </c>
      <c r="E236" t="s">
        <v>19</v>
      </c>
      <c r="F236" t="s">
        <v>33</v>
      </c>
      <c r="G236" t="s">
        <v>34</v>
      </c>
      <c r="H236" t="s">
        <v>48</v>
      </c>
      <c r="I236" t="s">
        <v>32</v>
      </c>
      <c r="J236" s="5">
        <v>43370</v>
      </c>
      <c r="K236" t="s">
        <v>55</v>
      </c>
      <c r="L236" t="s">
        <v>60</v>
      </c>
      <c r="M236" t="s">
        <v>73</v>
      </c>
      <c r="N236" t="s">
        <v>92</v>
      </c>
      <c r="O236" s="12">
        <v>140</v>
      </c>
      <c r="P236">
        <v>94</v>
      </c>
      <c r="Q236" s="2">
        <f>Tabla1[[#This Row],[Precio unitario]]*Tabla1[[#This Row],[Cantidad]]</f>
        <v>13160</v>
      </c>
      <c r="R236" s="12">
        <v>1368.64</v>
      </c>
    </row>
    <row r="237" spans="2:18" x14ac:dyDescent="0.25">
      <c r="B237" s="8">
        <v>1264</v>
      </c>
      <c r="C237" s="5">
        <v>43369</v>
      </c>
      <c r="D237" s="8">
        <v>26</v>
      </c>
      <c r="E237" t="s">
        <v>20</v>
      </c>
      <c r="F237" t="s">
        <v>37</v>
      </c>
      <c r="G237" t="s">
        <v>37</v>
      </c>
      <c r="H237" t="s">
        <v>45</v>
      </c>
      <c r="I237" t="s">
        <v>36</v>
      </c>
      <c r="J237" s="5">
        <v>43371</v>
      </c>
      <c r="K237" t="s">
        <v>56</v>
      </c>
      <c r="L237" t="s">
        <v>59</v>
      </c>
      <c r="M237" t="s">
        <v>80</v>
      </c>
      <c r="N237" t="s">
        <v>89</v>
      </c>
      <c r="O237" s="12">
        <v>298.90000000000003</v>
      </c>
      <c r="P237">
        <v>54</v>
      </c>
      <c r="Q237" s="2">
        <f>Tabla1[[#This Row],[Precio unitario]]*Tabla1[[#This Row],[Cantidad]]</f>
        <v>16140.600000000002</v>
      </c>
      <c r="R237" s="12">
        <v>1694.7630000000004</v>
      </c>
    </row>
    <row r="238" spans="2:18" x14ac:dyDescent="0.25">
      <c r="B238" s="8">
        <v>1265</v>
      </c>
      <c r="C238" s="5">
        <v>43369</v>
      </c>
      <c r="D238" s="8">
        <v>26</v>
      </c>
      <c r="E238" t="s">
        <v>20</v>
      </c>
      <c r="F238" t="s">
        <v>37</v>
      </c>
      <c r="G238" t="s">
        <v>37</v>
      </c>
      <c r="H238" t="s">
        <v>45</v>
      </c>
      <c r="I238" t="s">
        <v>36</v>
      </c>
      <c r="J238" s="5">
        <v>43371</v>
      </c>
      <c r="K238" t="s">
        <v>56</v>
      </c>
      <c r="L238" t="s">
        <v>59</v>
      </c>
      <c r="M238" t="s">
        <v>66</v>
      </c>
      <c r="N238" t="s">
        <v>83</v>
      </c>
      <c r="O238" s="12">
        <v>135.1</v>
      </c>
      <c r="P238">
        <v>43</v>
      </c>
      <c r="Q238" s="2">
        <f>Tabla1[[#This Row],[Precio unitario]]*Tabla1[[#This Row],[Cantidad]]</f>
        <v>5809.3</v>
      </c>
      <c r="R238" s="12">
        <v>563.50210000000004</v>
      </c>
    </row>
    <row r="239" spans="2:18" x14ac:dyDescent="0.25">
      <c r="B239" s="8">
        <v>1266</v>
      </c>
      <c r="C239" s="5">
        <v>43369</v>
      </c>
      <c r="D239" s="8">
        <v>26</v>
      </c>
      <c r="E239" t="s">
        <v>20</v>
      </c>
      <c r="F239" t="s">
        <v>37</v>
      </c>
      <c r="G239" t="s">
        <v>37</v>
      </c>
      <c r="H239" t="s">
        <v>45</v>
      </c>
      <c r="I239" t="s">
        <v>36</v>
      </c>
      <c r="J239" s="5">
        <v>43371</v>
      </c>
      <c r="K239" t="s">
        <v>56</v>
      </c>
      <c r="L239" t="s">
        <v>59</v>
      </c>
      <c r="M239" t="s">
        <v>68</v>
      </c>
      <c r="N239" t="s">
        <v>86</v>
      </c>
      <c r="O239" s="12">
        <v>257.59999999999997</v>
      </c>
      <c r="P239">
        <v>71</v>
      </c>
      <c r="Q239" s="2">
        <f>Tabla1[[#This Row],[Precio unitario]]*Tabla1[[#This Row],[Cantidad]]</f>
        <v>18289.599999999999</v>
      </c>
      <c r="R239" s="12">
        <v>1883.8287999999998</v>
      </c>
    </row>
    <row r="240" spans="2:18" x14ac:dyDescent="0.25">
      <c r="B240" s="8">
        <v>1267</v>
      </c>
      <c r="C240" s="5">
        <v>43372</v>
      </c>
      <c r="D240" s="8">
        <v>29</v>
      </c>
      <c r="E240" t="s">
        <v>10</v>
      </c>
      <c r="F240" t="s">
        <v>40</v>
      </c>
      <c r="G240" t="s">
        <v>26</v>
      </c>
      <c r="H240" t="s">
        <v>47</v>
      </c>
      <c r="I240" t="s">
        <v>39</v>
      </c>
      <c r="J240" s="5">
        <v>43374</v>
      </c>
      <c r="K240" t="s">
        <v>54</v>
      </c>
      <c r="L240" t="s">
        <v>58</v>
      </c>
      <c r="M240" t="s">
        <v>61</v>
      </c>
      <c r="N240" t="s">
        <v>82</v>
      </c>
      <c r="O240" s="12">
        <v>196</v>
      </c>
      <c r="P240">
        <v>50</v>
      </c>
      <c r="Q240" s="2">
        <f>Tabla1[[#This Row],[Precio unitario]]*Tabla1[[#This Row],[Cantidad]]</f>
        <v>9800</v>
      </c>
      <c r="R240" s="12">
        <v>940.80000000000007</v>
      </c>
    </row>
    <row r="241" spans="2:18" x14ac:dyDescent="0.25">
      <c r="B241" s="8">
        <v>1268</v>
      </c>
      <c r="C241" s="5">
        <v>43349</v>
      </c>
      <c r="D241" s="8">
        <v>6</v>
      </c>
      <c r="E241" t="s">
        <v>12</v>
      </c>
      <c r="F241" t="s">
        <v>27</v>
      </c>
      <c r="G241" t="s">
        <v>28</v>
      </c>
      <c r="H241" t="s">
        <v>50</v>
      </c>
      <c r="I241" t="s">
        <v>31</v>
      </c>
      <c r="J241" s="5">
        <v>43351</v>
      </c>
      <c r="K241" t="s">
        <v>56</v>
      </c>
      <c r="L241" t="s">
        <v>58</v>
      </c>
      <c r="M241" t="s">
        <v>1</v>
      </c>
      <c r="N241" t="s">
        <v>93</v>
      </c>
      <c r="O241" s="12">
        <v>178.5</v>
      </c>
      <c r="P241">
        <v>96</v>
      </c>
      <c r="Q241" s="2">
        <f>Tabla1[[#This Row],[Precio unitario]]*Tabla1[[#This Row],[Cantidad]]</f>
        <v>17136</v>
      </c>
      <c r="R241" s="12">
        <v>1679.328</v>
      </c>
    </row>
    <row r="242" spans="2:18" x14ac:dyDescent="0.25">
      <c r="B242" s="8">
        <v>1270</v>
      </c>
      <c r="C242" s="5">
        <v>43347</v>
      </c>
      <c r="D242" s="8">
        <v>4</v>
      </c>
      <c r="E242" t="s">
        <v>7</v>
      </c>
      <c r="F242" t="s">
        <v>35</v>
      </c>
      <c r="G242" t="s">
        <v>35</v>
      </c>
      <c r="H242" t="s">
        <v>46</v>
      </c>
      <c r="I242" t="s">
        <v>32</v>
      </c>
      <c r="J242" s="5">
        <v>43349</v>
      </c>
      <c r="K242" t="s">
        <v>55</v>
      </c>
      <c r="L242" t="s">
        <v>59</v>
      </c>
      <c r="M242" t="s">
        <v>72</v>
      </c>
      <c r="N242" t="s">
        <v>94</v>
      </c>
      <c r="O242" s="12">
        <v>1134</v>
      </c>
      <c r="P242">
        <v>54</v>
      </c>
      <c r="Q242" s="2">
        <f>Tabla1[[#This Row],[Precio unitario]]*Tabla1[[#This Row],[Cantidad]]</f>
        <v>61236</v>
      </c>
      <c r="R242" s="12">
        <v>6123.6</v>
      </c>
    </row>
    <row r="243" spans="2:18" x14ac:dyDescent="0.25">
      <c r="B243" s="8">
        <v>1271</v>
      </c>
      <c r="C243" s="5">
        <v>43347</v>
      </c>
      <c r="D243" s="8">
        <v>4</v>
      </c>
      <c r="E243" t="s">
        <v>7</v>
      </c>
      <c r="F243" t="s">
        <v>35</v>
      </c>
      <c r="G243" t="s">
        <v>35</v>
      </c>
      <c r="H243" t="s">
        <v>46</v>
      </c>
      <c r="I243" t="s">
        <v>32</v>
      </c>
      <c r="J243" s="5">
        <v>43349</v>
      </c>
      <c r="K243" t="s">
        <v>55</v>
      </c>
      <c r="L243" t="s">
        <v>59</v>
      </c>
      <c r="M243" t="s">
        <v>81</v>
      </c>
      <c r="N243" t="s">
        <v>90</v>
      </c>
      <c r="O243" s="12">
        <v>98</v>
      </c>
      <c r="P243">
        <v>39</v>
      </c>
      <c r="Q243" s="2">
        <f>Tabla1[[#This Row],[Precio unitario]]*Tabla1[[#This Row],[Cantidad]]</f>
        <v>3822</v>
      </c>
      <c r="R243" s="12">
        <v>382.2</v>
      </c>
    </row>
    <row r="244" spans="2:18" x14ac:dyDescent="0.25">
      <c r="B244" s="8">
        <v>1273</v>
      </c>
      <c r="C244" s="5">
        <v>43351</v>
      </c>
      <c r="D244" s="8">
        <v>8</v>
      </c>
      <c r="E244" t="s">
        <v>9</v>
      </c>
      <c r="F244" t="s">
        <v>23</v>
      </c>
      <c r="G244" t="s">
        <v>22</v>
      </c>
      <c r="H244" t="s">
        <v>51</v>
      </c>
      <c r="I244" t="s">
        <v>31</v>
      </c>
      <c r="J244" s="5">
        <v>43353</v>
      </c>
      <c r="K244" t="s">
        <v>56</v>
      </c>
      <c r="L244" t="s">
        <v>59</v>
      </c>
      <c r="M244" t="s">
        <v>4</v>
      </c>
      <c r="N244" t="s">
        <v>87</v>
      </c>
      <c r="O244" s="12">
        <v>487.19999999999993</v>
      </c>
      <c r="P244">
        <v>63</v>
      </c>
      <c r="Q244" s="2">
        <f>Tabla1[[#This Row],[Precio unitario]]*Tabla1[[#This Row],[Cantidad]]</f>
        <v>30693.599999999995</v>
      </c>
      <c r="R244" s="12">
        <v>3222.828</v>
      </c>
    </row>
    <row r="245" spans="2:18" x14ac:dyDescent="0.25">
      <c r="B245" s="8">
        <v>1276</v>
      </c>
      <c r="C245" s="5">
        <v>43346</v>
      </c>
      <c r="D245" s="8">
        <v>3</v>
      </c>
      <c r="E245" t="s">
        <v>11</v>
      </c>
      <c r="F245" t="s">
        <v>43</v>
      </c>
      <c r="G245" t="s">
        <v>44</v>
      </c>
      <c r="H245" t="s">
        <v>49</v>
      </c>
      <c r="I245" t="s">
        <v>39</v>
      </c>
      <c r="J245" s="5">
        <v>43348</v>
      </c>
      <c r="K245" t="s">
        <v>54</v>
      </c>
      <c r="L245" t="s">
        <v>60</v>
      </c>
      <c r="M245" t="s">
        <v>69</v>
      </c>
      <c r="N245" t="s">
        <v>85</v>
      </c>
      <c r="O245" s="12">
        <v>140</v>
      </c>
      <c r="P245">
        <v>71</v>
      </c>
      <c r="Q245" s="2">
        <f>Tabla1[[#This Row],[Precio unitario]]*Tabla1[[#This Row],[Cantidad]]</f>
        <v>9940</v>
      </c>
      <c r="R245" s="12">
        <v>1023.8199999999999</v>
      </c>
    </row>
    <row r="246" spans="2:18" x14ac:dyDescent="0.25">
      <c r="B246" s="8">
        <v>1277</v>
      </c>
      <c r="C246" s="5">
        <v>43346</v>
      </c>
      <c r="D246" s="8">
        <v>3</v>
      </c>
      <c r="E246" t="s">
        <v>11</v>
      </c>
      <c r="F246" t="s">
        <v>43</v>
      </c>
      <c r="G246" t="s">
        <v>44</v>
      </c>
      <c r="H246" t="s">
        <v>49</v>
      </c>
      <c r="I246" t="s">
        <v>39</v>
      </c>
      <c r="J246" s="5">
        <v>43348</v>
      </c>
      <c r="K246" t="s">
        <v>54</v>
      </c>
      <c r="L246" t="s">
        <v>60</v>
      </c>
      <c r="M246" t="s">
        <v>74</v>
      </c>
      <c r="N246" t="s">
        <v>84</v>
      </c>
      <c r="O246" s="12">
        <v>560</v>
      </c>
      <c r="P246">
        <v>88</v>
      </c>
      <c r="Q246" s="2">
        <f>Tabla1[[#This Row],[Precio unitario]]*Tabla1[[#This Row],[Cantidad]]</f>
        <v>49280</v>
      </c>
      <c r="R246" s="12">
        <v>5125.1200000000008</v>
      </c>
    </row>
    <row r="247" spans="2:18" x14ac:dyDescent="0.25">
      <c r="B247" s="8">
        <v>1281</v>
      </c>
      <c r="C247" s="5">
        <v>43353</v>
      </c>
      <c r="D247" s="8">
        <v>10</v>
      </c>
      <c r="E247" t="s">
        <v>14</v>
      </c>
      <c r="F247" t="s">
        <v>33</v>
      </c>
      <c r="G247" t="s">
        <v>34</v>
      </c>
      <c r="H247" t="s">
        <v>48</v>
      </c>
      <c r="I247" t="s">
        <v>32</v>
      </c>
      <c r="J247" s="5">
        <v>43355</v>
      </c>
      <c r="K247" t="s">
        <v>54</v>
      </c>
      <c r="L247" t="s">
        <v>59</v>
      </c>
      <c r="M247" t="s">
        <v>70</v>
      </c>
      <c r="N247" t="s">
        <v>91</v>
      </c>
      <c r="O247" s="12">
        <v>140</v>
      </c>
      <c r="P247">
        <v>59</v>
      </c>
      <c r="Q247" s="2">
        <f>Tabla1[[#This Row],[Precio unitario]]*Tabla1[[#This Row],[Cantidad]]</f>
        <v>8260</v>
      </c>
      <c r="R247" s="12">
        <v>834.26</v>
      </c>
    </row>
    <row r="248" spans="2:18" x14ac:dyDescent="0.25">
      <c r="B248" s="8">
        <v>1282</v>
      </c>
      <c r="C248" s="5">
        <v>43379</v>
      </c>
      <c r="D248" s="8">
        <v>6</v>
      </c>
      <c r="E248" t="s">
        <v>12</v>
      </c>
      <c r="F248" t="s">
        <v>27</v>
      </c>
      <c r="G248" t="s">
        <v>28</v>
      </c>
      <c r="H248" t="s">
        <v>50</v>
      </c>
      <c r="I248" t="s">
        <v>31</v>
      </c>
      <c r="J248" s="5">
        <v>43381</v>
      </c>
      <c r="K248" t="s">
        <v>54</v>
      </c>
      <c r="L248" t="s">
        <v>59</v>
      </c>
      <c r="M248" t="s">
        <v>74</v>
      </c>
      <c r="N248" t="s">
        <v>84</v>
      </c>
      <c r="O248" s="12">
        <v>560</v>
      </c>
      <c r="P248">
        <v>94</v>
      </c>
      <c r="Q248" s="2">
        <f>Tabla1[[#This Row],[Precio unitario]]*Tabla1[[#This Row],[Cantidad]]</f>
        <v>52640</v>
      </c>
      <c r="R248" s="12">
        <v>5264</v>
      </c>
    </row>
    <row r="249" spans="2:18" x14ac:dyDescent="0.25">
      <c r="B249" s="8">
        <v>1283</v>
      </c>
      <c r="C249" s="5">
        <v>43401</v>
      </c>
      <c r="D249" s="8">
        <v>28</v>
      </c>
      <c r="E249" t="s">
        <v>13</v>
      </c>
      <c r="F249" t="s">
        <v>24</v>
      </c>
      <c r="G249" t="s">
        <v>38</v>
      </c>
      <c r="H249" t="s">
        <v>45</v>
      </c>
      <c r="I249" t="s">
        <v>36</v>
      </c>
      <c r="J249" s="5">
        <v>43403</v>
      </c>
      <c r="K249" t="s">
        <v>56</v>
      </c>
      <c r="L249" t="s">
        <v>58</v>
      </c>
      <c r="M249" t="s">
        <v>65</v>
      </c>
      <c r="N249" t="s">
        <v>82</v>
      </c>
      <c r="O249" s="12">
        <v>644</v>
      </c>
      <c r="P249">
        <v>86</v>
      </c>
      <c r="Q249" s="2">
        <f>Tabla1[[#This Row],[Precio unitario]]*Tabla1[[#This Row],[Cantidad]]</f>
        <v>55384</v>
      </c>
      <c r="R249" s="12">
        <v>5316.8640000000005</v>
      </c>
    </row>
    <row r="250" spans="2:18" x14ac:dyDescent="0.25">
      <c r="B250" s="8">
        <v>1284</v>
      </c>
      <c r="C250" s="5">
        <v>43381</v>
      </c>
      <c r="D250" s="8">
        <v>8</v>
      </c>
      <c r="E250" t="s">
        <v>9</v>
      </c>
      <c r="F250" t="s">
        <v>23</v>
      </c>
      <c r="G250" t="s">
        <v>22</v>
      </c>
      <c r="H250" t="s">
        <v>51</v>
      </c>
      <c r="I250" t="s">
        <v>31</v>
      </c>
      <c r="J250" s="5">
        <v>43383</v>
      </c>
      <c r="K250" t="s">
        <v>56</v>
      </c>
      <c r="L250" t="s">
        <v>58</v>
      </c>
      <c r="M250" t="s">
        <v>1</v>
      </c>
      <c r="N250" t="s">
        <v>93</v>
      </c>
      <c r="O250" s="12">
        <v>178.5</v>
      </c>
      <c r="P250">
        <v>61</v>
      </c>
      <c r="Q250" s="2">
        <f>Tabla1[[#This Row],[Precio unitario]]*Tabla1[[#This Row],[Cantidad]]</f>
        <v>10888.5</v>
      </c>
      <c r="R250" s="12">
        <v>1099.7384999999999</v>
      </c>
    </row>
    <row r="251" spans="2:18" x14ac:dyDescent="0.25">
      <c r="B251" s="8">
        <v>1285</v>
      </c>
      <c r="C251" s="5">
        <v>43383</v>
      </c>
      <c r="D251" s="8">
        <v>10</v>
      </c>
      <c r="E251" t="s">
        <v>14</v>
      </c>
      <c r="F251" t="s">
        <v>33</v>
      </c>
      <c r="G251" t="s">
        <v>34</v>
      </c>
      <c r="H251" t="s">
        <v>48</v>
      </c>
      <c r="I251" t="s">
        <v>32</v>
      </c>
      <c r="J251" s="5">
        <v>43385</v>
      </c>
      <c r="K251" t="s">
        <v>54</v>
      </c>
      <c r="L251" t="s">
        <v>59</v>
      </c>
      <c r="M251" t="s">
        <v>77</v>
      </c>
      <c r="N251" t="s">
        <v>82</v>
      </c>
      <c r="O251" s="12">
        <v>41.86</v>
      </c>
      <c r="P251">
        <v>32</v>
      </c>
      <c r="Q251" s="2">
        <f>Tabla1[[#This Row],[Precio unitario]]*Tabla1[[#This Row],[Cantidad]]</f>
        <v>1339.52</v>
      </c>
      <c r="R251" s="12">
        <v>136.63104000000001</v>
      </c>
    </row>
    <row r="252" spans="2:18" x14ac:dyDescent="0.25">
      <c r="B252" s="8">
        <v>1286</v>
      </c>
      <c r="C252" s="5">
        <v>43380</v>
      </c>
      <c r="D252" s="8">
        <v>7</v>
      </c>
      <c r="E252" t="s">
        <v>15</v>
      </c>
      <c r="F252" t="s">
        <v>107</v>
      </c>
      <c r="G252" t="s">
        <v>107</v>
      </c>
      <c r="H252" t="s">
        <v>51</v>
      </c>
      <c r="I252" t="s">
        <v>31</v>
      </c>
      <c r="J252" s="5"/>
      <c r="L252"/>
      <c r="M252" t="s">
        <v>65</v>
      </c>
      <c r="N252" t="s">
        <v>82</v>
      </c>
      <c r="O252" s="12">
        <v>644</v>
      </c>
      <c r="P252">
        <v>62</v>
      </c>
      <c r="Q252" s="2">
        <f>Tabla1[[#This Row],[Precio unitario]]*Tabla1[[#This Row],[Cantidad]]</f>
        <v>39928</v>
      </c>
      <c r="R252" s="12">
        <v>4072.6559999999999</v>
      </c>
    </row>
    <row r="253" spans="2:18" x14ac:dyDescent="0.25">
      <c r="B253" s="8">
        <v>1287</v>
      </c>
      <c r="C253" s="5">
        <v>43383</v>
      </c>
      <c r="D253" s="8">
        <v>10</v>
      </c>
      <c r="E253" t="s">
        <v>14</v>
      </c>
      <c r="F253" t="s">
        <v>33</v>
      </c>
      <c r="G253" t="s">
        <v>34</v>
      </c>
      <c r="H253" t="s">
        <v>48</v>
      </c>
      <c r="I253" t="s">
        <v>32</v>
      </c>
      <c r="J253" s="5">
        <v>43385</v>
      </c>
      <c r="K253" t="s">
        <v>55</v>
      </c>
      <c r="L253"/>
      <c r="M253" t="s">
        <v>78</v>
      </c>
      <c r="N253" t="s">
        <v>94</v>
      </c>
      <c r="O253" s="12">
        <v>350</v>
      </c>
      <c r="P253">
        <v>60</v>
      </c>
      <c r="Q253" s="2">
        <f>Tabla1[[#This Row],[Precio unitario]]*Tabla1[[#This Row],[Cantidad]]</f>
        <v>21000</v>
      </c>
      <c r="R253" s="12">
        <v>2163</v>
      </c>
    </row>
    <row r="254" spans="2:18" x14ac:dyDescent="0.25">
      <c r="B254" s="8">
        <v>1288</v>
      </c>
      <c r="C254" s="5">
        <v>43383</v>
      </c>
      <c r="D254" s="8">
        <v>10</v>
      </c>
      <c r="E254" t="s">
        <v>14</v>
      </c>
      <c r="F254" t="s">
        <v>33</v>
      </c>
      <c r="G254" t="s">
        <v>34</v>
      </c>
      <c r="H254" t="s">
        <v>48</v>
      </c>
      <c r="I254" t="s">
        <v>32</v>
      </c>
      <c r="J254" s="5">
        <v>43385</v>
      </c>
      <c r="K254" t="s">
        <v>55</v>
      </c>
      <c r="L254"/>
      <c r="M254" t="s">
        <v>67</v>
      </c>
      <c r="N254" t="s">
        <v>85</v>
      </c>
      <c r="O254" s="12">
        <v>308</v>
      </c>
      <c r="P254">
        <v>51</v>
      </c>
      <c r="Q254" s="2">
        <f>Tabla1[[#This Row],[Precio unitario]]*Tabla1[[#This Row],[Cantidad]]</f>
        <v>15708</v>
      </c>
      <c r="R254" s="12">
        <v>1539.384</v>
      </c>
    </row>
    <row r="255" spans="2:18" x14ac:dyDescent="0.25">
      <c r="B255" s="8">
        <v>1289</v>
      </c>
      <c r="C255" s="5">
        <v>43383</v>
      </c>
      <c r="D255" s="8">
        <v>10</v>
      </c>
      <c r="E255" t="s">
        <v>14</v>
      </c>
      <c r="F255" t="s">
        <v>33</v>
      </c>
      <c r="G255" t="s">
        <v>34</v>
      </c>
      <c r="H255" t="s">
        <v>48</v>
      </c>
      <c r="I255" t="s">
        <v>32</v>
      </c>
      <c r="J255" s="5">
        <v>43385</v>
      </c>
      <c r="K255" t="s">
        <v>55</v>
      </c>
      <c r="L255"/>
      <c r="M255" t="s">
        <v>76</v>
      </c>
      <c r="N255" t="s">
        <v>92</v>
      </c>
      <c r="O255" s="12">
        <v>128.79999999999998</v>
      </c>
      <c r="P255">
        <v>49</v>
      </c>
      <c r="Q255" s="2">
        <f>Tabla1[[#This Row],[Precio unitario]]*Tabla1[[#This Row],[Cantidad]]</f>
        <v>6311.1999999999989</v>
      </c>
      <c r="R255" s="12">
        <v>624.80880000000002</v>
      </c>
    </row>
    <row r="256" spans="2:18" x14ac:dyDescent="0.25">
      <c r="B256" s="8">
        <v>1290</v>
      </c>
      <c r="C256" s="5">
        <v>43384</v>
      </c>
      <c r="D256" s="8">
        <v>11</v>
      </c>
      <c r="E256" t="s">
        <v>16</v>
      </c>
      <c r="F256" t="s">
        <v>37</v>
      </c>
      <c r="G256" t="s">
        <v>37</v>
      </c>
      <c r="H256" t="s">
        <v>45</v>
      </c>
      <c r="I256" t="s">
        <v>36</v>
      </c>
      <c r="J256" s="5"/>
      <c r="K256" t="s">
        <v>56</v>
      </c>
      <c r="L256"/>
      <c r="M256" t="s">
        <v>62</v>
      </c>
      <c r="N256" t="s">
        <v>91</v>
      </c>
      <c r="O256" s="12">
        <v>49</v>
      </c>
      <c r="P256">
        <v>20</v>
      </c>
      <c r="Q256" s="2">
        <f>Tabla1[[#This Row],[Precio unitario]]*Tabla1[[#This Row],[Cantidad]]</f>
        <v>980</v>
      </c>
      <c r="R256" s="12">
        <v>97.02</v>
      </c>
    </row>
    <row r="257" spans="2:18" x14ac:dyDescent="0.25">
      <c r="B257" s="8">
        <v>1291</v>
      </c>
      <c r="C257" s="5">
        <v>43384</v>
      </c>
      <c r="D257" s="8">
        <v>11</v>
      </c>
      <c r="E257" t="s">
        <v>16</v>
      </c>
      <c r="F257" t="s">
        <v>37</v>
      </c>
      <c r="G257" t="s">
        <v>37</v>
      </c>
      <c r="H257" t="s">
        <v>45</v>
      </c>
      <c r="I257" t="s">
        <v>36</v>
      </c>
      <c r="J257" s="5"/>
      <c r="K257" t="s">
        <v>56</v>
      </c>
      <c r="L257"/>
      <c r="M257" t="s">
        <v>77</v>
      </c>
      <c r="N257" t="s">
        <v>82</v>
      </c>
      <c r="O257" s="12">
        <v>41.86</v>
      </c>
      <c r="P257">
        <v>49</v>
      </c>
      <c r="Q257" s="2">
        <f>Tabla1[[#This Row],[Precio unitario]]*Tabla1[[#This Row],[Cantidad]]</f>
        <v>2051.14</v>
      </c>
      <c r="R257" s="12">
        <v>205.11400000000003</v>
      </c>
    </row>
    <row r="258" spans="2:18" x14ac:dyDescent="0.25">
      <c r="B258" s="8">
        <v>1292</v>
      </c>
      <c r="C258" s="5">
        <v>43374</v>
      </c>
      <c r="D258" s="8">
        <v>1</v>
      </c>
      <c r="E258" t="s">
        <v>17</v>
      </c>
      <c r="F258" t="s">
        <v>29</v>
      </c>
      <c r="G258" t="s">
        <v>30</v>
      </c>
      <c r="H258" t="s">
        <v>51</v>
      </c>
      <c r="I258" t="s">
        <v>31</v>
      </c>
      <c r="J258" s="5"/>
      <c r="L258"/>
      <c r="M258" t="s">
        <v>75</v>
      </c>
      <c r="N258" t="s">
        <v>82</v>
      </c>
      <c r="O258" s="12">
        <v>252</v>
      </c>
      <c r="P258">
        <v>22</v>
      </c>
      <c r="Q258" s="2">
        <f>Tabla1[[#This Row],[Precio unitario]]*Tabla1[[#This Row],[Cantidad]]</f>
        <v>5544</v>
      </c>
      <c r="R258" s="12">
        <v>532.22399999999993</v>
      </c>
    </row>
    <row r="259" spans="2:18" x14ac:dyDescent="0.25">
      <c r="B259" s="8">
        <v>1293</v>
      </c>
      <c r="C259" s="5">
        <v>43374</v>
      </c>
      <c r="D259" s="8">
        <v>1</v>
      </c>
      <c r="E259" t="s">
        <v>17</v>
      </c>
      <c r="F259" t="s">
        <v>29</v>
      </c>
      <c r="G259" t="s">
        <v>30</v>
      </c>
      <c r="H259" t="s">
        <v>51</v>
      </c>
      <c r="I259" t="s">
        <v>31</v>
      </c>
      <c r="J259" s="5"/>
      <c r="L259"/>
      <c r="M259" t="s">
        <v>65</v>
      </c>
      <c r="N259" t="s">
        <v>82</v>
      </c>
      <c r="O259" s="12">
        <v>644</v>
      </c>
      <c r="P259">
        <v>73</v>
      </c>
      <c r="Q259" s="2">
        <f>Tabla1[[#This Row],[Precio unitario]]*Tabla1[[#This Row],[Cantidad]]</f>
        <v>47012</v>
      </c>
      <c r="R259" s="12">
        <v>4748.2120000000004</v>
      </c>
    </row>
    <row r="260" spans="2:18" x14ac:dyDescent="0.25">
      <c r="B260" s="8">
        <v>1294</v>
      </c>
      <c r="C260" s="5">
        <v>43374</v>
      </c>
      <c r="D260" s="8">
        <v>1</v>
      </c>
      <c r="E260" t="s">
        <v>17</v>
      </c>
      <c r="F260" t="s">
        <v>29</v>
      </c>
      <c r="G260" t="s">
        <v>30</v>
      </c>
      <c r="H260" t="s">
        <v>51</v>
      </c>
      <c r="I260" t="s">
        <v>31</v>
      </c>
      <c r="J260" s="5"/>
      <c r="L260"/>
      <c r="M260" t="s">
        <v>77</v>
      </c>
      <c r="N260" t="s">
        <v>82</v>
      </c>
      <c r="O260" s="12">
        <v>41.86</v>
      </c>
      <c r="P260">
        <v>85</v>
      </c>
      <c r="Q260" s="2">
        <f>Tabla1[[#This Row],[Precio unitario]]*Tabla1[[#This Row],[Cantidad]]</f>
        <v>3558.1</v>
      </c>
      <c r="R260" s="12">
        <v>345.13570000000004</v>
      </c>
    </row>
    <row r="261" spans="2:18" x14ac:dyDescent="0.25">
      <c r="B261" s="8">
        <v>1295</v>
      </c>
      <c r="C261" s="5">
        <v>43401</v>
      </c>
      <c r="D261" s="8">
        <v>28</v>
      </c>
      <c r="E261" t="s">
        <v>13</v>
      </c>
      <c r="F261" t="s">
        <v>24</v>
      </c>
      <c r="G261" t="s">
        <v>38</v>
      </c>
      <c r="H261" t="s">
        <v>45</v>
      </c>
      <c r="I261" t="s">
        <v>36</v>
      </c>
      <c r="J261" s="5">
        <v>43403</v>
      </c>
      <c r="K261" t="s">
        <v>56</v>
      </c>
      <c r="L261" t="s">
        <v>59</v>
      </c>
      <c r="M261" t="s">
        <v>66</v>
      </c>
      <c r="N261" t="s">
        <v>83</v>
      </c>
      <c r="O261" s="12">
        <v>135.1</v>
      </c>
      <c r="P261">
        <v>44</v>
      </c>
      <c r="Q261" s="2">
        <f>Tabla1[[#This Row],[Precio unitario]]*Tabla1[[#This Row],[Cantidad]]</f>
        <v>5944.4</v>
      </c>
      <c r="R261" s="12">
        <v>618.21760000000006</v>
      </c>
    </row>
    <row r="262" spans="2:18" x14ac:dyDescent="0.25">
      <c r="B262" s="8">
        <v>1296</v>
      </c>
      <c r="C262" s="5">
        <v>43401</v>
      </c>
      <c r="D262" s="8">
        <v>28</v>
      </c>
      <c r="E262" t="s">
        <v>13</v>
      </c>
      <c r="F262" t="s">
        <v>24</v>
      </c>
      <c r="G262" t="s">
        <v>38</v>
      </c>
      <c r="H262" t="s">
        <v>45</v>
      </c>
      <c r="I262" t="s">
        <v>36</v>
      </c>
      <c r="J262" s="5">
        <v>43403</v>
      </c>
      <c r="K262" t="s">
        <v>56</v>
      </c>
      <c r="L262" t="s">
        <v>59</v>
      </c>
      <c r="M262" t="s">
        <v>68</v>
      </c>
      <c r="N262" t="s">
        <v>86</v>
      </c>
      <c r="O262" s="12">
        <v>257.59999999999997</v>
      </c>
      <c r="P262">
        <v>24</v>
      </c>
      <c r="Q262" s="2">
        <f>Tabla1[[#This Row],[Precio unitario]]*Tabla1[[#This Row],[Cantidad]]</f>
        <v>6182.4</v>
      </c>
      <c r="R262" s="12">
        <v>599.69279999999992</v>
      </c>
    </row>
    <row r="263" spans="2:18" x14ac:dyDescent="0.25">
      <c r="B263" s="8">
        <v>1297</v>
      </c>
      <c r="C263" s="5">
        <v>43382</v>
      </c>
      <c r="D263" s="8">
        <v>9</v>
      </c>
      <c r="E263" t="s">
        <v>18</v>
      </c>
      <c r="F263" t="s">
        <v>25</v>
      </c>
      <c r="G263" t="s">
        <v>26</v>
      </c>
      <c r="H263" t="s">
        <v>52</v>
      </c>
      <c r="I263" t="s">
        <v>39</v>
      </c>
      <c r="J263" s="5">
        <v>43384</v>
      </c>
      <c r="K263" t="s">
        <v>55</v>
      </c>
      <c r="L263" t="s">
        <v>58</v>
      </c>
      <c r="M263" t="s">
        <v>2</v>
      </c>
      <c r="N263" t="s">
        <v>3</v>
      </c>
      <c r="O263" s="12">
        <v>273</v>
      </c>
      <c r="P263">
        <v>64</v>
      </c>
      <c r="Q263" s="2">
        <f>Tabla1[[#This Row],[Precio unitario]]*Tabla1[[#This Row],[Cantidad]]</f>
        <v>17472</v>
      </c>
      <c r="R263" s="12">
        <v>1677.3120000000001</v>
      </c>
    </row>
    <row r="264" spans="2:18" x14ac:dyDescent="0.25">
      <c r="B264" s="8">
        <v>1298</v>
      </c>
      <c r="C264" s="5">
        <v>43382</v>
      </c>
      <c r="D264" s="8">
        <v>9</v>
      </c>
      <c r="E264" t="s">
        <v>18</v>
      </c>
      <c r="F264" t="s">
        <v>25</v>
      </c>
      <c r="G264" t="s">
        <v>26</v>
      </c>
      <c r="H264" t="s">
        <v>52</v>
      </c>
      <c r="I264" t="s">
        <v>39</v>
      </c>
      <c r="J264" s="5">
        <v>43384</v>
      </c>
      <c r="K264" t="s">
        <v>55</v>
      </c>
      <c r="L264" t="s">
        <v>58</v>
      </c>
      <c r="M264" t="s">
        <v>4</v>
      </c>
      <c r="N264" t="s">
        <v>87</v>
      </c>
      <c r="O264" s="12">
        <v>487.19999999999993</v>
      </c>
      <c r="P264">
        <v>70</v>
      </c>
      <c r="Q264" s="2">
        <f>Tabla1[[#This Row],[Precio unitario]]*Tabla1[[#This Row],[Cantidad]]</f>
        <v>34103.999999999993</v>
      </c>
      <c r="R264" s="12">
        <v>3444.5040000000004</v>
      </c>
    </row>
    <row r="265" spans="2:18" x14ac:dyDescent="0.25">
      <c r="B265" s="8">
        <v>1299</v>
      </c>
      <c r="C265" s="5">
        <v>43379</v>
      </c>
      <c r="D265" s="8">
        <v>6</v>
      </c>
      <c r="E265" t="s">
        <v>12</v>
      </c>
      <c r="F265" t="s">
        <v>27</v>
      </c>
      <c r="G265" t="s">
        <v>28</v>
      </c>
      <c r="H265" t="s">
        <v>50</v>
      </c>
      <c r="I265" t="s">
        <v>31</v>
      </c>
      <c r="J265" s="5">
        <v>43381</v>
      </c>
      <c r="K265" t="s">
        <v>54</v>
      </c>
      <c r="L265" t="s">
        <v>59</v>
      </c>
      <c r="M265" t="s">
        <v>61</v>
      </c>
      <c r="N265" t="s">
        <v>82</v>
      </c>
      <c r="O265" s="12">
        <v>196</v>
      </c>
      <c r="P265">
        <v>98</v>
      </c>
      <c r="Q265" s="2">
        <f>Tabla1[[#This Row],[Precio unitario]]*Tabla1[[#This Row],[Cantidad]]</f>
        <v>19208</v>
      </c>
      <c r="R265" s="12">
        <v>1940.0080000000005</v>
      </c>
    </row>
    <row r="266" spans="2:18" x14ac:dyDescent="0.25">
      <c r="B266" s="8">
        <v>1300</v>
      </c>
      <c r="C266" s="5">
        <v>43381</v>
      </c>
      <c r="D266" s="8">
        <v>8</v>
      </c>
      <c r="E266" t="s">
        <v>9</v>
      </c>
      <c r="F266" t="s">
        <v>23</v>
      </c>
      <c r="G266" t="s">
        <v>22</v>
      </c>
      <c r="H266" t="s">
        <v>51</v>
      </c>
      <c r="I266" t="s">
        <v>31</v>
      </c>
      <c r="J266" s="5">
        <v>43383</v>
      </c>
      <c r="K266" t="s">
        <v>54</v>
      </c>
      <c r="L266" t="s">
        <v>58</v>
      </c>
      <c r="M266" t="s">
        <v>74</v>
      </c>
      <c r="N266" t="s">
        <v>84</v>
      </c>
      <c r="O266" s="12">
        <v>560</v>
      </c>
      <c r="P266">
        <v>48</v>
      </c>
      <c r="Q266" s="2">
        <f>Tabla1[[#This Row],[Precio unitario]]*Tabla1[[#This Row],[Cantidad]]</f>
        <v>26880</v>
      </c>
      <c r="R266" s="12">
        <v>2634.24</v>
      </c>
    </row>
    <row r="267" spans="2:18" x14ac:dyDescent="0.25">
      <c r="B267" s="8">
        <v>1301</v>
      </c>
      <c r="C267" s="5">
        <v>43381</v>
      </c>
      <c r="D267" s="8">
        <v>8</v>
      </c>
      <c r="E267" t="s">
        <v>9</v>
      </c>
      <c r="F267" t="s">
        <v>23</v>
      </c>
      <c r="G267" t="s">
        <v>22</v>
      </c>
      <c r="H267" t="s">
        <v>51</v>
      </c>
      <c r="I267" t="s">
        <v>31</v>
      </c>
      <c r="J267" s="5">
        <v>43383</v>
      </c>
      <c r="K267" t="s">
        <v>54</v>
      </c>
      <c r="L267" t="s">
        <v>58</v>
      </c>
      <c r="M267" t="s">
        <v>76</v>
      </c>
      <c r="N267" t="s">
        <v>92</v>
      </c>
      <c r="O267" s="12">
        <v>128.79999999999998</v>
      </c>
      <c r="P267">
        <v>100</v>
      </c>
      <c r="Q267" s="2">
        <f>Tabla1[[#This Row],[Precio unitario]]*Tabla1[[#This Row],[Cantidad]]</f>
        <v>12879.999999999998</v>
      </c>
      <c r="R267" s="12">
        <v>1275.1199999999999</v>
      </c>
    </row>
    <row r="268" spans="2:18" x14ac:dyDescent="0.25">
      <c r="B268" s="8">
        <v>1302</v>
      </c>
      <c r="C268" s="5">
        <v>43398</v>
      </c>
      <c r="D268" s="8">
        <v>25</v>
      </c>
      <c r="E268" t="s">
        <v>19</v>
      </c>
      <c r="F268" t="s">
        <v>33</v>
      </c>
      <c r="G268" t="s">
        <v>34</v>
      </c>
      <c r="H268" t="s">
        <v>48</v>
      </c>
      <c r="I268" t="s">
        <v>32</v>
      </c>
      <c r="J268" s="5">
        <v>43400</v>
      </c>
      <c r="K268" t="s">
        <v>55</v>
      </c>
      <c r="L268" t="s">
        <v>60</v>
      </c>
      <c r="M268" t="s">
        <v>73</v>
      </c>
      <c r="N268" t="s">
        <v>92</v>
      </c>
      <c r="O268" s="12">
        <v>140</v>
      </c>
      <c r="P268">
        <v>90</v>
      </c>
      <c r="Q268" s="2">
        <f>Tabla1[[#This Row],[Precio unitario]]*Tabla1[[#This Row],[Cantidad]]</f>
        <v>12600</v>
      </c>
      <c r="R268" s="12">
        <v>1222.2</v>
      </c>
    </row>
    <row r="269" spans="2:18" x14ac:dyDescent="0.25">
      <c r="B269" s="8">
        <v>1303</v>
      </c>
      <c r="C269" s="5">
        <v>43399</v>
      </c>
      <c r="D269" s="8">
        <v>26</v>
      </c>
      <c r="E269" t="s">
        <v>20</v>
      </c>
      <c r="F269" t="s">
        <v>37</v>
      </c>
      <c r="G269" t="s">
        <v>37</v>
      </c>
      <c r="H269" t="s">
        <v>45</v>
      </c>
      <c r="I269" t="s">
        <v>36</v>
      </c>
      <c r="J269" s="5">
        <v>43401</v>
      </c>
      <c r="K269" t="s">
        <v>56</v>
      </c>
      <c r="L269" t="s">
        <v>59</v>
      </c>
      <c r="M269" t="s">
        <v>80</v>
      </c>
      <c r="N269" t="s">
        <v>89</v>
      </c>
      <c r="O269" s="12">
        <v>298.90000000000003</v>
      </c>
      <c r="P269">
        <v>49</v>
      </c>
      <c r="Q269" s="2">
        <f>Tabla1[[#This Row],[Precio unitario]]*Tabla1[[#This Row],[Cantidad]]</f>
        <v>14646.100000000002</v>
      </c>
      <c r="R269" s="12">
        <v>1435.3178</v>
      </c>
    </row>
    <row r="270" spans="2:18" x14ac:dyDescent="0.25">
      <c r="B270" s="8">
        <v>1304</v>
      </c>
      <c r="C270" s="5">
        <v>43399</v>
      </c>
      <c r="D270" s="8">
        <v>26</v>
      </c>
      <c r="E270" t="s">
        <v>20</v>
      </c>
      <c r="F270" t="s">
        <v>37</v>
      </c>
      <c r="G270" t="s">
        <v>37</v>
      </c>
      <c r="H270" t="s">
        <v>45</v>
      </c>
      <c r="I270" t="s">
        <v>36</v>
      </c>
      <c r="J270" s="5">
        <v>43401</v>
      </c>
      <c r="K270" t="s">
        <v>56</v>
      </c>
      <c r="L270" t="s">
        <v>59</v>
      </c>
      <c r="M270" t="s">
        <v>66</v>
      </c>
      <c r="N270" t="s">
        <v>83</v>
      </c>
      <c r="O270" s="12">
        <v>135.1</v>
      </c>
      <c r="P270">
        <v>71</v>
      </c>
      <c r="Q270" s="2">
        <f>Tabla1[[#This Row],[Precio unitario]]*Tabla1[[#This Row],[Cantidad]]</f>
        <v>9592.1</v>
      </c>
      <c r="R270" s="12">
        <v>920.84159999999997</v>
      </c>
    </row>
    <row r="271" spans="2:18" x14ac:dyDescent="0.25">
      <c r="B271" s="8">
        <v>1305</v>
      </c>
      <c r="C271" s="5">
        <v>43399</v>
      </c>
      <c r="D271" s="8">
        <v>26</v>
      </c>
      <c r="E271" t="s">
        <v>20</v>
      </c>
      <c r="F271" t="s">
        <v>37</v>
      </c>
      <c r="G271" t="s">
        <v>37</v>
      </c>
      <c r="H271" t="s">
        <v>45</v>
      </c>
      <c r="I271" t="s">
        <v>36</v>
      </c>
      <c r="J271" s="5">
        <v>43401</v>
      </c>
      <c r="K271" t="s">
        <v>56</v>
      </c>
      <c r="L271" t="s">
        <v>59</v>
      </c>
      <c r="M271" t="s">
        <v>68</v>
      </c>
      <c r="N271" t="s">
        <v>86</v>
      </c>
      <c r="O271" s="12">
        <v>257.59999999999997</v>
      </c>
      <c r="P271">
        <v>10</v>
      </c>
      <c r="Q271" s="2">
        <f>Tabla1[[#This Row],[Precio unitario]]*Tabla1[[#This Row],[Cantidad]]</f>
        <v>2575.9999999999995</v>
      </c>
      <c r="R271" s="12">
        <v>267.90400000000005</v>
      </c>
    </row>
    <row r="272" spans="2:18" x14ac:dyDescent="0.25">
      <c r="B272" s="8">
        <v>1306</v>
      </c>
      <c r="C272" s="5">
        <v>43402</v>
      </c>
      <c r="D272" s="8">
        <v>29</v>
      </c>
      <c r="E272" t="s">
        <v>10</v>
      </c>
      <c r="F272" t="s">
        <v>40</v>
      </c>
      <c r="G272" t="s">
        <v>26</v>
      </c>
      <c r="H272" t="s">
        <v>47</v>
      </c>
      <c r="I272" t="s">
        <v>39</v>
      </c>
      <c r="J272" s="5">
        <v>43404</v>
      </c>
      <c r="K272" t="s">
        <v>54</v>
      </c>
      <c r="L272" t="s">
        <v>58</v>
      </c>
      <c r="M272" t="s">
        <v>61</v>
      </c>
      <c r="N272" t="s">
        <v>82</v>
      </c>
      <c r="O272" s="12">
        <v>196</v>
      </c>
      <c r="P272">
        <v>78</v>
      </c>
      <c r="Q272" s="2">
        <f>Tabla1[[#This Row],[Precio unitario]]*Tabla1[[#This Row],[Cantidad]]</f>
        <v>15288</v>
      </c>
      <c r="R272" s="12">
        <v>1574.664</v>
      </c>
    </row>
    <row r="273" spans="2:18" x14ac:dyDescent="0.25">
      <c r="B273" s="8">
        <v>1307</v>
      </c>
      <c r="C273" s="5">
        <v>43379</v>
      </c>
      <c r="D273" s="8">
        <v>6</v>
      </c>
      <c r="E273" t="s">
        <v>12</v>
      </c>
      <c r="F273" t="s">
        <v>27</v>
      </c>
      <c r="G273" t="s">
        <v>28</v>
      </c>
      <c r="H273" t="s">
        <v>50</v>
      </c>
      <c r="I273" t="s">
        <v>31</v>
      </c>
      <c r="J273" s="5">
        <v>43381</v>
      </c>
      <c r="K273" t="s">
        <v>56</v>
      </c>
      <c r="L273" t="s">
        <v>58</v>
      </c>
      <c r="M273" t="s">
        <v>1</v>
      </c>
      <c r="N273" t="s">
        <v>93</v>
      </c>
      <c r="O273" s="12">
        <v>178.5</v>
      </c>
      <c r="P273">
        <v>44</v>
      </c>
      <c r="Q273" s="2">
        <f>Tabla1[[#This Row],[Precio unitario]]*Tabla1[[#This Row],[Cantidad]]</f>
        <v>7854</v>
      </c>
      <c r="R273" s="12">
        <v>753.98400000000004</v>
      </c>
    </row>
    <row r="274" spans="2:18" x14ac:dyDescent="0.25">
      <c r="B274" s="8">
        <v>1309</v>
      </c>
      <c r="C274" s="5">
        <v>43377</v>
      </c>
      <c r="D274" s="8">
        <v>4</v>
      </c>
      <c r="E274" t="s">
        <v>7</v>
      </c>
      <c r="F274" t="s">
        <v>35</v>
      </c>
      <c r="G274" t="s">
        <v>35</v>
      </c>
      <c r="H274" t="s">
        <v>46</v>
      </c>
      <c r="I274" t="s">
        <v>32</v>
      </c>
      <c r="J274" s="5">
        <v>43379</v>
      </c>
      <c r="K274" t="s">
        <v>55</v>
      </c>
      <c r="L274" t="s">
        <v>59</v>
      </c>
      <c r="M274" t="s">
        <v>72</v>
      </c>
      <c r="N274" t="s">
        <v>94</v>
      </c>
      <c r="O274" s="12">
        <v>1134</v>
      </c>
      <c r="P274">
        <v>82</v>
      </c>
      <c r="Q274" s="2">
        <f>Tabla1[[#This Row],[Precio unitario]]*Tabla1[[#This Row],[Cantidad]]</f>
        <v>92988</v>
      </c>
      <c r="R274" s="12">
        <v>9763.7400000000016</v>
      </c>
    </row>
    <row r="275" spans="2:18" x14ac:dyDescent="0.25">
      <c r="B275" s="8">
        <v>1310</v>
      </c>
      <c r="C275" s="5">
        <v>43377</v>
      </c>
      <c r="D275" s="8">
        <v>4</v>
      </c>
      <c r="E275" t="s">
        <v>7</v>
      </c>
      <c r="F275" t="s">
        <v>35</v>
      </c>
      <c r="G275" t="s">
        <v>35</v>
      </c>
      <c r="H275" t="s">
        <v>46</v>
      </c>
      <c r="I275" t="s">
        <v>32</v>
      </c>
      <c r="J275" s="5">
        <v>43379</v>
      </c>
      <c r="K275" t="s">
        <v>55</v>
      </c>
      <c r="L275" t="s">
        <v>59</v>
      </c>
      <c r="M275" t="s">
        <v>81</v>
      </c>
      <c r="N275" t="s">
        <v>90</v>
      </c>
      <c r="O275" s="12">
        <v>98</v>
      </c>
      <c r="P275">
        <v>29</v>
      </c>
      <c r="Q275" s="2">
        <f>Tabla1[[#This Row],[Precio unitario]]*Tabla1[[#This Row],[Cantidad]]</f>
        <v>2842</v>
      </c>
      <c r="R275" s="12">
        <v>284.2</v>
      </c>
    </row>
    <row r="276" spans="2:18" x14ac:dyDescent="0.25">
      <c r="B276" s="8">
        <v>1312</v>
      </c>
      <c r="C276" s="5">
        <v>43381</v>
      </c>
      <c r="D276" s="8">
        <v>8</v>
      </c>
      <c r="E276" t="s">
        <v>9</v>
      </c>
      <c r="F276" t="s">
        <v>23</v>
      </c>
      <c r="G276" t="s">
        <v>22</v>
      </c>
      <c r="H276" t="s">
        <v>51</v>
      </c>
      <c r="I276" t="s">
        <v>31</v>
      </c>
      <c r="J276" s="5">
        <v>43383</v>
      </c>
      <c r="K276" t="s">
        <v>56</v>
      </c>
      <c r="L276" t="s">
        <v>59</v>
      </c>
      <c r="M276" t="s">
        <v>4</v>
      </c>
      <c r="N276" t="s">
        <v>87</v>
      </c>
      <c r="O276" s="12">
        <v>487.19999999999993</v>
      </c>
      <c r="P276">
        <v>93</v>
      </c>
      <c r="Q276" s="2">
        <f>Tabla1[[#This Row],[Precio unitario]]*Tabla1[[#This Row],[Cantidad]]</f>
        <v>45309.599999999991</v>
      </c>
      <c r="R276" s="12">
        <v>4395.0311999999994</v>
      </c>
    </row>
    <row r="277" spans="2:18" x14ac:dyDescent="0.25">
      <c r="B277" s="8">
        <v>1315</v>
      </c>
      <c r="C277" s="5">
        <v>43376</v>
      </c>
      <c r="D277" s="8">
        <v>3</v>
      </c>
      <c r="E277" t="s">
        <v>11</v>
      </c>
      <c r="F277" t="s">
        <v>43</v>
      </c>
      <c r="G277" t="s">
        <v>44</v>
      </c>
      <c r="H277" t="s">
        <v>49</v>
      </c>
      <c r="I277" t="s">
        <v>39</v>
      </c>
      <c r="J277" s="5">
        <v>43378</v>
      </c>
      <c r="K277" t="s">
        <v>54</v>
      </c>
      <c r="L277" t="s">
        <v>60</v>
      </c>
      <c r="M277" t="s">
        <v>69</v>
      </c>
      <c r="N277" t="s">
        <v>85</v>
      </c>
      <c r="O277" s="12">
        <v>140</v>
      </c>
      <c r="P277">
        <v>11</v>
      </c>
      <c r="Q277" s="2">
        <f>Tabla1[[#This Row],[Precio unitario]]*Tabla1[[#This Row],[Cantidad]]</f>
        <v>1540</v>
      </c>
      <c r="R277" s="12">
        <v>160.16000000000003</v>
      </c>
    </row>
    <row r="278" spans="2:18" x14ac:dyDescent="0.25">
      <c r="B278" s="8">
        <v>1316</v>
      </c>
      <c r="C278" s="5">
        <v>43376</v>
      </c>
      <c r="D278" s="8">
        <v>3</v>
      </c>
      <c r="E278" t="s">
        <v>11</v>
      </c>
      <c r="F278" t="s">
        <v>43</v>
      </c>
      <c r="G278" t="s">
        <v>44</v>
      </c>
      <c r="H278" t="s">
        <v>49</v>
      </c>
      <c r="I278" t="s">
        <v>39</v>
      </c>
      <c r="J278" s="5">
        <v>43378</v>
      </c>
      <c r="K278" t="s">
        <v>54</v>
      </c>
      <c r="L278" t="s">
        <v>60</v>
      </c>
      <c r="M278" t="s">
        <v>74</v>
      </c>
      <c r="N278" t="s">
        <v>84</v>
      </c>
      <c r="O278" s="12">
        <v>560</v>
      </c>
      <c r="P278">
        <v>91</v>
      </c>
      <c r="Q278" s="2">
        <f>Tabla1[[#This Row],[Precio unitario]]*Tabla1[[#This Row],[Cantidad]]</f>
        <v>50960</v>
      </c>
      <c r="R278" s="12">
        <v>5096</v>
      </c>
    </row>
    <row r="279" spans="2:18" x14ac:dyDescent="0.25">
      <c r="B279" s="8">
        <v>1320</v>
      </c>
      <c r="C279" s="5">
        <v>43383</v>
      </c>
      <c r="D279" s="8">
        <v>10</v>
      </c>
      <c r="E279" t="s">
        <v>14</v>
      </c>
      <c r="F279" t="s">
        <v>33</v>
      </c>
      <c r="G279" t="s">
        <v>34</v>
      </c>
      <c r="H279" t="s">
        <v>48</v>
      </c>
      <c r="I279" t="s">
        <v>32</v>
      </c>
      <c r="J279" s="5">
        <v>43385</v>
      </c>
      <c r="K279" t="s">
        <v>54</v>
      </c>
      <c r="L279" t="s">
        <v>59</v>
      </c>
      <c r="M279" t="s">
        <v>70</v>
      </c>
      <c r="N279" t="s">
        <v>91</v>
      </c>
      <c r="O279" s="12">
        <v>140</v>
      </c>
      <c r="P279">
        <v>12</v>
      </c>
      <c r="Q279" s="2">
        <f>Tabla1[[#This Row],[Precio unitario]]*Tabla1[[#This Row],[Cantidad]]</f>
        <v>1680</v>
      </c>
      <c r="R279" s="12">
        <v>173.04</v>
      </c>
    </row>
    <row r="280" spans="2:18" x14ac:dyDescent="0.25">
      <c r="B280" s="8">
        <v>1322</v>
      </c>
      <c r="C280" s="5">
        <v>43383</v>
      </c>
      <c r="D280" s="8">
        <v>10</v>
      </c>
      <c r="E280" t="s">
        <v>14</v>
      </c>
      <c r="F280" t="s">
        <v>33</v>
      </c>
      <c r="G280" t="s">
        <v>34</v>
      </c>
      <c r="H280" t="s">
        <v>48</v>
      </c>
      <c r="I280" t="s">
        <v>32</v>
      </c>
      <c r="J280" s="5"/>
      <c r="K280" t="s">
        <v>55</v>
      </c>
      <c r="L280"/>
      <c r="M280" t="s">
        <v>62</v>
      </c>
      <c r="N280" t="s">
        <v>91</v>
      </c>
      <c r="O280" s="12">
        <v>49</v>
      </c>
      <c r="P280">
        <v>78</v>
      </c>
      <c r="Q280" s="2">
        <f>Tabla1[[#This Row],[Precio unitario]]*Tabla1[[#This Row],[Cantidad]]</f>
        <v>3822</v>
      </c>
      <c r="R280" s="12">
        <v>382.2</v>
      </c>
    </row>
    <row r="281" spans="2:18" x14ac:dyDescent="0.25">
      <c r="B281" s="8">
        <v>1323</v>
      </c>
      <c r="C281" s="5">
        <v>43384</v>
      </c>
      <c r="D281" s="8">
        <v>11</v>
      </c>
      <c r="E281" t="s">
        <v>16</v>
      </c>
      <c r="F281" t="s">
        <v>37</v>
      </c>
      <c r="G281" t="s">
        <v>37</v>
      </c>
      <c r="H281" t="s">
        <v>45</v>
      </c>
      <c r="I281" t="s">
        <v>36</v>
      </c>
      <c r="J281" s="5"/>
      <c r="K281" t="s">
        <v>56</v>
      </c>
      <c r="L281"/>
      <c r="M281" t="s">
        <v>74</v>
      </c>
      <c r="N281" t="s">
        <v>84</v>
      </c>
      <c r="O281" s="12">
        <v>560</v>
      </c>
      <c r="P281">
        <v>60</v>
      </c>
      <c r="Q281" s="2">
        <f>Tabla1[[#This Row],[Precio unitario]]*Tabla1[[#This Row],[Cantidad]]</f>
        <v>33600</v>
      </c>
      <c r="R281" s="12">
        <v>3192</v>
      </c>
    </row>
    <row r="282" spans="2:18" x14ac:dyDescent="0.25">
      <c r="B282" s="8">
        <v>1324</v>
      </c>
      <c r="C282" s="5">
        <v>43374</v>
      </c>
      <c r="D282" s="8">
        <v>1</v>
      </c>
      <c r="E282" t="s">
        <v>17</v>
      </c>
      <c r="F282" t="s">
        <v>29</v>
      </c>
      <c r="G282" t="s">
        <v>30</v>
      </c>
      <c r="H282" t="s">
        <v>51</v>
      </c>
      <c r="I282" t="s">
        <v>31</v>
      </c>
      <c r="J282" s="5"/>
      <c r="K282" t="s">
        <v>56</v>
      </c>
      <c r="L282"/>
      <c r="M282" t="s">
        <v>68</v>
      </c>
      <c r="N282" t="s">
        <v>86</v>
      </c>
      <c r="O282" s="12">
        <v>257.59999999999997</v>
      </c>
      <c r="P282">
        <v>23</v>
      </c>
      <c r="Q282" s="2">
        <f>Tabla1[[#This Row],[Precio unitario]]*Tabla1[[#This Row],[Cantidad]]</f>
        <v>5924.7999999999993</v>
      </c>
      <c r="R282" s="12">
        <v>610.25440000000003</v>
      </c>
    </row>
    <row r="283" spans="2:18" x14ac:dyDescent="0.25">
      <c r="B283" s="8">
        <v>1325</v>
      </c>
      <c r="C283" s="5">
        <v>43401</v>
      </c>
      <c r="D283" s="8">
        <v>28</v>
      </c>
      <c r="E283" t="s">
        <v>13</v>
      </c>
      <c r="F283" t="s">
        <v>24</v>
      </c>
      <c r="G283" t="s">
        <v>38</v>
      </c>
      <c r="H283" t="s">
        <v>45</v>
      </c>
      <c r="I283" t="s">
        <v>36</v>
      </c>
      <c r="J283" s="5">
        <v>43403</v>
      </c>
      <c r="K283" t="s">
        <v>56</v>
      </c>
      <c r="L283" t="s">
        <v>59</v>
      </c>
      <c r="M283" t="s">
        <v>65</v>
      </c>
      <c r="N283" t="s">
        <v>82</v>
      </c>
      <c r="O283" s="12">
        <v>644</v>
      </c>
      <c r="P283">
        <v>34</v>
      </c>
      <c r="Q283" s="2">
        <f>Tabla1[[#This Row],[Precio unitario]]*Tabla1[[#This Row],[Cantidad]]</f>
        <v>21896</v>
      </c>
      <c r="R283" s="12">
        <v>2211.4960000000001</v>
      </c>
    </row>
    <row r="284" spans="2:18" x14ac:dyDescent="0.25">
      <c r="B284" s="8">
        <v>1326</v>
      </c>
      <c r="C284" s="5">
        <v>43382</v>
      </c>
      <c r="D284" s="8">
        <v>9</v>
      </c>
      <c r="E284" t="s">
        <v>18</v>
      </c>
      <c r="F284" t="s">
        <v>25</v>
      </c>
      <c r="G284" t="s">
        <v>26</v>
      </c>
      <c r="H284" t="s">
        <v>52</v>
      </c>
      <c r="I284" t="s">
        <v>39</v>
      </c>
      <c r="J284" s="5">
        <v>43384</v>
      </c>
      <c r="K284" t="s">
        <v>55</v>
      </c>
      <c r="L284" t="s">
        <v>58</v>
      </c>
      <c r="M284" t="s">
        <v>66</v>
      </c>
      <c r="N284" t="s">
        <v>83</v>
      </c>
      <c r="O284" s="12">
        <v>135.1</v>
      </c>
      <c r="P284">
        <v>89</v>
      </c>
      <c r="Q284" s="2">
        <f>Tabla1[[#This Row],[Precio unitario]]*Tabla1[[#This Row],[Cantidad]]</f>
        <v>12023.9</v>
      </c>
      <c r="R284" s="12">
        <v>1214.4139</v>
      </c>
    </row>
    <row r="285" spans="2:18" x14ac:dyDescent="0.25">
      <c r="B285" s="8">
        <v>1327</v>
      </c>
      <c r="C285" s="5">
        <v>43379</v>
      </c>
      <c r="D285" s="8">
        <v>6</v>
      </c>
      <c r="E285" t="s">
        <v>12</v>
      </c>
      <c r="F285" t="s">
        <v>27</v>
      </c>
      <c r="G285" t="s">
        <v>28</v>
      </c>
      <c r="H285" t="s">
        <v>50</v>
      </c>
      <c r="I285" t="s">
        <v>31</v>
      </c>
      <c r="J285" s="5">
        <v>43381</v>
      </c>
      <c r="K285" t="s">
        <v>54</v>
      </c>
      <c r="L285" t="s">
        <v>59</v>
      </c>
      <c r="M285" t="s">
        <v>1</v>
      </c>
      <c r="N285" t="s">
        <v>93</v>
      </c>
      <c r="O285" s="12">
        <v>178.5</v>
      </c>
      <c r="P285">
        <v>82</v>
      </c>
      <c r="Q285" s="2">
        <f>Tabla1[[#This Row],[Precio unitario]]*Tabla1[[#This Row],[Cantidad]]</f>
        <v>14637</v>
      </c>
      <c r="R285" s="12">
        <v>1449.0630000000001</v>
      </c>
    </row>
    <row r="286" spans="2:18" x14ac:dyDescent="0.25">
      <c r="B286" s="8">
        <v>1328</v>
      </c>
      <c r="C286" s="5">
        <v>43381</v>
      </c>
      <c r="D286" s="8">
        <v>8</v>
      </c>
      <c r="E286" t="s">
        <v>9</v>
      </c>
      <c r="F286" t="s">
        <v>23</v>
      </c>
      <c r="G286" t="s">
        <v>22</v>
      </c>
      <c r="H286" t="s">
        <v>51</v>
      </c>
      <c r="I286" t="s">
        <v>31</v>
      </c>
      <c r="J286" s="5">
        <v>43383</v>
      </c>
      <c r="K286" t="s">
        <v>54</v>
      </c>
      <c r="L286" t="s">
        <v>58</v>
      </c>
      <c r="M286" t="s">
        <v>1</v>
      </c>
      <c r="N286" t="s">
        <v>93</v>
      </c>
      <c r="O286" s="12">
        <v>178.5</v>
      </c>
      <c r="P286">
        <v>43</v>
      </c>
      <c r="Q286" s="2">
        <f>Tabla1[[#This Row],[Precio unitario]]*Tabla1[[#This Row],[Cantidad]]</f>
        <v>7675.5</v>
      </c>
      <c r="R286" s="12">
        <v>736.84799999999996</v>
      </c>
    </row>
    <row r="287" spans="2:18" x14ac:dyDescent="0.25">
      <c r="B287" s="8">
        <v>1329</v>
      </c>
      <c r="C287" s="5">
        <v>43414</v>
      </c>
      <c r="D287" s="8">
        <v>10</v>
      </c>
      <c r="E287" t="s">
        <v>14</v>
      </c>
      <c r="F287" t="s">
        <v>33</v>
      </c>
      <c r="G287" t="s">
        <v>34</v>
      </c>
      <c r="H287" t="s">
        <v>48</v>
      </c>
      <c r="I287" t="s">
        <v>32</v>
      </c>
      <c r="J287" s="5">
        <v>43416</v>
      </c>
      <c r="K287" t="s">
        <v>55</v>
      </c>
      <c r="L287"/>
      <c r="M287" t="s">
        <v>67</v>
      </c>
      <c r="N287" t="s">
        <v>85</v>
      </c>
      <c r="O287" s="12">
        <v>308</v>
      </c>
      <c r="P287">
        <v>96</v>
      </c>
      <c r="Q287" s="2">
        <f>Tabla1[[#This Row],[Precio unitario]]*Tabla1[[#This Row],[Cantidad]]</f>
        <v>29568</v>
      </c>
      <c r="R287" s="12">
        <v>3104.6400000000003</v>
      </c>
    </row>
    <row r="288" spans="2:18" x14ac:dyDescent="0.25">
      <c r="B288" s="8">
        <v>1330</v>
      </c>
      <c r="C288" s="5">
        <v>43414</v>
      </c>
      <c r="D288" s="8">
        <v>10</v>
      </c>
      <c r="E288" t="s">
        <v>14</v>
      </c>
      <c r="F288" t="s">
        <v>33</v>
      </c>
      <c r="G288" t="s">
        <v>34</v>
      </c>
      <c r="H288" t="s">
        <v>48</v>
      </c>
      <c r="I288" t="s">
        <v>32</v>
      </c>
      <c r="J288" s="5">
        <v>43416</v>
      </c>
      <c r="K288" t="s">
        <v>55</v>
      </c>
      <c r="L288"/>
      <c r="M288" t="s">
        <v>76</v>
      </c>
      <c r="N288" t="s">
        <v>92</v>
      </c>
      <c r="O288" s="12">
        <v>128.79999999999998</v>
      </c>
      <c r="P288">
        <v>34</v>
      </c>
      <c r="Q288" s="2">
        <f>Tabla1[[#This Row],[Precio unitario]]*Tabla1[[#This Row],[Cantidad]]</f>
        <v>4379.2</v>
      </c>
      <c r="R288" s="12">
        <v>437.91999999999996</v>
      </c>
    </row>
    <row r="289" spans="2:18" x14ac:dyDescent="0.25">
      <c r="B289" s="8">
        <v>1331</v>
      </c>
      <c r="C289" s="5">
        <v>43415</v>
      </c>
      <c r="D289" s="8">
        <v>11</v>
      </c>
      <c r="E289" t="s">
        <v>16</v>
      </c>
      <c r="F289" t="s">
        <v>37</v>
      </c>
      <c r="G289" t="s">
        <v>37</v>
      </c>
      <c r="H289" t="s">
        <v>45</v>
      </c>
      <c r="I289" t="s">
        <v>36</v>
      </c>
      <c r="J289" s="5"/>
      <c r="K289" t="s">
        <v>56</v>
      </c>
      <c r="L289"/>
      <c r="M289" t="s">
        <v>62</v>
      </c>
      <c r="N289" t="s">
        <v>91</v>
      </c>
      <c r="O289" s="12">
        <v>49</v>
      </c>
      <c r="P289">
        <v>42</v>
      </c>
      <c r="Q289" s="2">
        <f>Tabla1[[#This Row],[Precio unitario]]*Tabla1[[#This Row],[Cantidad]]</f>
        <v>2058</v>
      </c>
      <c r="R289" s="12">
        <v>211.97400000000002</v>
      </c>
    </row>
    <row r="290" spans="2:18" x14ac:dyDescent="0.25">
      <c r="B290" s="8">
        <v>1332</v>
      </c>
      <c r="C290" s="5">
        <v>43415</v>
      </c>
      <c r="D290" s="8">
        <v>11</v>
      </c>
      <c r="E290" t="s">
        <v>16</v>
      </c>
      <c r="F290" t="s">
        <v>37</v>
      </c>
      <c r="G290" t="s">
        <v>37</v>
      </c>
      <c r="H290" t="s">
        <v>45</v>
      </c>
      <c r="I290" t="s">
        <v>36</v>
      </c>
      <c r="J290" s="5"/>
      <c r="K290" t="s">
        <v>56</v>
      </c>
      <c r="L290"/>
      <c r="M290" t="s">
        <v>77</v>
      </c>
      <c r="N290" t="s">
        <v>82</v>
      </c>
      <c r="O290" s="12">
        <v>41.86</v>
      </c>
      <c r="P290">
        <v>100</v>
      </c>
      <c r="Q290" s="2">
        <f>Tabla1[[#This Row],[Precio unitario]]*Tabla1[[#This Row],[Cantidad]]</f>
        <v>4186</v>
      </c>
      <c r="R290" s="12">
        <v>426.97200000000004</v>
      </c>
    </row>
    <row r="291" spans="2:18" x14ac:dyDescent="0.25">
      <c r="B291" s="8">
        <v>1333</v>
      </c>
      <c r="C291" s="5">
        <v>43405</v>
      </c>
      <c r="D291" s="8">
        <v>1</v>
      </c>
      <c r="E291" t="s">
        <v>17</v>
      </c>
      <c r="F291" t="s">
        <v>29</v>
      </c>
      <c r="G291" t="s">
        <v>30</v>
      </c>
      <c r="H291" t="s">
        <v>51</v>
      </c>
      <c r="I291" t="s">
        <v>31</v>
      </c>
      <c r="J291" s="5"/>
      <c r="L291"/>
      <c r="M291" t="s">
        <v>75</v>
      </c>
      <c r="N291" t="s">
        <v>82</v>
      </c>
      <c r="O291" s="12">
        <v>252</v>
      </c>
      <c r="P291">
        <v>42</v>
      </c>
      <c r="Q291" s="2">
        <f>Tabla1[[#This Row],[Precio unitario]]*Tabla1[[#This Row],[Cantidad]]</f>
        <v>10584</v>
      </c>
      <c r="R291" s="12">
        <v>1068.9840000000002</v>
      </c>
    </row>
    <row r="292" spans="2:18" x14ac:dyDescent="0.25">
      <c r="B292" s="8">
        <v>1334</v>
      </c>
      <c r="C292" s="5">
        <v>43405</v>
      </c>
      <c r="D292" s="8">
        <v>1</v>
      </c>
      <c r="E292" t="s">
        <v>17</v>
      </c>
      <c r="F292" t="s">
        <v>29</v>
      </c>
      <c r="G292" t="s">
        <v>30</v>
      </c>
      <c r="H292" t="s">
        <v>51</v>
      </c>
      <c r="I292" t="s">
        <v>31</v>
      </c>
      <c r="J292" s="5"/>
      <c r="L292"/>
      <c r="M292" t="s">
        <v>65</v>
      </c>
      <c r="N292" t="s">
        <v>82</v>
      </c>
      <c r="O292" s="12">
        <v>644</v>
      </c>
      <c r="P292">
        <v>16</v>
      </c>
      <c r="Q292" s="2">
        <f>Tabla1[[#This Row],[Precio unitario]]*Tabla1[[#This Row],[Cantidad]]</f>
        <v>10304</v>
      </c>
      <c r="R292" s="12">
        <v>989.18400000000008</v>
      </c>
    </row>
    <row r="293" spans="2:18" x14ac:dyDescent="0.25">
      <c r="B293" s="8">
        <v>1335</v>
      </c>
      <c r="C293" s="5">
        <v>43405</v>
      </c>
      <c r="D293" s="8">
        <v>1</v>
      </c>
      <c r="E293" t="s">
        <v>17</v>
      </c>
      <c r="F293" t="s">
        <v>29</v>
      </c>
      <c r="G293" t="s">
        <v>30</v>
      </c>
      <c r="H293" t="s">
        <v>51</v>
      </c>
      <c r="I293" t="s">
        <v>31</v>
      </c>
      <c r="J293" s="5"/>
      <c r="L293"/>
      <c r="M293" t="s">
        <v>77</v>
      </c>
      <c r="N293" t="s">
        <v>82</v>
      </c>
      <c r="O293" s="12">
        <v>41.86</v>
      </c>
      <c r="P293">
        <v>22</v>
      </c>
      <c r="Q293" s="2">
        <f>Tabla1[[#This Row],[Precio unitario]]*Tabla1[[#This Row],[Cantidad]]</f>
        <v>920.92</v>
      </c>
      <c r="R293" s="12">
        <v>89.329239999999999</v>
      </c>
    </row>
    <row r="294" spans="2:18" x14ac:dyDescent="0.25">
      <c r="B294" s="8">
        <v>1336</v>
      </c>
      <c r="C294" s="5">
        <v>43432</v>
      </c>
      <c r="D294" s="8">
        <v>28</v>
      </c>
      <c r="E294" t="s">
        <v>13</v>
      </c>
      <c r="F294" t="s">
        <v>24</v>
      </c>
      <c r="G294" t="s">
        <v>38</v>
      </c>
      <c r="H294" t="s">
        <v>45</v>
      </c>
      <c r="I294" t="s">
        <v>36</v>
      </c>
      <c r="J294" s="5">
        <v>43434</v>
      </c>
      <c r="K294" t="s">
        <v>56</v>
      </c>
      <c r="L294" t="s">
        <v>59</v>
      </c>
      <c r="M294" t="s">
        <v>66</v>
      </c>
      <c r="N294" t="s">
        <v>83</v>
      </c>
      <c r="O294" s="12">
        <v>135.1</v>
      </c>
      <c r="P294">
        <v>46</v>
      </c>
      <c r="Q294" s="2">
        <f>Tabla1[[#This Row],[Precio unitario]]*Tabla1[[#This Row],[Cantidad]]</f>
        <v>6214.5999999999995</v>
      </c>
      <c r="R294" s="12">
        <v>640.10380000000009</v>
      </c>
    </row>
    <row r="295" spans="2:18" x14ac:dyDescent="0.25">
      <c r="B295" s="8">
        <v>1337</v>
      </c>
      <c r="C295" s="5">
        <v>43432</v>
      </c>
      <c r="D295" s="8">
        <v>28</v>
      </c>
      <c r="E295" t="s">
        <v>13</v>
      </c>
      <c r="F295" t="s">
        <v>24</v>
      </c>
      <c r="G295" t="s">
        <v>38</v>
      </c>
      <c r="H295" t="s">
        <v>45</v>
      </c>
      <c r="I295" t="s">
        <v>36</v>
      </c>
      <c r="J295" s="5">
        <v>43434</v>
      </c>
      <c r="K295" t="s">
        <v>56</v>
      </c>
      <c r="L295" t="s">
        <v>59</v>
      </c>
      <c r="M295" t="s">
        <v>68</v>
      </c>
      <c r="N295" t="s">
        <v>86</v>
      </c>
      <c r="O295" s="12">
        <v>257.59999999999997</v>
      </c>
      <c r="P295">
        <v>100</v>
      </c>
      <c r="Q295" s="2">
        <f>Tabla1[[#This Row],[Precio unitario]]*Tabla1[[#This Row],[Cantidad]]</f>
        <v>25759.999999999996</v>
      </c>
      <c r="R295" s="12">
        <v>2576</v>
      </c>
    </row>
    <row r="296" spans="2:18" x14ac:dyDescent="0.25">
      <c r="B296" s="8">
        <v>1338</v>
      </c>
      <c r="C296" s="5">
        <v>43413</v>
      </c>
      <c r="D296" s="8">
        <v>9</v>
      </c>
      <c r="E296" t="s">
        <v>18</v>
      </c>
      <c r="F296" t="s">
        <v>25</v>
      </c>
      <c r="G296" t="s">
        <v>26</v>
      </c>
      <c r="H296" t="s">
        <v>52</v>
      </c>
      <c r="I296" t="s">
        <v>39</v>
      </c>
      <c r="J296" s="5">
        <v>43415</v>
      </c>
      <c r="K296" t="s">
        <v>55</v>
      </c>
      <c r="L296" t="s">
        <v>58</v>
      </c>
      <c r="M296" t="s">
        <v>2</v>
      </c>
      <c r="N296" t="s">
        <v>3</v>
      </c>
      <c r="O296" s="12">
        <v>273</v>
      </c>
      <c r="P296">
        <v>87</v>
      </c>
      <c r="Q296" s="2">
        <f>Tabla1[[#This Row],[Precio unitario]]*Tabla1[[#This Row],[Cantidad]]</f>
        <v>23751</v>
      </c>
      <c r="R296" s="12">
        <v>2446.3530000000001</v>
      </c>
    </row>
    <row r="297" spans="2:18" x14ac:dyDescent="0.25">
      <c r="B297" s="8">
        <v>1339</v>
      </c>
      <c r="C297" s="5">
        <v>43413</v>
      </c>
      <c r="D297" s="8">
        <v>9</v>
      </c>
      <c r="E297" t="s">
        <v>18</v>
      </c>
      <c r="F297" t="s">
        <v>25</v>
      </c>
      <c r="G297" t="s">
        <v>26</v>
      </c>
      <c r="H297" t="s">
        <v>52</v>
      </c>
      <c r="I297" t="s">
        <v>39</v>
      </c>
      <c r="J297" s="5">
        <v>43415</v>
      </c>
      <c r="K297" t="s">
        <v>55</v>
      </c>
      <c r="L297" t="s">
        <v>58</v>
      </c>
      <c r="M297" t="s">
        <v>4</v>
      </c>
      <c r="N297" t="s">
        <v>87</v>
      </c>
      <c r="O297" s="12">
        <v>487.19999999999993</v>
      </c>
      <c r="P297">
        <v>58</v>
      </c>
      <c r="Q297" s="2">
        <f>Tabla1[[#This Row],[Precio unitario]]*Tabla1[[#This Row],[Cantidad]]</f>
        <v>28257.599999999995</v>
      </c>
      <c r="R297" s="12">
        <v>2882.2752</v>
      </c>
    </row>
    <row r="298" spans="2:18" x14ac:dyDescent="0.25">
      <c r="B298" s="8">
        <v>1340</v>
      </c>
      <c r="C298" s="5">
        <v>43410</v>
      </c>
      <c r="D298" s="8">
        <v>6</v>
      </c>
      <c r="E298" t="s">
        <v>12</v>
      </c>
      <c r="F298" t="s">
        <v>27</v>
      </c>
      <c r="G298" t="s">
        <v>28</v>
      </c>
      <c r="H298" t="s">
        <v>50</v>
      </c>
      <c r="I298" t="s">
        <v>31</v>
      </c>
      <c r="J298" s="5">
        <v>43412</v>
      </c>
      <c r="K298" t="s">
        <v>54</v>
      </c>
      <c r="L298" t="s">
        <v>59</v>
      </c>
      <c r="M298" t="s">
        <v>61</v>
      </c>
      <c r="N298" t="s">
        <v>82</v>
      </c>
      <c r="O298" s="12">
        <v>196</v>
      </c>
      <c r="P298">
        <v>85</v>
      </c>
      <c r="Q298" s="2">
        <f>Tabla1[[#This Row],[Precio unitario]]*Tabla1[[#This Row],[Cantidad]]</f>
        <v>16660</v>
      </c>
      <c r="R298" s="12">
        <v>1682.6599999999999</v>
      </c>
    </row>
    <row r="299" spans="2:18" x14ac:dyDescent="0.25">
      <c r="B299" s="8">
        <v>1341</v>
      </c>
      <c r="C299" s="5">
        <v>43412</v>
      </c>
      <c r="D299" s="8">
        <v>8</v>
      </c>
      <c r="E299" t="s">
        <v>9</v>
      </c>
      <c r="F299" t="s">
        <v>23</v>
      </c>
      <c r="G299" t="s">
        <v>22</v>
      </c>
      <c r="H299" t="s">
        <v>51</v>
      </c>
      <c r="I299" t="s">
        <v>31</v>
      </c>
      <c r="J299" s="5">
        <v>43414</v>
      </c>
      <c r="K299" t="s">
        <v>54</v>
      </c>
      <c r="L299" t="s">
        <v>58</v>
      </c>
      <c r="M299" t="s">
        <v>74</v>
      </c>
      <c r="N299" t="s">
        <v>84</v>
      </c>
      <c r="O299" s="12">
        <v>560</v>
      </c>
      <c r="P299">
        <v>28</v>
      </c>
      <c r="Q299" s="2">
        <f>Tabla1[[#This Row],[Precio unitario]]*Tabla1[[#This Row],[Cantidad]]</f>
        <v>15680</v>
      </c>
      <c r="R299" s="12">
        <v>1552.32</v>
      </c>
    </row>
    <row r="300" spans="2:18" x14ac:dyDescent="0.25">
      <c r="B300" s="8">
        <v>1342</v>
      </c>
      <c r="C300" s="5">
        <v>43412</v>
      </c>
      <c r="D300" s="8">
        <v>8</v>
      </c>
      <c r="E300" t="s">
        <v>9</v>
      </c>
      <c r="F300" t="s">
        <v>23</v>
      </c>
      <c r="G300" t="s">
        <v>22</v>
      </c>
      <c r="H300" t="s">
        <v>51</v>
      </c>
      <c r="I300" t="s">
        <v>31</v>
      </c>
      <c r="J300" s="5">
        <v>43414</v>
      </c>
      <c r="K300" t="s">
        <v>54</v>
      </c>
      <c r="L300" t="s">
        <v>58</v>
      </c>
      <c r="M300" t="s">
        <v>76</v>
      </c>
      <c r="N300" t="s">
        <v>92</v>
      </c>
      <c r="O300" s="12">
        <v>128.79999999999998</v>
      </c>
      <c r="P300">
        <v>19</v>
      </c>
      <c r="Q300" s="2">
        <f>Tabla1[[#This Row],[Precio unitario]]*Tabla1[[#This Row],[Cantidad]]</f>
        <v>2447.1999999999998</v>
      </c>
      <c r="R300" s="12">
        <v>239.82560000000001</v>
      </c>
    </row>
    <row r="301" spans="2:18" x14ac:dyDescent="0.25">
      <c r="B301" s="8">
        <v>1343</v>
      </c>
      <c r="C301" s="5">
        <v>43429</v>
      </c>
      <c r="D301" s="8">
        <v>25</v>
      </c>
      <c r="E301" t="s">
        <v>19</v>
      </c>
      <c r="F301" t="s">
        <v>33</v>
      </c>
      <c r="G301" t="s">
        <v>34</v>
      </c>
      <c r="H301" t="s">
        <v>48</v>
      </c>
      <c r="I301" t="s">
        <v>32</v>
      </c>
      <c r="J301" s="5">
        <v>43431</v>
      </c>
      <c r="K301" t="s">
        <v>55</v>
      </c>
      <c r="L301" t="s">
        <v>60</v>
      </c>
      <c r="M301" t="s">
        <v>73</v>
      </c>
      <c r="N301" t="s">
        <v>92</v>
      </c>
      <c r="O301" s="12">
        <v>140</v>
      </c>
      <c r="P301">
        <v>99</v>
      </c>
      <c r="Q301" s="2">
        <f>Tabla1[[#This Row],[Precio unitario]]*Tabla1[[#This Row],[Cantidad]]</f>
        <v>13860</v>
      </c>
      <c r="R301" s="12">
        <v>1441.44</v>
      </c>
    </row>
    <row r="302" spans="2:18" x14ac:dyDescent="0.25">
      <c r="B302" s="8">
        <v>1344</v>
      </c>
      <c r="C302" s="5">
        <v>43430</v>
      </c>
      <c r="D302" s="8">
        <v>26</v>
      </c>
      <c r="E302" t="s">
        <v>20</v>
      </c>
      <c r="F302" t="s">
        <v>37</v>
      </c>
      <c r="G302" t="s">
        <v>37</v>
      </c>
      <c r="H302" t="s">
        <v>45</v>
      </c>
      <c r="I302" t="s">
        <v>36</v>
      </c>
      <c r="J302" s="5">
        <v>43432</v>
      </c>
      <c r="K302" t="s">
        <v>56</v>
      </c>
      <c r="L302" t="s">
        <v>59</v>
      </c>
      <c r="M302" t="s">
        <v>80</v>
      </c>
      <c r="N302" t="s">
        <v>89</v>
      </c>
      <c r="O302" s="12">
        <v>298.90000000000003</v>
      </c>
      <c r="P302">
        <v>69</v>
      </c>
      <c r="Q302" s="2">
        <f>Tabla1[[#This Row],[Precio unitario]]*Tabla1[[#This Row],[Cantidad]]</f>
        <v>20624.100000000002</v>
      </c>
      <c r="R302" s="12">
        <v>2144.9064000000008</v>
      </c>
    </row>
    <row r="303" spans="2:18" x14ac:dyDescent="0.25">
      <c r="B303" s="8">
        <v>1345</v>
      </c>
      <c r="C303" s="5">
        <v>43430</v>
      </c>
      <c r="D303" s="8">
        <v>26</v>
      </c>
      <c r="E303" t="s">
        <v>20</v>
      </c>
      <c r="F303" t="s">
        <v>37</v>
      </c>
      <c r="G303" t="s">
        <v>37</v>
      </c>
      <c r="H303" t="s">
        <v>45</v>
      </c>
      <c r="I303" t="s">
        <v>36</v>
      </c>
      <c r="J303" s="5">
        <v>43432</v>
      </c>
      <c r="K303" t="s">
        <v>56</v>
      </c>
      <c r="L303" t="s">
        <v>59</v>
      </c>
      <c r="M303" t="s">
        <v>66</v>
      </c>
      <c r="N303" t="s">
        <v>83</v>
      </c>
      <c r="O303" s="12">
        <v>135.1</v>
      </c>
      <c r="P303">
        <v>37</v>
      </c>
      <c r="Q303" s="2">
        <f>Tabla1[[#This Row],[Precio unitario]]*Tabla1[[#This Row],[Cantidad]]</f>
        <v>4998.7</v>
      </c>
      <c r="R303" s="12">
        <v>474.87650000000002</v>
      </c>
    </row>
    <row r="304" spans="2:18" x14ac:dyDescent="0.25">
      <c r="B304" s="8">
        <v>1346</v>
      </c>
      <c r="C304" s="5">
        <v>43430</v>
      </c>
      <c r="D304" s="8">
        <v>26</v>
      </c>
      <c r="E304" t="s">
        <v>20</v>
      </c>
      <c r="F304" t="s">
        <v>37</v>
      </c>
      <c r="G304" t="s">
        <v>37</v>
      </c>
      <c r="H304" t="s">
        <v>45</v>
      </c>
      <c r="I304" t="s">
        <v>36</v>
      </c>
      <c r="J304" s="5">
        <v>43432</v>
      </c>
      <c r="K304" t="s">
        <v>56</v>
      </c>
      <c r="L304" t="s">
        <v>59</v>
      </c>
      <c r="M304" t="s">
        <v>68</v>
      </c>
      <c r="N304" t="s">
        <v>86</v>
      </c>
      <c r="O304" s="12">
        <v>257.59999999999997</v>
      </c>
      <c r="P304">
        <v>64</v>
      </c>
      <c r="Q304" s="2">
        <f>Tabla1[[#This Row],[Precio unitario]]*Tabla1[[#This Row],[Cantidad]]</f>
        <v>16486.399999999998</v>
      </c>
      <c r="R304" s="12">
        <v>1665.1263999999999</v>
      </c>
    </row>
    <row r="305" spans="2:18" x14ac:dyDescent="0.25">
      <c r="B305" s="8">
        <v>1347</v>
      </c>
      <c r="C305" s="5">
        <v>43433</v>
      </c>
      <c r="D305" s="8">
        <v>29</v>
      </c>
      <c r="E305" t="s">
        <v>10</v>
      </c>
      <c r="F305" t="s">
        <v>40</v>
      </c>
      <c r="G305" t="s">
        <v>26</v>
      </c>
      <c r="H305" t="s">
        <v>47</v>
      </c>
      <c r="I305" t="s">
        <v>39</v>
      </c>
      <c r="J305" s="5">
        <v>43435</v>
      </c>
      <c r="K305" t="s">
        <v>54</v>
      </c>
      <c r="L305" t="s">
        <v>58</v>
      </c>
      <c r="M305" t="s">
        <v>61</v>
      </c>
      <c r="N305" t="s">
        <v>82</v>
      </c>
      <c r="O305" s="12">
        <v>196</v>
      </c>
      <c r="P305">
        <v>38</v>
      </c>
      <c r="Q305" s="2">
        <f>Tabla1[[#This Row],[Precio unitario]]*Tabla1[[#This Row],[Cantidad]]</f>
        <v>7448</v>
      </c>
      <c r="R305" s="12">
        <v>774.5920000000001</v>
      </c>
    </row>
    <row r="306" spans="2:18" x14ac:dyDescent="0.25">
      <c r="B306" s="8">
        <v>1348</v>
      </c>
      <c r="C306" s="5">
        <v>43410</v>
      </c>
      <c r="D306" s="8">
        <v>6</v>
      </c>
      <c r="E306" t="s">
        <v>12</v>
      </c>
      <c r="F306" t="s">
        <v>27</v>
      </c>
      <c r="G306" t="s">
        <v>28</v>
      </c>
      <c r="H306" t="s">
        <v>50</v>
      </c>
      <c r="I306" t="s">
        <v>31</v>
      </c>
      <c r="J306" s="5">
        <v>43412</v>
      </c>
      <c r="K306" t="s">
        <v>56</v>
      </c>
      <c r="L306" t="s">
        <v>58</v>
      </c>
      <c r="M306" t="s">
        <v>1</v>
      </c>
      <c r="N306" t="s">
        <v>93</v>
      </c>
      <c r="O306" s="12">
        <v>178.5</v>
      </c>
      <c r="P306">
        <v>15</v>
      </c>
      <c r="Q306" s="2">
        <f>Tabla1[[#This Row],[Precio unitario]]*Tabla1[[#This Row],[Cantidad]]</f>
        <v>2677.5</v>
      </c>
      <c r="R306" s="12">
        <v>259.71749999999997</v>
      </c>
    </row>
    <row r="307" spans="2:18" x14ac:dyDescent="0.25">
      <c r="B307" s="8">
        <v>1350</v>
      </c>
      <c r="C307" s="5">
        <v>43408</v>
      </c>
      <c r="D307" s="8">
        <v>4</v>
      </c>
      <c r="E307" t="s">
        <v>7</v>
      </c>
      <c r="F307" t="s">
        <v>35</v>
      </c>
      <c r="G307" t="s">
        <v>35</v>
      </c>
      <c r="H307" t="s">
        <v>46</v>
      </c>
      <c r="I307" t="s">
        <v>32</v>
      </c>
      <c r="J307" s="5">
        <v>43410</v>
      </c>
      <c r="K307" t="s">
        <v>55</v>
      </c>
      <c r="L307" t="s">
        <v>59</v>
      </c>
      <c r="M307" t="s">
        <v>72</v>
      </c>
      <c r="N307" t="s">
        <v>94</v>
      </c>
      <c r="O307" s="12">
        <v>1134</v>
      </c>
      <c r="P307">
        <v>52</v>
      </c>
      <c r="Q307" s="2">
        <f>Tabla1[[#This Row],[Precio unitario]]*Tabla1[[#This Row],[Cantidad]]</f>
        <v>58968</v>
      </c>
      <c r="R307" s="12">
        <v>5778.8640000000005</v>
      </c>
    </row>
    <row r="308" spans="2:18" x14ac:dyDescent="0.25">
      <c r="B308" s="8">
        <v>1351</v>
      </c>
      <c r="C308" s="5">
        <v>43408</v>
      </c>
      <c r="D308" s="8">
        <v>4</v>
      </c>
      <c r="E308" t="s">
        <v>7</v>
      </c>
      <c r="F308" t="s">
        <v>35</v>
      </c>
      <c r="G308" t="s">
        <v>35</v>
      </c>
      <c r="H308" t="s">
        <v>46</v>
      </c>
      <c r="I308" t="s">
        <v>32</v>
      </c>
      <c r="J308" s="5">
        <v>43410</v>
      </c>
      <c r="K308" t="s">
        <v>55</v>
      </c>
      <c r="L308" t="s">
        <v>59</v>
      </c>
      <c r="M308" t="s">
        <v>81</v>
      </c>
      <c r="N308" t="s">
        <v>90</v>
      </c>
      <c r="O308" s="12">
        <v>98</v>
      </c>
      <c r="P308">
        <v>37</v>
      </c>
      <c r="Q308" s="2">
        <f>Tabla1[[#This Row],[Precio unitario]]*Tabla1[[#This Row],[Cantidad]]</f>
        <v>3626</v>
      </c>
      <c r="R308" s="12">
        <v>355.34800000000001</v>
      </c>
    </row>
    <row r="309" spans="2:18" x14ac:dyDescent="0.25">
      <c r="B309" s="8">
        <v>1353</v>
      </c>
      <c r="C309" s="5">
        <v>43412</v>
      </c>
      <c r="D309" s="8">
        <v>8</v>
      </c>
      <c r="E309" t="s">
        <v>9</v>
      </c>
      <c r="F309" t="s">
        <v>23</v>
      </c>
      <c r="G309" t="s">
        <v>22</v>
      </c>
      <c r="H309" t="s">
        <v>51</v>
      </c>
      <c r="I309" t="s">
        <v>31</v>
      </c>
      <c r="J309" s="5">
        <v>43414</v>
      </c>
      <c r="K309" t="s">
        <v>56</v>
      </c>
      <c r="L309" t="s">
        <v>59</v>
      </c>
      <c r="M309" t="s">
        <v>4</v>
      </c>
      <c r="N309" t="s">
        <v>87</v>
      </c>
      <c r="O309" s="12">
        <v>487.19999999999993</v>
      </c>
      <c r="P309">
        <v>24</v>
      </c>
      <c r="Q309" s="2">
        <f>Tabla1[[#This Row],[Precio unitario]]*Tabla1[[#This Row],[Cantidad]]</f>
        <v>11692.8</v>
      </c>
      <c r="R309" s="12">
        <v>1122.5087999999998</v>
      </c>
    </row>
    <row r="310" spans="2:18" x14ac:dyDescent="0.25">
      <c r="B310" s="8">
        <v>1356</v>
      </c>
      <c r="C310" s="5">
        <v>43407</v>
      </c>
      <c r="D310" s="8">
        <v>3</v>
      </c>
      <c r="E310" t="s">
        <v>11</v>
      </c>
      <c r="F310" t="s">
        <v>43</v>
      </c>
      <c r="G310" t="s">
        <v>44</v>
      </c>
      <c r="H310" t="s">
        <v>49</v>
      </c>
      <c r="I310" t="s">
        <v>39</v>
      </c>
      <c r="J310" s="5">
        <v>43409</v>
      </c>
      <c r="K310" t="s">
        <v>54</v>
      </c>
      <c r="L310" t="s">
        <v>60</v>
      </c>
      <c r="M310" t="s">
        <v>69</v>
      </c>
      <c r="N310" t="s">
        <v>85</v>
      </c>
      <c r="O310" s="12">
        <v>140</v>
      </c>
      <c r="P310">
        <v>36</v>
      </c>
      <c r="Q310" s="2">
        <f>Tabla1[[#This Row],[Precio unitario]]*Tabla1[[#This Row],[Cantidad]]</f>
        <v>5040</v>
      </c>
      <c r="R310" s="12">
        <v>519.12</v>
      </c>
    </row>
    <row r="311" spans="2:18" x14ac:dyDescent="0.25">
      <c r="B311" s="8">
        <v>1357</v>
      </c>
      <c r="C311" s="5">
        <v>43407</v>
      </c>
      <c r="D311" s="8">
        <v>3</v>
      </c>
      <c r="E311" t="s">
        <v>11</v>
      </c>
      <c r="F311" t="s">
        <v>43</v>
      </c>
      <c r="G311" t="s">
        <v>44</v>
      </c>
      <c r="H311" t="s">
        <v>49</v>
      </c>
      <c r="I311" t="s">
        <v>39</v>
      </c>
      <c r="J311" s="5">
        <v>43409</v>
      </c>
      <c r="K311" t="s">
        <v>54</v>
      </c>
      <c r="L311" t="s">
        <v>60</v>
      </c>
      <c r="M311" t="s">
        <v>74</v>
      </c>
      <c r="N311" t="s">
        <v>84</v>
      </c>
      <c r="O311" s="12">
        <v>560</v>
      </c>
      <c r="P311">
        <v>24</v>
      </c>
      <c r="Q311" s="2">
        <f>Tabla1[[#This Row],[Precio unitario]]*Tabla1[[#This Row],[Cantidad]]</f>
        <v>13440</v>
      </c>
      <c r="R311" s="12">
        <v>1344</v>
      </c>
    </row>
    <row r="312" spans="2:18" x14ac:dyDescent="0.25">
      <c r="B312" s="8">
        <v>1361</v>
      </c>
      <c r="C312" s="5">
        <v>43414</v>
      </c>
      <c r="D312" s="8">
        <v>10</v>
      </c>
      <c r="E312" t="s">
        <v>14</v>
      </c>
      <c r="F312" t="s">
        <v>33</v>
      </c>
      <c r="G312" t="s">
        <v>34</v>
      </c>
      <c r="H312" t="s">
        <v>48</v>
      </c>
      <c r="I312" t="s">
        <v>32</v>
      </c>
      <c r="J312" s="5">
        <v>43416</v>
      </c>
      <c r="K312" t="s">
        <v>54</v>
      </c>
      <c r="L312" t="s">
        <v>59</v>
      </c>
      <c r="M312" t="s">
        <v>70</v>
      </c>
      <c r="N312" t="s">
        <v>91</v>
      </c>
      <c r="O312" s="12">
        <v>140</v>
      </c>
      <c r="P312">
        <v>20</v>
      </c>
      <c r="Q312" s="2">
        <f>Tabla1[[#This Row],[Precio unitario]]*Tabla1[[#This Row],[Cantidad]]</f>
        <v>2800</v>
      </c>
      <c r="R312" s="12">
        <v>280</v>
      </c>
    </row>
    <row r="313" spans="2:18" x14ac:dyDescent="0.25">
      <c r="B313" s="8">
        <v>1363</v>
      </c>
      <c r="C313" s="5">
        <v>43414</v>
      </c>
      <c r="D313" s="8">
        <v>10</v>
      </c>
      <c r="E313" t="s">
        <v>14</v>
      </c>
      <c r="F313" t="s">
        <v>33</v>
      </c>
      <c r="G313" t="s">
        <v>34</v>
      </c>
      <c r="H313" t="s">
        <v>48</v>
      </c>
      <c r="I313" t="s">
        <v>32</v>
      </c>
      <c r="J313" s="5"/>
      <c r="K313" t="s">
        <v>55</v>
      </c>
      <c r="L313"/>
      <c r="M313" t="s">
        <v>62</v>
      </c>
      <c r="N313" t="s">
        <v>91</v>
      </c>
      <c r="O313" s="12">
        <v>49</v>
      </c>
      <c r="P313">
        <v>11</v>
      </c>
      <c r="Q313" s="2">
        <f>Tabla1[[#This Row],[Precio unitario]]*Tabla1[[#This Row],[Cantidad]]</f>
        <v>539</v>
      </c>
      <c r="R313" s="12">
        <v>52.283000000000001</v>
      </c>
    </row>
    <row r="314" spans="2:18" x14ac:dyDescent="0.25">
      <c r="B314" s="8">
        <v>1364</v>
      </c>
      <c r="C314" s="5">
        <v>43415</v>
      </c>
      <c r="D314" s="8">
        <v>11</v>
      </c>
      <c r="E314" t="s">
        <v>16</v>
      </c>
      <c r="F314" t="s">
        <v>37</v>
      </c>
      <c r="G314" t="s">
        <v>37</v>
      </c>
      <c r="H314" t="s">
        <v>45</v>
      </c>
      <c r="I314" t="s">
        <v>36</v>
      </c>
      <c r="J314" s="5"/>
      <c r="K314" t="s">
        <v>56</v>
      </c>
      <c r="L314"/>
      <c r="M314" t="s">
        <v>74</v>
      </c>
      <c r="N314" t="s">
        <v>84</v>
      </c>
      <c r="O314" s="12">
        <v>560</v>
      </c>
      <c r="P314">
        <v>78</v>
      </c>
      <c r="Q314" s="2">
        <f>Tabla1[[#This Row],[Precio unitario]]*Tabla1[[#This Row],[Cantidad]]</f>
        <v>43680</v>
      </c>
      <c r="R314" s="12">
        <v>4193.28</v>
      </c>
    </row>
    <row r="315" spans="2:18" x14ac:dyDescent="0.25">
      <c r="B315" s="8">
        <v>1365</v>
      </c>
      <c r="C315" s="5">
        <v>43405</v>
      </c>
      <c r="D315" s="8">
        <v>1</v>
      </c>
      <c r="E315" t="s">
        <v>17</v>
      </c>
      <c r="F315" t="s">
        <v>29</v>
      </c>
      <c r="G315" t="s">
        <v>30</v>
      </c>
      <c r="H315" t="s">
        <v>51</v>
      </c>
      <c r="I315" t="s">
        <v>31</v>
      </c>
      <c r="J315" s="5"/>
      <c r="K315" t="s">
        <v>56</v>
      </c>
      <c r="L315"/>
      <c r="M315" t="s">
        <v>68</v>
      </c>
      <c r="N315" t="s">
        <v>86</v>
      </c>
      <c r="O315" s="12">
        <v>257.59999999999997</v>
      </c>
      <c r="P315">
        <v>76</v>
      </c>
      <c r="Q315" s="2">
        <f>Tabla1[[#This Row],[Precio unitario]]*Tabla1[[#This Row],[Cantidad]]</f>
        <v>19577.599999999999</v>
      </c>
      <c r="R315" s="12">
        <v>2016.4928</v>
      </c>
    </row>
    <row r="316" spans="2:18" x14ac:dyDescent="0.25">
      <c r="B316" s="8">
        <v>1366</v>
      </c>
      <c r="C316" s="5">
        <v>43432</v>
      </c>
      <c r="D316" s="8">
        <v>28</v>
      </c>
      <c r="E316" t="s">
        <v>13</v>
      </c>
      <c r="F316" t="s">
        <v>24</v>
      </c>
      <c r="G316" t="s">
        <v>38</v>
      </c>
      <c r="H316" t="s">
        <v>45</v>
      </c>
      <c r="I316" t="s">
        <v>36</v>
      </c>
      <c r="J316" s="5">
        <v>43434</v>
      </c>
      <c r="K316" t="s">
        <v>56</v>
      </c>
      <c r="L316" t="s">
        <v>59</v>
      </c>
      <c r="M316" t="s">
        <v>65</v>
      </c>
      <c r="N316" t="s">
        <v>82</v>
      </c>
      <c r="O316" s="12">
        <v>644</v>
      </c>
      <c r="P316">
        <v>57</v>
      </c>
      <c r="Q316" s="2">
        <f>Tabla1[[#This Row],[Precio unitario]]*Tabla1[[#This Row],[Cantidad]]</f>
        <v>36708</v>
      </c>
      <c r="R316" s="12">
        <v>3817.6319999999996</v>
      </c>
    </row>
    <row r="317" spans="2:18" x14ac:dyDescent="0.25">
      <c r="B317" s="8">
        <v>1367</v>
      </c>
      <c r="C317" s="5">
        <v>43413</v>
      </c>
      <c r="D317" s="8">
        <v>9</v>
      </c>
      <c r="E317" t="s">
        <v>18</v>
      </c>
      <c r="F317" t="s">
        <v>25</v>
      </c>
      <c r="G317" t="s">
        <v>26</v>
      </c>
      <c r="H317" t="s">
        <v>52</v>
      </c>
      <c r="I317" t="s">
        <v>39</v>
      </c>
      <c r="J317" s="5">
        <v>43415</v>
      </c>
      <c r="K317" t="s">
        <v>55</v>
      </c>
      <c r="L317" t="s">
        <v>58</v>
      </c>
      <c r="M317" t="s">
        <v>66</v>
      </c>
      <c r="N317" t="s">
        <v>83</v>
      </c>
      <c r="O317" s="12">
        <v>135.1</v>
      </c>
      <c r="P317">
        <v>14</v>
      </c>
      <c r="Q317" s="2">
        <f>Tabla1[[#This Row],[Precio unitario]]*Tabla1[[#This Row],[Cantidad]]</f>
        <v>1891.3999999999999</v>
      </c>
      <c r="R317" s="12">
        <v>181.5744</v>
      </c>
    </row>
    <row r="318" spans="2:18" x14ac:dyDescent="0.25">
      <c r="B318" s="8">
        <v>1368</v>
      </c>
      <c r="C318" s="5">
        <v>43461</v>
      </c>
      <c r="D318" s="8">
        <v>27</v>
      </c>
      <c r="E318" t="s">
        <v>6</v>
      </c>
      <c r="F318" t="s">
        <v>41</v>
      </c>
      <c r="G318" t="s">
        <v>42</v>
      </c>
      <c r="H318" t="s">
        <v>49</v>
      </c>
      <c r="I318" t="s">
        <v>39</v>
      </c>
      <c r="J318" s="5">
        <v>43463</v>
      </c>
      <c r="K318" t="s">
        <v>54</v>
      </c>
      <c r="L318" t="s">
        <v>58</v>
      </c>
      <c r="M318" t="s">
        <v>61</v>
      </c>
      <c r="N318" t="s">
        <v>82</v>
      </c>
      <c r="O318" s="12">
        <v>196</v>
      </c>
      <c r="P318">
        <v>14</v>
      </c>
      <c r="Q318" s="2">
        <f>Tabla1[[#This Row],[Precio unitario]]*Tabla1[[#This Row],[Cantidad]]</f>
        <v>2744</v>
      </c>
      <c r="R318" s="12">
        <v>277.14400000000006</v>
      </c>
    </row>
    <row r="319" spans="2:18" x14ac:dyDescent="0.25">
      <c r="B319" s="8">
        <v>1369</v>
      </c>
      <c r="C319" s="5">
        <v>43461</v>
      </c>
      <c r="D319" s="8">
        <v>27</v>
      </c>
      <c r="E319" t="s">
        <v>6</v>
      </c>
      <c r="F319" t="s">
        <v>41</v>
      </c>
      <c r="G319" t="s">
        <v>42</v>
      </c>
      <c r="H319" t="s">
        <v>49</v>
      </c>
      <c r="I319" t="s">
        <v>39</v>
      </c>
      <c r="J319" s="5">
        <v>43463</v>
      </c>
      <c r="K319" t="s">
        <v>54</v>
      </c>
      <c r="L319" t="s">
        <v>58</v>
      </c>
      <c r="M319" t="s">
        <v>62</v>
      </c>
      <c r="N319" t="s">
        <v>91</v>
      </c>
      <c r="O319" s="12">
        <v>49</v>
      </c>
      <c r="P319">
        <v>70</v>
      </c>
      <c r="Q319" s="2">
        <f>Tabla1[[#This Row],[Precio unitario]]*Tabla1[[#This Row],[Cantidad]]</f>
        <v>3430</v>
      </c>
      <c r="R319" s="12">
        <v>353.28999999999996</v>
      </c>
    </row>
    <row r="320" spans="2:18" x14ac:dyDescent="0.25">
      <c r="B320" s="8">
        <v>1370</v>
      </c>
      <c r="C320" s="5">
        <v>43438</v>
      </c>
      <c r="D320" s="8">
        <v>4</v>
      </c>
      <c r="E320" t="s">
        <v>7</v>
      </c>
      <c r="F320" t="s">
        <v>35</v>
      </c>
      <c r="G320" t="s">
        <v>35</v>
      </c>
      <c r="H320" t="s">
        <v>46</v>
      </c>
      <c r="I320" t="s">
        <v>32</v>
      </c>
      <c r="J320" s="5">
        <v>43440</v>
      </c>
      <c r="K320" t="s">
        <v>55</v>
      </c>
      <c r="L320" t="s">
        <v>59</v>
      </c>
      <c r="M320" t="s">
        <v>63</v>
      </c>
      <c r="N320" t="s">
        <v>91</v>
      </c>
      <c r="O320" s="12">
        <v>420</v>
      </c>
      <c r="P320">
        <v>100</v>
      </c>
      <c r="Q320" s="2">
        <f>Tabla1[[#This Row],[Precio unitario]]*Tabla1[[#This Row],[Cantidad]]</f>
        <v>42000</v>
      </c>
      <c r="R320" s="12">
        <v>4074</v>
      </c>
    </row>
    <row r="321" spans="2:18" x14ac:dyDescent="0.25">
      <c r="B321" s="8">
        <v>1371</v>
      </c>
      <c r="C321" s="5">
        <v>43438</v>
      </c>
      <c r="D321" s="8">
        <v>4</v>
      </c>
      <c r="E321" t="s">
        <v>7</v>
      </c>
      <c r="F321" t="s">
        <v>35</v>
      </c>
      <c r="G321" t="s">
        <v>35</v>
      </c>
      <c r="H321" t="s">
        <v>46</v>
      </c>
      <c r="I321" t="s">
        <v>32</v>
      </c>
      <c r="J321" s="5">
        <v>43440</v>
      </c>
      <c r="K321" t="s">
        <v>55</v>
      </c>
      <c r="L321" t="s">
        <v>59</v>
      </c>
      <c r="M321" t="s">
        <v>64</v>
      </c>
      <c r="N321" t="s">
        <v>91</v>
      </c>
      <c r="O321" s="12">
        <v>742</v>
      </c>
      <c r="P321">
        <v>27</v>
      </c>
      <c r="Q321" s="2">
        <f>Tabla1[[#This Row],[Precio unitario]]*Tabla1[[#This Row],[Cantidad]]</f>
        <v>20034</v>
      </c>
      <c r="R321" s="12">
        <v>2003.3999999999999</v>
      </c>
    </row>
    <row r="322" spans="2:18" x14ac:dyDescent="0.25">
      <c r="B322" s="8">
        <v>1372</v>
      </c>
      <c r="C322" s="5">
        <v>43438</v>
      </c>
      <c r="D322" s="8">
        <v>4</v>
      </c>
      <c r="E322" t="s">
        <v>7</v>
      </c>
      <c r="F322" t="s">
        <v>35</v>
      </c>
      <c r="G322" t="s">
        <v>35</v>
      </c>
      <c r="H322" t="s">
        <v>46</v>
      </c>
      <c r="I322" t="s">
        <v>32</v>
      </c>
      <c r="J322" s="5">
        <v>43440</v>
      </c>
      <c r="K322" t="s">
        <v>55</v>
      </c>
      <c r="L322" t="s">
        <v>59</v>
      </c>
      <c r="M322" t="s">
        <v>62</v>
      </c>
      <c r="N322" t="s">
        <v>91</v>
      </c>
      <c r="O322" s="12">
        <v>49</v>
      </c>
      <c r="P322">
        <v>70</v>
      </c>
      <c r="Q322" s="2">
        <f>Tabla1[[#This Row],[Precio unitario]]*Tabla1[[#This Row],[Cantidad]]</f>
        <v>3430</v>
      </c>
      <c r="R322" s="12">
        <v>336.14</v>
      </c>
    </row>
    <row r="323" spans="2:18" x14ac:dyDescent="0.25">
      <c r="B323" s="8">
        <v>1373</v>
      </c>
      <c r="C323" s="5">
        <v>43446</v>
      </c>
      <c r="D323" s="8">
        <v>12</v>
      </c>
      <c r="E323" t="s">
        <v>8</v>
      </c>
      <c r="F323" t="s">
        <v>41</v>
      </c>
      <c r="G323" t="s">
        <v>42</v>
      </c>
      <c r="H323" t="s">
        <v>49</v>
      </c>
      <c r="I323" t="s">
        <v>39</v>
      </c>
      <c r="J323" s="5">
        <v>43448</v>
      </c>
      <c r="K323" t="s">
        <v>54</v>
      </c>
      <c r="L323" t="s">
        <v>59</v>
      </c>
      <c r="M323" t="s">
        <v>75</v>
      </c>
      <c r="N323" t="s">
        <v>82</v>
      </c>
      <c r="O323" s="12">
        <v>252</v>
      </c>
      <c r="P323">
        <v>57</v>
      </c>
      <c r="Q323" s="2">
        <f>Tabla1[[#This Row],[Precio unitario]]*Tabla1[[#This Row],[Cantidad]]</f>
        <v>14364</v>
      </c>
      <c r="R323" s="12">
        <v>1436.4</v>
      </c>
    </row>
    <row r="324" spans="2:18" x14ac:dyDescent="0.25">
      <c r="B324" s="8">
        <v>1374</v>
      </c>
      <c r="C324" s="5">
        <v>43446</v>
      </c>
      <c r="D324" s="8">
        <v>12</v>
      </c>
      <c r="E324" t="s">
        <v>8</v>
      </c>
      <c r="F324" t="s">
        <v>41</v>
      </c>
      <c r="G324" t="s">
        <v>42</v>
      </c>
      <c r="H324" t="s">
        <v>49</v>
      </c>
      <c r="I324" t="s">
        <v>39</v>
      </c>
      <c r="J324" s="5">
        <v>43448</v>
      </c>
      <c r="K324" t="s">
        <v>54</v>
      </c>
      <c r="L324" t="s">
        <v>59</v>
      </c>
      <c r="M324" t="s">
        <v>65</v>
      </c>
      <c r="N324" t="s">
        <v>82</v>
      </c>
      <c r="O324" s="12">
        <v>644</v>
      </c>
      <c r="P324">
        <v>83</v>
      </c>
      <c r="Q324" s="2">
        <f>Tabla1[[#This Row],[Precio unitario]]*Tabla1[[#This Row],[Cantidad]]</f>
        <v>53452</v>
      </c>
      <c r="R324" s="12">
        <v>5238.2960000000003</v>
      </c>
    </row>
    <row r="325" spans="2:18" x14ac:dyDescent="0.25">
      <c r="B325" s="8">
        <v>1375</v>
      </c>
      <c r="C325" s="5">
        <v>43442</v>
      </c>
      <c r="D325" s="8">
        <v>8</v>
      </c>
      <c r="E325" t="s">
        <v>9</v>
      </c>
      <c r="F325" t="s">
        <v>23</v>
      </c>
      <c r="G325" t="s">
        <v>22</v>
      </c>
      <c r="H325" t="s">
        <v>51</v>
      </c>
      <c r="I325" t="s">
        <v>31</v>
      </c>
      <c r="J325" s="5">
        <v>43444</v>
      </c>
      <c r="K325" t="s">
        <v>56</v>
      </c>
      <c r="L325" t="s">
        <v>59</v>
      </c>
      <c r="M325" t="s">
        <v>76</v>
      </c>
      <c r="N325" t="s">
        <v>92</v>
      </c>
      <c r="O325" s="12">
        <v>128.79999999999998</v>
      </c>
      <c r="P325">
        <v>76</v>
      </c>
      <c r="Q325" s="2">
        <f>Tabla1[[#This Row],[Precio unitario]]*Tabla1[[#This Row],[Cantidad]]</f>
        <v>9788.7999999999993</v>
      </c>
      <c r="R325" s="12">
        <v>939.72479999999996</v>
      </c>
    </row>
    <row r="326" spans="2:18" x14ac:dyDescent="0.25">
      <c r="B326" s="8">
        <v>1376</v>
      </c>
      <c r="C326" s="5">
        <v>43438</v>
      </c>
      <c r="D326" s="8">
        <v>4</v>
      </c>
      <c r="E326" t="s">
        <v>7</v>
      </c>
      <c r="F326" t="s">
        <v>35</v>
      </c>
      <c r="G326" t="s">
        <v>35</v>
      </c>
      <c r="H326" t="s">
        <v>46</v>
      </c>
      <c r="I326" t="s">
        <v>32</v>
      </c>
      <c r="J326" s="5">
        <v>43440</v>
      </c>
      <c r="K326" t="s">
        <v>56</v>
      </c>
      <c r="L326" t="s">
        <v>58</v>
      </c>
      <c r="M326" t="s">
        <v>76</v>
      </c>
      <c r="N326" t="s">
        <v>92</v>
      </c>
      <c r="O326" s="12">
        <v>128.79999999999998</v>
      </c>
      <c r="P326">
        <v>80</v>
      </c>
      <c r="Q326" s="2">
        <f>Tabla1[[#This Row],[Precio unitario]]*Tabla1[[#This Row],[Cantidad]]</f>
        <v>10303.999999999998</v>
      </c>
      <c r="R326" s="12">
        <v>1020.096</v>
      </c>
    </row>
    <row r="327" spans="2:18" x14ac:dyDescent="0.25">
      <c r="B327" s="8">
        <v>1377</v>
      </c>
      <c r="C327" s="5">
        <v>43463</v>
      </c>
      <c r="D327" s="8">
        <v>29</v>
      </c>
      <c r="E327" t="s">
        <v>10</v>
      </c>
      <c r="F327" t="s">
        <v>40</v>
      </c>
      <c r="G327" t="s">
        <v>26</v>
      </c>
      <c r="H327" t="s">
        <v>47</v>
      </c>
      <c r="I327" t="s">
        <v>39</v>
      </c>
      <c r="J327" s="5">
        <v>43465</v>
      </c>
      <c r="K327" t="s">
        <v>54</v>
      </c>
      <c r="L327" t="s">
        <v>58</v>
      </c>
      <c r="M327" t="s">
        <v>1</v>
      </c>
      <c r="N327" t="s">
        <v>93</v>
      </c>
      <c r="O327" s="12">
        <v>178.5</v>
      </c>
      <c r="P327">
        <v>47</v>
      </c>
      <c r="Q327" s="2">
        <f>Tabla1[[#This Row],[Precio unitario]]*Tabla1[[#This Row],[Cantidad]]</f>
        <v>8389.5</v>
      </c>
      <c r="R327" s="12">
        <v>830.56050000000005</v>
      </c>
    </row>
    <row r="328" spans="2:18" x14ac:dyDescent="0.25">
      <c r="B328" s="8">
        <v>1378</v>
      </c>
      <c r="C328" s="5">
        <v>43437</v>
      </c>
      <c r="D328" s="8">
        <v>3</v>
      </c>
      <c r="E328" t="s">
        <v>11</v>
      </c>
      <c r="F328" t="s">
        <v>43</v>
      </c>
      <c r="G328" t="s">
        <v>44</v>
      </c>
      <c r="H328" t="s">
        <v>49</v>
      </c>
      <c r="I328" t="s">
        <v>39</v>
      </c>
      <c r="J328" s="5">
        <v>43439</v>
      </c>
      <c r="K328" t="s">
        <v>54</v>
      </c>
      <c r="L328" t="s">
        <v>60</v>
      </c>
      <c r="M328" t="s">
        <v>66</v>
      </c>
      <c r="N328" t="s">
        <v>83</v>
      </c>
      <c r="O328" s="12">
        <v>135.1</v>
      </c>
      <c r="P328">
        <v>96</v>
      </c>
      <c r="Q328" s="2">
        <f>Tabla1[[#This Row],[Precio unitario]]*Tabla1[[#This Row],[Cantidad]]</f>
        <v>12969.599999999999</v>
      </c>
      <c r="R328" s="12">
        <v>1322.8992000000003</v>
      </c>
    </row>
    <row r="329" spans="2:18" x14ac:dyDescent="0.25">
      <c r="B329" s="8">
        <v>1379</v>
      </c>
      <c r="C329" s="5">
        <v>43440</v>
      </c>
      <c r="D329" s="8">
        <v>6</v>
      </c>
      <c r="E329" t="s">
        <v>12</v>
      </c>
      <c r="F329" t="s">
        <v>27</v>
      </c>
      <c r="G329" t="s">
        <v>28</v>
      </c>
      <c r="H329" t="s">
        <v>50</v>
      </c>
      <c r="I329" t="s">
        <v>31</v>
      </c>
      <c r="J329" s="5">
        <v>43442</v>
      </c>
      <c r="K329" t="s">
        <v>54</v>
      </c>
      <c r="L329" t="s">
        <v>59</v>
      </c>
      <c r="M329" t="s">
        <v>74</v>
      </c>
      <c r="N329" t="s">
        <v>84</v>
      </c>
      <c r="O329" s="12">
        <v>560</v>
      </c>
      <c r="P329">
        <v>32</v>
      </c>
      <c r="Q329" s="2">
        <f>Tabla1[[#This Row],[Precio unitario]]*Tabla1[[#This Row],[Cantidad]]</f>
        <v>17920</v>
      </c>
      <c r="R329" s="12">
        <v>1881.6000000000001</v>
      </c>
    </row>
    <row r="330" spans="2:18" x14ac:dyDescent="0.25">
      <c r="B330" s="8">
        <v>1380</v>
      </c>
      <c r="C330" s="5">
        <v>43462</v>
      </c>
      <c r="D330" s="8">
        <v>28</v>
      </c>
      <c r="E330" t="s">
        <v>13</v>
      </c>
      <c r="F330" t="s">
        <v>24</v>
      </c>
      <c r="G330" t="s">
        <v>38</v>
      </c>
      <c r="H330" t="s">
        <v>45</v>
      </c>
      <c r="I330" t="s">
        <v>36</v>
      </c>
      <c r="J330" s="5">
        <v>43464</v>
      </c>
      <c r="K330" t="s">
        <v>56</v>
      </c>
      <c r="L330" t="s">
        <v>58</v>
      </c>
      <c r="M330" t="s">
        <v>65</v>
      </c>
      <c r="N330" t="s">
        <v>82</v>
      </c>
      <c r="O330" s="12">
        <v>644</v>
      </c>
      <c r="P330">
        <v>16</v>
      </c>
      <c r="Q330" s="2">
        <f>Tabla1[[#This Row],[Precio unitario]]*Tabla1[[#This Row],[Cantidad]]</f>
        <v>10304</v>
      </c>
      <c r="R330" s="12">
        <v>1030.4000000000001</v>
      </c>
    </row>
    <row r="331" spans="2:18" x14ac:dyDescent="0.25">
      <c r="B331" s="8">
        <v>1381</v>
      </c>
      <c r="C331" s="5">
        <v>43442</v>
      </c>
      <c r="D331" s="8">
        <v>8</v>
      </c>
      <c r="E331" t="s">
        <v>9</v>
      </c>
      <c r="F331" t="s">
        <v>23</v>
      </c>
      <c r="G331" t="s">
        <v>22</v>
      </c>
      <c r="H331" t="s">
        <v>51</v>
      </c>
      <c r="I331" t="s">
        <v>31</v>
      </c>
      <c r="J331" s="5">
        <v>43444</v>
      </c>
      <c r="K331" t="s">
        <v>56</v>
      </c>
      <c r="L331" t="s">
        <v>58</v>
      </c>
      <c r="M331" t="s">
        <v>1</v>
      </c>
      <c r="N331" t="s">
        <v>93</v>
      </c>
      <c r="O331" s="12">
        <v>178.5</v>
      </c>
      <c r="P331">
        <v>41</v>
      </c>
      <c r="Q331" s="2">
        <f>Tabla1[[#This Row],[Precio unitario]]*Tabla1[[#This Row],[Cantidad]]</f>
        <v>7318.5</v>
      </c>
      <c r="R331" s="12">
        <v>717.21299999999997</v>
      </c>
    </row>
    <row r="332" spans="2:18" x14ac:dyDescent="0.25">
      <c r="B332" s="8">
        <v>1382</v>
      </c>
      <c r="C332" s="5">
        <v>43444</v>
      </c>
      <c r="D332" s="8">
        <v>10</v>
      </c>
      <c r="E332" t="s">
        <v>14</v>
      </c>
      <c r="F332" t="s">
        <v>33</v>
      </c>
      <c r="G332" t="s">
        <v>34</v>
      </c>
      <c r="H332" t="s">
        <v>48</v>
      </c>
      <c r="I332" t="s">
        <v>32</v>
      </c>
      <c r="J332" s="5">
        <v>43446</v>
      </c>
      <c r="K332" t="s">
        <v>54</v>
      </c>
      <c r="L332" t="s">
        <v>59</v>
      </c>
      <c r="M332" t="s">
        <v>77</v>
      </c>
      <c r="N332" t="s">
        <v>82</v>
      </c>
      <c r="O332" s="12">
        <v>41.86</v>
      </c>
      <c r="P332">
        <v>41</v>
      </c>
      <c r="Q332" s="2">
        <f>Tabla1[[#This Row],[Precio unitario]]*Tabla1[[#This Row],[Cantidad]]</f>
        <v>1716.26</v>
      </c>
      <c r="R332" s="12">
        <v>180.20730000000003</v>
      </c>
    </row>
    <row r="333" spans="2:18" x14ac:dyDescent="0.25">
      <c r="B333" s="8">
        <v>1383</v>
      </c>
      <c r="C333" s="5">
        <v>43441</v>
      </c>
      <c r="D333" s="8">
        <v>7</v>
      </c>
      <c r="E333" t="s">
        <v>15</v>
      </c>
      <c r="F333" t="s">
        <v>107</v>
      </c>
      <c r="G333" t="s">
        <v>107</v>
      </c>
      <c r="H333" t="s">
        <v>51</v>
      </c>
      <c r="I333" t="s">
        <v>31</v>
      </c>
      <c r="J333" s="5"/>
      <c r="L333"/>
      <c r="M333" t="s">
        <v>65</v>
      </c>
      <c r="N333" t="s">
        <v>82</v>
      </c>
      <c r="O333" s="12">
        <v>644</v>
      </c>
      <c r="P333">
        <v>41</v>
      </c>
      <c r="Q333" s="2">
        <f>Tabla1[[#This Row],[Precio unitario]]*Tabla1[[#This Row],[Cantidad]]</f>
        <v>26404</v>
      </c>
      <c r="R333" s="12">
        <v>2719.6120000000005</v>
      </c>
    </row>
    <row r="334" spans="2:18" x14ac:dyDescent="0.25">
      <c r="B334" s="8">
        <v>1384</v>
      </c>
      <c r="C334" s="5">
        <v>43444</v>
      </c>
      <c r="D334" s="8">
        <v>10</v>
      </c>
      <c r="E334" t="s">
        <v>14</v>
      </c>
      <c r="F334" t="s">
        <v>33</v>
      </c>
      <c r="G334" t="s">
        <v>34</v>
      </c>
      <c r="H334" t="s">
        <v>48</v>
      </c>
      <c r="I334" t="s">
        <v>32</v>
      </c>
      <c r="J334" s="5">
        <v>43446</v>
      </c>
      <c r="K334" t="s">
        <v>55</v>
      </c>
      <c r="L334"/>
      <c r="M334" t="s">
        <v>78</v>
      </c>
      <c r="N334" t="s">
        <v>94</v>
      </c>
      <c r="O334" s="12">
        <v>350</v>
      </c>
      <c r="P334">
        <v>94</v>
      </c>
      <c r="Q334" s="2">
        <f>Tabla1[[#This Row],[Precio unitario]]*Tabla1[[#This Row],[Cantidad]]</f>
        <v>32900</v>
      </c>
      <c r="R334" s="12">
        <v>3290</v>
      </c>
    </row>
    <row r="335" spans="2:18" x14ac:dyDescent="0.25">
      <c r="B335" s="8">
        <v>1385</v>
      </c>
      <c r="C335" s="5">
        <v>43444</v>
      </c>
      <c r="D335" s="8">
        <v>10</v>
      </c>
      <c r="E335" t="s">
        <v>14</v>
      </c>
      <c r="F335" t="s">
        <v>33</v>
      </c>
      <c r="G335" t="s">
        <v>34</v>
      </c>
      <c r="H335" t="s">
        <v>48</v>
      </c>
      <c r="I335" t="s">
        <v>32</v>
      </c>
      <c r="J335" s="5">
        <v>43446</v>
      </c>
      <c r="K335" t="s">
        <v>55</v>
      </c>
      <c r="L335"/>
      <c r="M335" t="s">
        <v>67</v>
      </c>
      <c r="N335" t="s">
        <v>85</v>
      </c>
      <c r="O335" s="12">
        <v>308</v>
      </c>
      <c r="P335">
        <v>20</v>
      </c>
      <c r="Q335" s="2">
        <f>Tabla1[[#This Row],[Precio unitario]]*Tabla1[[#This Row],[Cantidad]]</f>
        <v>6160</v>
      </c>
      <c r="R335" s="12">
        <v>646.80000000000007</v>
      </c>
    </row>
    <row r="336" spans="2:18" x14ac:dyDescent="0.25">
      <c r="B336" s="8">
        <v>1386</v>
      </c>
      <c r="C336" s="5">
        <v>43444</v>
      </c>
      <c r="D336" s="8">
        <v>10</v>
      </c>
      <c r="E336" t="s">
        <v>14</v>
      </c>
      <c r="F336" t="s">
        <v>33</v>
      </c>
      <c r="G336" t="s">
        <v>34</v>
      </c>
      <c r="H336" t="s">
        <v>48</v>
      </c>
      <c r="I336" t="s">
        <v>32</v>
      </c>
      <c r="J336" s="5">
        <v>43446</v>
      </c>
      <c r="K336" t="s">
        <v>55</v>
      </c>
      <c r="L336"/>
      <c r="M336" t="s">
        <v>76</v>
      </c>
      <c r="N336" t="s">
        <v>92</v>
      </c>
      <c r="O336" s="12">
        <v>128.79999999999998</v>
      </c>
      <c r="P336">
        <v>13</v>
      </c>
      <c r="Q336" s="2">
        <f>Tabla1[[#This Row],[Precio unitario]]*Tabla1[[#This Row],[Cantidad]]</f>
        <v>1674.3999999999999</v>
      </c>
      <c r="R336" s="12">
        <v>174.13760000000002</v>
      </c>
    </row>
    <row r="337" spans="2:18" x14ac:dyDescent="0.25">
      <c r="B337" s="8">
        <v>1387</v>
      </c>
      <c r="C337" s="5">
        <v>43445</v>
      </c>
      <c r="D337" s="8">
        <v>11</v>
      </c>
      <c r="E337" t="s">
        <v>16</v>
      </c>
      <c r="F337" t="s">
        <v>37</v>
      </c>
      <c r="G337" t="s">
        <v>37</v>
      </c>
      <c r="H337" t="s">
        <v>45</v>
      </c>
      <c r="I337" t="s">
        <v>36</v>
      </c>
      <c r="J337" s="5"/>
      <c r="K337" t="s">
        <v>56</v>
      </c>
      <c r="L337"/>
      <c r="M337" t="s">
        <v>62</v>
      </c>
      <c r="N337" t="s">
        <v>91</v>
      </c>
      <c r="O337" s="12">
        <v>49</v>
      </c>
      <c r="P337">
        <v>74</v>
      </c>
      <c r="Q337" s="2">
        <f>Tabla1[[#This Row],[Precio unitario]]*Tabla1[[#This Row],[Cantidad]]</f>
        <v>3626</v>
      </c>
      <c r="R337" s="12">
        <v>377.10400000000004</v>
      </c>
    </row>
    <row r="338" spans="2:18" x14ac:dyDescent="0.25">
      <c r="B338" s="8">
        <v>1388</v>
      </c>
      <c r="C338" s="5">
        <v>43445</v>
      </c>
      <c r="D338" s="8">
        <v>11</v>
      </c>
      <c r="E338" t="s">
        <v>16</v>
      </c>
      <c r="F338" t="s">
        <v>37</v>
      </c>
      <c r="G338" t="s">
        <v>37</v>
      </c>
      <c r="H338" t="s">
        <v>45</v>
      </c>
      <c r="I338" t="s">
        <v>36</v>
      </c>
      <c r="J338" s="5"/>
      <c r="K338" t="s">
        <v>56</v>
      </c>
      <c r="L338"/>
      <c r="M338" t="s">
        <v>77</v>
      </c>
      <c r="N338" t="s">
        <v>82</v>
      </c>
      <c r="O338" s="12">
        <v>41.86</v>
      </c>
      <c r="P338">
        <v>53</v>
      </c>
      <c r="Q338" s="2">
        <f>Tabla1[[#This Row],[Precio unitario]]*Tabla1[[#This Row],[Cantidad]]</f>
        <v>2218.58</v>
      </c>
      <c r="R338" s="12">
        <v>224.07658000000004</v>
      </c>
    </row>
    <row r="339" spans="2:18" x14ac:dyDescent="0.25">
      <c r="B339" s="8">
        <v>1389</v>
      </c>
      <c r="C339" s="5">
        <v>43435</v>
      </c>
      <c r="D339" s="8">
        <v>1</v>
      </c>
      <c r="E339" t="s">
        <v>17</v>
      </c>
      <c r="F339" t="s">
        <v>29</v>
      </c>
      <c r="G339" t="s">
        <v>30</v>
      </c>
      <c r="H339" t="s">
        <v>51</v>
      </c>
      <c r="I339" t="s">
        <v>31</v>
      </c>
      <c r="J339" s="5"/>
      <c r="L339"/>
      <c r="M339" t="s">
        <v>75</v>
      </c>
      <c r="N339" t="s">
        <v>82</v>
      </c>
      <c r="O339" s="12">
        <v>252</v>
      </c>
      <c r="P339">
        <v>99</v>
      </c>
      <c r="Q339" s="2">
        <f>Tabla1[[#This Row],[Precio unitario]]*Tabla1[[#This Row],[Cantidad]]</f>
        <v>24948</v>
      </c>
      <c r="R339" s="12">
        <v>2444.9040000000005</v>
      </c>
    </row>
    <row r="340" spans="2:18" x14ac:dyDescent="0.25">
      <c r="B340" s="8">
        <v>1390</v>
      </c>
      <c r="C340" s="5">
        <v>43435</v>
      </c>
      <c r="D340" s="8">
        <v>1</v>
      </c>
      <c r="E340" t="s">
        <v>17</v>
      </c>
      <c r="F340" t="s">
        <v>29</v>
      </c>
      <c r="G340" t="s">
        <v>30</v>
      </c>
      <c r="H340" t="s">
        <v>51</v>
      </c>
      <c r="I340" t="s">
        <v>31</v>
      </c>
      <c r="J340" s="5"/>
      <c r="L340"/>
      <c r="M340" t="s">
        <v>65</v>
      </c>
      <c r="N340" t="s">
        <v>82</v>
      </c>
      <c r="O340" s="12">
        <v>644</v>
      </c>
      <c r="P340">
        <v>89</v>
      </c>
      <c r="Q340" s="2">
        <f>Tabla1[[#This Row],[Precio unitario]]*Tabla1[[#This Row],[Cantidad]]</f>
        <v>57316</v>
      </c>
      <c r="R340" s="12">
        <v>5445.02</v>
      </c>
    </row>
    <row r="341" spans="2:18" x14ac:dyDescent="0.25">
      <c r="B341" s="8">
        <v>1391</v>
      </c>
      <c r="C341" s="5">
        <v>43435</v>
      </c>
      <c r="D341" s="8">
        <v>1</v>
      </c>
      <c r="E341" t="s">
        <v>17</v>
      </c>
      <c r="F341" t="s">
        <v>29</v>
      </c>
      <c r="G341" t="s">
        <v>30</v>
      </c>
      <c r="H341" t="s">
        <v>51</v>
      </c>
      <c r="I341" t="s">
        <v>31</v>
      </c>
      <c r="J341" s="5"/>
      <c r="L341"/>
      <c r="M341" t="s">
        <v>77</v>
      </c>
      <c r="N341" t="s">
        <v>82</v>
      </c>
      <c r="O341" s="12">
        <v>41.86</v>
      </c>
      <c r="P341">
        <v>64</v>
      </c>
      <c r="Q341" s="2">
        <f>Tabla1[[#This Row],[Precio unitario]]*Tabla1[[#This Row],[Cantidad]]</f>
        <v>2679.04</v>
      </c>
      <c r="R341" s="12">
        <v>273.26208000000003</v>
      </c>
    </row>
    <row r="342" spans="2:18" x14ac:dyDescent="0.25">
      <c r="B342" s="8">
        <v>1392</v>
      </c>
      <c r="C342" s="5">
        <v>43462</v>
      </c>
      <c r="D342" s="8">
        <v>28</v>
      </c>
      <c r="E342" t="s">
        <v>13</v>
      </c>
      <c r="F342" t="s">
        <v>24</v>
      </c>
      <c r="G342" t="s">
        <v>38</v>
      </c>
      <c r="H342" t="s">
        <v>45</v>
      </c>
      <c r="I342" t="s">
        <v>36</v>
      </c>
      <c r="J342" s="5">
        <v>43464</v>
      </c>
      <c r="K342" t="s">
        <v>56</v>
      </c>
      <c r="L342" t="s">
        <v>59</v>
      </c>
      <c r="M342" t="s">
        <v>66</v>
      </c>
      <c r="N342" t="s">
        <v>83</v>
      </c>
      <c r="O342" s="12">
        <v>135.1</v>
      </c>
      <c r="P342">
        <v>98</v>
      </c>
      <c r="Q342" s="2">
        <f>Tabla1[[#This Row],[Precio unitario]]*Tabla1[[#This Row],[Cantidad]]</f>
        <v>13239.8</v>
      </c>
      <c r="R342" s="12">
        <v>1350.4596000000001</v>
      </c>
    </row>
    <row r="343" spans="2:18" x14ac:dyDescent="0.25">
      <c r="B343" s="8">
        <v>1393</v>
      </c>
      <c r="C343" s="5">
        <v>43462</v>
      </c>
      <c r="D343" s="8">
        <v>28</v>
      </c>
      <c r="E343" t="s">
        <v>13</v>
      </c>
      <c r="F343" t="s">
        <v>24</v>
      </c>
      <c r="G343" t="s">
        <v>38</v>
      </c>
      <c r="H343" t="s">
        <v>45</v>
      </c>
      <c r="I343" t="s">
        <v>36</v>
      </c>
      <c r="J343" s="5">
        <v>43464</v>
      </c>
      <c r="K343" t="s">
        <v>56</v>
      </c>
      <c r="L343" t="s">
        <v>59</v>
      </c>
      <c r="M343" t="s">
        <v>68</v>
      </c>
      <c r="N343" t="s">
        <v>86</v>
      </c>
      <c r="O343" s="12">
        <v>257.59999999999997</v>
      </c>
      <c r="P343">
        <v>86</v>
      </c>
      <c r="Q343" s="2">
        <f>Tabla1[[#This Row],[Precio unitario]]*Tabla1[[#This Row],[Cantidad]]</f>
        <v>22153.599999999999</v>
      </c>
      <c r="R343" s="12">
        <v>2171.0527999999999</v>
      </c>
    </row>
    <row r="344" spans="2:18" x14ac:dyDescent="0.25">
      <c r="B344" s="8">
        <v>1394</v>
      </c>
      <c r="C344" s="5">
        <v>43443</v>
      </c>
      <c r="D344" s="8">
        <v>9</v>
      </c>
      <c r="E344" t="s">
        <v>18</v>
      </c>
      <c r="F344" t="s">
        <v>25</v>
      </c>
      <c r="G344" t="s">
        <v>26</v>
      </c>
      <c r="H344" t="s">
        <v>52</v>
      </c>
      <c r="I344" t="s">
        <v>39</v>
      </c>
      <c r="J344" s="5">
        <v>43445</v>
      </c>
      <c r="K344" t="s">
        <v>55</v>
      </c>
      <c r="L344" t="s">
        <v>58</v>
      </c>
      <c r="M344" t="s">
        <v>2</v>
      </c>
      <c r="N344" t="s">
        <v>3</v>
      </c>
      <c r="O344" s="12">
        <v>273</v>
      </c>
      <c r="P344">
        <v>20</v>
      </c>
      <c r="Q344" s="2">
        <f>Tabla1[[#This Row],[Precio unitario]]*Tabla1[[#This Row],[Cantidad]]</f>
        <v>5460</v>
      </c>
      <c r="R344" s="12">
        <v>573.30000000000007</v>
      </c>
    </row>
    <row r="345" spans="2:18" x14ac:dyDescent="0.25">
      <c r="B345" s="8">
        <v>1395</v>
      </c>
      <c r="C345" s="5">
        <v>43443</v>
      </c>
      <c r="D345" s="8">
        <v>9</v>
      </c>
      <c r="E345" t="s">
        <v>18</v>
      </c>
      <c r="F345" t="s">
        <v>25</v>
      </c>
      <c r="G345" t="s">
        <v>26</v>
      </c>
      <c r="H345" t="s">
        <v>52</v>
      </c>
      <c r="I345" t="s">
        <v>39</v>
      </c>
      <c r="J345" s="5">
        <v>43445</v>
      </c>
      <c r="K345" t="s">
        <v>55</v>
      </c>
      <c r="L345" t="s">
        <v>58</v>
      </c>
      <c r="M345" t="s">
        <v>4</v>
      </c>
      <c r="N345" t="s">
        <v>87</v>
      </c>
      <c r="O345" s="12">
        <v>487.19999999999993</v>
      </c>
      <c r="P345">
        <v>69</v>
      </c>
      <c r="Q345" s="2">
        <f>Tabla1[[#This Row],[Precio unitario]]*Tabla1[[#This Row],[Cantidad]]</f>
        <v>33616.799999999996</v>
      </c>
      <c r="R345" s="12">
        <v>3361.6800000000003</v>
      </c>
    </row>
    <row r="346" spans="2:18" x14ac:dyDescent="0.25">
      <c r="B346" s="8">
        <v>1396</v>
      </c>
      <c r="C346" s="5">
        <v>43440</v>
      </c>
      <c r="D346" s="8">
        <v>6</v>
      </c>
      <c r="E346" t="s">
        <v>12</v>
      </c>
      <c r="F346" t="s">
        <v>27</v>
      </c>
      <c r="G346" t="s">
        <v>28</v>
      </c>
      <c r="H346" t="s">
        <v>50</v>
      </c>
      <c r="I346" t="s">
        <v>31</v>
      </c>
      <c r="J346" s="5">
        <v>43442</v>
      </c>
      <c r="K346" t="s">
        <v>54</v>
      </c>
      <c r="L346" t="s">
        <v>59</v>
      </c>
      <c r="M346" t="s">
        <v>61</v>
      </c>
      <c r="N346" t="s">
        <v>82</v>
      </c>
      <c r="O346" s="12">
        <v>196</v>
      </c>
      <c r="P346">
        <v>68</v>
      </c>
      <c r="Q346" s="2">
        <f>Tabla1[[#This Row],[Precio unitario]]*Tabla1[[#This Row],[Cantidad]]</f>
        <v>13328</v>
      </c>
      <c r="R346" s="12">
        <v>1279.4879999999998</v>
      </c>
    </row>
    <row r="347" spans="2:18" x14ac:dyDescent="0.25">
      <c r="B347" s="8">
        <v>1397</v>
      </c>
      <c r="C347" s="5">
        <v>43442</v>
      </c>
      <c r="D347" s="8">
        <v>8</v>
      </c>
      <c r="E347" t="s">
        <v>9</v>
      </c>
      <c r="F347" t="s">
        <v>23</v>
      </c>
      <c r="G347" t="s">
        <v>22</v>
      </c>
      <c r="H347" t="s">
        <v>51</v>
      </c>
      <c r="I347" t="s">
        <v>31</v>
      </c>
      <c r="J347" s="5">
        <v>43444</v>
      </c>
      <c r="K347" t="s">
        <v>54</v>
      </c>
      <c r="L347" t="s">
        <v>58</v>
      </c>
      <c r="M347" t="s">
        <v>74</v>
      </c>
      <c r="N347" t="s">
        <v>84</v>
      </c>
      <c r="O347" s="12">
        <v>560</v>
      </c>
      <c r="P347">
        <v>52</v>
      </c>
      <c r="Q347" s="2">
        <f>Tabla1[[#This Row],[Precio unitario]]*Tabla1[[#This Row],[Cantidad]]</f>
        <v>29120</v>
      </c>
      <c r="R347" s="12">
        <v>2853.76</v>
      </c>
    </row>
    <row r="348" spans="2:18" x14ac:dyDescent="0.25">
      <c r="B348" s="8">
        <v>1398</v>
      </c>
      <c r="C348" s="5">
        <v>43442</v>
      </c>
      <c r="D348" s="8">
        <v>8</v>
      </c>
      <c r="E348" t="s">
        <v>9</v>
      </c>
      <c r="F348" t="s">
        <v>23</v>
      </c>
      <c r="G348" t="s">
        <v>22</v>
      </c>
      <c r="H348" t="s">
        <v>51</v>
      </c>
      <c r="I348" t="s">
        <v>31</v>
      </c>
      <c r="J348" s="5">
        <v>43444</v>
      </c>
      <c r="K348" t="s">
        <v>54</v>
      </c>
      <c r="L348" t="s">
        <v>58</v>
      </c>
      <c r="M348" t="s">
        <v>76</v>
      </c>
      <c r="N348" t="s">
        <v>92</v>
      </c>
      <c r="O348" s="12">
        <v>128.79999999999998</v>
      </c>
      <c r="P348">
        <v>40</v>
      </c>
      <c r="Q348" s="2">
        <f>Tabla1[[#This Row],[Precio unitario]]*Tabla1[[#This Row],[Cantidad]]</f>
        <v>5151.9999999999991</v>
      </c>
      <c r="R348" s="12">
        <v>540.96000000000015</v>
      </c>
    </row>
    <row r="349" spans="2:18" x14ac:dyDescent="0.25">
      <c r="B349" s="8">
        <v>1399</v>
      </c>
      <c r="C349" s="5">
        <v>43459</v>
      </c>
      <c r="D349" s="8">
        <v>25</v>
      </c>
      <c r="E349" t="s">
        <v>19</v>
      </c>
      <c r="F349" t="s">
        <v>33</v>
      </c>
      <c r="G349" t="s">
        <v>34</v>
      </c>
      <c r="H349" t="s">
        <v>48</v>
      </c>
      <c r="I349" t="s">
        <v>32</v>
      </c>
      <c r="J349" s="5">
        <v>43461</v>
      </c>
      <c r="K349" t="s">
        <v>55</v>
      </c>
      <c r="L349" t="s">
        <v>60</v>
      </c>
      <c r="M349" t="s">
        <v>73</v>
      </c>
      <c r="N349" t="s">
        <v>92</v>
      </c>
      <c r="O349" s="12">
        <v>140</v>
      </c>
      <c r="P349">
        <v>100</v>
      </c>
      <c r="Q349" s="2">
        <f>Tabla1[[#This Row],[Precio unitario]]*Tabla1[[#This Row],[Cantidad]]</f>
        <v>14000</v>
      </c>
      <c r="R349" s="12">
        <v>1372</v>
      </c>
    </row>
    <row r="350" spans="2:18" x14ac:dyDescent="0.25">
      <c r="B350" s="8">
        <v>1400</v>
      </c>
      <c r="C350" s="5">
        <v>43460</v>
      </c>
      <c r="D350" s="8">
        <v>26</v>
      </c>
      <c r="E350" t="s">
        <v>20</v>
      </c>
      <c r="F350" t="s">
        <v>37</v>
      </c>
      <c r="G350" t="s">
        <v>37</v>
      </c>
      <c r="H350" t="s">
        <v>45</v>
      </c>
      <c r="I350" t="s">
        <v>36</v>
      </c>
      <c r="J350" s="5">
        <v>43462</v>
      </c>
      <c r="K350" t="s">
        <v>56</v>
      </c>
      <c r="L350" t="s">
        <v>59</v>
      </c>
      <c r="M350" t="s">
        <v>80</v>
      </c>
      <c r="N350" t="s">
        <v>89</v>
      </c>
      <c r="O350" s="12">
        <v>298.90000000000003</v>
      </c>
      <c r="P350">
        <v>88</v>
      </c>
      <c r="Q350" s="2">
        <f>Tabla1[[#This Row],[Precio unitario]]*Tabla1[[#This Row],[Cantidad]]</f>
        <v>26303.200000000004</v>
      </c>
      <c r="R350" s="12">
        <v>2577.7136000000005</v>
      </c>
    </row>
    <row r="351" spans="2:18" x14ac:dyDescent="0.25">
      <c r="B351" s="8">
        <v>1401</v>
      </c>
      <c r="C351" s="5">
        <v>43460</v>
      </c>
      <c r="D351" s="8">
        <v>26</v>
      </c>
      <c r="E351" t="s">
        <v>20</v>
      </c>
      <c r="F351" t="s">
        <v>37</v>
      </c>
      <c r="G351" t="s">
        <v>37</v>
      </c>
      <c r="H351" t="s">
        <v>45</v>
      </c>
      <c r="I351" t="s">
        <v>36</v>
      </c>
      <c r="J351" s="5">
        <v>43462</v>
      </c>
      <c r="K351" t="s">
        <v>56</v>
      </c>
      <c r="L351" t="s">
        <v>59</v>
      </c>
      <c r="M351" t="s">
        <v>66</v>
      </c>
      <c r="N351" t="s">
        <v>83</v>
      </c>
      <c r="O351" s="12">
        <v>135.1</v>
      </c>
      <c r="P351">
        <v>46</v>
      </c>
      <c r="Q351" s="2">
        <f>Tabla1[[#This Row],[Precio unitario]]*Tabla1[[#This Row],[Cantidad]]</f>
        <v>6214.5999999999995</v>
      </c>
      <c r="R351" s="12">
        <v>596.60160000000008</v>
      </c>
    </row>
    <row r="352" spans="2:18" x14ac:dyDescent="0.25">
      <c r="B352" s="8">
        <v>1402</v>
      </c>
      <c r="C352" s="5">
        <v>43460</v>
      </c>
      <c r="D352" s="8">
        <v>26</v>
      </c>
      <c r="E352" t="s">
        <v>20</v>
      </c>
      <c r="F352" t="s">
        <v>37</v>
      </c>
      <c r="G352" t="s">
        <v>37</v>
      </c>
      <c r="H352" t="s">
        <v>45</v>
      </c>
      <c r="I352" t="s">
        <v>36</v>
      </c>
      <c r="J352" s="5">
        <v>43462</v>
      </c>
      <c r="K352" t="s">
        <v>56</v>
      </c>
      <c r="L352" t="s">
        <v>59</v>
      </c>
      <c r="M352" t="s">
        <v>68</v>
      </c>
      <c r="N352" t="s">
        <v>86</v>
      </c>
      <c r="O352" s="12">
        <v>257.59999999999997</v>
      </c>
      <c r="P352">
        <v>93</v>
      </c>
      <c r="Q352" s="2">
        <f>Tabla1[[#This Row],[Precio unitario]]*Tabla1[[#This Row],[Cantidad]]</f>
        <v>23956.799999999996</v>
      </c>
      <c r="R352" s="12">
        <v>2347.7664</v>
      </c>
    </row>
    <row r="353" spans="2:18" x14ac:dyDescent="0.25">
      <c r="B353" s="8">
        <v>1403</v>
      </c>
      <c r="C353" s="5">
        <v>43463</v>
      </c>
      <c r="D353" s="8">
        <v>29</v>
      </c>
      <c r="E353" t="s">
        <v>10</v>
      </c>
      <c r="F353" t="s">
        <v>40</v>
      </c>
      <c r="G353" t="s">
        <v>26</v>
      </c>
      <c r="H353" t="s">
        <v>47</v>
      </c>
      <c r="I353" t="s">
        <v>39</v>
      </c>
      <c r="J353" s="5">
        <v>43465</v>
      </c>
      <c r="K353" t="s">
        <v>54</v>
      </c>
      <c r="L353" t="s">
        <v>58</v>
      </c>
      <c r="M353" t="s">
        <v>61</v>
      </c>
      <c r="N353" t="s">
        <v>82</v>
      </c>
      <c r="O353" s="12">
        <v>196</v>
      </c>
      <c r="P353">
        <v>96</v>
      </c>
      <c r="Q353" s="2">
        <f>Tabla1[[#This Row],[Precio unitario]]*Tabla1[[#This Row],[Cantidad]]</f>
        <v>18816</v>
      </c>
      <c r="R353" s="12">
        <v>1975.68</v>
      </c>
    </row>
    <row r="354" spans="2:18" x14ac:dyDescent="0.25">
      <c r="B354" s="8">
        <v>1404</v>
      </c>
      <c r="C354" s="5">
        <v>43440</v>
      </c>
      <c r="D354" s="8">
        <v>6</v>
      </c>
      <c r="E354" t="s">
        <v>12</v>
      </c>
      <c r="F354" t="s">
        <v>27</v>
      </c>
      <c r="G354" t="s">
        <v>28</v>
      </c>
      <c r="H354" t="s">
        <v>50</v>
      </c>
      <c r="I354" t="s">
        <v>31</v>
      </c>
      <c r="J354" s="5">
        <v>43442</v>
      </c>
      <c r="K354" t="s">
        <v>56</v>
      </c>
      <c r="L354" t="s">
        <v>58</v>
      </c>
      <c r="M354" t="s">
        <v>1</v>
      </c>
      <c r="N354" t="s">
        <v>93</v>
      </c>
      <c r="O354" s="12">
        <v>178.5</v>
      </c>
      <c r="P354">
        <v>12</v>
      </c>
      <c r="Q354" s="2">
        <f>Tabla1[[#This Row],[Precio unitario]]*Tabla1[[#This Row],[Cantidad]]</f>
        <v>2142</v>
      </c>
      <c r="R354" s="12">
        <v>224.91000000000003</v>
      </c>
    </row>
    <row r="355" spans="2:18" x14ac:dyDescent="0.25">
      <c r="B355" s="8">
        <v>1406</v>
      </c>
      <c r="C355" s="5">
        <v>43438</v>
      </c>
      <c r="D355" s="8">
        <v>4</v>
      </c>
      <c r="E355" t="s">
        <v>7</v>
      </c>
      <c r="F355" t="s">
        <v>35</v>
      </c>
      <c r="G355" t="s">
        <v>35</v>
      </c>
      <c r="H355" t="s">
        <v>46</v>
      </c>
      <c r="I355" t="s">
        <v>32</v>
      </c>
      <c r="J355" s="5">
        <v>43440</v>
      </c>
      <c r="K355" t="s">
        <v>55</v>
      </c>
      <c r="L355" t="s">
        <v>59</v>
      </c>
      <c r="M355" t="s">
        <v>72</v>
      </c>
      <c r="N355" t="s">
        <v>94</v>
      </c>
      <c r="O355" s="12">
        <v>1134</v>
      </c>
      <c r="P355">
        <v>38</v>
      </c>
      <c r="Q355" s="2">
        <f>Tabla1[[#This Row],[Precio unitario]]*Tabla1[[#This Row],[Cantidad]]</f>
        <v>43092</v>
      </c>
      <c r="R355" s="12">
        <v>4093.7400000000002</v>
      </c>
    </row>
    <row r="356" spans="2:18" x14ac:dyDescent="0.25">
      <c r="B356" s="8">
        <v>1407</v>
      </c>
      <c r="C356" s="5">
        <v>43438</v>
      </c>
      <c r="D356" s="8">
        <v>4</v>
      </c>
      <c r="E356" t="s">
        <v>7</v>
      </c>
      <c r="F356" t="s">
        <v>35</v>
      </c>
      <c r="G356" t="s">
        <v>35</v>
      </c>
      <c r="H356" t="s">
        <v>46</v>
      </c>
      <c r="I356" t="s">
        <v>32</v>
      </c>
      <c r="J356" s="5">
        <v>43440</v>
      </c>
      <c r="K356" t="s">
        <v>55</v>
      </c>
      <c r="L356" t="s">
        <v>59</v>
      </c>
      <c r="M356" t="s">
        <v>81</v>
      </c>
      <c r="N356" t="s">
        <v>90</v>
      </c>
      <c r="O356" s="12">
        <v>98</v>
      </c>
      <c r="P356">
        <v>42</v>
      </c>
      <c r="Q356" s="2">
        <f>Tabla1[[#This Row],[Precio unitario]]*Tabla1[[#This Row],[Cantidad]]</f>
        <v>4116</v>
      </c>
      <c r="R356" s="12">
        <v>407.48400000000004</v>
      </c>
    </row>
    <row r="357" spans="2:18" x14ac:dyDescent="0.25">
      <c r="B357" s="8">
        <v>1409</v>
      </c>
      <c r="C357" s="5">
        <v>43442</v>
      </c>
      <c r="D357" s="8">
        <v>8</v>
      </c>
      <c r="E357" t="s">
        <v>9</v>
      </c>
      <c r="F357" t="s">
        <v>23</v>
      </c>
      <c r="G357" t="s">
        <v>22</v>
      </c>
      <c r="H357" t="s">
        <v>51</v>
      </c>
      <c r="I357" t="s">
        <v>31</v>
      </c>
      <c r="J357" s="5">
        <v>43444</v>
      </c>
      <c r="K357" t="s">
        <v>56</v>
      </c>
      <c r="L357" t="s">
        <v>59</v>
      </c>
      <c r="M357" t="s">
        <v>4</v>
      </c>
      <c r="N357" t="s">
        <v>87</v>
      </c>
      <c r="O357" s="12">
        <v>487.19999999999993</v>
      </c>
      <c r="P357">
        <v>100</v>
      </c>
      <c r="Q357" s="2">
        <f>Tabla1[[#This Row],[Precio unitario]]*Tabla1[[#This Row],[Cantidad]]</f>
        <v>48719.999999999993</v>
      </c>
      <c r="R357" s="12">
        <v>4823.28</v>
      </c>
    </row>
    <row r="358" spans="2:18" x14ac:dyDescent="0.25">
      <c r="B358" s="8">
        <v>1412</v>
      </c>
      <c r="C358" s="5">
        <v>43437</v>
      </c>
      <c r="D358" s="8">
        <v>3</v>
      </c>
      <c r="E358" t="s">
        <v>11</v>
      </c>
      <c r="F358" t="s">
        <v>43</v>
      </c>
      <c r="G358" t="s">
        <v>44</v>
      </c>
      <c r="H358" t="s">
        <v>49</v>
      </c>
      <c r="I358" t="s">
        <v>39</v>
      </c>
      <c r="J358" s="5">
        <v>43439</v>
      </c>
      <c r="K358" t="s">
        <v>54</v>
      </c>
      <c r="L358" t="s">
        <v>60</v>
      </c>
      <c r="M358" t="s">
        <v>69</v>
      </c>
      <c r="N358" t="s">
        <v>85</v>
      </c>
      <c r="O358" s="12">
        <v>140</v>
      </c>
      <c r="P358">
        <v>89</v>
      </c>
      <c r="Q358" s="2">
        <f>Tabla1[[#This Row],[Precio unitario]]*Tabla1[[#This Row],[Cantidad]]</f>
        <v>12460</v>
      </c>
      <c r="R358" s="12">
        <v>1221.08</v>
      </c>
    </row>
    <row r="359" spans="2:18" x14ac:dyDescent="0.25">
      <c r="B359" s="8">
        <v>1413</v>
      </c>
      <c r="C359" s="5">
        <v>43437</v>
      </c>
      <c r="D359" s="8">
        <v>3</v>
      </c>
      <c r="E359" t="s">
        <v>11</v>
      </c>
      <c r="F359" t="s">
        <v>43</v>
      </c>
      <c r="G359" t="s">
        <v>44</v>
      </c>
      <c r="H359" t="s">
        <v>49</v>
      </c>
      <c r="I359" t="s">
        <v>39</v>
      </c>
      <c r="J359" s="5">
        <v>43439</v>
      </c>
      <c r="K359" t="s">
        <v>54</v>
      </c>
      <c r="L359" t="s">
        <v>60</v>
      </c>
      <c r="M359" t="s">
        <v>74</v>
      </c>
      <c r="N359" t="s">
        <v>84</v>
      </c>
      <c r="O359" s="12">
        <v>560</v>
      </c>
      <c r="P359">
        <v>12</v>
      </c>
      <c r="Q359" s="2">
        <f>Tabla1[[#This Row],[Precio unitario]]*Tabla1[[#This Row],[Cantidad]]</f>
        <v>6720</v>
      </c>
      <c r="R359" s="12">
        <v>651.84</v>
      </c>
    </row>
    <row r="360" spans="2:18" x14ac:dyDescent="0.25">
      <c r="B360" s="8">
        <v>1417</v>
      </c>
      <c r="C360" s="5">
        <v>43444</v>
      </c>
      <c r="D360" s="8">
        <v>10</v>
      </c>
      <c r="E360" t="s">
        <v>14</v>
      </c>
      <c r="F360" t="s">
        <v>33</v>
      </c>
      <c r="G360" t="s">
        <v>34</v>
      </c>
      <c r="H360" t="s">
        <v>48</v>
      </c>
      <c r="I360" t="s">
        <v>32</v>
      </c>
      <c r="J360" s="5">
        <v>43446</v>
      </c>
      <c r="K360" t="s">
        <v>54</v>
      </c>
      <c r="L360" t="s">
        <v>59</v>
      </c>
      <c r="M360" t="s">
        <v>70</v>
      </c>
      <c r="N360" t="s">
        <v>91</v>
      </c>
      <c r="O360" s="12">
        <v>140</v>
      </c>
      <c r="P360">
        <v>97</v>
      </c>
      <c r="Q360" s="2">
        <f>Tabla1[[#This Row],[Precio unitario]]*Tabla1[[#This Row],[Cantidad]]</f>
        <v>13580</v>
      </c>
      <c r="R360" s="12">
        <v>1412.3200000000002</v>
      </c>
    </row>
    <row r="361" spans="2:18" x14ac:dyDescent="0.25">
      <c r="B361" s="8">
        <v>1419</v>
      </c>
      <c r="C361" s="5">
        <v>43444</v>
      </c>
      <c r="D361" s="8">
        <v>10</v>
      </c>
      <c r="E361" t="s">
        <v>14</v>
      </c>
      <c r="F361" t="s">
        <v>33</v>
      </c>
      <c r="G361" t="s">
        <v>34</v>
      </c>
      <c r="H361" t="s">
        <v>48</v>
      </c>
      <c r="I361" t="s">
        <v>32</v>
      </c>
      <c r="J361" s="5"/>
      <c r="K361" t="s">
        <v>55</v>
      </c>
      <c r="L361"/>
      <c r="M361" t="s">
        <v>62</v>
      </c>
      <c r="N361" t="s">
        <v>91</v>
      </c>
      <c r="O361" s="12">
        <v>49</v>
      </c>
      <c r="P361">
        <v>53</v>
      </c>
      <c r="Q361" s="2">
        <f>Tabla1[[#This Row],[Precio unitario]]*Tabla1[[#This Row],[Cantidad]]</f>
        <v>2597</v>
      </c>
      <c r="R361" s="12">
        <v>246.71499999999997</v>
      </c>
    </row>
    <row r="362" spans="2:18" x14ac:dyDescent="0.25">
      <c r="B362" s="8">
        <v>1420</v>
      </c>
      <c r="C362" s="5">
        <v>43445</v>
      </c>
      <c r="D362" s="8">
        <v>11</v>
      </c>
      <c r="E362" t="s">
        <v>16</v>
      </c>
      <c r="F362" t="s">
        <v>37</v>
      </c>
      <c r="G362" t="s">
        <v>37</v>
      </c>
      <c r="H362" t="s">
        <v>45</v>
      </c>
      <c r="I362" t="s">
        <v>36</v>
      </c>
      <c r="J362" s="5"/>
      <c r="K362" t="s">
        <v>56</v>
      </c>
      <c r="L362"/>
      <c r="M362" t="s">
        <v>74</v>
      </c>
      <c r="N362" t="s">
        <v>84</v>
      </c>
      <c r="O362" s="12">
        <v>560</v>
      </c>
      <c r="P362">
        <v>61</v>
      </c>
      <c r="Q362" s="2">
        <f>Tabla1[[#This Row],[Precio unitario]]*Tabla1[[#This Row],[Cantidad]]</f>
        <v>34160</v>
      </c>
      <c r="R362" s="12">
        <v>3484.3199999999997</v>
      </c>
    </row>
    <row r="363" spans="2:18" x14ac:dyDescent="0.25">
      <c r="B363" s="8">
        <v>1421</v>
      </c>
      <c r="C363" s="5">
        <v>43435</v>
      </c>
      <c r="D363" s="8">
        <v>1</v>
      </c>
      <c r="E363" t="s">
        <v>17</v>
      </c>
      <c r="F363" t="s">
        <v>29</v>
      </c>
      <c r="G363" t="s">
        <v>30</v>
      </c>
      <c r="H363" t="s">
        <v>51</v>
      </c>
      <c r="I363" t="s">
        <v>31</v>
      </c>
      <c r="J363" s="5"/>
      <c r="K363" t="s">
        <v>56</v>
      </c>
      <c r="L363"/>
      <c r="M363" t="s">
        <v>68</v>
      </c>
      <c r="N363" t="s">
        <v>86</v>
      </c>
      <c r="O363" s="12">
        <v>257.59999999999997</v>
      </c>
      <c r="P363">
        <v>45</v>
      </c>
      <c r="Q363" s="2">
        <f>Tabla1[[#This Row],[Precio unitario]]*Tabla1[[#This Row],[Cantidad]]</f>
        <v>11591.999999999998</v>
      </c>
      <c r="R363" s="12">
        <v>1136.0159999999998</v>
      </c>
    </row>
    <row r="364" spans="2:18" x14ac:dyDescent="0.25">
      <c r="B364" s="8">
        <v>1422</v>
      </c>
      <c r="C364" s="5">
        <v>43462</v>
      </c>
      <c r="D364" s="8">
        <v>28</v>
      </c>
      <c r="E364" t="s">
        <v>13</v>
      </c>
      <c r="F364" t="s">
        <v>24</v>
      </c>
      <c r="G364" t="s">
        <v>38</v>
      </c>
      <c r="H364" t="s">
        <v>45</v>
      </c>
      <c r="I364" t="s">
        <v>36</v>
      </c>
      <c r="J364" s="5">
        <v>43464</v>
      </c>
      <c r="K364" t="s">
        <v>56</v>
      </c>
      <c r="L364" t="s">
        <v>59</v>
      </c>
      <c r="M364" t="s">
        <v>65</v>
      </c>
      <c r="N364" t="s">
        <v>82</v>
      </c>
      <c r="O364" s="12">
        <v>644</v>
      </c>
      <c r="P364">
        <v>43</v>
      </c>
      <c r="Q364" s="2">
        <f>Tabla1[[#This Row],[Precio unitario]]*Tabla1[[#This Row],[Cantidad]]</f>
        <v>27692</v>
      </c>
      <c r="R364" s="12">
        <v>2769.2000000000003</v>
      </c>
    </row>
    <row r="365" spans="2:18" x14ac:dyDescent="0.25">
      <c r="B365" s="8">
        <v>1423</v>
      </c>
      <c r="C365" s="5">
        <v>43443</v>
      </c>
      <c r="D365" s="8">
        <v>9</v>
      </c>
      <c r="E365" t="s">
        <v>18</v>
      </c>
      <c r="F365" t="s">
        <v>25</v>
      </c>
      <c r="G365" t="s">
        <v>26</v>
      </c>
      <c r="H365" t="s">
        <v>52</v>
      </c>
      <c r="I365" t="s">
        <v>39</v>
      </c>
      <c r="J365" s="5">
        <v>43445</v>
      </c>
      <c r="K365" t="s">
        <v>55</v>
      </c>
      <c r="L365" t="s">
        <v>58</v>
      </c>
      <c r="M365" t="s">
        <v>66</v>
      </c>
      <c r="N365" t="s">
        <v>83</v>
      </c>
      <c r="O365" s="12">
        <v>135.1</v>
      </c>
      <c r="P365">
        <v>18</v>
      </c>
      <c r="Q365" s="2">
        <f>Tabla1[[#This Row],[Precio unitario]]*Tabla1[[#This Row],[Cantidad]]</f>
        <v>2431.7999999999997</v>
      </c>
      <c r="R365" s="12">
        <v>231.02100000000002</v>
      </c>
    </row>
    <row r="366" spans="2:18" x14ac:dyDescent="0.25">
      <c r="B366" s="8">
        <v>1424</v>
      </c>
      <c r="C366" s="5">
        <v>43440</v>
      </c>
      <c r="D366" s="8">
        <v>6</v>
      </c>
      <c r="E366" t="s">
        <v>12</v>
      </c>
      <c r="F366" t="s">
        <v>27</v>
      </c>
      <c r="G366" t="s">
        <v>28</v>
      </c>
      <c r="H366" t="s">
        <v>50</v>
      </c>
      <c r="I366" t="s">
        <v>31</v>
      </c>
      <c r="J366" s="5">
        <v>43442</v>
      </c>
      <c r="K366" t="s">
        <v>54</v>
      </c>
      <c r="L366" t="s">
        <v>59</v>
      </c>
      <c r="M366" t="s">
        <v>1</v>
      </c>
      <c r="N366" t="s">
        <v>93</v>
      </c>
      <c r="O366" s="12">
        <v>178.5</v>
      </c>
      <c r="P366">
        <v>41</v>
      </c>
      <c r="Q366" s="2">
        <f>Tabla1[[#This Row],[Precio unitario]]*Tabla1[[#This Row],[Cantidad]]</f>
        <v>7318.5</v>
      </c>
      <c r="R366" s="12">
        <v>709.89450000000011</v>
      </c>
    </row>
    <row r="367" spans="2:18" x14ac:dyDescent="0.25">
      <c r="B367" s="8">
        <v>1425</v>
      </c>
      <c r="C367" s="5">
        <v>43442</v>
      </c>
      <c r="D367" s="8">
        <v>8</v>
      </c>
      <c r="E367" t="s">
        <v>9</v>
      </c>
      <c r="F367" t="s">
        <v>23</v>
      </c>
      <c r="G367" t="s">
        <v>22</v>
      </c>
      <c r="H367" t="s">
        <v>51</v>
      </c>
      <c r="I367" t="s">
        <v>31</v>
      </c>
      <c r="J367" s="5">
        <v>43444</v>
      </c>
      <c r="K367" t="s">
        <v>54</v>
      </c>
      <c r="L367" t="s">
        <v>58</v>
      </c>
      <c r="M367" t="s">
        <v>1</v>
      </c>
      <c r="N367" t="s">
        <v>93</v>
      </c>
      <c r="O367" s="12">
        <v>178.5</v>
      </c>
      <c r="P367">
        <v>19</v>
      </c>
      <c r="Q367" s="2">
        <f>Tabla1[[#This Row],[Precio unitario]]*Tabla1[[#This Row],[Cantidad]]</f>
        <v>3391.5</v>
      </c>
      <c r="R367" s="12">
        <v>335.75850000000003</v>
      </c>
    </row>
    <row r="368" spans="2:18" x14ac:dyDescent="0.25">
      <c r="B368" s="8">
        <v>1426</v>
      </c>
      <c r="C368" s="5">
        <v>43459</v>
      </c>
      <c r="D368" s="8">
        <v>25</v>
      </c>
      <c r="E368" t="s">
        <v>19</v>
      </c>
      <c r="F368" t="s">
        <v>33</v>
      </c>
      <c r="G368" t="s">
        <v>34</v>
      </c>
      <c r="H368" t="s">
        <v>48</v>
      </c>
      <c r="I368" t="s">
        <v>32</v>
      </c>
      <c r="J368" s="5">
        <v>43461</v>
      </c>
      <c r="K368" t="s">
        <v>55</v>
      </c>
      <c r="L368" t="s">
        <v>60</v>
      </c>
      <c r="M368" t="s">
        <v>67</v>
      </c>
      <c r="N368" t="s">
        <v>85</v>
      </c>
      <c r="O368" s="12">
        <v>308</v>
      </c>
      <c r="P368">
        <v>65</v>
      </c>
      <c r="Q368" s="2">
        <f>Tabla1[[#This Row],[Precio unitario]]*Tabla1[[#This Row],[Cantidad]]</f>
        <v>20020</v>
      </c>
      <c r="R368" s="12">
        <v>1941.94</v>
      </c>
    </row>
    <row r="369" spans="2:18" x14ac:dyDescent="0.25">
      <c r="B369" s="8">
        <v>1427</v>
      </c>
      <c r="C369" s="5">
        <v>43460</v>
      </c>
      <c r="D369" s="8">
        <v>26</v>
      </c>
      <c r="E369" t="s">
        <v>20</v>
      </c>
      <c r="F369" t="s">
        <v>37</v>
      </c>
      <c r="G369" t="s">
        <v>37</v>
      </c>
      <c r="H369" t="s">
        <v>45</v>
      </c>
      <c r="I369" t="s">
        <v>36</v>
      </c>
      <c r="J369" s="5">
        <v>43462</v>
      </c>
      <c r="K369" t="s">
        <v>56</v>
      </c>
      <c r="L369" t="s">
        <v>59</v>
      </c>
      <c r="M369" t="s">
        <v>78</v>
      </c>
      <c r="N369" t="s">
        <v>94</v>
      </c>
      <c r="O369" s="12">
        <v>350</v>
      </c>
      <c r="P369">
        <v>13</v>
      </c>
      <c r="Q369" s="2">
        <f>Tabla1[[#This Row],[Precio unitario]]*Tabla1[[#This Row],[Cantidad]]</f>
        <v>4550</v>
      </c>
      <c r="R369" s="12">
        <v>450.44999999999993</v>
      </c>
    </row>
    <row r="370" spans="2:18" x14ac:dyDescent="0.25">
      <c r="B370" s="8">
        <v>1428</v>
      </c>
      <c r="C370" s="5">
        <v>43463</v>
      </c>
      <c r="D370" s="8">
        <v>29</v>
      </c>
      <c r="E370" t="s">
        <v>10</v>
      </c>
      <c r="F370" t="s">
        <v>40</v>
      </c>
      <c r="G370" t="s">
        <v>26</v>
      </c>
      <c r="H370" t="s">
        <v>47</v>
      </c>
      <c r="I370" t="s">
        <v>39</v>
      </c>
      <c r="J370" s="5">
        <v>43465</v>
      </c>
      <c r="K370" t="s">
        <v>54</v>
      </c>
      <c r="L370" t="s">
        <v>58</v>
      </c>
      <c r="M370" t="s">
        <v>71</v>
      </c>
      <c r="N370" t="s">
        <v>95</v>
      </c>
      <c r="O370" s="12">
        <v>546</v>
      </c>
      <c r="P370">
        <v>54</v>
      </c>
      <c r="Q370" s="2">
        <f>Tabla1[[#This Row],[Precio unitario]]*Tabla1[[#This Row],[Cantidad]]</f>
        <v>29484</v>
      </c>
      <c r="R370" s="12">
        <v>3007.3680000000004</v>
      </c>
    </row>
    <row r="371" spans="2:18" x14ac:dyDescent="0.25">
      <c r="B371" s="8">
        <v>1429</v>
      </c>
      <c r="C371" s="5">
        <v>43440</v>
      </c>
      <c r="D371" s="8">
        <v>6</v>
      </c>
      <c r="E371" t="s">
        <v>12</v>
      </c>
      <c r="F371" t="s">
        <v>27</v>
      </c>
      <c r="G371" t="s">
        <v>28</v>
      </c>
      <c r="H371" t="s">
        <v>50</v>
      </c>
      <c r="I371" t="s">
        <v>31</v>
      </c>
      <c r="J371" s="5">
        <v>43442</v>
      </c>
      <c r="K371" t="s">
        <v>56</v>
      </c>
      <c r="L371" t="s">
        <v>58</v>
      </c>
      <c r="M371" t="s">
        <v>63</v>
      </c>
      <c r="N371" t="s">
        <v>91</v>
      </c>
      <c r="O371" s="12">
        <v>420</v>
      </c>
      <c r="P371">
        <v>33</v>
      </c>
      <c r="Q371" s="2">
        <f>Tabla1[[#This Row],[Precio unitario]]*Tabla1[[#This Row],[Cantidad]]</f>
        <v>13860</v>
      </c>
      <c r="R371" s="12">
        <v>1330.56</v>
      </c>
    </row>
    <row r="372" spans="2:18" x14ac:dyDescent="0.25">
      <c r="B372" s="8">
        <v>1430</v>
      </c>
      <c r="C372" s="5">
        <v>43440</v>
      </c>
      <c r="D372" s="8">
        <v>6</v>
      </c>
      <c r="E372" t="s">
        <v>12</v>
      </c>
      <c r="F372" t="s">
        <v>27</v>
      </c>
      <c r="G372" t="s">
        <v>28</v>
      </c>
      <c r="H372" t="s">
        <v>50</v>
      </c>
      <c r="I372" t="s">
        <v>31</v>
      </c>
      <c r="J372" s="5">
        <v>43442</v>
      </c>
      <c r="K372" t="s">
        <v>56</v>
      </c>
      <c r="L372" t="s">
        <v>58</v>
      </c>
      <c r="M372" t="s">
        <v>64</v>
      </c>
      <c r="N372" t="s">
        <v>91</v>
      </c>
      <c r="O372" s="12">
        <v>742</v>
      </c>
      <c r="P372">
        <v>34</v>
      </c>
      <c r="Q372" s="2">
        <f>Tabla1[[#This Row],[Precio unitario]]*Tabla1[[#This Row],[Cantidad]]</f>
        <v>25228</v>
      </c>
      <c r="R372" s="12">
        <v>2598.4840000000004</v>
      </c>
    </row>
    <row r="373" spans="2:18" x14ac:dyDescent="0.25">
      <c r="B373" s="8">
        <v>1431</v>
      </c>
      <c r="C373" s="5">
        <v>43438</v>
      </c>
      <c r="D373" s="8">
        <v>4</v>
      </c>
      <c r="E373" t="s">
        <v>7</v>
      </c>
      <c r="F373" t="s">
        <v>35</v>
      </c>
      <c r="G373" t="s">
        <v>35</v>
      </c>
      <c r="H373" t="s">
        <v>46</v>
      </c>
      <c r="I373" t="s">
        <v>32</v>
      </c>
      <c r="J373" s="5"/>
      <c r="L373"/>
      <c r="M373" t="s">
        <v>79</v>
      </c>
      <c r="N373" t="s">
        <v>3</v>
      </c>
      <c r="O373" s="12">
        <v>532</v>
      </c>
      <c r="P373">
        <v>59</v>
      </c>
      <c r="Q373" s="2">
        <f>Tabla1[[#This Row],[Precio unitario]]*Tabla1[[#This Row],[Cantidad]]</f>
        <v>31388</v>
      </c>
      <c r="R373" s="12">
        <v>3170.1880000000001</v>
      </c>
    </row>
    <row r="374" spans="2:18" x14ac:dyDescent="0.25">
      <c r="B374" s="8">
        <v>1432</v>
      </c>
      <c r="C374" s="5">
        <v>43437</v>
      </c>
      <c r="D374" s="8">
        <v>3</v>
      </c>
      <c r="E374" t="s">
        <v>11</v>
      </c>
      <c r="F374" t="s">
        <v>43</v>
      </c>
      <c r="G374" t="s">
        <v>44</v>
      </c>
      <c r="H374" t="s">
        <v>49</v>
      </c>
      <c r="I374" t="s">
        <v>39</v>
      </c>
      <c r="J374" s="5"/>
      <c r="L374"/>
      <c r="M374" t="s">
        <v>77</v>
      </c>
      <c r="N374" t="s">
        <v>82</v>
      </c>
      <c r="O374" s="12">
        <v>41.86</v>
      </c>
      <c r="P374">
        <v>24</v>
      </c>
      <c r="Q374" s="2">
        <f>Tabla1[[#This Row],[Precio unitario]]*Tabla1[[#This Row],[Cantidad]]</f>
        <v>1004.64</v>
      </c>
      <c r="R374" s="12">
        <v>99.459360000000004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2019-07-08T06:12:44Z</dcterms:created>
  <dcterms:modified xsi:type="dcterms:W3CDTF">2019-07-15T05:33:20Z</dcterms:modified>
</cp:coreProperties>
</file>