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hidpour\Desktop\"/>
    </mc:Choice>
  </mc:AlternateContent>
  <bookViews>
    <workbookView xWindow="0" yWindow="0" windowWidth="20490" windowHeight="7155"/>
  </bookViews>
  <sheets>
    <sheet name="8 نهایی (2)" sheetId="1" r:id="rId1"/>
  </sheets>
  <definedNames>
    <definedName name="_xlnm.Print_Area" localSheetId="0">'8 نهایی (2)'!$A$1:$O$26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G19" i="1"/>
  <c r="O18" i="1"/>
  <c r="M18" i="1"/>
  <c r="L18" i="1"/>
  <c r="J18" i="1"/>
  <c r="H18" i="1"/>
  <c r="H19" i="1" s="1"/>
  <c r="E18" i="1"/>
  <c r="O17" i="1"/>
  <c r="L17" i="1"/>
  <c r="E17" i="1"/>
  <c r="H10" i="1"/>
  <c r="L10" i="1" s="1"/>
  <c r="L12" i="1" s="1"/>
  <c r="F10" i="1"/>
  <c r="G10" i="1" s="1"/>
  <c r="O19" i="1" l="1"/>
  <c r="G12" i="1"/>
  <c r="K10" i="1"/>
  <c r="K12" i="1" s="1"/>
  <c r="J10" i="1"/>
  <c r="J12" i="1" s="1"/>
  <c r="F12" i="1"/>
  <c r="H12" i="1"/>
  <c r="J17" i="1"/>
  <c r="J19" i="1" s="1"/>
  <c r="E10" i="1"/>
  <c r="N18" i="1"/>
  <c r="K17" i="1" l="1"/>
  <c r="E12" i="1"/>
  <c r="I10" i="1"/>
  <c r="I12" i="1" s="1"/>
  <c r="K19" i="1" l="1"/>
  <c r="M17" i="1"/>
  <c r="N17" i="1" l="1"/>
  <c r="N19" i="1" s="1"/>
  <c r="M19" i="1"/>
</calcChain>
</file>

<file path=xl/sharedStrings.xml><?xml version="1.0" encoding="utf-8"?>
<sst xmlns="http://schemas.openxmlformats.org/spreadsheetml/2006/main" count="62" uniqueCount="42">
  <si>
    <t>شرکت:عمران و توسعه فارس (سهامی عام)</t>
  </si>
  <si>
    <t>سرمایه ثبت شده: 598،437</t>
  </si>
  <si>
    <t>نماد: ثفارس</t>
  </si>
  <si>
    <t>سرمایه ثبت نشده: 401،563</t>
  </si>
  <si>
    <t>کد صنعت: 701007</t>
  </si>
  <si>
    <t>گزارش فعالیت ماهانه دوره منتهی 1395/08/30</t>
  </si>
  <si>
    <t>وضعیت ناشر: پذیرفته در بورس تهران</t>
  </si>
  <si>
    <t>سال مالی منتهی به 1396/06/31</t>
  </si>
  <si>
    <t>پروژه های واگذار شده :</t>
  </si>
  <si>
    <t>نام پروژه</t>
  </si>
  <si>
    <t>محل پروژه</t>
  </si>
  <si>
    <t>کاربری</t>
  </si>
  <si>
    <t>واحد</t>
  </si>
  <si>
    <t>آبان ماه  1395</t>
  </si>
  <si>
    <t>از ابتدای سال مالی تا پایان آبان ماه 1395</t>
  </si>
  <si>
    <t>بهای تمام شده (میلیون ریال)</t>
  </si>
  <si>
    <t>متراژ فروش</t>
  </si>
  <si>
    <t>نرخ فروش (ریال)</t>
  </si>
  <si>
    <t>مبلغ فروش (میلیون ریال)</t>
  </si>
  <si>
    <t>نیکان</t>
  </si>
  <si>
    <t>شیراز</t>
  </si>
  <si>
    <t>تجاری-اداری-فرهنگی -اقامتی</t>
  </si>
  <si>
    <t>صدرا</t>
  </si>
  <si>
    <t>مسکونی</t>
  </si>
  <si>
    <t xml:space="preserve">  </t>
  </si>
  <si>
    <t>جمع</t>
  </si>
  <si>
    <t>آمار وضعیت تکمیل پروژه ها :</t>
  </si>
  <si>
    <t>متراژ پروژه سهم شرکت عمران و توسعه</t>
  </si>
  <si>
    <t>وضعیت در پایان ماه گذشته</t>
  </si>
  <si>
    <t>پروژه های فروش رفته در طی ماه</t>
  </si>
  <si>
    <t>وضعیت در پایان ماه</t>
  </si>
  <si>
    <t>درصد پیشرفت فیزیکی</t>
  </si>
  <si>
    <t>مبلغ بهای تمام شده (میلیون ریال)</t>
  </si>
  <si>
    <t>برآورد هزینه های تکمیل پروژه (میلیون ریال)</t>
  </si>
  <si>
    <t>مبلغ بهای تمام شده برآوردی (میلیون ریال)</t>
  </si>
  <si>
    <t xml:space="preserve">متراژ </t>
  </si>
  <si>
    <t>صدرا فاز 2</t>
  </si>
  <si>
    <t>کادر توضیحی مربوط به اطلاعات دوره 1 ماهه منتهی به آبان ماه سال 1395</t>
  </si>
  <si>
    <t>1- لازم به ذکر است که بهای تمام شده هر متر پروژه نیکان به مبلغ 72180000 می باشد که بر اساس متراژ و درصد پیشرفت فیزیکی پروژه مبلغ 1984 میلیون ریال محاسبه گردید.</t>
  </si>
  <si>
    <t>2- لازم به ذکر است که مبلغ فروش پروژه نیکان به مبلغ 10102500000ریال می باشد که بر اساس متراژ و درصد پیشرفت فیزیکی پروژه مبلغ 7745 میلیون ریال محاسبه گردید.</t>
  </si>
  <si>
    <t>کادر توضیحی مربوط اطلاعات تجمعی از ابتدای سال تا پایان مورخ 30 آبان ماه 1395</t>
  </si>
  <si>
    <t>1- فروش و بهای تمام شده مهرماه سال 95 که در دوره قبل اعلام شده بود کنسل و در آبان ماه 95 دو واحد فروش انجام شد.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</si>
</sst>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3" x14ac:knownFonts="1">
    <font>
      <sz val="11"/>
      <color theme="1"/>
      <name val="Calibri"/>
      <family val="2"/>
      <scheme val="minor"/>
    </font>
    <font>
      <b/>
      <sz val="12"/>
      <name val="B Nazanin"/>
      <charset val="178"/>
    </font>
    <font>
      <sz val="12"/>
      <color theme="1"/>
      <name val="B Nazanin"/>
      <charset val="178"/>
    </font>
    <font>
      <sz val="11"/>
      <color theme="1"/>
      <name val="B Nazanin"/>
      <charset val="178"/>
    </font>
    <font>
      <sz val="14"/>
      <name val="B Nazanin"/>
      <charset val="178"/>
    </font>
    <font>
      <b/>
      <sz val="14"/>
      <name val="B Nazanin"/>
      <charset val="178"/>
    </font>
    <font>
      <sz val="11"/>
      <name val="B Nazanin"/>
      <charset val="178"/>
    </font>
    <font>
      <b/>
      <sz val="16"/>
      <name val="B Nazanin"/>
      <charset val="178"/>
    </font>
    <font>
      <b/>
      <i/>
      <sz val="14"/>
      <color theme="1"/>
      <name val="B Nazanin"/>
      <charset val="178"/>
    </font>
    <font>
      <b/>
      <sz val="12"/>
      <color theme="1"/>
      <name val="B Nazanin"/>
      <charset val="178"/>
    </font>
    <font>
      <b/>
      <sz val="11"/>
      <color theme="1"/>
      <name val="B Nazanin"/>
      <charset val="178"/>
    </font>
    <font>
      <b/>
      <i/>
      <sz val="12"/>
      <color theme="1"/>
      <name val="B Nazanin"/>
      <charset val="178"/>
    </font>
    <font>
      <b/>
      <sz val="1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ED9EB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1" fillId="0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64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1" fontId="4" fillId="3" borderId="11" xfId="0" applyNumberFormat="1" applyFont="1" applyFill="1" applyBorder="1" applyAlignment="1">
      <alignment horizontal="center" vertical="center" wrapText="1"/>
    </xf>
    <xf numFmtId="3" fontId="5" fillId="0" borderId="9" xfId="0" applyNumberFormat="1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" fontId="5" fillId="0" borderId="10" xfId="0" applyNumberFormat="1" applyFont="1" applyFill="1" applyBorder="1" applyAlignment="1">
      <alignment horizontal="center" vertical="center" wrapText="1"/>
    </xf>
    <xf numFmtId="3" fontId="5" fillId="3" borderId="9" xfId="0" applyNumberFormat="1" applyFont="1" applyFill="1" applyBorder="1" applyAlignment="1">
      <alignment horizontal="center" vertical="center" wrapText="1"/>
    </xf>
    <xf numFmtId="4" fontId="5" fillId="3" borderId="1" xfId="0" applyNumberFormat="1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3" fontId="5" fillId="3" borderId="10" xfId="0" applyNumberFormat="1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5" fillId="4" borderId="13" xfId="0" applyNumberFormat="1" applyFont="1" applyFill="1" applyBorder="1" applyAlignment="1">
      <alignment horizontal="center" vertical="center" wrapText="1"/>
    </xf>
    <xf numFmtId="4" fontId="5" fillId="4" borderId="1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3" fontId="5" fillId="3" borderId="11" xfId="0" applyNumberFormat="1" applyFont="1" applyFill="1" applyBorder="1" applyAlignment="1">
      <alignment horizontal="center" vertical="center" wrapText="1"/>
    </xf>
    <xf numFmtId="2" fontId="5" fillId="3" borderId="9" xfId="0" applyNumberFormat="1" applyFont="1" applyFill="1" applyBorder="1" applyAlignment="1">
      <alignment horizontal="center" vertical="center" wrapText="1"/>
    </xf>
    <xf numFmtId="4" fontId="5" fillId="3" borderId="9" xfId="0" applyNumberFormat="1" applyFont="1" applyFill="1" applyBorder="1" applyAlignment="1">
      <alignment horizontal="center" vertical="center" wrapText="1"/>
    </xf>
    <xf numFmtId="2" fontId="5" fillId="3" borderId="18" xfId="0" applyNumberFormat="1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8" fillId="0" borderId="19" xfId="0" applyFont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0" fontId="9" fillId="0" borderId="0" xfId="0" applyFont="1" applyBorder="1" applyAlignment="1">
      <alignment horizontal="right" vertical="center" readingOrder="2"/>
    </xf>
    <xf numFmtId="0" fontId="9" fillId="0" borderId="0" xfId="0" applyFont="1" applyBorder="1" applyAlignment="1">
      <alignment horizontal="right" vertical="center" readingOrder="2"/>
    </xf>
    <xf numFmtId="0" fontId="11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 applyAlignment="1">
      <alignment horizontal="right" readingOrder="2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rightToLeft="1" tabSelected="1" zoomScaleNormal="100" workbookViewId="0">
      <selection activeCell="A29" sqref="A29"/>
    </sheetView>
  </sheetViews>
  <sheetFormatPr defaultColWidth="8.85546875" defaultRowHeight="18" x14ac:dyDescent="0.45"/>
  <cols>
    <col min="1" max="1" width="16.140625" style="6" customWidth="1"/>
    <col min="2" max="2" width="8.85546875" style="6"/>
    <col min="3" max="3" width="16" style="6" customWidth="1"/>
    <col min="4" max="4" width="13" style="6" customWidth="1"/>
    <col min="5" max="5" width="16.28515625" style="6" customWidth="1"/>
    <col min="6" max="6" width="12.42578125" style="6" bestFit="1" customWidth="1"/>
    <col min="7" max="7" width="15" style="6" customWidth="1"/>
    <col min="8" max="8" width="12.140625" style="6" customWidth="1"/>
    <col min="9" max="9" width="12.42578125" style="6" customWidth="1"/>
    <col min="10" max="10" width="14.7109375" style="6" customWidth="1"/>
    <col min="11" max="11" width="14.42578125" style="6" bestFit="1" customWidth="1"/>
    <col min="12" max="12" width="13" style="6" bestFit="1" customWidth="1"/>
    <col min="13" max="13" width="11.28515625" style="6" bestFit="1" customWidth="1"/>
    <col min="14" max="14" width="12.42578125" style="6" customWidth="1"/>
    <col min="15" max="15" width="13.5703125" style="6" customWidth="1"/>
    <col min="16" max="16384" width="8.85546875" style="6"/>
  </cols>
  <sheetData>
    <row r="1" spans="1:15" s="3" customFormat="1" ht="21" x14ac:dyDescent="0.45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2"/>
    </row>
    <row r="2" spans="1:15" s="3" customFormat="1" ht="21" x14ac:dyDescent="0.45">
      <c r="A2" s="1" t="s">
        <v>2</v>
      </c>
      <c r="B2" s="1"/>
      <c r="C2" s="1"/>
      <c r="D2" s="1"/>
      <c r="E2" s="1"/>
      <c r="F2" s="1"/>
      <c r="G2" s="1"/>
      <c r="H2" s="1" t="s">
        <v>3</v>
      </c>
      <c r="I2" s="1"/>
      <c r="J2" s="1"/>
      <c r="K2" s="1"/>
      <c r="L2" s="1"/>
      <c r="M2" s="1"/>
      <c r="N2" s="2"/>
    </row>
    <row r="3" spans="1:15" s="3" customFormat="1" ht="21" x14ac:dyDescent="0.45">
      <c r="A3" s="1" t="s">
        <v>4</v>
      </c>
      <c r="B3" s="1"/>
      <c r="C3" s="1"/>
      <c r="D3" s="1"/>
      <c r="E3" s="1"/>
      <c r="F3" s="1"/>
      <c r="G3" s="1"/>
      <c r="H3" s="1" t="s">
        <v>5</v>
      </c>
      <c r="I3" s="1"/>
      <c r="J3" s="1"/>
      <c r="K3" s="1"/>
      <c r="L3" s="1"/>
      <c r="M3" s="1"/>
      <c r="N3" s="2"/>
    </row>
    <row r="4" spans="1:15" s="3" customFormat="1" ht="21" x14ac:dyDescent="0.45">
      <c r="A4" s="1" t="s">
        <v>6</v>
      </c>
      <c r="B4" s="1"/>
      <c r="C4" s="1"/>
      <c r="D4" s="1"/>
      <c r="E4" s="1"/>
      <c r="F4" s="1"/>
      <c r="G4" s="1"/>
      <c r="H4" s="1" t="s">
        <v>7</v>
      </c>
      <c r="I4" s="1"/>
      <c r="J4" s="1"/>
      <c r="K4" s="1"/>
      <c r="L4" s="1"/>
      <c r="M4" s="1"/>
      <c r="N4" s="2"/>
    </row>
    <row r="5" spans="1:15" s="3" customFormat="1" ht="22.5" x14ac:dyDescent="0.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"/>
    </row>
    <row r="7" spans="1:15" ht="24.75" thickBot="1" x14ac:dyDescent="0.5">
      <c r="A7" s="5" t="s">
        <v>8</v>
      </c>
      <c r="B7" s="5"/>
      <c r="C7" s="5"/>
      <c r="D7" s="5"/>
      <c r="E7" s="5"/>
      <c r="F7" s="5"/>
      <c r="G7" s="5"/>
      <c r="H7" s="5"/>
      <c r="I7" s="5"/>
      <c r="J7" s="5"/>
    </row>
    <row r="8" spans="1:15" ht="26.25" x14ac:dyDescent="0.45">
      <c r="A8" s="7" t="s">
        <v>9</v>
      </c>
      <c r="B8" s="7" t="s">
        <v>10</v>
      </c>
      <c r="C8" s="7" t="s">
        <v>11</v>
      </c>
      <c r="D8" s="8" t="s">
        <v>12</v>
      </c>
      <c r="E8" s="9" t="s">
        <v>13</v>
      </c>
      <c r="F8" s="10"/>
      <c r="G8" s="10"/>
      <c r="H8" s="11"/>
      <c r="I8" s="9" t="s">
        <v>14</v>
      </c>
      <c r="J8" s="10"/>
      <c r="K8" s="10"/>
      <c r="L8" s="11"/>
    </row>
    <row r="9" spans="1:15" ht="67.5" x14ac:dyDescent="0.45">
      <c r="A9" s="12"/>
      <c r="B9" s="12"/>
      <c r="C9" s="12"/>
      <c r="D9" s="13"/>
      <c r="E9" s="14" t="s">
        <v>15</v>
      </c>
      <c r="F9" s="15" t="s">
        <v>16</v>
      </c>
      <c r="G9" s="15" t="s">
        <v>17</v>
      </c>
      <c r="H9" s="16" t="s">
        <v>18</v>
      </c>
      <c r="I9" s="14" t="s">
        <v>15</v>
      </c>
      <c r="J9" s="15" t="s">
        <v>16</v>
      </c>
      <c r="K9" s="15" t="s">
        <v>17</v>
      </c>
      <c r="L9" s="16" t="s">
        <v>18</v>
      </c>
    </row>
    <row r="10" spans="1:15" ht="45" x14ac:dyDescent="0.45">
      <c r="A10" s="17" t="s">
        <v>19</v>
      </c>
      <c r="B10" s="18" t="s">
        <v>20</v>
      </c>
      <c r="C10" s="18" t="s">
        <v>21</v>
      </c>
      <c r="D10" s="19">
        <v>2</v>
      </c>
      <c r="E10" s="20">
        <f>(((72180000*F10)/1000000)*L17)/100</f>
        <v>1983.7810448999994</v>
      </c>
      <c r="F10" s="21">
        <f>16.95+18.9</f>
        <v>35.849999999999994</v>
      </c>
      <c r="G10" s="22">
        <f>10102500000/F10</f>
        <v>281799163.17991638</v>
      </c>
      <c r="H10" s="23">
        <f>(((2542500000+7560000000)/1000000)*L17)/100</f>
        <v>7744.9132499999996</v>
      </c>
      <c r="I10" s="24">
        <f>E10</f>
        <v>1983.7810448999994</v>
      </c>
      <c r="J10" s="25">
        <f>F10</f>
        <v>35.849999999999994</v>
      </c>
      <c r="K10" s="26">
        <f>G10</f>
        <v>281799163.17991638</v>
      </c>
      <c r="L10" s="27">
        <f>H10</f>
        <v>7744.9132499999996</v>
      </c>
    </row>
    <row r="11" spans="1:15" ht="24.75" thickBot="1" x14ac:dyDescent="0.5">
      <c r="A11" s="17" t="s">
        <v>22</v>
      </c>
      <c r="B11" s="18" t="s">
        <v>20</v>
      </c>
      <c r="C11" s="18" t="s">
        <v>23</v>
      </c>
      <c r="D11" s="19">
        <v>0</v>
      </c>
      <c r="E11" s="24">
        <v>0</v>
      </c>
      <c r="F11" s="26">
        <v>0</v>
      </c>
      <c r="G11" s="26">
        <v>0</v>
      </c>
      <c r="H11" s="27">
        <v>0</v>
      </c>
      <c r="I11" s="24" t="s">
        <v>24</v>
      </c>
      <c r="J11" s="26">
        <v>0</v>
      </c>
      <c r="K11" s="26">
        <v>0</v>
      </c>
      <c r="L11" s="27">
        <v>0</v>
      </c>
    </row>
    <row r="12" spans="1:15" ht="24.75" thickBot="1" x14ac:dyDescent="0.5">
      <c r="A12" s="28" t="s">
        <v>25</v>
      </c>
      <c r="B12" s="29"/>
      <c r="C12" s="30"/>
      <c r="D12" s="30"/>
      <c r="E12" s="31">
        <f t="shared" ref="E12:L12" si="0">SUM(E10:E11)</f>
        <v>1983.7810448999994</v>
      </c>
      <c r="F12" s="32">
        <f t="shared" si="0"/>
        <v>35.849999999999994</v>
      </c>
      <c r="G12" s="31">
        <f>SUM(G10:G11)</f>
        <v>281799163.17991638</v>
      </c>
      <c r="H12" s="31">
        <f>SUM(H10:H11)</f>
        <v>7744.9132499999996</v>
      </c>
      <c r="I12" s="31">
        <f t="shared" si="0"/>
        <v>1983.7810448999994</v>
      </c>
      <c r="J12" s="32">
        <f t="shared" si="0"/>
        <v>35.849999999999994</v>
      </c>
      <c r="K12" s="31">
        <f t="shared" si="0"/>
        <v>281799163.17991638</v>
      </c>
      <c r="L12" s="31">
        <f t="shared" si="0"/>
        <v>7744.9132499999996</v>
      </c>
    </row>
    <row r="13" spans="1:15" ht="18.75" thickTop="1" x14ac:dyDescent="0.45"/>
    <row r="14" spans="1:15" ht="21.75" thickBot="1" x14ac:dyDescent="0.5">
      <c r="A14" s="33" t="s">
        <v>26</v>
      </c>
      <c r="B14" s="33"/>
      <c r="C14" s="33"/>
      <c r="D14" s="33"/>
      <c r="E14" s="33"/>
      <c r="F14" s="33"/>
      <c r="G14" s="33"/>
      <c r="H14" s="33"/>
      <c r="I14" s="33"/>
      <c r="J14" s="33"/>
    </row>
    <row r="15" spans="1:15" ht="24" x14ac:dyDescent="0.45">
      <c r="A15" s="34" t="s">
        <v>9</v>
      </c>
      <c r="B15" s="34" t="s">
        <v>10</v>
      </c>
      <c r="C15" s="34" t="s">
        <v>11</v>
      </c>
      <c r="D15" s="34" t="s">
        <v>12</v>
      </c>
      <c r="E15" s="35" t="s">
        <v>27</v>
      </c>
      <c r="F15" s="36" t="s">
        <v>28</v>
      </c>
      <c r="G15" s="37"/>
      <c r="H15" s="37"/>
      <c r="I15" s="37"/>
      <c r="J15" s="38" t="s">
        <v>29</v>
      </c>
      <c r="K15" s="39"/>
      <c r="L15" s="37" t="s">
        <v>30</v>
      </c>
      <c r="M15" s="37"/>
      <c r="N15" s="37"/>
      <c r="O15" s="40"/>
    </row>
    <row r="16" spans="1:15" ht="112.5" x14ac:dyDescent="0.45">
      <c r="A16" s="41"/>
      <c r="B16" s="41"/>
      <c r="C16" s="41"/>
      <c r="D16" s="41"/>
      <c r="E16" s="42"/>
      <c r="F16" s="14" t="s">
        <v>31</v>
      </c>
      <c r="G16" s="15" t="s">
        <v>32</v>
      </c>
      <c r="H16" s="15" t="s">
        <v>33</v>
      </c>
      <c r="I16" s="43" t="s">
        <v>34</v>
      </c>
      <c r="J16" s="44" t="s">
        <v>35</v>
      </c>
      <c r="K16" s="16" t="s">
        <v>32</v>
      </c>
      <c r="L16" s="45" t="s">
        <v>31</v>
      </c>
      <c r="M16" s="15" t="s">
        <v>32</v>
      </c>
      <c r="N16" s="15" t="s">
        <v>33</v>
      </c>
      <c r="O16" s="16" t="s">
        <v>34</v>
      </c>
    </row>
    <row r="17" spans="1:15" ht="42" x14ac:dyDescent="0.45">
      <c r="A17" s="46" t="s">
        <v>19</v>
      </c>
      <c r="B17" s="47" t="s">
        <v>20</v>
      </c>
      <c r="C17" s="47" t="s">
        <v>21</v>
      </c>
      <c r="D17" s="48">
        <v>444</v>
      </c>
      <c r="E17" s="49">
        <f>26137*79.7%</f>
        <v>20831.189000000002</v>
      </c>
      <c r="F17" s="50">
        <v>75.83</v>
      </c>
      <c r="G17" s="26">
        <v>752284</v>
      </c>
      <c r="H17" s="49">
        <v>87767</v>
      </c>
      <c r="I17" s="26">
        <v>840051</v>
      </c>
      <c r="J17" s="51">
        <f>F10</f>
        <v>35.849999999999994</v>
      </c>
      <c r="K17" s="27">
        <f>E10</f>
        <v>1983.7810448999994</v>
      </c>
      <c r="L17" s="52">
        <f>(10/12)+F17</f>
        <v>76.663333333333327</v>
      </c>
      <c r="M17" s="26">
        <f>(G17+K17)</f>
        <v>754267.78104489995</v>
      </c>
      <c r="N17" s="26">
        <f>O17-M17</f>
        <v>85783.218955100048</v>
      </c>
      <c r="O17" s="27">
        <f>I17</f>
        <v>840051</v>
      </c>
    </row>
    <row r="18" spans="1:15" ht="24.75" thickBot="1" x14ac:dyDescent="0.5">
      <c r="A18" s="46" t="s">
        <v>36</v>
      </c>
      <c r="B18" s="47" t="s">
        <v>20</v>
      </c>
      <c r="C18" s="47" t="s">
        <v>23</v>
      </c>
      <c r="D18" s="48">
        <v>656</v>
      </c>
      <c r="E18" s="49">
        <f>61000*92%</f>
        <v>56120</v>
      </c>
      <c r="F18" s="50">
        <v>90.83</v>
      </c>
      <c r="G18" s="26">
        <v>451735</v>
      </c>
      <c r="H18" s="49">
        <f>I18-451735</f>
        <v>109465</v>
      </c>
      <c r="I18" s="26">
        <v>561200</v>
      </c>
      <c r="J18" s="24">
        <f>F11</f>
        <v>0</v>
      </c>
      <c r="K18" s="27">
        <v>0</v>
      </c>
      <c r="L18" s="52">
        <f>(10/12)+F18</f>
        <v>91.663333333333327</v>
      </c>
      <c r="M18" s="26">
        <f>(G18+K18)</f>
        <v>451735</v>
      </c>
      <c r="N18" s="26">
        <f>O18-M18</f>
        <v>109465</v>
      </c>
      <c r="O18" s="27">
        <f>I18</f>
        <v>561200</v>
      </c>
    </row>
    <row r="19" spans="1:15" ht="24.75" thickBot="1" x14ac:dyDescent="0.5">
      <c r="A19" s="53" t="s">
        <v>25</v>
      </c>
      <c r="B19" s="53"/>
      <c r="C19" s="53"/>
      <c r="D19" s="29"/>
      <c r="E19" s="30"/>
      <c r="F19" s="30"/>
      <c r="G19" s="31">
        <f>SUM(G17:G18)</f>
        <v>1204019</v>
      </c>
      <c r="H19" s="31">
        <f>SUM(H17:H18)</f>
        <v>197232</v>
      </c>
      <c r="I19" s="31">
        <f>SUM(I17:I18)</f>
        <v>1401251</v>
      </c>
      <c r="J19" s="31">
        <f>SUM(J17:J18)</f>
        <v>35.849999999999994</v>
      </c>
      <c r="K19" s="31">
        <f>SUM(K17:K18)</f>
        <v>1983.7810448999994</v>
      </c>
      <c r="L19" s="31"/>
      <c r="M19" s="31">
        <f>SUM(M17:M18)</f>
        <v>1206002.7810449</v>
      </c>
      <c r="N19" s="31">
        <f>SUM(N17:N18)</f>
        <v>195248.21895510005</v>
      </c>
      <c r="O19" s="31">
        <f>SUM(O17:O18)</f>
        <v>1401251</v>
      </c>
    </row>
    <row r="20" spans="1:15" s="54" customFormat="1" ht="21.75" thickTop="1" x14ac:dyDescent="0.25"/>
    <row r="21" spans="1:15" s="3" customFormat="1" ht="24.75" thickBot="1" x14ac:dyDescent="0.55000000000000004">
      <c r="A21" s="55" t="s">
        <v>37</v>
      </c>
      <c r="B21" s="55"/>
      <c r="C21" s="55"/>
      <c r="D21" s="55"/>
      <c r="E21" s="55"/>
      <c r="F21" s="55"/>
      <c r="G21" s="56"/>
      <c r="H21" s="56"/>
      <c r="I21" s="57"/>
      <c r="J21" s="56"/>
      <c r="K21" s="56"/>
      <c r="L21" s="56"/>
      <c r="M21" s="56"/>
      <c r="N21" s="56"/>
      <c r="O21" s="58"/>
    </row>
    <row r="22" spans="1:15" s="3" customFormat="1" ht="21" x14ac:dyDescent="0.45">
      <c r="A22" s="59" t="s">
        <v>38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</row>
    <row r="23" spans="1:15" s="3" customFormat="1" ht="21" x14ac:dyDescent="0.45">
      <c r="A23" s="59" t="s">
        <v>39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</row>
    <row r="24" spans="1:15" s="3" customFormat="1" ht="6" customHeight="1" x14ac:dyDescent="0.4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</row>
    <row r="25" spans="1:15" s="3" customFormat="1" ht="24.75" thickBot="1" x14ac:dyDescent="0.55000000000000004">
      <c r="A25" s="55" t="s">
        <v>40</v>
      </c>
      <c r="B25" s="55"/>
      <c r="C25" s="55"/>
      <c r="D25" s="55"/>
      <c r="E25" s="55"/>
      <c r="F25" s="55"/>
      <c r="G25" s="61"/>
      <c r="H25" s="62"/>
      <c r="I25" s="62"/>
      <c r="J25" s="62"/>
      <c r="K25" s="62"/>
      <c r="L25" s="62"/>
      <c r="M25" s="62"/>
      <c r="N25" s="62"/>
      <c r="O25" s="63"/>
    </row>
    <row r="26" spans="1:15" ht="19.5" x14ac:dyDescent="0.5">
      <c r="A26" s="64" t="s">
        <v>41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5"/>
      <c r="O26" s="65"/>
    </row>
  </sheetData>
  <mergeCells count="30">
    <mergeCell ref="A26:M26"/>
    <mergeCell ref="A25:F25"/>
    <mergeCell ref="L15:O15"/>
    <mergeCell ref="A19:C19"/>
    <mergeCell ref="A21:F21"/>
    <mergeCell ref="A22:O22"/>
    <mergeCell ref="A23:O23"/>
    <mergeCell ref="A14:J14"/>
    <mergeCell ref="A15:A16"/>
    <mergeCell ref="B15:B16"/>
    <mergeCell ref="C15:C16"/>
    <mergeCell ref="D15:D16"/>
    <mergeCell ref="E15:E16"/>
    <mergeCell ref="F15:I15"/>
    <mergeCell ref="J15:K15"/>
    <mergeCell ref="A4:G4"/>
    <mergeCell ref="H4:M4"/>
    <mergeCell ref="A7:J7"/>
    <mergeCell ref="A8:A9"/>
    <mergeCell ref="B8:B9"/>
    <mergeCell ref="C8:C9"/>
    <mergeCell ref="D8:D9"/>
    <mergeCell ref="E8:H8"/>
    <mergeCell ref="I8:L8"/>
    <mergeCell ref="A1:G1"/>
    <mergeCell ref="H1:M1"/>
    <mergeCell ref="A2:G2"/>
    <mergeCell ref="H2:M2"/>
    <mergeCell ref="A3:G3"/>
    <mergeCell ref="H3:M3"/>
  </mergeCells>
  <pageMargins left="0.7" right="0.7" top="0.75" bottom="0.75" header="0.3" footer="0.3"/>
  <pageSetup scale="5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8 نهایی (2)</vt:lpstr>
      <vt:lpstr>'8 نهایی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shahidpour</dc:creator>
  <cp:lastModifiedBy>shahidpour</cp:lastModifiedBy>
  <dcterms:created xsi:type="dcterms:W3CDTF">2016-11-27T06:41:43Z</dcterms:created>
  <dcterms:modified xsi:type="dcterms:W3CDTF">2016-11-27T06:42:42Z</dcterms:modified>
</cp:coreProperties>
</file>