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شهیدپور\گزارش ماهانه تولید و فروش -بورس\9\"/>
    </mc:Choice>
  </mc:AlternateContent>
  <bookViews>
    <workbookView xWindow="0" yWindow="0" windowWidth="20490" windowHeight="7155"/>
  </bookViews>
  <sheets>
    <sheet name="8 نهایی (2)" sheetId="1" r:id="rId1"/>
  </sheets>
  <definedNames>
    <definedName name="_xlnm.Print_Area" localSheetId="0">'8 نهایی (2)'!$A$1:$O$24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17" i="1"/>
  <c r="N18" i="1"/>
  <c r="N17" i="1"/>
  <c r="M18" i="1"/>
  <c r="M17" i="1"/>
  <c r="L17" i="1"/>
  <c r="J17" i="1"/>
  <c r="K18" i="1"/>
  <c r="K17" i="1"/>
  <c r="J18" i="1"/>
  <c r="K11" i="1"/>
  <c r="K10" i="1"/>
  <c r="J10" i="1"/>
  <c r="H12" i="1"/>
  <c r="E10" i="1"/>
  <c r="E11" i="1"/>
  <c r="G19" i="1"/>
  <c r="H19" i="1"/>
  <c r="F17" i="1"/>
  <c r="J11" i="1" l="1"/>
  <c r="G11" i="1"/>
  <c r="F10" i="1" l="1"/>
  <c r="G10" i="1" s="1"/>
  <c r="I19" i="1" l="1"/>
  <c r="O18" i="1"/>
  <c r="L18" i="1"/>
  <c r="E18" i="1"/>
  <c r="E17" i="1"/>
  <c r="H11" i="1" l="1"/>
  <c r="L11" i="1" s="1"/>
  <c r="H10" i="1"/>
  <c r="L10" i="1" s="1"/>
  <c r="J12" i="1"/>
  <c r="F12" i="1"/>
  <c r="J19" i="1"/>
  <c r="I10" i="1" l="1"/>
  <c r="E12" i="1"/>
  <c r="I11" i="1"/>
  <c r="L12" i="1"/>
  <c r="K19" i="1"/>
  <c r="I12" i="1"/>
  <c r="N19" i="1" l="1"/>
  <c r="M19" i="1"/>
</calcChain>
</file>

<file path=xl/sharedStrings.xml><?xml version="1.0" encoding="utf-8"?>
<sst xmlns="http://schemas.openxmlformats.org/spreadsheetml/2006/main" count="59" uniqueCount="39">
  <si>
    <t>شرکت:عمران و توسعه فارس (سهامی عام)</t>
  </si>
  <si>
    <t>سرمایه ثبت شده: 598،437</t>
  </si>
  <si>
    <t>نماد: ثفارس</t>
  </si>
  <si>
    <t>سرمایه ثبت نشده: 401،563</t>
  </si>
  <si>
    <t>کد صنعت: 701007</t>
  </si>
  <si>
    <t>وضعیت ناشر: پذیرفته در بورس تهران</t>
  </si>
  <si>
    <t>سال مالی منتهی به 1396/06/31</t>
  </si>
  <si>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</si>
  <si>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</si>
  <si>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</si>
  <si>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</si>
  <si>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</si>
  <si>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</si>
  <si>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</si>
  <si>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</si>
  <si>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مبلغ فروش (میلیون ریال)</t>
  </si>
  <si>
    <t>نیکان</t>
  </si>
  <si>
    <t>شیراز</t>
  </si>
  <si>
    <t>تجاری-اداری-فرهنگی -اقامتی</t>
  </si>
  <si>
    <t>صدرا</t>
  </si>
  <si>
    <t>مسکونی</t>
  </si>
  <si>
    <t>جمع</t>
  </si>
  <si>
    <t>آمار وضعیت تکمیل پروژه ها :</t>
  </si>
  <si>
    <t>متراژ پروژه سهم شرکت عمران و توسعه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</si>
  <si>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</si>
  <si>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</si>
  <si>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</si>
  <si>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</si>
  <si>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</si>
  <si>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</si>
  <si>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</si>
  <si>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</si>
  <si>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صدرا فاز 2</t>
  </si>
  <si>
    <t>گزارش فعالیت ماهانه دوره منتهی 1395/09/30</t>
  </si>
  <si>
    <t>آذر ماه  1395</t>
  </si>
  <si>
    <t>از ابتدای سال مالی تا پایان آذر ماه 1395</t>
  </si>
  <si>
    <t>کادر توضیحی مربوط به اطلاعات دوره 1 ماهه منتهی به آذر ماه سال 1395</t>
  </si>
  <si>
    <t>کادر توضیحی مربوط اطلاعات تجمعی از ابتدای سال تا پایان مورخ 30آذر ماه 1395</t>
  </si>
  <si>
    <t>1-لازم به ذکر است که فروش نیکان مربوط به فروش 2 واحد انباری به متراژ21.35 متر می باشد که بهای تمام شده هر متر انباری 20،000،000 ریال می باشدو بر  اساس متراژ و درصد پیشرفت فیزیکی پروژه مبلغ 331 میلیون ریال محاسبه گردید.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</si>
</sst>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2" x14ac:knownFonts="1">
    <font>
      <sz val="11"/>
      <color theme="1"/>
      <name val="Calibri"/>
      <family val="2"/>
      <scheme val="minor"/>
    </font>
    <font>
      <b/>
      <sz val="12"/>
      <name val="B Nazanin"/>
      <charset val="178"/>
    </font>
    <font>
      <sz val="12"/>
      <color theme="1"/>
      <name val="B Nazanin"/>
      <charset val="178"/>
    </font>
    <font>
      <sz val="11"/>
      <color theme="1"/>
      <name val="B Nazanin"/>
      <charset val="178"/>
    </font>
    <font>
      <sz val="14"/>
      <name val="B Nazanin"/>
      <charset val="178"/>
    </font>
    <font>
      <b/>
      <sz val="14"/>
      <name val="B Nazanin"/>
      <charset val="178"/>
    </font>
    <font>
      <sz val="11"/>
      <name val="B Nazanin"/>
      <charset val="178"/>
    </font>
    <font>
      <b/>
      <sz val="16"/>
      <name val="B Nazanin"/>
      <charset val="178"/>
    </font>
    <font>
      <b/>
      <i/>
      <sz val="14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i/>
      <sz val="12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" fontId="4" fillId="3" borderId="11" xfId="0" applyNumberFormat="1" applyFont="1" applyFill="1" applyBorder="1" applyAlignment="1">
      <alignment horizontal="center" vertical="center" wrapText="1"/>
    </xf>
    <xf numFmtId="3" fontId="5" fillId="0" borderId="9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Fill="1" applyBorder="1" applyAlignment="1">
      <alignment horizontal="center" vertical="center" wrapText="1"/>
    </xf>
    <xf numFmtId="3" fontId="5" fillId="3" borderId="9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5" fillId="4" borderId="13" xfId="0" applyNumberFormat="1" applyFont="1" applyFill="1" applyBorder="1" applyAlignment="1">
      <alignment horizontal="center" vertical="center" wrapText="1"/>
    </xf>
    <xf numFmtId="4" fontId="5" fillId="4" borderId="13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3" fontId="5" fillId="3" borderId="11" xfId="0" applyNumberFormat="1" applyFont="1" applyFill="1" applyBorder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center" vertical="center" wrapText="1"/>
    </xf>
    <xf numFmtId="4" fontId="5" fillId="3" borderId="9" xfId="0" applyNumberFormat="1" applyFont="1" applyFill="1" applyBorder="1" applyAlignment="1">
      <alignment horizontal="center" vertical="center" wrapText="1"/>
    </xf>
    <xf numFmtId="2" fontId="5" fillId="3" borderId="18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0" fontId="9" fillId="0" borderId="0" xfId="0" applyFont="1" applyBorder="1" applyAlignment="1">
      <alignment horizontal="right" vertical="center" readingOrder="2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164" fontId="1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/>
    </xf>
    <xf numFmtId="0" fontId="5" fillId="2" borderId="1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readingOrder="2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rightToLeft="1" tabSelected="1" topLeftCell="A17" zoomScaleNormal="100" workbookViewId="0">
      <selection activeCell="C28" sqref="C28"/>
    </sheetView>
  </sheetViews>
  <sheetFormatPr defaultColWidth="8.85546875" defaultRowHeight="18" x14ac:dyDescent="0.45"/>
  <cols>
    <col min="1" max="1" width="16.140625" style="4" customWidth="1"/>
    <col min="2" max="2" width="8.85546875" style="4"/>
    <col min="3" max="3" width="16" style="4" customWidth="1"/>
    <col min="4" max="4" width="13" style="4" customWidth="1"/>
    <col min="5" max="5" width="16.28515625" style="4" customWidth="1"/>
    <col min="6" max="6" width="12.42578125" style="4" bestFit="1" customWidth="1"/>
    <col min="7" max="7" width="15" style="4" customWidth="1"/>
    <col min="8" max="8" width="12.140625" style="4" customWidth="1"/>
    <col min="9" max="9" width="12.42578125" style="4" customWidth="1"/>
    <col min="10" max="10" width="14.7109375" style="4" customWidth="1"/>
    <col min="11" max="11" width="14.42578125" style="4" bestFit="1" customWidth="1"/>
    <col min="12" max="12" width="13" style="4" bestFit="1" customWidth="1"/>
    <col min="13" max="13" width="11.28515625" style="4" bestFit="1" customWidth="1"/>
    <col min="14" max="14" width="12.42578125" style="4" customWidth="1"/>
    <col min="15" max="15" width="13.5703125" style="4" customWidth="1"/>
    <col min="16" max="16384" width="8.85546875" style="4"/>
  </cols>
  <sheetData>
    <row r="1" spans="1:15" s="2" customFormat="1" ht="21" x14ac:dyDescent="0.45">
      <c r="A1" s="42" t="s">
        <v>0</v>
      </c>
      <c r="B1" s="42"/>
      <c r="C1" s="42"/>
      <c r="D1" s="42"/>
      <c r="E1" s="42"/>
      <c r="F1" s="42"/>
      <c r="G1" s="42"/>
      <c r="H1" s="42" t="s">
        <v>1</v>
      </c>
      <c r="I1" s="42"/>
      <c r="J1" s="42"/>
      <c r="K1" s="42"/>
      <c r="L1" s="42"/>
      <c r="M1" s="42"/>
      <c r="N1" s="1"/>
    </row>
    <row r="2" spans="1:15" s="2" customFormat="1" ht="21" x14ac:dyDescent="0.45">
      <c r="A2" s="42" t="s">
        <v>2</v>
      </c>
      <c r="B2" s="42"/>
      <c r="C2" s="42"/>
      <c r="D2" s="42"/>
      <c r="E2" s="42"/>
      <c r="F2" s="42"/>
      <c r="G2" s="42"/>
      <c r="H2" s="42" t="s">
        <v>3</v>
      </c>
      <c r="I2" s="42"/>
      <c r="J2" s="42"/>
      <c r="K2" s="42"/>
      <c r="L2" s="42"/>
      <c r="M2" s="42"/>
      <c r="N2" s="1"/>
    </row>
    <row r="3" spans="1:15" s="2" customFormat="1" ht="21" x14ac:dyDescent="0.45">
      <c r="A3" s="42" t="s">
        <v>4</v>
      </c>
      <c r="B3" s="42"/>
      <c r="C3" s="42"/>
      <c r="D3" s="42"/>
      <c r="E3" s="42"/>
      <c r="F3" s="42"/>
      <c r="G3" s="42"/>
      <c r="H3" s="42" t="s">
        <v>33</v>
      </c>
      <c r="I3" s="42"/>
      <c r="J3" s="42"/>
      <c r="K3" s="42"/>
      <c r="L3" s="42"/>
      <c r="M3" s="42"/>
      <c r="N3" s="1"/>
    </row>
    <row r="4" spans="1:15" s="2" customFormat="1" ht="21" x14ac:dyDescent="0.45">
      <c r="A4" s="42" t="s">
        <v>5</v>
      </c>
      <c r="B4" s="42"/>
      <c r="C4" s="42"/>
      <c r="D4" s="42"/>
      <c r="E4" s="42"/>
      <c r="F4" s="42"/>
      <c r="G4" s="42"/>
      <c r="H4" s="42" t="s">
        <v>6</v>
      </c>
      <c r="I4" s="42"/>
      <c r="J4" s="42"/>
      <c r="K4" s="42"/>
      <c r="L4" s="42"/>
      <c r="M4" s="42"/>
      <c r="N4" s="1"/>
    </row>
    <row r="5" spans="1:15" s="2" customFormat="1" ht="22.5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</row>
    <row r="7" spans="1:15" ht="24.75" thickBot="1" x14ac:dyDescent="0.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</row>
    <row r="8" spans="1:15" ht="26.25" x14ac:dyDescent="0.45">
      <c r="A8" s="44" t="s">
        <v>8</v>
      </c>
      <c r="B8" s="44" t="s">
        <v>9</v>
      </c>
      <c r="C8" s="44" t="s">
        <v>10</v>
      </c>
      <c r="D8" s="46" t="s">
        <v>11</v>
      </c>
      <c r="E8" s="48" t="s">
        <v>34</v>
      </c>
      <c r="F8" s="49"/>
      <c r="G8" s="49"/>
      <c r="H8" s="50"/>
      <c r="I8" s="48" t="s">
        <v>35</v>
      </c>
      <c r="J8" s="49"/>
      <c r="K8" s="49"/>
      <c r="L8" s="50"/>
    </row>
    <row r="9" spans="1:15" ht="67.5" x14ac:dyDescent="0.45">
      <c r="A9" s="45"/>
      <c r="B9" s="45"/>
      <c r="C9" s="45"/>
      <c r="D9" s="47"/>
      <c r="E9" s="5" t="s">
        <v>12</v>
      </c>
      <c r="F9" s="6" t="s">
        <v>13</v>
      </c>
      <c r="G9" s="6" t="s">
        <v>14</v>
      </c>
      <c r="H9" s="7" t="s">
        <v>15</v>
      </c>
      <c r="I9" s="5" t="s">
        <v>12</v>
      </c>
      <c r="J9" s="6" t="s">
        <v>13</v>
      </c>
      <c r="K9" s="6" t="s">
        <v>14</v>
      </c>
      <c r="L9" s="7" t="s">
        <v>15</v>
      </c>
    </row>
    <row r="10" spans="1:15" ht="45" x14ac:dyDescent="0.45">
      <c r="A10" s="8" t="s">
        <v>16</v>
      </c>
      <c r="B10" s="9" t="s">
        <v>17</v>
      </c>
      <c r="C10" s="9" t="s">
        <v>18</v>
      </c>
      <c r="D10" s="10">
        <v>2</v>
      </c>
      <c r="E10" s="11">
        <f>(((20000000*F10)/1000000)*L17)/100</f>
        <v>330.89653333333331</v>
      </c>
      <c r="F10" s="12">
        <f>21.35</f>
        <v>21.35</v>
      </c>
      <c r="G10" s="13">
        <f>1174250000/F10</f>
        <v>55000000</v>
      </c>
      <c r="H10" s="14">
        <f>(((1174250000)/1000000)*L17)/100</f>
        <v>909.96546666666666</v>
      </c>
      <c r="I10" s="15">
        <f>1984+E10</f>
        <v>2314.8965333333335</v>
      </c>
      <c r="J10" s="16">
        <f>16.95+18.9+F10</f>
        <v>57.199999999999996</v>
      </c>
      <c r="K10" s="17">
        <f>G10</f>
        <v>55000000</v>
      </c>
      <c r="L10" s="18">
        <f>7745+H10</f>
        <v>8654.9654666666665</v>
      </c>
    </row>
    <row r="11" spans="1:15" ht="24.75" thickBot="1" x14ac:dyDescent="0.5">
      <c r="A11" s="8" t="s">
        <v>19</v>
      </c>
      <c r="B11" s="9" t="s">
        <v>17</v>
      </c>
      <c r="C11" s="9" t="s">
        <v>20</v>
      </c>
      <c r="D11" s="10">
        <v>1</v>
      </c>
      <c r="E11" s="11">
        <f>(((10000000*F11)/1000000)*L18)/100</f>
        <v>837.06466666666665</v>
      </c>
      <c r="F11" s="12">
        <v>90.5</v>
      </c>
      <c r="G11" s="17">
        <f>1850000000/F11</f>
        <v>20441988.950276244</v>
      </c>
      <c r="H11" s="14">
        <f>(((1850000000)/1000000)*L18)/100</f>
        <v>1711.1266666666666</v>
      </c>
      <c r="I11" s="15">
        <f>E11</f>
        <v>837.06466666666665</v>
      </c>
      <c r="J11" s="12">
        <f>F11</f>
        <v>90.5</v>
      </c>
      <c r="K11" s="17">
        <f>G11</f>
        <v>20441988.950276244</v>
      </c>
      <c r="L11" s="18">
        <f>H11</f>
        <v>1711.1266666666666</v>
      </c>
    </row>
    <row r="12" spans="1:15" ht="24.75" thickBot="1" x14ac:dyDescent="0.5">
      <c r="A12" s="19" t="s">
        <v>21</v>
      </c>
      <c r="B12" s="20"/>
      <c r="C12" s="21"/>
      <c r="D12" s="21"/>
      <c r="E12" s="22">
        <f>SUM(E10:E11)</f>
        <v>1167.9612</v>
      </c>
      <c r="F12" s="23">
        <f t="shared" ref="F12:L12" si="0">SUM(F10:F11)</f>
        <v>111.85</v>
      </c>
      <c r="G12" s="22"/>
      <c r="H12" s="22">
        <f>SUM(H10:H11)</f>
        <v>2621.0921333333331</v>
      </c>
      <c r="I12" s="22">
        <f t="shared" si="0"/>
        <v>3151.9612000000002</v>
      </c>
      <c r="J12" s="23">
        <f t="shared" si="0"/>
        <v>147.69999999999999</v>
      </c>
      <c r="K12" s="22"/>
      <c r="L12" s="22">
        <f t="shared" si="0"/>
        <v>10366.092133333334</v>
      </c>
    </row>
    <row r="13" spans="1:15" ht="18.75" thickTop="1" x14ac:dyDescent="0.45"/>
    <row r="14" spans="1:15" ht="21.75" thickBot="1" x14ac:dyDescent="0.5">
      <c r="A14" s="51" t="s">
        <v>22</v>
      </c>
      <c r="B14" s="51"/>
      <c r="C14" s="51"/>
      <c r="D14" s="51"/>
      <c r="E14" s="51"/>
      <c r="F14" s="51"/>
      <c r="G14" s="51"/>
      <c r="H14" s="51"/>
      <c r="I14" s="51"/>
      <c r="J14" s="51"/>
    </row>
    <row r="15" spans="1:15" ht="24" x14ac:dyDescent="0.45">
      <c r="A15" s="52" t="s">
        <v>8</v>
      </c>
      <c r="B15" s="52" t="s">
        <v>9</v>
      </c>
      <c r="C15" s="52" t="s">
        <v>10</v>
      </c>
      <c r="D15" s="52" t="s">
        <v>11</v>
      </c>
      <c r="E15" s="54" t="s">
        <v>23</v>
      </c>
      <c r="F15" s="56" t="s">
        <v>24</v>
      </c>
      <c r="G15" s="57"/>
      <c r="H15" s="57"/>
      <c r="I15" s="57"/>
      <c r="J15" s="58" t="s">
        <v>25</v>
      </c>
      <c r="K15" s="59"/>
      <c r="L15" s="57" t="s">
        <v>26</v>
      </c>
      <c r="M15" s="57"/>
      <c r="N15" s="57"/>
      <c r="O15" s="61"/>
    </row>
    <row r="16" spans="1:15" ht="112.5" x14ac:dyDescent="0.45">
      <c r="A16" s="53"/>
      <c r="B16" s="53"/>
      <c r="C16" s="53"/>
      <c r="D16" s="53"/>
      <c r="E16" s="55"/>
      <c r="F16" s="5" t="s">
        <v>27</v>
      </c>
      <c r="G16" s="6" t="s">
        <v>28</v>
      </c>
      <c r="H16" s="6" t="s">
        <v>29</v>
      </c>
      <c r="I16" s="24" t="s">
        <v>30</v>
      </c>
      <c r="J16" s="25" t="s">
        <v>31</v>
      </c>
      <c r="K16" s="7" t="s">
        <v>28</v>
      </c>
      <c r="L16" s="26" t="s">
        <v>27</v>
      </c>
      <c r="M16" s="6" t="s">
        <v>28</v>
      </c>
      <c r="N16" s="6" t="s">
        <v>29</v>
      </c>
      <c r="O16" s="7" t="s">
        <v>30</v>
      </c>
    </row>
    <row r="17" spans="1:15" ht="42" x14ac:dyDescent="0.45">
      <c r="A17" s="27" t="s">
        <v>16</v>
      </c>
      <c r="B17" s="28" t="s">
        <v>17</v>
      </c>
      <c r="C17" s="28" t="s">
        <v>18</v>
      </c>
      <c r="D17" s="29">
        <v>444</v>
      </c>
      <c r="E17" s="30">
        <f>26137*79.7%</f>
        <v>20831.189000000002</v>
      </c>
      <c r="F17" s="31">
        <f>76.66</f>
        <v>76.66</v>
      </c>
      <c r="G17" s="17">
        <v>754268</v>
      </c>
      <c r="H17" s="30">
        <v>85783</v>
      </c>
      <c r="I17" s="17">
        <v>840051</v>
      </c>
      <c r="J17" s="32">
        <f>F10</f>
        <v>21.35</v>
      </c>
      <c r="K17" s="18">
        <f>E10</f>
        <v>330.89653333333331</v>
      </c>
      <c r="L17" s="33">
        <f>(10/12)+F17</f>
        <v>77.493333333333325</v>
      </c>
      <c r="M17" s="17">
        <f>(G17+K17)</f>
        <v>754598.89653333335</v>
      </c>
      <c r="N17" s="17">
        <f>O17-M17</f>
        <v>85452.103466666653</v>
      </c>
      <c r="O17" s="18">
        <f>I17</f>
        <v>840051</v>
      </c>
    </row>
    <row r="18" spans="1:15" ht="24.75" thickBot="1" x14ac:dyDescent="0.5">
      <c r="A18" s="27" t="s">
        <v>32</v>
      </c>
      <c r="B18" s="28" t="s">
        <v>17</v>
      </c>
      <c r="C18" s="28" t="s">
        <v>20</v>
      </c>
      <c r="D18" s="29">
        <v>656</v>
      </c>
      <c r="E18" s="30">
        <f>61000*92%</f>
        <v>56120</v>
      </c>
      <c r="F18" s="31">
        <v>91.66</v>
      </c>
      <c r="G18" s="17">
        <v>451735</v>
      </c>
      <c r="H18" s="30">
        <v>109465</v>
      </c>
      <c r="I18" s="17">
        <v>561200</v>
      </c>
      <c r="J18" s="12">
        <f>F11</f>
        <v>90.5</v>
      </c>
      <c r="K18" s="18">
        <f>E11</f>
        <v>837.06466666666665</v>
      </c>
      <c r="L18" s="33">
        <f>(10/12)+F18</f>
        <v>92.493333333333325</v>
      </c>
      <c r="M18" s="17">
        <f>(G18+K18)</f>
        <v>452572.06466666667</v>
      </c>
      <c r="N18" s="17">
        <f>O18-M18</f>
        <v>108627.93533333333</v>
      </c>
      <c r="O18" s="18">
        <f>I18</f>
        <v>561200</v>
      </c>
    </row>
    <row r="19" spans="1:15" ht="48.75" thickBot="1" x14ac:dyDescent="0.5">
      <c r="A19" s="62" t="s">
        <v>21</v>
      </c>
      <c r="B19" s="62"/>
      <c r="C19" s="62"/>
      <c r="D19" s="20"/>
      <c r="E19" s="21"/>
      <c r="F19" s="21"/>
      <c r="G19" s="22">
        <f>SUM(G17:G18)</f>
        <v>1206003</v>
      </c>
      <c r="H19" s="22">
        <f>SUM(H17:H18)</f>
        <v>195248</v>
      </c>
      <c r="I19" s="22">
        <f>SUM(I17:I18)</f>
        <v>1401251</v>
      </c>
      <c r="J19" s="22">
        <f>SUM(J17:J18)</f>
        <v>111.85</v>
      </c>
      <c r="K19" s="22">
        <f>SUM(K17:K18)</f>
        <v>1167.9612</v>
      </c>
      <c r="L19" s="22"/>
      <c r="M19" s="22">
        <f>SUM(M17:M18)</f>
        <v>1207170.9612</v>
      </c>
      <c r="N19" s="22">
        <f>SUM(N17:N18)</f>
        <v>194080.03879999998</v>
      </c>
      <c r="O19" s="22">
        <f>SUM(O17:O18)</f>
        <v>1401251</v>
      </c>
    </row>
    <row r="20" spans="1:15" s="34" customFormat="1" ht="21.75" thickTop="1" x14ac:dyDescent="0.25"/>
    <row r="21" spans="1:15" s="2" customFormat="1" ht="24.75" thickBot="1" x14ac:dyDescent="0.55000000000000004">
      <c r="A21" s="60" t="s">
        <v>36</v>
      </c>
      <c r="B21" s="60"/>
      <c r="C21" s="60"/>
      <c r="D21" s="60"/>
      <c r="E21" s="60"/>
      <c r="F21" s="60"/>
      <c r="G21" s="35"/>
      <c r="H21" s="35"/>
      <c r="I21" s="36"/>
      <c r="J21" s="35"/>
      <c r="K21" s="35"/>
      <c r="L21" s="35"/>
      <c r="M21" s="35"/>
      <c r="N21" s="35"/>
      <c r="O21" s="37"/>
    </row>
    <row r="22" spans="1:15" s="64" customFormat="1" ht="21" x14ac:dyDescent="0.45">
      <c r="A22" s="63" t="s">
        <v>38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 s="2" customFormat="1" ht="6" customHeight="1" x14ac:dyDescent="0.4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s="2" customFormat="1" ht="24.75" thickBot="1" x14ac:dyDescent="0.55000000000000004">
      <c r="A24" s="60" t="s">
        <v>37</v>
      </c>
      <c r="B24" s="60"/>
      <c r="C24" s="60"/>
      <c r="D24" s="60"/>
      <c r="E24" s="60"/>
      <c r="F24" s="60"/>
      <c r="G24" s="39"/>
      <c r="H24" s="40"/>
      <c r="I24" s="40"/>
      <c r="J24" s="40"/>
      <c r="K24" s="40"/>
      <c r="L24" s="40"/>
      <c r="M24" s="40"/>
      <c r="N24" s="40"/>
      <c r="O24" s="41"/>
    </row>
  </sheetData>
  <mergeCells count="28">
    <mergeCell ref="A24:F24"/>
    <mergeCell ref="L15:O15"/>
    <mergeCell ref="A19:C19"/>
    <mergeCell ref="A21:F21"/>
    <mergeCell ref="A22:O22"/>
    <mergeCell ref="A14:J14"/>
    <mergeCell ref="A15:A16"/>
    <mergeCell ref="B15:B16"/>
    <mergeCell ref="C15:C16"/>
    <mergeCell ref="D15:D16"/>
    <mergeCell ref="E15:E16"/>
    <mergeCell ref="F15:I15"/>
    <mergeCell ref="J15:K15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  <pageSetup scale="5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 نهایی (2)</vt:lpstr>
      <vt:lpstr>'8 نهایی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shahidpour</dc:creator>
  <cp:lastModifiedBy>shahidpour</cp:lastModifiedBy>
  <cp:lastPrinted>2016-12-23T15:55:13Z</cp:lastPrinted>
  <dcterms:created xsi:type="dcterms:W3CDTF">2016-11-27T06:41:43Z</dcterms:created>
  <dcterms:modified xsi:type="dcterms:W3CDTF">2016-12-23T16:41:20Z</dcterms:modified>
</cp:coreProperties>
</file>