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8 نهایی" sheetId="2" r:id="rId1"/>
  </sheets>
  <calcPr calcId="152511"/>
</workbook>
</file>

<file path=xl/calcChain.xml><?xml version="1.0" encoding="utf-8"?>
<calcChain xmlns="http://schemas.openxmlformats.org/spreadsheetml/2006/main">
  <c r="M17" i="2" l="1"/>
  <c r="L17" i="2"/>
  <c r="K10" i="2"/>
  <c r="G10" i="2"/>
  <c r="E10" i="2"/>
  <c r="L18" i="2"/>
  <c r="O17" i="2"/>
  <c r="N17" i="2"/>
  <c r="K17" i="2"/>
  <c r="J17" i="2"/>
  <c r="J10" i="2"/>
  <c r="L10" i="2"/>
  <c r="I10" i="2"/>
  <c r="H10" i="2"/>
  <c r="F10" i="2"/>
  <c r="H18" i="2" l="1"/>
  <c r="H17" i="2"/>
  <c r="O18" i="2" l="1"/>
  <c r="N18" i="2"/>
  <c r="M18" i="2"/>
  <c r="I18" i="2"/>
  <c r="I17" i="2"/>
  <c r="H19" i="2"/>
  <c r="G19" i="2"/>
  <c r="J18" i="2"/>
  <c r="J19" i="2"/>
  <c r="J12" i="2"/>
  <c r="G12" i="2"/>
  <c r="F12" i="2"/>
  <c r="E12" i="2"/>
  <c r="K12" i="2"/>
  <c r="I12" i="2"/>
  <c r="H12" i="2"/>
  <c r="L12" i="2" l="1"/>
  <c r="K19" i="2"/>
  <c r="I19" i="2"/>
  <c r="N19" i="2"/>
  <c r="M19" i="2"/>
  <c r="O19" i="2"/>
</calcChain>
</file>

<file path=xl/sharedStrings.xml><?xml version="1.0" encoding="utf-8"?>
<sst xmlns="http://schemas.openxmlformats.org/spreadsheetml/2006/main" count="58" uniqueCount="38">
  <si>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</si>
  <si>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</si>
  <si>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</si>
  <si>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</si>
  <si>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</si>
  <si>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</si>
  <si>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</si>
  <si>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</si>
  <si>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مبلغ فروش (میلیون ریال)</t>
  </si>
  <si>
    <t>جمع</t>
  </si>
  <si>
    <t>آمار وضعیت تکمیل پروژه ها :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</si>
  <si>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</si>
  <si>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</si>
  <si>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</si>
  <si>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</si>
  <si>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</si>
  <si>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</si>
  <si>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</si>
  <si>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</si>
  <si>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</si>
  <si>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</si>
  <si>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</si>
  <si>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>شرکت:عمران و توسعه فارس (سهامی عام)</t>
  </si>
  <si>
    <r>
      <t xml:space="preserve">نماد: </t>
    </r>
    <r>
      <rPr>
        <sz val="12"/>
        <rFont val="B Mitra"/>
        <charset val="178"/>
      </rPr>
      <t>ثفارس</t>
    </r>
  </si>
  <si>
    <t>سال مالی منتهی به 1396/06/31</t>
  </si>
  <si>
    <r>
      <t xml:space="preserve">وضعیت ناشر: </t>
    </r>
    <r>
      <rPr>
        <sz val="12"/>
        <rFont val="B Mitra"/>
        <charset val="178"/>
      </rPr>
      <t>پذیرفته در بورس تهران</t>
    </r>
  </si>
  <si>
    <r>
      <t xml:space="preserve">کد صنعت: </t>
    </r>
    <r>
      <rPr>
        <sz val="12"/>
        <rFont val="B Mitra"/>
        <charset val="178"/>
      </rPr>
      <t>701007</t>
    </r>
  </si>
  <si>
    <t>سرمایه ثبت شده: 598،437</t>
  </si>
  <si>
    <t>سرمایه ثبت نشده: 401،563</t>
  </si>
  <si>
    <t>نیکان</t>
  </si>
  <si>
    <t>صدرا</t>
  </si>
  <si>
    <t>شیراز</t>
  </si>
  <si>
    <t>تجاری-اداری-فرهنگی -اقامتی</t>
  </si>
  <si>
    <t>مسکونی</t>
  </si>
  <si>
    <t>صدرا فاز 2</t>
  </si>
  <si>
    <t>گزارش فعالیت ماهانه دوره منتهی 1395/08/30</t>
  </si>
  <si>
    <t>از ابتدای سال مالی تا پایان آبان ماه 1395</t>
  </si>
  <si>
    <t>آبان ماه  1395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</si>
</sst>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0" x14ac:knownFonts="1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10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4" borderId="13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3" fontId="4" fillId="3" borderId="11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" fontId="4" fillId="3" borderId="1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4" fillId="4" borderId="13" xfId="0" applyNumberFormat="1" applyFont="1" applyFill="1" applyBorder="1" applyAlignment="1">
      <alignment horizontal="center" vertical="center" wrapText="1"/>
    </xf>
    <xf numFmtId="4" fontId="4" fillId="3" borderId="9" xfId="0" applyNumberFormat="1" applyFont="1" applyFill="1" applyBorder="1" applyAlignment="1">
      <alignment horizontal="center" vertical="center" wrapText="1"/>
    </xf>
    <xf numFmtId="2" fontId="4" fillId="3" borderId="18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2" fontId="4" fillId="3" borderId="9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8" fillId="0" borderId="19" xfId="0" applyFont="1" applyBorder="1" applyAlignment="1">
      <alignment horizontal="right" vertical="center"/>
    </xf>
    <xf numFmtId="0" fontId="7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3" fontId="4" fillId="0" borderId="9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rightToLeft="1" tabSelected="1" topLeftCell="B1" zoomScaleNormal="100" workbookViewId="0">
      <selection activeCell="N17" sqref="N17"/>
    </sheetView>
  </sheetViews>
  <sheetFormatPr defaultColWidth="8.85546875" defaultRowHeight="15" x14ac:dyDescent="0.25"/>
  <cols>
    <col min="1" max="1" width="16.140625" style="3" customWidth="1"/>
    <col min="2" max="2" width="8.85546875" style="3"/>
    <col min="3" max="3" width="16" style="3" customWidth="1"/>
    <col min="4" max="4" width="13" style="3" customWidth="1"/>
    <col min="5" max="5" width="16.28515625" style="3" customWidth="1"/>
    <col min="6" max="6" width="12.28515625" style="3" bestFit="1" customWidth="1"/>
    <col min="7" max="7" width="12.42578125" style="3" customWidth="1"/>
    <col min="8" max="8" width="12.140625" style="3" customWidth="1"/>
    <col min="9" max="9" width="12.42578125" style="3" customWidth="1"/>
    <col min="10" max="10" width="14.7109375" style="3" customWidth="1"/>
    <col min="11" max="11" width="13.140625" style="3" customWidth="1"/>
    <col min="12" max="12" width="12.85546875" style="3" bestFit="1" customWidth="1"/>
    <col min="13" max="13" width="10.140625" style="3" bestFit="1" customWidth="1"/>
    <col min="14" max="14" width="12.42578125" style="3" customWidth="1"/>
    <col min="15" max="15" width="13.5703125" style="3" customWidth="1"/>
    <col min="16" max="16384" width="8.85546875" style="3"/>
  </cols>
  <sheetData>
    <row r="1" spans="1:15" customFormat="1" ht="18.75" x14ac:dyDescent="0.25">
      <c r="A1" s="32" t="s">
        <v>22</v>
      </c>
      <c r="B1" s="32"/>
      <c r="C1" s="32"/>
      <c r="D1" s="32"/>
      <c r="E1" s="32"/>
      <c r="F1" s="32"/>
      <c r="G1" s="32"/>
      <c r="H1" s="32" t="s">
        <v>27</v>
      </c>
      <c r="I1" s="32"/>
      <c r="J1" s="32"/>
      <c r="K1" s="32"/>
      <c r="L1" s="32"/>
      <c r="M1" s="32"/>
      <c r="N1" s="1"/>
    </row>
    <row r="2" spans="1:15" customFormat="1" ht="18.75" x14ac:dyDescent="0.25">
      <c r="A2" s="32" t="s">
        <v>23</v>
      </c>
      <c r="B2" s="32"/>
      <c r="C2" s="32"/>
      <c r="D2" s="32"/>
      <c r="E2" s="32"/>
      <c r="F2" s="32"/>
      <c r="G2" s="32"/>
      <c r="H2" s="32" t="s">
        <v>28</v>
      </c>
      <c r="I2" s="32"/>
      <c r="J2" s="32"/>
      <c r="K2" s="32"/>
      <c r="L2" s="32"/>
      <c r="M2" s="32"/>
      <c r="N2" s="1"/>
    </row>
    <row r="3" spans="1:15" customFormat="1" ht="18.75" x14ac:dyDescent="0.25">
      <c r="A3" s="32" t="s">
        <v>26</v>
      </c>
      <c r="B3" s="32"/>
      <c r="C3" s="32"/>
      <c r="D3" s="32"/>
      <c r="E3" s="32"/>
      <c r="F3" s="32"/>
      <c r="G3" s="32"/>
      <c r="H3" s="33" t="s">
        <v>35</v>
      </c>
      <c r="I3" s="33"/>
      <c r="J3" s="33"/>
      <c r="K3" s="33"/>
      <c r="L3" s="33"/>
      <c r="M3" s="33"/>
      <c r="N3" s="1"/>
    </row>
    <row r="4" spans="1:15" customFormat="1" ht="18.75" x14ac:dyDescent="0.25">
      <c r="A4" s="32" t="s">
        <v>25</v>
      </c>
      <c r="B4" s="32"/>
      <c r="C4" s="32"/>
      <c r="D4" s="32"/>
      <c r="E4" s="32"/>
      <c r="F4" s="32"/>
      <c r="G4" s="32"/>
      <c r="H4" s="33" t="s">
        <v>24</v>
      </c>
      <c r="I4" s="33"/>
      <c r="J4" s="33"/>
      <c r="K4" s="33"/>
      <c r="L4" s="33"/>
      <c r="M4" s="33"/>
      <c r="N4" s="1"/>
    </row>
    <row r="5" spans="1:15" customFormat="1" ht="21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</row>
    <row r="7" spans="1:15" ht="23.25" thickBot="1" x14ac:dyDescent="0.3">
      <c r="A7" s="34" t="s">
        <v>0</v>
      </c>
      <c r="B7" s="34"/>
      <c r="C7" s="34"/>
      <c r="D7" s="34"/>
      <c r="E7" s="34"/>
      <c r="F7" s="34"/>
      <c r="G7" s="34"/>
      <c r="H7" s="34"/>
      <c r="I7" s="34"/>
      <c r="J7" s="34"/>
    </row>
    <row r="8" spans="1:15" ht="22.5" x14ac:dyDescent="0.25">
      <c r="A8" s="35" t="s">
        <v>1</v>
      </c>
      <c r="B8" s="35" t="s">
        <v>2</v>
      </c>
      <c r="C8" s="35" t="s">
        <v>3</v>
      </c>
      <c r="D8" s="37" t="s">
        <v>4</v>
      </c>
      <c r="E8" s="39" t="s">
        <v>37</v>
      </c>
      <c r="F8" s="40"/>
      <c r="G8" s="40"/>
      <c r="H8" s="41"/>
      <c r="I8" s="39" t="s">
        <v>36</v>
      </c>
      <c r="J8" s="40"/>
      <c r="K8" s="40"/>
      <c r="L8" s="41"/>
    </row>
    <row r="9" spans="1:15" ht="65.25" x14ac:dyDescent="0.25">
      <c r="A9" s="36"/>
      <c r="B9" s="36"/>
      <c r="C9" s="36"/>
      <c r="D9" s="38"/>
      <c r="E9" s="4" t="s">
        <v>5</v>
      </c>
      <c r="F9" s="5" t="s">
        <v>6</v>
      </c>
      <c r="G9" s="5" t="s">
        <v>7</v>
      </c>
      <c r="H9" s="6" t="s">
        <v>8</v>
      </c>
      <c r="I9" s="4" t="s">
        <v>5</v>
      </c>
      <c r="J9" s="5" t="s">
        <v>6</v>
      </c>
      <c r="K9" s="5" t="s">
        <v>7</v>
      </c>
      <c r="L9" s="6" t="s">
        <v>8</v>
      </c>
    </row>
    <row r="10" spans="1:15" ht="43.5" x14ac:dyDescent="0.25">
      <c r="A10" s="7" t="s">
        <v>29</v>
      </c>
      <c r="B10" s="8" t="s">
        <v>31</v>
      </c>
      <c r="C10" s="8" t="s">
        <v>32</v>
      </c>
      <c r="D10" s="25">
        <v>2</v>
      </c>
      <c r="E10" s="51">
        <f>(72180000*F10)/1000000</f>
        <v>2587.6529999999993</v>
      </c>
      <c r="F10" s="52">
        <f>16.95+18.9</f>
        <v>35.849999999999994</v>
      </c>
      <c r="G10" s="53">
        <f>(H10*1000000)/F10</f>
        <v>281799163.17991638</v>
      </c>
      <c r="H10" s="54">
        <f>(2542500000+7560000000)/1000000</f>
        <v>10102.5</v>
      </c>
      <c r="I10" s="9">
        <f>E10+3214</f>
        <v>5801.6529999999993</v>
      </c>
      <c r="J10" s="26">
        <f>F10+44.53</f>
        <v>80.38</v>
      </c>
      <c r="K10" s="10">
        <f>(L10*1000000)/J10</f>
        <v>246448121.42323962</v>
      </c>
      <c r="L10" s="11">
        <f>H10+9707</f>
        <v>19809.5</v>
      </c>
    </row>
    <row r="11" spans="1:15" ht="22.5" thickBot="1" x14ac:dyDescent="0.3">
      <c r="A11" s="7" t="s">
        <v>30</v>
      </c>
      <c r="B11" s="8" t="s">
        <v>31</v>
      </c>
      <c r="C11" s="8" t="s">
        <v>33</v>
      </c>
      <c r="D11" s="25">
        <v>0</v>
      </c>
      <c r="E11" s="9">
        <v>0</v>
      </c>
      <c r="F11" s="10">
        <v>0</v>
      </c>
      <c r="G11" s="10">
        <v>0</v>
      </c>
      <c r="H11" s="11">
        <v>0</v>
      </c>
      <c r="I11" s="9">
        <v>0</v>
      </c>
      <c r="J11" s="10">
        <v>0</v>
      </c>
      <c r="K11" s="10">
        <v>0</v>
      </c>
      <c r="L11" s="11">
        <v>0</v>
      </c>
    </row>
    <row r="12" spans="1:15" ht="22.5" thickBot="1" x14ac:dyDescent="0.3">
      <c r="A12" s="12" t="s">
        <v>9</v>
      </c>
      <c r="B12" s="13"/>
      <c r="C12" s="14"/>
      <c r="D12" s="14"/>
      <c r="E12" s="15">
        <f>SUM(E10:E11)</f>
        <v>2587.6529999999993</v>
      </c>
      <c r="F12" s="27">
        <f t="shared" ref="F12:L12" si="0">SUM(F10:F11)</f>
        <v>35.849999999999994</v>
      </c>
      <c r="G12" s="15">
        <f t="shared" si="0"/>
        <v>281799163.17991638</v>
      </c>
      <c r="H12" s="15">
        <f t="shared" si="0"/>
        <v>10102.5</v>
      </c>
      <c r="I12" s="15">
        <f t="shared" si="0"/>
        <v>5801.6529999999993</v>
      </c>
      <c r="J12" s="27">
        <f t="shared" si="0"/>
        <v>80.38</v>
      </c>
      <c r="K12" s="15">
        <f t="shared" si="0"/>
        <v>246448121.42323962</v>
      </c>
      <c r="L12" s="15">
        <f t="shared" si="0"/>
        <v>19809.5</v>
      </c>
    </row>
    <row r="13" spans="1:15" ht="15.75" thickTop="1" x14ac:dyDescent="0.25"/>
    <row r="14" spans="1:15" ht="23.25" thickBot="1" x14ac:dyDescent="0.3">
      <c r="A14" s="34" t="s">
        <v>10</v>
      </c>
      <c r="B14" s="34"/>
      <c r="C14" s="34"/>
      <c r="D14" s="34"/>
      <c r="E14" s="34"/>
      <c r="F14" s="34"/>
      <c r="G14" s="34"/>
      <c r="H14" s="34"/>
      <c r="I14" s="34"/>
      <c r="J14" s="34"/>
    </row>
    <row r="15" spans="1:15" ht="22.5" x14ac:dyDescent="0.25">
      <c r="A15" s="35" t="s">
        <v>1</v>
      </c>
      <c r="B15" s="35" t="s">
        <v>2</v>
      </c>
      <c r="C15" s="35" t="s">
        <v>3</v>
      </c>
      <c r="D15" s="35" t="s">
        <v>4</v>
      </c>
      <c r="E15" s="37" t="s">
        <v>11</v>
      </c>
      <c r="F15" s="48" t="s">
        <v>12</v>
      </c>
      <c r="G15" s="42"/>
      <c r="H15" s="42"/>
      <c r="I15" s="42"/>
      <c r="J15" s="49" t="s">
        <v>13</v>
      </c>
      <c r="K15" s="50"/>
      <c r="L15" s="42" t="s">
        <v>14</v>
      </c>
      <c r="M15" s="42"/>
      <c r="N15" s="42"/>
      <c r="O15" s="43"/>
    </row>
    <row r="16" spans="1:15" ht="87" x14ac:dyDescent="0.25">
      <c r="A16" s="36"/>
      <c r="B16" s="36"/>
      <c r="C16" s="36"/>
      <c r="D16" s="36"/>
      <c r="E16" s="38"/>
      <c r="F16" s="4" t="s">
        <v>15</v>
      </c>
      <c r="G16" s="5" t="s">
        <v>16</v>
      </c>
      <c r="H16" s="5" t="s">
        <v>17</v>
      </c>
      <c r="I16" s="16" t="s">
        <v>18</v>
      </c>
      <c r="J16" s="17" t="s">
        <v>19</v>
      </c>
      <c r="K16" s="6" t="s">
        <v>16</v>
      </c>
      <c r="L16" s="18" t="s">
        <v>15</v>
      </c>
      <c r="M16" s="5" t="s">
        <v>16</v>
      </c>
      <c r="N16" s="5" t="s">
        <v>17</v>
      </c>
      <c r="O16" s="6" t="s">
        <v>18</v>
      </c>
    </row>
    <row r="17" spans="1:15" ht="43.5" x14ac:dyDescent="0.25">
      <c r="A17" s="7" t="s">
        <v>29</v>
      </c>
      <c r="B17" s="8" t="s">
        <v>31</v>
      </c>
      <c r="C17" s="8" t="s">
        <v>32</v>
      </c>
      <c r="D17" s="8">
        <v>444</v>
      </c>
      <c r="E17" s="19">
        <v>26137</v>
      </c>
      <c r="F17" s="31">
        <v>75</v>
      </c>
      <c r="G17" s="10">
        <v>752284</v>
      </c>
      <c r="H17" s="19">
        <f>I17-752284</f>
        <v>87767</v>
      </c>
      <c r="I17" s="10">
        <f>840051</f>
        <v>840051</v>
      </c>
      <c r="J17" s="28">
        <f>F10</f>
        <v>35.849999999999994</v>
      </c>
      <c r="K17" s="11">
        <f>E10*L17/100</f>
        <v>1962.3035249999996</v>
      </c>
      <c r="L17" s="29">
        <f>(10/12)+F17</f>
        <v>75.833333333333329</v>
      </c>
      <c r="M17" s="10">
        <f>(G17+K17)</f>
        <v>754246.303525</v>
      </c>
      <c r="N17" s="10">
        <f>H17</f>
        <v>87767</v>
      </c>
      <c r="O17" s="11">
        <f>I17+K17</f>
        <v>842013.303525</v>
      </c>
    </row>
    <row r="18" spans="1:15" ht="22.5" thickBot="1" x14ac:dyDescent="0.3">
      <c r="A18" s="7" t="s">
        <v>34</v>
      </c>
      <c r="B18" s="8" t="s">
        <v>31</v>
      </c>
      <c r="C18" s="8" t="s">
        <v>33</v>
      </c>
      <c r="D18" s="8">
        <v>656</v>
      </c>
      <c r="E18" s="19">
        <v>61000</v>
      </c>
      <c r="F18" s="31">
        <v>90</v>
      </c>
      <c r="G18" s="10">
        <v>451735</v>
      </c>
      <c r="H18" s="19">
        <f>I18-451735</f>
        <v>109465</v>
      </c>
      <c r="I18" s="10">
        <f>561200</f>
        <v>561200</v>
      </c>
      <c r="J18" s="9">
        <f>F11</f>
        <v>0</v>
      </c>
      <c r="K18" s="11">
        <v>0</v>
      </c>
      <c r="L18" s="29">
        <f>(10/12)+F18</f>
        <v>90.833333333333329</v>
      </c>
      <c r="M18" s="10">
        <f>(G18+K18)</f>
        <v>451735</v>
      </c>
      <c r="N18" s="10">
        <f>H18</f>
        <v>109465</v>
      </c>
      <c r="O18" s="11">
        <f>I18+K18</f>
        <v>561200</v>
      </c>
    </row>
    <row r="19" spans="1:15" ht="22.5" thickBot="1" x14ac:dyDescent="0.3">
      <c r="A19" s="12" t="s">
        <v>9</v>
      </c>
      <c r="B19" s="13"/>
      <c r="C19" s="13"/>
      <c r="D19" s="13"/>
      <c r="E19" s="14"/>
      <c r="F19" s="14"/>
      <c r="G19" s="15">
        <f>SUM(G17:G18)</f>
        <v>1204019</v>
      </c>
      <c r="H19" s="15">
        <f>SUM(I17:I18)</f>
        <v>1401251</v>
      </c>
      <c r="I19" s="15">
        <f>SUM(H17:H18)</f>
        <v>197232</v>
      </c>
      <c r="J19" s="15">
        <f t="shared" ref="J19:O19" si="1">SUM(J17:J18)</f>
        <v>35.849999999999994</v>
      </c>
      <c r="K19" s="15">
        <f t="shared" si="1"/>
        <v>1962.3035249999996</v>
      </c>
      <c r="L19" s="15"/>
      <c r="M19" s="15">
        <f t="shared" si="1"/>
        <v>1205981.3035249999</v>
      </c>
      <c r="N19" s="15">
        <f t="shared" si="1"/>
        <v>197232</v>
      </c>
      <c r="O19" s="15">
        <f t="shared" si="1"/>
        <v>1403213.3035249999</v>
      </c>
    </row>
    <row r="20" spans="1:15" s="30" customFormat="1" ht="16.5" thickTop="1" x14ac:dyDescent="0.25"/>
    <row r="21" spans="1:15" customFormat="1" ht="18.75" thickBot="1" x14ac:dyDescent="0.3">
      <c r="A21" s="20" t="s">
        <v>20</v>
      </c>
      <c r="B21" s="20"/>
      <c r="C21" s="20"/>
      <c r="D21" s="21"/>
      <c r="E21" s="22"/>
      <c r="F21" s="23"/>
      <c r="G21" s="23"/>
      <c r="H21" s="3"/>
      <c r="I21" s="1"/>
      <c r="J21" s="1"/>
      <c r="K21" s="1"/>
      <c r="L21" s="1"/>
      <c r="M21" s="1"/>
      <c r="N21" s="1"/>
    </row>
    <row r="22" spans="1:15" customFormat="1" ht="18.75" thickBot="1" x14ac:dyDescent="0.3">
      <c r="A22" s="44"/>
      <c r="B22" s="45"/>
      <c r="C22" s="45"/>
      <c r="D22" s="45"/>
      <c r="E22" s="45"/>
      <c r="F22" s="46"/>
      <c r="G22" s="23"/>
      <c r="H22" s="3"/>
      <c r="I22" s="23"/>
      <c r="J22" s="23"/>
      <c r="K22" s="23"/>
      <c r="L22" s="23"/>
      <c r="M22" s="23"/>
      <c r="N22" s="1"/>
    </row>
    <row r="23" spans="1:15" customFormat="1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customFormat="1" ht="18.75" thickBot="1" x14ac:dyDescent="0.3">
      <c r="A24" s="47" t="s">
        <v>21</v>
      </c>
      <c r="B24" s="47"/>
      <c r="C24" s="47"/>
      <c r="D24" s="47"/>
      <c r="E24" s="47"/>
      <c r="F24" s="24"/>
      <c r="G24" s="24"/>
      <c r="H24" s="1"/>
      <c r="I24" s="1"/>
      <c r="J24" s="1"/>
      <c r="K24" s="1"/>
      <c r="L24" s="1"/>
      <c r="M24" s="1"/>
      <c r="N24" s="1"/>
    </row>
    <row r="25" spans="1:15" customFormat="1" ht="18.75" thickBot="1" x14ac:dyDescent="0.3">
      <c r="A25" s="44"/>
      <c r="B25" s="45"/>
      <c r="C25" s="45"/>
      <c r="D25" s="45"/>
      <c r="E25" s="45"/>
      <c r="F25" s="46"/>
      <c r="G25" s="1"/>
      <c r="H25" s="1"/>
      <c r="I25" s="1"/>
      <c r="J25" s="1"/>
      <c r="K25" s="1"/>
      <c r="L25" s="1"/>
      <c r="M25" s="1"/>
      <c r="N25" s="1"/>
    </row>
  </sheetData>
  <mergeCells count="27">
    <mergeCell ref="L15:O15"/>
    <mergeCell ref="A22:F22"/>
    <mergeCell ref="A24:E24"/>
    <mergeCell ref="A25:F25"/>
    <mergeCell ref="A14:J14"/>
    <mergeCell ref="A15:A16"/>
    <mergeCell ref="B15:B16"/>
    <mergeCell ref="C15:C16"/>
    <mergeCell ref="D15:D16"/>
    <mergeCell ref="E15:E16"/>
    <mergeCell ref="F15:I15"/>
    <mergeCell ref="J15:K15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 نهایی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2016-11-23T15:22:21Z</dcterms:modified>
</cp:coreProperties>
</file>