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2" i="1" l="1"/>
  <c r="N20" i="1"/>
  <c r="M20" i="1"/>
  <c r="M19" i="1"/>
  <c r="M17" i="1"/>
  <c r="M16" i="1"/>
  <c r="K10" i="1" l="1"/>
  <c r="O24" i="1" l="1"/>
  <c r="K24" i="1"/>
  <c r="G24" i="1"/>
  <c r="I24" i="1"/>
  <c r="M18" i="1" l="1"/>
  <c r="N18" i="1" s="1"/>
  <c r="N17" i="1"/>
  <c r="N19" i="1"/>
  <c r="N21" i="1"/>
  <c r="N22" i="1"/>
  <c r="N23" i="1"/>
  <c r="J24" i="1"/>
  <c r="H20" i="1"/>
  <c r="H21" i="1"/>
  <c r="H22" i="1"/>
  <c r="H23" i="1"/>
  <c r="H19" i="1"/>
  <c r="H18" i="1"/>
  <c r="M24" i="1" l="1"/>
  <c r="H24" i="1"/>
  <c r="N16" i="1"/>
  <c r="N24" i="1" s="1"/>
  <c r="I11" i="1"/>
  <c r="E11" i="1" l="1"/>
  <c r="H11" i="1"/>
  <c r="L11" i="1"/>
  <c r="G10" i="1" l="1"/>
</calcChain>
</file>

<file path=xl/sharedStrings.xml><?xml version="1.0" encoding="utf-8"?>
<sst xmlns="http://schemas.openxmlformats.org/spreadsheetml/2006/main" count="71" uniqueCount="43">
  <si>
    <t>پروژه های واگذار شده :</t>
  </si>
  <si>
    <t>نام پروژه</t>
  </si>
  <si>
    <t>محل پروژه</t>
  </si>
  <si>
    <t>کاربری</t>
  </si>
  <si>
    <t>واحد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</si>
  <si>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</si>
  <si>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</si>
  <si>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</si>
  <si>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</si>
  <si>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</si>
  <si>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</si>
  <si>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</si>
  <si>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</si>
  <si>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</si>
  <si>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</si>
  <si>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</si>
  <si>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</si>
  <si>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</si>
  <si>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</si>
  <si>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</si>
  <si>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</si>
  <si>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ماه مهر</t>
  </si>
  <si>
    <t>رواق</t>
  </si>
  <si>
    <t>مشهد</t>
  </si>
  <si>
    <t>مسکونی</t>
  </si>
  <si>
    <t xml:space="preserve">مسعود </t>
  </si>
  <si>
    <t xml:space="preserve">مشهد </t>
  </si>
  <si>
    <t>سعادت</t>
  </si>
  <si>
    <t>مسکونی تجاری</t>
  </si>
  <si>
    <t xml:space="preserve">بهارستان </t>
  </si>
  <si>
    <t>زاهدان</t>
  </si>
  <si>
    <t>نگین</t>
  </si>
  <si>
    <t>ستایش</t>
  </si>
  <si>
    <t>نسیم</t>
  </si>
  <si>
    <t>محیا</t>
  </si>
  <si>
    <t>گزارش فعالیت ماهانه دوره منتهی به مهرماه 1395</t>
  </si>
  <si>
    <t>سال مالی منتهی به 1396/06/31</t>
  </si>
  <si>
    <r>
      <t xml:space="preserve">نماد: </t>
    </r>
    <r>
      <rPr>
        <sz val="12"/>
        <rFont val="B Mitra"/>
        <charset val="178"/>
      </rPr>
      <t>ثشرق</t>
    </r>
  </si>
  <si>
    <r>
      <t xml:space="preserve">وضعیت ناشر: </t>
    </r>
    <r>
      <rPr>
        <sz val="12"/>
        <rFont val="B Mitra"/>
        <charset val="178"/>
      </rPr>
      <t>پذیرفته در بازار دوم بورس</t>
    </r>
  </si>
  <si>
    <t>سرمایه ثبت نشده: _</t>
  </si>
  <si>
    <r>
      <t xml:space="preserve">کد صنعت: </t>
    </r>
    <r>
      <rPr>
        <sz val="12"/>
        <rFont val="B Mitra"/>
        <charset val="178"/>
      </rPr>
      <t>701055</t>
    </r>
  </si>
  <si>
    <r>
      <t xml:space="preserve">سرمایه ثبت شده: </t>
    </r>
    <r>
      <rPr>
        <sz val="12"/>
        <rFont val="B Mitra"/>
        <charset val="178"/>
      </rPr>
      <t>900،000،000،000</t>
    </r>
  </si>
  <si>
    <r>
      <t xml:space="preserve">شرکت: </t>
    </r>
    <r>
      <rPr>
        <sz val="12"/>
        <rFont val="B Mitra"/>
        <charset val="178"/>
      </rPr>
      <t xml:space="preserve">شرکت سرمایه گذاری مسکن شمال شرق (سهامی عام)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</si>
</sst>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9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auto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5" xfId="0" applyNumberFormat="1" applyFont="1" applyFill="1" applyBorder="1" applyAlignment="1">
      <alignment horizontal="center" vertical="center" wrapText="1"/>
    </xf>
    <xf numFmtId="3" fontId="4" fillId="5" borderId="16" xfId="0" applyNumberFormat="1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3" fontId="4" fillId="4" borderId="2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3" fontId="4" fillId="5" borderId="0" xfId="0" applyNumberFormat="1" applyFont="1" applyFill="1" applyBorder="1" applyAlignment="1">
      <alignment horizontal="center" vertical="center" wrapText="1"/>
    </xf>
    <xf numFmtId="3" fontId="4" fillId="3" borderId="13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3" fontId="4" fillId="3" borderId="14" xfId="0" applyNumberFormat="1" applyFont="1" applyFill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center" vertical="center" wrapText="1"/>
    </xf>
    <xf numFmtId="4" fontId="4" fillId="3" borderId="9" xfId="0" applyNumberFormat="1" applyFont="1" applyFill="1" applyBorder="1" applyAlignment="1">
      <alignment horizontal="center" vertical="center" wrapText="1"/>
    </xf>
    <xf numFmtId="4" fontId="4" fillId="3" borderId="12" xfId="0" applyNumberFormat="1" applyFont="1" applyFill="1" applyBorder="1" applyAlignment="1">
      <alignment horizontal="center" vertical="center" wrapText="1"/>
    </xf>
    <xf numFmtId="3" fontId="4" fillId="4" borderId="32" xfId="0" applyNumberFormat="1" applyFont="1" applyFill="1" applyBorder="1" applyAlignment="1">
      <alignment horizontal="center" vertical="center" wrapText="1"/>
    </xf>
    <xf numFmtId="3" fontId="4" fillId="4" borderId="33" xfId="0" applyNumberFormat="1" applyFont="1" applyFill="1" applyBorder="1" applyAlignment="1">
      <alignment horizontal="center" vertical="center" wrapText="1"/>
    </xf>
    <xf numFmtId="3" fontId="4" fillId="4" borderId="3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37" fontId="1" fillId="0" borderId="11" xfId="0" applyNumberFormat="1" applyFont="1" applyFill="1" applyBorder="1" applyAlignment="1">
      <alignment horizontal="right" vertical="center"/>
    </xf>
    <xf numFmtId="37" fontId="1" fillId="0" borderId="29" xfId="0" applyNumberFormat="1" applyFont="1" applyFill="1" applyBorder="1" applyAlignment="1">
      <alignment horizontal="right" vertical="center"/>
    </xf>
    <xf numFmtId="37" fontId="1" fillId="0" borderId="3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rightToLeft="1" tabSelected="1" zoomScale="70" zoomScaleNormal="70" workbookViewId="0">
      <selection activeCell="L20" sqref="L20"/>
    </sheetView>
  </sheetViews>
  <sheetFormatPr defaultColWidth="8.875" defaultRowHeight="15" x14ac:dyDescent="0.25"/>
  <cols>
    <col min="1" max="1" width="16.125" style="3" customWidth="1"/>
    <col min="2" max="2" width="8.875" style="3"/>
    <col min="3" max="3" width="12.125" style="3" bestFit="1" customWidth="1"/>
    <col min="4" max="4" width="13" style="3" customWidth="1"/>
    <col min="5" max="5" width="14.25" style="3" bestFit="1" customWidth="1"/>
    <col min="6" max="6" width="14.375" style="3" customWidth="1"/>
    <col min="7" max="7" width="12.375" style="3" customWidth="1"/>
    <col min="8" max="8" width="15.125" style="3" customWidth="1"/>
    <col min="9" max="9" width="14.25" style="3" bestFit="1" customWidth="1"/>
    <col min="10" max="11" width="14.75" style="3" customWidth="1"/>
    <col min="12" max="12" width="14.25" style="3" bestFit="1" customWidth="1"/>
    <col min="13" max="13" width="10.125" style="3" bestFit="1" customWidth="1"/>
    <col min="14" max="14" width="12.375" style="3" customWidth="1"/>
    <col min="15" max="15" width="13.625" style="3" customWidth="1"/>
    <col min="16" max="16384" width="8.875" style="3"/>
  </cols>
  <sheetData>
    <row r="1" spans="1:15" customFormat="1" ht="18.75" x14ac:dyDescent="0.25">
      <c r="A1" s="62" t="s">
        <v>42</v>
      </c>
      <c r="B1" s="62"/>
      <c r="C1" s="62"/>
      <c r="D1" s="62"/>
      <c r="E1" s="62"/>
      <c r="F1" s="62"/>
      <c r="G1" s="62"/>
      <c r="H1" s="73" t="s">
        <v>41</v>
      </c>
      <c r="I1" s="74"/>
      <c r="J1" s="74"/>
      <c r="K1" s="74"/>
      <c r="L1" s="74"/>
      <c r="M1" s="75"/>
      <c r="N1" s="1"/>
    </row>
    <row r="2" spans="1:15" customFormat="1" ht="18.75" x14ac:dyDescent="0.25">
      <c r="A2" s="62" t="s">
        <v>37</v>
      </c>
      <c r="B2" s="62"/>
      <c r="C2" s="62"/>
      <c r="D2" s="62"/>
      <c r="E2" s="62"/>
      <c r="F2" s="62"/>
      <c r="G2" s="62"/>
      <c r="H2" s="62" t="s">
        <v>39</v>
      </c>
      <c r="I2" s="62"/>
      <c r="J2" s="62"/>
      <c r="K2" s="62"/>
      <c r="L2" s="62"/>
      <c r="M2" s="62"/>
      <c r="N2" s="1"/>
    </row>
    <row r="3" spans="1:15" customFormat="1" ht="18.75" x14ac:dyDescent="0.25">
      <c r="A3" s="62" t="s">
        <v>40</v>
      </c>
      <c r="B3" s="62"/>
      <c r="C3" s="62"/>
      <c r="D3" s="62"/>
      <c r="E3" s="62"/>
      <c r="F3" s="62"/>
      <c r="G3" s="62"/>
      <c r="H3" s="63" t="s">
        <v>35</v>
      </c>
      <c r="I3" s="63"/>
      <c r="J3" s="63"/>
      <c r="K3" s="63"/>
      <c r="L3" s="63"/>
      <c r="M3" s="63"/>
      <c r="N3" s="1"/>
    </row>
    <row r="4" spans="1:15" customFormat="1" ht="18.75" x14ac:dyDescent="0.25">
      <c r="A4" s="62" t="s">
        <v>38</v>
      </c>
      <c r="B4" s="62"/>
      <c r="C4" s="62"/>
      <c r="D4" s="62"/>
      <c r="E4" s="62"/>
      <c r="F4" s="62"/>
      <c r="G4" s="62"/>
      <c r="H4" s="63" t="s">
        <v>36</v>
      </c>
      <c r="I4" s="63"/>
      <c r="J4" s="63"/>
      <c r="K4" s="63"/>
      <c r="L4" s="63"/>
      <c r="M4" s="63"/>
      <c r="N4" s="1"/>
    </row>
    <row r="5" spans="1:15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5" ht="23.25" thickBot="1" x14ac:dyDescent="0.3">
      <c r="A7" s="54" t="s">
        <v>0</v>
      </c>
      <c r="B7" s="54"/>
      <c r="C7" s="54"/>
      <c r="D7" s="54"/>
      <c r="E7" s="54"/>
      <c r="F7" s="54"/>
      <c r="G7" s="54"/>
      <c r="H7" s="54"/>
      <c r="I7" s="54"/>
      <c r="J7" s="54"/>
    </row>
    <row r="8" spans="1:15" ht="22.5" x14ac:dyDescent="0.25">
      <c r="A8" s="64" t="s">
        <v>1</v>
      </c>
      <c r="B8" s="66" t="s">
        <v>2</v>
      </c>
      <c r="C8" s="66" t="s">
        <v>3</v>
      </c>
      <c r="D8" s="68" t="s">
        <v>4</v>
      </c>
      <c r="E8" s="70" t="s">
        <v>21</v>
      </c>
      <c r="F8" s="71"/>
      <c r="G8" s="71"/>
      <c r="H8" s="72"/>
      <c r="I8" s="70" t="s">
        <v>5</v>
      </c>
      <c r="J8" s="71"/>
      <c r="K8" s="71"/>
      <c r="L8" s="72"/>
    </row>
    <row r="9" spans="1:15" ht="43.5" x14ac:dyDescent="0.25">
      <c r="A9" s="65"/>
      <c r="B9" s="67"/>
      <c r="C9" s="67"/>
      <c r="D9" s="69"/>
      <c r="E9" s="4" t="s">
        <v>6</v>
      </c>
      <c r="F9" s="5" t="s">
        <v>7</v>
      </c>
      <c r="G9" s="5" t="s">
        <v>8</v>
      </c>
      <c r="H9" s="6" t="s">
        <v>9</v>
      </c>
      <c r="I9" s="4" t="s">
        <v>6</v>
      </c>
      <c r="J9" s="5" t="s">
        <v>7</v>
      </c>
      <c r="K9" s="5" t="s">
        <v>8</v>
      </c>
      <c r="L9" s="6" t="s">
        <v>9</v>
      </c>
    </row>
    <row r="10" spans="1:15" ht="22.5" thickBot="1" x14ac:dyDescent="0.3">
      <c r="A10" s="9" t="s">
        <v>22</v>
      </c>
      <c r="B10" s="8" t="s">
        <v>23</v>
      </c>
      <c r="C10" s="8" t="s">
        <v>24</v>
      </c>
      <c r="D10" s="10">
        <v>2</v>
      </c>
      <c r="E10" s="11">
        <v>3582000000</v>
      </c>
      <c r="F10" s="7">
        <v>170</v>
      </c>
      <c r="G10" s="12">
        <f>H10/F10</f>
        <v>44834900</v>
      </c>
      <c r="H10" s="13">
        <v>7621933000</v>
      </c>
      <c r="I10" s="11">
        <v>3582000000</v>
      </c>
      <c r="J10" s="12">
        <v>170</v>
      </c>
      <c r="K10" s="12">
        <f>L10/J10</f>
        <v>44834900</v>
      </c>
      <c r="L10" s="13">
        <v>7621933000</v>
      </c>
    </row>
    <row r="11" spans="1:15" ht="22.5" thickBot="1" x14ac:dyDescent="0.3">
      <c r="A11" s="28" t="s">
        <v>10</v>
      </c>
      <c r="B11" s="17"/>
      <c r="C11" s="17"/>
      <c r="D11" s="17"/>
      <c r="E11" s="18">
        <f>SUM(E10:E10)</f>
        <v>3582000000</v>
      </c>
      <c r="F11" s="19"/>
      <c r="G11" s="19"/>
      <c r="H11" s="43">
        <f>SUM(H10:H10)</f>
        <v>7621933000</v>
      </c>
      <c r="I11" s="44">
        <f>SUM(I10:I10)</f>
        <v>3582000000</v>
      </c>
      <c r="J11" s="26"/>
      <c r="K11" s="26"/>
      <c r="L11" s="45">
        <f>SUM(L10:L10)</f>
        <v>7621933000</v>
      </c>
    </row>
    <row r="12" spans="1:15" ht="15.75" thickTop="1" x14ac:dyDescent="0.25"/>
    <row r="13" spans="1:15" ht="23.25" thickBot="1" x14ac:dyDescent="0.3">
      <c r="A13" s="54" t="s">
        <v>11</v>
      </c>
      <c r="B13" s="54"/>
      <c r="C13" s="54"/>
      <c r="D13" s="54"/>
      <c r="E13" s="54"/>
      <c r="F13" s="54"/>
      <c r="G13" s="54"/>
      <c r="H13" s="54"/>
      <c r="I13" s="54"/>
      <c r="J13" s="54"/>
    </row>
    <row r="14" spans="1:15" ht="22.5" x14ac:dyDescent="0.25">
      <c r="A14" s="55" t="s">
        <v>1</v>
      </c>
      <c r="B14" s="55" t="s">
        <v>2</v>
      </c>
      <c r="C14" s="55" t="s">
        <v>3</v>
      </c>
      <c r="D14" s="55" t="s">
        <v>4</v>
      </c>
      <c r="E14" s="57" t="s">
        <v>12</v>
      </c>
      <c r="F14" s="59" t="s">
        <v>13</v>
      </c>
      <c r="G14" s="50"/>
      <c r="H14" s="50"/>
      <c r="I14" s="50"/>
      <c r="J14" s="60" t="s">
        <v>14</v>
      </c>
      <c r="K14" s="61"/>
      <c r="L14" s="50" t="s">
        <v>15</v>
      </c>
      <c r="M14" s="50"/>
      <c r="N14" s="50"/>
      <c r="O14" s="51"/>
    </row>
    <row r="15" spans="1:15" ht="87.75" thickBot="1" x14ac:dyDescent="0.3">
      <c r="A15" s="56"/>
      <c r="B15" s="56"/>
      <c r="C15" s="56"/>
      <c r="D15" s="56"/>
      <c r="E15" s="58"/>
      <c r="F15" s="34" t="s">
        <v>16</v>
      </c>
      <c r="G15" s="24" t="s">
        <v>17</v>
      </c>
      <c r="H15" s="24" t="s">
        <v>18</v>
      </c>
      <c r="I15" s="35" t="s">
        <v>19</v>
      </c>
      <c r="J15" s="36" t="s">
        <v>20</v>
      </c>
      <c r="K15" s="25" t="s">
        <v>17</v>
      </c>
      <c r="L15" s="37" t="s">
        <v>16</v>
      </c>
      <c r="M15" s="24" t="s">
        <v>17</v>
      </c>
      <c r="N15" s="24" t="s">
        <v>18</v>
      </c>
      <c r="O15" s="25" t="s">
        <v>19</v>
      </c>
    </row>
    <row r="16" spans="1:15" ht="21.75" x14ac:dyDescent="0.25">
      <c r="A16" s="29" t="s">
        <v>25</v>
      </c>
      <c r="B16" s="30" t="s">
        <v>26</v>
      </c>
      <c r="C16" s="30" t="s">
        <v>24</v>
      </c>
      <c r="D16" s="30">
        <v>64</v>
      </c>
      <c r="E16" s="33">
        <v>4819</v>
      </c>
      <c r="F16" s="29">
        <v>99.6</v>
      </c>
      <c r="G16" s="31">
        <v>168228</v>
      </c>
      <c r="H16" s="31">
        <v>500</v>
      </c>
      <c r="I16" s="38">
        <v>168728</v>
      </c>
      <c r="J16" s="29">
        <v>0</v>
      </c>
      <c r="K16" s="32"/>
      <c r="L16" s="40">
        <v>99.95</v>
      </c>
      <c r="M16" s="31">
        <f>448+G16</f>
        <v>168676</v>
      </c>
      <c r="N16" s="31">
        <f>O16-M16</f>
        <v>52</v>
      </c>
      <c r="O16" s="32">
        <v>168728</v>
      </c>
    </row>
    <row r="17" spans="1:15" ht="21.75" x14ac:dyDescent="0.25">
      <c r="A17" s="9" t="s">
        <v>27</v>
      </c>
      <c r="B17" s="7" t="s">
        <v>26</v>
      </c>
      <c r="C17" s="7" t="s">
        <v>28</v>
      </c>
      <c r="D17" s="7">
        <v>26</v>
      </c>
      <c r="E17" s="8">
        <v>2143</v>
      </c>
      <c r="F17" s="41">
        <v>95.7</v>
      </c>
      <c r="G17" s="12">
        <v>224960</v>
      </c>
      <c r="H17" s="12">
        <v>7013</v>
      </c>
      <c r="I17" s="13">
        <v>231973</v>
      </c>
      <c r="J17" s="11">
        <v>0</v>
      </c>
      <c r="K17" s="13"/>
      <c r="L17" s="41">
        <v>96.02</v>
      </c>
      <c r="M17" s="12">
        <f>536+G17</f>
        <v>225496</v>
      </c>
      <c r="N17" s="12">
        <f t="shared" ref="N17:N23" si="0">O17-M17</f>
        <v>6477</v>
      </c>
      <c r="O17" s="13">
        <v>231973</v>
      </c>
    </row>
    <row r="18" spans="1:15" ht="21.75" x14ac:dyDescent="0.25">
      <c r="A18" s="9" t="s">
        <v>22</v>
      </c>
      <c r="B18" s="7" t="s">
        <v>26</v>
      </c>
      <c r="C18" s="7" t="s">
        <v>24</v>
      </c>
      <c r="D18" s="7">
        <v>93</v>
      </c>
      <c r="E18" s="8">
        <v>7058</v>
      </c>
      <c r="F18" s="9">
        <v>68</v>
      </c>
      <c r="G18" s="12">
        <v>162232</v>
      </c>
      <c r="H18" s="12">
        <f>I18-G18</f>
        <v>50884</v>
      </c>
      <c r="I18" s="13">
        <v>213116</v>
      </c>
      <c r="J18" s="9">
        <v>170</v>
      </c>
      <c r="K18" s="13">
        <v>3582</v>
      </c>
      <c r="L18" s="41">
        <v>69</v>
      </c>
      <c r="M18" s="12">
        <f>58+G18</f>
        <v>162290</v>
      </c>
      <c r="N18" s="12">
        <f t="shared" si="0"/>
        <v>50826</v>
      </c>
      <c r="O18" s="10">
        <v>213116</v>
      </c>
    </row>
    <row r="19" spans="1:15" ht="21.75" x14ac:dyDescent="0.25">
      <c r="A19" s="9" t="s">
        <v>29</v>
      </c>
      <c r="B19" s="7" t="s">
        <v>30</v>
      </c>
      <c r="C19" s="7" t="s">
        <v>24</v>
      </c>
      <c r="D19" s="7">
        <v>438</v>
      </c>
      <c r="E19" s="8">
        <v>35223</v>
      </c>
      <c r="F19" s="9">
        <v>21</v>
      </c>
      <c r="G19" s="12">
        <v>179051</v>
      </c>
      <c r="H19" s="12">
        <f>I19-G19</f>
        <v>544755</v>
      </c>
      <c r="I19" s="13">
        <v>723806</v>
      </c>
      <c r="J19" s="9">
        <v>0</v>
      </c>
      <c r="K19" s="10"/>
      <c r="L19" s="41">
        <v>21.12</v>
      </c>
      <c r="M19" s="12">
        <f>445+G19</f>
        <v>179496</v>
      </c>
      <c r="N19" s="12">
        <f t="shared" si="0"/>
        <v>544310</v>
      </c>
      <c r="O19" s="10">
        <v>723806</v>
      </c>
    </row>
    <row r="20" spans="1:15" ht="21.75" x14ac:dyDescent="0.25">
      <c r="A20" s="9" t="s">
        <v>31</v>
      </c>
      <c r="B20" s="7" t="s">
        <v>26</v>
      </c>
      <c r="C20" s="7" t="s">
        <v>28</v>
      </c>
      <c r="D20" s="7">
        <v>148</v>
      </c>
      <c r="E20" s="8">
        <v>17887</v>
      </c>
      <c r="F20" s="9">
        <v>40</v>
      </c>
      <c r="G20" s="12">
        <v>361217</v>
      </c>
      <c r="H20" s="12">
        <f t="shared" ref="H20:H23" si="1">I20-G20</f>
        <v>299434</v>
      </c>
      <c r="I20" s="13">
        <v>660651</v>
      </c>
      <c r="J20" s="9">
        <v>0</v>
      </c>
      <c r="K20" s="10"/>
      <c r="L20" s="41">
        <v>40.21</v>
      </c>
      <c r="M20" s="12">
        <f>417+G20</f>
        <v>361634</v>
      </c>
      <c r="N20" s="12">
        <f>O20-M20</f>
        <v>299017</v>
      </c>
      <c r="O20" s="10">
        <v>660651</v>
      </c>
    </row>
    <row r="21" spans="1:15" ht="21.75" x14ac:dyDescent="0.25">
      <c r="A21" s="9" t="s">
        <v>32</v>
      </c>
      <c r="B21" s="7" t="s">
        <v>26</v>
      </c>
      <c r="C21" s="7" t="s">
        <v>24</v>
      </c>
      <c r="D21" s="7">
        <v>70</v>
      </c>
      <c r="E21" s="8">
        <v>7700</v>
      </c>
      <c r="F21" s="9">
        <v>0.5</v>
      </c>
      <c r="G21" s="12">
        <v>87101</v>
      </c>
      <c r="H21" s="12">
        <f t="shared" si="1"/>
        <v>227374</v>
      </c>
      <c r="I21" s="13">
        <v>314475</v>
      </c>
      <c r="J21" s="9">
        <v>0</v>
      </c>
      <c r="K21" s="10"/>
      <c r="L21" s="9">
        <v>0.5</v>
      </c>
      <c r="M21" s="7">
        <v>87101</v>
      </c>
      <c r="N21" s="12">
        <f t="shared" si="0"/>
        <v>227374</v>
      </c>
      <c r="O21" s="10">
        <v>314475</v>
      </c>
    </row>
    <row r="22" spans="1:15" ht="21.75" x14ac:dyDescent="0.25">
      <c r="A22" s="9" t="s">
        <v>33</v>
      </c>
      <c r="B22" s="7" t="s">
        <v>26</v>
      </c>
      <c r="C22" s="7" t="s">
        <v>24</v>
      </c>
      <c r="D22" s="7">
        <v>468</v>
      </c>
      <c r="E22" s="8">
        <v>18900</v>
      </c>
      <c r="F22" s="9">
        <v>6</v>
      </c>
      <c r="G22" s="12">
        <v>13598</v>
      </c>
      <c r="H22" s="12">
        <f t="shared" si="1"/>
        <v>185115</v>
      </c>
      <c r="I22" s="13">
        <v>198713</v>
      </c>
      <c r="J22" s="9">
        <v>0</v>
      </c>
      <c r="K22" s="10"/>
      <c r="L22" s="41">
        <v>6.8</v>
      </c>
      <c r="M22" s="12">
        <f>292+G22</f>
        <v>13890</v>
      </c>
      <c r="N22" s="12">
        <f t="shared" si="0"/>
        <v>184823</v>
      </c>
      <c r="O22" s="10">
        <v>198713</v>
      </c>
    </row>
    <row r="23" spans="1:15" ht="22.5" thickBot="1" x14ac:dyDescent="0.3">
      <c r="A23" s="14" t="s">
        <v>34</v>
      </c>
      <c r="B23" s="15" t="s">
        <v>26</v>
      </c>
      <c r="C23" s="15" t="s">
        <v>24</v>
      </c>
      <c r="D23" s="15">
        <v>23</v>
      </c>
      <c r="E23" s="20">
        <v>1683</v>
      </c>
      <c r="F23" s="14">
        <v>0</v>
      </c>
      <c r="G23" s="27">
        <v>0</v>
      </c>
      <c r="H23" s="27">
        <f t="shared" si="1"/>
        <v>60116</v>
      </c>
      <c r="I23" s="39">
        <v>60116</v>
      </c>
      <c r="J23" s="14">
        <v>0</v>
      </c>
      <c r="K23" s="16"/>
      <c r="L23" s="42">
        <v>0</v>
      </c>
      <c r="M23" s="15">
        <v>0</v>
      </c>
      <c r="N23" s="27">
        <f t="shared" si="0"/>
        <v>60116</v>
      </c>
      <c r="O23" s="16">
        <v>60116</v>
      </c>
    </row>
    <row r="24" spans="1:15" ht="22.5" thickBot="1" x14ac:dyDescent="0.3">
      <c r="A24" s="28" t="s">
        <v>10</v>
      </c>
      <c r="B24" s="17"/>
      <c r="C24" s="17"/>
      <c r="D24" s="17"/>
      <c r="E24" s="17"/>
      <c r="F24" s="17"/>
      <c r="G24" s="21">
        <f>SUM(G16:G23)</f>
        <v>1196387</v>
      </c>
      <c r="H24" s="21">
        <f>SUM(H16:H23)</f>
        <v>1375191</v>
      </c>
      <c r="I24" s="21">
        <f>SUM(I16:I23)</f>
        <v>2571578</v>
      </c>
      <c r="J24" s="21">
        <f>SUM(J16:J23)</f>
        <v>170</v>
      </c>
      <c r="K24" s="21">
        <f>SUM(K16:K23)</f>
        <v>3582</v>
      </c>
      <c r="L24" s="17"/>
      <c r="M24" s="21">
        <f>SUM(M16:M23)</f>
        <v>1198583</v>
      </c>
      <c r="N24" s="21">
        <f>SUM(N16:N23)</f>
        <v>1372995</v>
      </c>
      <c r="O24" s="21">
        <f>SUM(O16:O23)</f>
        <v>2571578</v>
      </c>
    </row>
    <row r="25" spans="1:15" ht="15.75" thickTop="1" x14ac:dyDescent="0.25"/>
    <row r="26" spans="1:15" customFormat="1" ht="18" x14ac:dyDescent="0.25">
      <c r="A26" s="46"/>
      <c r="B26" s="46"/>
      <c r="C26" s="46"/>
      <c r="D26" s="47"/>
      <c r="E26" s="22"/>
      <c r="F26" s="22"/>
      <c r="G26" s="22"/>
      <c r="H26" s="1"/>
      <c r="I26" s="1"/>
      <c r="J26" s="1"/>
      <c r="K26" s="1"/>
      <c r="L26" s="1"/>
      <c r="M26" s="1"/>
      <c r="N26" s="1"/>
    </row>
    <row r="27" spans="1:15" customFormat="1" ht="18" x14ac:dyDescent="0.25">
      <c r="A27" s="52"/>
      <c r="B27" s="52"/>
      <c r="C27" s="52"/>
      <c r="D27" s="52"/>
      <c r="E27" s="52"/>
      <c r="F27" s="52"/>
      <c r="G27" s="22"/>
      <c r="H27" s="22"/>
      <c r="I27" s="22"/>
      <c r="J27" s="22"/>
      <c r="K27" s="22"/>
      <c r="L27" s="22"/>
      <c r="M27" s="22"/>
      <c r="N27" s="1"/>
    </row>
    <row r="28" spans="1:15" customFormat="1" ht="18" x14ac:dyDescent="0.25">
      <c r="A28" s="48"/>
      <c r="B28" s="48"/>
      <c r="C28" s="48"/>
      <c r="D28" s="48"/>
      <c r="E28" s="48"/>
      <c r="F28" s="48"/>
      <c r="G28" s="1"/>
      <c r="H28" s="1"/>
      <c r="I28" s="1"/>
      <c r="J28" s="1"/>
      <c r="K28" s="1"/>
      <c r="L28" s="1"/>
      <c r="M28" s="1"/>
      <c r="N28" s="1"/>
    </row>
    <row r="29" spans="1:15" customFormat="1" ht="18" x14ac:dyDescent="0.25">
      <c r="A29" s="53"/>
      <c r="B29" s="53"/>
      <c r="C29" s="53"/>
      <c r="D29" s="53"/>
      <c r="E29" s="53"/>
      <c r="F29" s="23"/>
      <c r="G29" s="23"/>
      <c r="H29" s="1"/>
      <c r="I29" s="1"/>
      <c r="J29" s="1"/>
      <c r="K29" s="1"/>
      <c r="L29" s="1"/>
      <c r="M29" s="1"/>
      <c r="N29" s="1"/>
    </row>
    <row r="30" spans="1:15" customFormat="1" ht="18" x14ac:dyDescent="0.25">
      <c r="A30" s="52"/>
      <c r="B30" s="52"/>
      <c r="C30" s="52"/>
      <c r="D30" s="52"/>
      <c r="E30" s="52"/>
      <c r="F30" s="52"/>
      <c r="G30" s="1"/>
      <c r="H30" s="1"/>
      <c r="I30" s="1"/>
      <c r="J30" s="1"/>
      <c r="K30" s="1"/>
      <c r="L30" s="1"/>
      <c r="M30" s="1"/>
      <c r="N30" s="1"/>
    </row>
    <row r="31" spans="1:15" x14ac:dyDescent="0.25">
      <c r="A31" s="49"/>
      <c r="B31" s="49"/>
      <c r="C31" s="49"/>
      <c r="D31" s="49"/>
      <c r="E31" s="49"/>
      <c r="F31" s="49"/>
    </row>
    <row r="32" spans="1:15" x14ac:dyDescent="0.25">
      <c r="A32" s="49"/>
      <c r="B32" s="49"/>
      <c r="C32" s="49"/>
      <c r="D32" s="49"/>
      <c r="E32" s="49"/>
      <c r="F32" s="49"/>
    </row>
    <row r="33" spans="1:6" x14ac:dyDescent="0.25">
      <c r="A33" s="49"/>
      <c r="B33" s="49"/>
      <c r="C33" s="49"/>
      <c r="D33" s="49"/>
      <c r="E33" s="49"/>
      <c r="F33" s="49"/>
    </row>
    <row r="34" spans="1:6" x14ac:dyDescent="0.25">
      <c r="A34" s="49"/>
      <c r="B34" s="49"/>
      <c r="C34" s="49"/>
      <c r="D34" s="49"/>
      <c r="E34" s="49"/>
      <c r="F34" s="49"/>
    </row>
  </sheetData>
  <mergeCells count="27"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L14:O14"/>
    <mergeCell ref="A27:F27"/>
    <mergeCell ref="A29:E29"/>
    <mergeCell ref="A30:F30"/>
    <mergeCell ref="A13:J13"/>
    <mergeCell ref="A14:A15"/>
    <mergeCell ref="B14:B15"/>
    <mergeCell ref="C14:C15"/>
    <mergeCell ref="D14:D15"/>
    <mergeCell ref="E14:E15"/>
    <mergeCell ref="F14:I14"/>
    <mergeCell ref="J14:K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2016-10-25T11:47:48Z</dcterms:modified>
</cp:coreProperties>
</file>