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دانایی\فروش ماهانه کدال\"/>
    </mc:Choice>
  </mc:AlternateContent>
  <bookViews>
    <workbookView xWindow="0" yWindow="0" windowWidth="19200" windowHeight="8235"/>
  </bookViews>
  <sheets>
    <sheet name="Sheet1" sheetId="1" r:id="rId1"/>
  </sheets>
  <definedNames>
    <definedName name="_xlnm.Print_Area" localSheetId="0">Sheet1!$A$1:$O$37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  <c r="L28" i="1"/>
  <c r="L26" i="1"/>
  <c r="N32" i="1"/>
  <c r="M30" i="1"/>
  <c r="M31" i="1"/>
  <c r="M32" i="1"/>
  <c r="K32" i="1"/>
  <c r="K31" i="1"/>
  <c r="J31" i="1"/>
  <c r="J32" i="1"/>
  <c r="L14" i="1"/>
  <c r="H10" i="1"/>
  <c r="E10" i="1"/>
  <c r="G35" i="1" l="1"/>
  <c r="H16" i="1"/>
  <c r="L16" i="1"/>
  <c r="I16" i="1"/>
  <c r="E16" i="1"/>
  <c r="K30" i="1"/>
  <c r="J30" i="1"/>
  <c r="K12" i="1" l="1"/>
  <c r="J12" i="1"/>
  <c r="I34" i="1" l="1"/>
  <c r="I33" i="1"/>
  <c r="I31" i="1"/>
  <c r="I30" i="1"/>
  <c r="I29" i="1"/>
  <c r="M29" i="1" s="1"/>
  <c r="O35" i="1" l="1"/>
  <c r="N34" i="1"/>
  <c r="M35" i="1"/>
  <c r="I35" i="1"/>
  <c r="H34" i="1"/>
  <c r="H33" i="1"/>
  <c r="J29" i="1" l="1"/>
  <c r="K29" i="1"/>
  <c r="J23" i="1"/>
  <c r="K23" i="1"/>
  <c r="J21" i="1"/>
  <c r="K21" i="1"/>
  <c r="J35" i="1" l="1"/>
  <c r="K35" i="1"/>
  <c r="N30" i="1"/>
  <c r="H30" i="1"/>
  <c r="N31" i="1" l="1"/>
  <c r="H31" i="1"/>
  <c r="N29" i="1"/>
  <c r="H29" i="1"/>
  <c r="N28" i="1" l="1"/>
  <c r="H28" i="1"/>
  <c r="N27" i="1"/>
  <c r="H27" i="1"/>
  <c r="N26" i="1"/>
  <c r="H26" i="1"/>
  <c r="N25" i="1"/>
  <c r="H25" i="1"/>
  <c r="N24" i="1"/>
  <c r="H24" i="1"/>
  <c r="N23" i="1"/>
  <c r="H23" i="1"/>
  <c r="N22" i="1"/>
  <c r="H22" i="1"/>
  <c r="N21" i="1"/>
  <c r="H21" i="1"/>
  <c r="H35" i="1" s="1"/>
  <c r="K11" i="1"/>
  <c r="N35" i="1" l="1"/>
</calcChain>
</file>

<file path=xl/sharedStrings.xml><?xml version="1.0" encoding="utf-8"?>
<sst xmlns="http://schemas.openxmlformats.org/spreadsheetml/2006/main" count="106" uniqueCount="56">
  <si>
    <r>
      <t xml:space="preserve">شرکت: </t>
    </r>
    <r>
      <rPr>
        <sz val="12"/>
        <rFont val="B Mitra"/>
        <charset val="178"/>
      </rPr>
      <t xml:space="preserve">شرکت سرمایه گذاری مسکن شمال شرق (سهامی عام) </t>
    </r>
  </si>
  <si>
    <r>
      <t xml:space="preserve">سرمایه ثبت شده: </t>
    </r>
    <r>
      <rPr>
        <sz val="12"/>
        <rFont val="B Mitra"/>
        <charset val="178"/>
      </rPr>
      <t>900،000 میلیون ریال</t>
    </r>
  </si>
  <si>
    <r>
      <t xml:space="preserve">نماد: </t>
    </r>
    <r>
      <rPr>
        <sz val="12"/>
        <rFont val="B Mitra"/>
        <charset val="178"/>
      </rPr>
      <t>ثشرق</t>
    </r>
  </si>
  <si>
    <t>سرمایه ثبت نشده: _</t>
  </si>
  <si>
    <r>
      <t xml:space="preserve">کد صنعت: </t>
    </r>
    <r>
      <rPr>
        <sz val="12"/>
        <rFont val="B Mitra"/>
        <charset val="178"/>
      </rPr>
      <t>701055</t>
    </r>
  </si>
  <si>
    <r>
      <t xml:space="preserve">وضعیت ناشر: </t>
    </r>
    <r>
      <rPr>
        <sz val="12"/>
        <rFont val="B Mitra"/>
        <charset val="178"/>
      </rPr>
      <t>پذیرفته در بازار دوم بورس</t>
    </r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</si>
  <si>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</si>
  <si>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</si>
  <si>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</si>
  <si>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</si>
  <si>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</si>
  <si>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</si>
  <si>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</si>
  <si>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</si>
  <si>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</si>
  <si>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
(میلیون ریال)</t>
  </si>
  <si>
    <t>رواق</t>
  </si>
  <si>
    <t>مشهد</t>
  </si>
  <si>
    <t>مسکونی</t>
  </si>
  <si>
    <t>یاس فاز 3</t>
  </si>
  <si>
    <t>زاهدان</t>
  </si>
  <si>
    <t>امید تجاری مشترک</t>
  </si>
  <si>
    <t>تجاری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</si>
  <si>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</si>
  <si>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</si>
  <si>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</si>
  <si>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</si>
  <si>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</si>
  <si>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</si>
  <si>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</si>
  <si>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</si>
  <si>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</si>
  <si>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</si>
  <si>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</si>
  <si>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 xml:space="preserve">مسعود </t>
  </si>
  <si>
    <t xml:space="preserve">مشهد </t>
  </si>
  <si>
    <t>سعادت</t>
  </si>
  <si>
    <t>مسکونی تجاری</t>
  </si>
  <si>
    <t xml:space="preserve">بهارستان </t>
  </si>
  <si>
    <t>نگین</t>
  </si>
  <si>
    <t>ستایش</t>
  </si>
  <si>
    <t>نسیم</t>
  </si>
  <si>
    <t>محیا</t>
  </si>
  <si>
    <t>کوهسنگی</t>
  </si>
  <si>
    <t>.</t>
  </si>
  <si>
    <t xml:space="preserve">زاهدان </t>
  </si>
  <si>
    <t>امید تجاری مشترک *</t>
  </si>
  <si>
    <t>یاس*</t>
  </si>
  <si>
    <t>کوهسنگی *</t>
  </si>
  <si>
    <t>یاس فاز 1*</t>
  </si>
  <si>
    <t>غدیر *</t>
  </si>
  <si>
    <t>*پروژه های مذکور در ابتدای سال مالی صددرصد تکمیل بوده اند.تعداد واحد، متراژ و بهای تمام شده معادل مقادیر باقی مانده در ابتدای سال مالی میباشد.</t>
  </si>
  <si>
    <t xml:space="preserve">ماه بهمن </t>
  </si>
  <si>
    <t xml:space="preserve">از ابتدای سال مالی تا پایان ماه بهمن </t>
  </si>
  <si>
    <t>گزارش فعالیت ماهانه دوره یک ماهه بهمن ماه 1395</t>
  </si>
  <si>
    <t xml:space="preserve">تجاری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</si>
</sst>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0_);\(0\)"/>
  </numFmts>
  <fonts count="10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i/>
      <sz val="16"/>
      <color theme="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5" borderId="19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6" fillId="0" borderId="0" xfId="0" applyFont="1" applyBorder="1"/>
    <xf numFmtId="4" fontId="4" fillId="3" borderId="5" xfId="0" applyNumberFormat="1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3" fontId="4" fillId="4" borderId="9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4" fontId="4" fillId="3" borderId="17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4" fillId="3" borderId="18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" fontId="4" fillId="4" borderId="17" xfId="0" applyNumberFormat="1" applyFont="1" applyFill="1" applyBorder="1" applyAlignment="1">
      <alignment horizontal="center" vertical="center" wrapText="1"/>
    </xf>
    <xf numFmtId="3" fontId="4" fillId="4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3" fontId="4" fillId="3" borderId="17" xfId="0" applyNumberFormat="1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4" fontId="4" fillId="0" borderId="28" xfId="0" applyNumberFormat="1" applyFont="1" applyFill="1" applyBorder="1" applyAlignment="1">
      <alignment horizontal="center" vertical="center" wrapText="1"/>
    </xf>
    <xf numFmtId="3" fontId="4" fillId="0" borderId="23" xfId="0" applyNumberFormat="1" applyFont="1" applyFill="1" applyBorder="1" applyAlignment="1">
      <alignment horizontal="center" vertical="center" wrapText="1"/>
    </xf>
    <xf numFmtId="3" fontId="4" fillId="0" borderId="24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17" xfId="0" applyNumberFormat="1" applyFont="1" applyFill="1" applyBorder="1" applyAlignment="1">
      <alignment horizontal="center" vertical="center" wrapText="1"/>
    </xf>
    <xf numFmtId="3" fontId="4" fillId="4" borderId="8" xfId="0" applyNumberFormat="1" applyFont="1" applyFill="1" applyBorder="1" applyAlignment="1">
      <alignment horizontal="center" vertical="center" wrapText="1"/>
    </xf>
    <xf numFmtId="3" fontId="4" fillId="4" borderId="10" xfId="0" applyNumberFormat="1" applyFont="1" applyFill="1" applyBorder="1" applyAlignment="1">
      <alignment horizontal="center" vertical="center" wrapText="1"/>
    </xf>
    <xf numFmtId="3" fontId="4" fillId="4" borderId="17" xfId="0" applyNumberFormat="1" applyFont="1" applyFill="1" applyBorder="1" applyAlignment="1">
      <alignment horizontal="center" vertical="center" wrapText="1"/>
    </xf>
    <xf numFmtId="3" fontId="4" fillId="0" borderId="28" xfId="0" applyNumberFormat="1" applyFont="1" applyFill="1" applyBorder="1" applyAlignment="1">
      <alignment horizontal="center" vertical="center" wrapText="1"/>
    </xf>
    <xf numFmtId="37" fontId="4" fillId="0" borderId="17" xfId="0" applyNumberFormat="1" applyFont="1" applyFill="1" applyBorder="1" applyAlignment="1">
      <alignment horizontal="center" vertical="center" wrapText="1"/>
    </xf>
    <xf numFmtId="37" fontId="4" fillId="0" borderId="1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3" fontId="4" fillId="5" borderId="32" xfId="0" applyNumberFormat="1" applyFont="1" applyFill="1" applyBorder="1" applyAlignment="1">
      <alignment horizontal="center" vertical="center" wrapText="1"/>
    </xf>
    <xf numFmtId="3" fontId="4" fillId="5" borderId="33" xfId="0" applyNumberFormat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37" fontId="4" fillId="0" borderId="34" xfId="0" applyNumberFormat="1" applyFont="1" applyFill="1" applyBorder="1" applyAlignment="1">
      <alignment horizontal="center" vertical="center" wrapText="1"/>
    </xf>
    <xf numFmtId="37" fontId="4" fillId="0" borderId="28" xfId="0" applyNumberFormat="1" applyFont="1" applyFill="1" applyBorder="1" applyAlignment="1">
      <alignment horizontal="center" vertical="center" wrapText="1"/>
    </xf>
    <xf numFmtId="37" fontId="4" fillId="0" borderId="24" xfId="0" applyNumberFormat="1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3" fontId="4" fillId="5" borderId="36" xfId="0" applyNumberFormat="1" applyFont="1" applyFill="1" applyBorder="1" applyAlignment="1">
      <alignment horizontal="center" vertical="center" wrapText="1"/>
    </xf>
    <xf numFmtId="164" fontId="4" fillId="4" borderId="17" xfId="0" applyNumberFormat="1" applyFont="1" applyFill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164" fontId="4" fillId="6" borderId="17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64" fontId="4" fillId="6" borderId="18" xfId="0" applyNumberFormat="1" applyFont="1" applyFill="1" applyBorder="1" applyAlignment="1">
      <alignment horizontal="center" vertical="center" wrapText="1"/>
    </xf>
    <xf numFmtId="164" fontId="4" fillId="6" borderId="15" xfId="0" applyNumberFormat="1" applyFont="1" applyFill="1" applyBorder="1" applyAlignment="1">
      <alignment horizontal="center" vertical="center" wrapText="1"/>
    </xf>
    <xf numFmtId="164" fontId="4" fillId="6" borderId="16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readingOrder="2"/>
    </xf>
    <xf numFmtId="0" fontId="8" fillId="0" borderId="0" xfId="0" applyFont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37" fontId="1" fillId="0" borderId="2" xfId="0" applyNumberFormat="1" applyFont="1" applyFill="1" applyBorder="1" applyAlignment="1">
      <alignment horizontal="right" vertical="center"/>
    </xf>
    <xf numFmtId="37" fontId="1" fillId="0" borderId="3" xfId="0" applyNumberFormat="1" applyFont="1" applyFill="1" applyBorder="1" applyAlignment="1">
      <alignment horizontal="right" vertical="center"/>
    </xf>
    <xf numFmtId="37" fontId="1" fillId="0" borderId="4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65" fontId="4" fillId="3" borderId="18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165" fontId="4" fillId="3" borderId="16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64" fontId="4" fillId="6" borderId="14" xfId="0" applyNumberFormat="1" applyFont="1" applyFill="1" applyBorder="1" applyAlignment="1">
      <alignment horizontal="center" vertical="center" wrapText="1"/>
    </xf>
    <xf numFmtId="164" fontId="4" fillId="5" borderId="20" xfId="0" applyNumberFormat="1" applyFont="1" applyFill="1" applyBorder="1" applyAlignment="1">
      <alignment horizontal="center" vertical="center" wrapText="1"/>
    </xf>
    <xf numFmtId="164" fontId="4" fillId="5" borderId="21" xfId="0" applyNumberFormat="1" applyFont="1" applyFill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 vertical="center" wrapText="1"/>
    </xf>
    <xf numFmtId="164" fontId="4" fillId="5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tabSelected="1" view="pageBreakPreview" topLeftCell="A28" zoomScale="70" zoomScaleNormal="85" zoomScaleSheetLayoutView="70" workbookViewId="0">
      <selection activeCell="G30" sqref="G30"/>
    </sheetView>
  </sheetViews>
  <sheetFormatPr defaultColWidth="8.875" defaultRowHeight="15" x14ac:dyDescent="0.25"/>
  <cols>
    <col min="1" max="1" width="27.625" style="3" customWidth="1"/>
    <col min="2" max="2" width="8.875" style="3"/>
    <col min="3" max="3" width="12.125" style="3" bestFit="1" customWidth="1"/>
    <col min="4" max="4" width="13" style="3" customWidth="1"/>
    <col min="5" max="5" width="14.25" style="3" bestFit="1" customWidth="1"/>
    <col min="6" max="6" width="14.375" style="3" customWidth="1"/>
    <col min="7" max="7" width="12.375" style="3" customWidth="1"/>
    <col min="8" max="8" width="15.125" style="3" customWidth="1"/>
    <col min="9" max="9" width="14.25" style="3" bestFit="1" customWidth="1"/>
    <col min="10" max="11" width="14.75" style="3" customWidth="1"/>
    <col min="12" max="12" width="15.375" style="3" bestFit="1" customWidth="1"/>
    <col min="13" max="13" width="10.125" style="3" bestFit="1" customWidth="1"/>
    <col min="14" max="14" width="12.375" style="3" customWidth="1"/>
    <col min="15" max="15" width="13.625" style="3" customWidth="1"/>
    <col min="16" max="16384" width="8.875" style="3"/>
  </cols>
  <sheetData>
    <row r="1" spans="1:14" customFormat="1" ht="18.75" x14ac:dyDescent="0.25">
      <c r="A1" s="89" t="s">
        <v>0</v>
      </c>
      <c r="B1" s="89"/>
      <c r="C1" s="89"/>
      <c r="D1" s="89"/>
      <c r="E1" s="89"/>
      <c r="F1" s="89"/>
      <c r="G1" s="89"/>
      <c r="H1" s="90" t="s">
        <v>1</v>
      </c>
      <c r="I1" s="91"/>
      <c r="J1" s="91"/>
      <c r="K1" s="91"/>
      <c r="L1" s="91"/>
      <c r="M1" s="92"/>
      <c r="N1" s="1"/>
    </row>
    <row r="2" spans="1:14" customFormat="1" ht="18.75" x14ac:dyDescent="0.25">
      <c r="A2" s="89" t="s">
        <v>2</v>
      </c>
      <c r="B2" s="89"/>
      <c r="C2" s="89"/>
      <c r="D2" s="89"/>
      <c r="E2" s="89"/>
      <c r="F2" s="89"/>
      <c r="G2" s="89"/>
      <c r="H2" s="89" t="s">
        <v>3</v>
      </c>
      <c r="I2" s="89"/>
      <c r="J2" s="89"/>
      <c r="K2" s="89"/>
      <c r="L2" s="89"/>
      <c r="M2" s="89"/>
      <c r="N2" s="1"/>
    </row>
    <row r="3" spans="1:14" customFormat="1" ht="18.75" x14ac:dyDescent="0.25">
      <c r="A3" s="89" t="s">
        <v>4</v>
      </c>
      <c r="B3" s="89"/>
      <c r="C3" s="89"/>
      <c r="D3" s="89"/>
      <c r="E3" s="89"/>
      <c r="F3" s="89"/>
      <c r="G3" s="89"/>
      <c r="H3" s="89" t="s">
        <v>54</v>
      </c>
      <c r="I3" s="89"/>
      <c r="J3" s="89"/>
      <c r="K3" s="89"/>
      <c r="L3" s="89"/>
      <c r="M3" s="89"/>
      <c r="N3" s="1"/>
    </row>
    <row r="4" spans="1:14" customFormat="1" ht="18.75" x14ac:dyDescent="0.25">
      <c r="A4" s="89" t="s">
        <v>5</v>
      </c>
      <c r="B4" s="89"/>
      <c r="C4" s="89"/>
      <c r="D4" s="89"/>
      <c r="E4" s="89"/>
      <c r="F4" s="89"/>
      <c r="G4" s="89"/>
      <c r="H4" s="89" t="s">
        <v>6</v>
      </c>
      <c r="I4" s="89"/>
      <c r="J4" s="89"/>
      <c r="K4" s="89"/>
      <c r="L4" s="89"/>
      <c r="M4" s="89"/>
      <c r="N4" s="1"/>
    </row>
    <row r="5" spans="1:14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23.25" thickBot="1" x14ac:dyDescent="0.3">
      <c r="A7" s="75" t="s">
        <v>7</v>
      </c>
      <c r="B7" s="75"/>
      <c r="C7" s="75"/>
      <c r="D7" s="75"/>
      <c r="E7" s="75"/>
      <c r="F7" s="75"/>
      <c r="G7" s="75"/>
      <c r="H7" s="75"/>
      <c r="I7" s="75"/>
      <c r="J7" s="75"/>
    </row>
    <row r="8" spans="1:14" ht="22.5" x14ac:dyDescent="0.25">
      <c r="A8" s="95" t="s">
        <v>8</v>
      </c>
      <c r="B8" s="96" t="s">
        <v>9</v>
      </c>
      <c r="C8" s="96" t="s">
        <v>10</v>
      </c>
      <c r="D8" s="97" t="s">
        <v>11</v>
      </c>
      <c r="E8" s="71" t="s">
        <v>52</v>
      </c>
      <c r="F8" s="72"/>
      <c r="G8" s="72"/>
      <c r="H8" s="73"/>
      <c r="I8" s="71" t="s">
        <v>53</v>
      </c>
      <c r="J8" s="72"/>
      <c r="K8" s="72"/>
      <c r="L8" s="73"/>
    </row>
    <row r="9" spans="1:14" ht="43.5" x14ac:dyDescent="0.25">
      <c r="A9" s="98"/>
      <c r="B9" s="93"/>
      <c r="C9" s="93"/>
      <c r="D9" s="99"/>
      <c r="E9" s="104" t="s">
        <v>12</v>
      </c>
      <c r="F9" s="94" t="s">
        <v>13</v>
      </c>
      <c r="G9" s="94" t="s">
        <v>14</v>
      </c>
      <c r="H9" s="105" t="s">
        <v>15</v>
      </c>
      <c r="I9" s="104" t="s">
        <v>12</v>
      </c>
      <c r="J9" s="94" t="s">
        <v>13</v>
      </c>
      <c r="K9" s="94" t="s">
        <v>14</v>
      </c>
      <c r="L9" s="105" t="s">
        <v>15</v>
      </c>
    </row>
    <row r="10" spans="1:14" ht="21.75" x14ac:dyDescent="0.25">
      <c r="A10" s="25" t="s">
        <v>16</v>
      </c>
      <c r="B10" s="26" t="s">
        <v>17</v>
      </c>
      <c r="C10" s="26" t="s">
        <v>18</v>
      </c>
      <c r="D10" s="57">
        <v>12</v>
      </c>
      <c r="E10" s="66">
        <f>I10/J10*F10</f>
        <v>3376.186206896552</v>
      </c>
      <c r="F10" s="67">
        <v>131</v>
      </c>
      <c r="G10" s="67">
        <v>60258064</v>
      </c>
      <c r="H10" s="68">
        <f>L10/J10*F10</f>
        <v>5046.3609195402296</v>
      </c>
      <c r="I10" s="66">
        <v>22422</v>
      </c>
      <c r="J10" s="67">
        <v>870</v>
      </c>
      <c r="K10" s="67">
        <v>45356321</v>
      </c>
      <c r="L10" s="68">
        <v>33514</v>
      </c>
    </row>
    <row r="11" spans="1:14" ht="21" customHeight="1" x14ac:dyDescent="0.25">
      <c r="A11" s="6" t="s">
        <v>19</v>
      </c>
      <c r="B11" s="7" t="s">
        <v>20</v>
      </c>
      <c r="C11" s="7" t="s">
        <v>18</v>
      </c>
      <c r="D11" s="49">
        <v>8</v>
      </c>
      <c r="E11" s="66">
        <v>3348</v>
      </c>
      <c r="F11" s="67">
        <v>398.3</v>
      </c>
      <c r="G11" s="67">
        <v>17339066</v>
      </c>
      <c r="H11" s="68">
        <v>6906</v>
      </c>
      <c r="I11" s="66">
        <v>5504</v>
      </c>
      <c r="J11" s="67">
        <v>655</v>
      </c>
      <c r="K11" s="67">
        <f t="shared" ref="K11" si="0">L11/J11*1000000</f>
        <v>16870229.007633585</v>
      </c>
      <c r="L11" s="68">
        <v>11050</v>
      </c>
    </row>
    <row r="12" spans="1:14" ht="21.75" x14ac:dyDescent="0.25">
      <c r="A12" s="6" t="s">
        <v>21</v>
      </c>
      <c r="B12" s="7" t="s">
        <v>17</v>
      </c>
      <c r="C12" s="7" t="s">
        <v>22</v>
      </c>
      <c r="D12" s="100">
        <v>-5</v>
      </c>
      <c r="E12" s="66">
        <v>-655</v>
      </c>
      <c r="F12" s="67">
        <v>-12.58</v>
      </c>
      <c r="G12" s="67">
        <v>65215421</v>
      </c>
      <c r="H12" s="68">
        <v>-820</v>
      </c>
      <c r="I12" s="66">
        <v>-3588</v>
      </c>
      <c r="J12" s="67">
        <f>-70</f>
        <v>-70</v>
      </c>
      <c r="K12" s="67">
        <f>L12/J12*1000000</f>
        <v>71785714.285714298</v>
      </c>
      <c r="L12" s="68">
        <v>-5025</v>
      </c>
    </row>
    <row r="13" spans="1:14" ht="21.75" x14ac:dyDescent="0.25">
      <c r="A13" s="6" t="s">
        <v>34</v>
      </c>
      <c r="B13" s="7" t="s">
        <v>35</v>
      </c>
      <c r="C13" s="7" t="s">
        <v>18</v>
      </c>
      <c r="D13" s="100">
        <v>4</v>
      </c>
      <c r="E13" s="66">
        <v>5966</v>
      </c>
      <c r="F13" s="67">
        <v>135.12</v>
      </c>
      <c r="G13" s="67">
        <v>35309362</v>
      </c>
      <c r="H13" s="68">
        <v>4431</v>
      </c>
      <c r="I13" s="66">
        <v>10679</v>
      </c>
      <c r="J13" s="67">
        <v>269</v>
      </c>
      <c r="K13" s="67">
        <v>34821561</v>
      </c>
      <c r="L13" s="68">
        <v>8999</v>
      </c>
    </row>
    <row r="14" spans="1:14" ht="21.75" x14ac:dyDescent="0.25">
      <c r="A14" s="6" t="s">
        <v>43</v>
      </c>
      <c r="B14" s="7" t="s">
        <v>35</v>
      </c>
      <c r="C14" s="7" t="s">
        <v>18</v>
      </c>
      <c r="D14" s="100">
        <v>-1</v>
      </c>
      <c r="E14" s="66">
        <v>-4795</v>
      </c>
      <c r="F14" s="67">
        <v>-276</v>
      </c>
      <c r="G14" s="67">
        <v>81615942</v>
      </c>
      <c r="H14" s="68">
        <v>-22526</v>
      </c>
      <c r="I14" s="66">
        <v>-4795</v>
      </c>
      <c r="J14" s="67">
        <v>-276</v>
      </c>
      <c r="K14" s="67">
        <v>81615942</v>
      </c>
      <c r="L14" s="68">
        <f>-22526+300</f>
        <v>-22226</v>
      </c>
    </row>
    <row r="15" spans="1:14" ht="22.5" thickBot="1" x14ac:dyDescent="0.3">
      <c r="A15" s="101" t="s">
        <v>43</v>
      </c>
      <c r="B15" s="102" t="s">
        <v>35</v>
      </c>
      <c r="C15" s="102" t="s">
        <v>22</v>
      </c>
      <c r="D15" s="103">
        <v>-4</v>
      </c>
      <c r="E15" s="106">
        <v>-3650</v>
      </c>
      <c r="F15" s="69">
        <v>-134</v>
      </c>
      <c r="G15" s="69">
        <v>230716418</v>
      </c>
      <c r="H15" s="70">
        <v>-30916</v>
      </c>
      <c r="I15" s="106">
        <v>-3650</v>
      </c>
      <c r="J15" s="69">
        <v>-134</v>
      </c>
      <c r="K15" s="69">
        <v>230716418</v>
      </c>
      <c r="L15" s="70">
        <v>-30916</v>
      </c>
    </row>
    <row r="16" spans="1:14" ht="22.5" thickBot="1" x14ac:dyDescent="0.3">
      <c r="A16" s="8" t="s">
        <v>23</v>
      </c>
      <c r="B16" s="9"/>
      <c r="C16" s="9"/>
      <c r="D16" s="9"/>
      <c r="E16" s="10">
        <f>SUM(E10:E15)</f>
        <v>3590.1862068965529</v>
      </c>
      <c r="F16" s="11"/>
      <c r="G16" s="11"/>
      <c r="H16" s="107">
        <f>SUM(H10:H15)</f>
        <v>-37878.639080459769</v>
      </c>
      <c r="I16" s="108">
        <f>SUM(I10:I15)</f>
        <v>26572</v>
      </c>
      <c r="J16" s="109"/>
      <c r="K16" s="109"/>
      <c r="L16" s="110">
        <f>SUM(L10:L15)</f>
        <v>-4604</v>
      </c>
    </row>
    <row r="17" spans="1:24" ht="15.75" thickTop="1" x14ac:dyDescent="0.25"/>
    <row r="18" spans="1:24" ht="23.25" thickBot="1" x14ac:dyDescent="0.3">
      <c r="A18" s="75" t="s">
        <v>24</v>
      </c>
      <c r="B18" s="75"/>
      <c r="C18" s="75"/>
      <c r="D18" s="75"/>
      <c r="E18" s="75"/>
      <c r="F18" s="75"/>
      <c r="G18" s="75"/>
      <c r="H18" s="75"/>
      <c r="I18" s="75"/>
      <c r="J18" s="75"/>
    </row>
    <row r="19" spans="1:24" ht="22.5" x14ac:dyDescent="0.25">
      <c r="A19" s="76" t="s">
        <v>8</v>
      </c>
      <c r="B19" s="78" t="s">
        <v>9</v>
      </c>
      <c r="C19" s="78" t="s">
        <v>10</v>
      </c>
      <c r="D19" s="78" t="s">
        <v>11</v>
      </c>
      <c r="E19" s="80" t="s">
        <v>25</v>
      </c>
      <c r="F19" s="82" t="s">
        <v>26</v>
      </c>
      <c r="G19" s="83"/>
      <c r="H19" s="83"/>
      <c r="I19" s="84"/>
      <c r="J19" s="85" t="s">
        <v>27</v>
      </c>
      <c r="K19" s="86"/>
      <c r="L19" s="82" t="s">
        <v>28</v>
      </c>
      <c r="M19" s="83"/>
      <c r="N19" s="83"/>
      <c r="O19" s="84"/>
    </row>
    <row r="20" spans="1:24" ht="87.75" thickBot="1" x14ac:dyDescent="0.3">
      <c r="A20" s="77"/>
      <c r="B20" s="79"/>
      <c r="C20" s="79"/>
      <c r="D20" s="79"/>
      <c r="E20" s="81"/>
      <c r="F20" s="12" t="s">
        <v>29</v>
      </c>
      <c r="G20" s="13" t="s">
        <v>30</v>
      </c>
      <c r="H20" s="13" t="s">
        <v>31</v>
      </c>
      <c r="I20" s="15" t="s">
        <v>32</v>
      </c>
      <c r="J20" s="14" t="s">
        <v>33</v>
      </c>
      <c r="K20" s="15" t="s">
        <v>30</v>
      </c>
      <c r="L20" s="12" t="s">
        <v>29</v>
      </c>
      <c r="M20" s="13" t="s">
        <v>30</v>
      </c>
      <c r="N20" s="13" t="s">
        <v>31</v>
      </c>
      <c r="O20" s="15" t="s">
        <v>32</v>
      </c>
      <c r="T20" s="16"/>
      <c r="U20" s="16"/>
      <c r="V20" s="16"/>
      <c r="W20" s="16"/>
      <c r="X20" s="16"/>
    </row>
    <row r="21" spans="1:24" ht="35.1" customHeight="1" x14ac:dyDescent="0.25">
      <c r="A21" s="4" t="s">
        <v>34</v>
      </c>
      <c r="B21" s="5" t="s">
        <v>35</v>
      </c>
      <c r="C21" s="5" t="s">
        <v>18</v>
      </c>
      <c r="D21" s="5">
        <v>64</v>
      </c>
      <c r="E21" s="48">
        <v>4819</v>
      </c>
      <c r="F21" s="17">
        <v>99.36</v>
      </c>
      <c r="G21" s="18">
        <v>169283</v>
      </c>
      <c r="H21" s="19">
        <f>I21-G21</f>
        <v>465</v>
      </c>
      <c r="I21" s="20">
        <v>169748</v>
      </c>
      <c r="J21" s="42">
        <f>F13</f>
        <v>135.12</v>
      </c>
      <c r="K21" s="43">
        <f>E13</f>
        <v>5966</v>
      </c>
      <c r="L21" s="17">
        <v>99.4</v>
      </c>
      <c r="M21" s="18">
        <v>170042</v>
      </c>
      <c r="N21" s="18">
        <f>O21-M21</f>
        <v>458</v>
      </c>
      <c r="O21" s="20">
        <v>170500</v>
      </c>
    </row>
    <row r="22" spans="1:24" ht="37.5" customHeight="1" x14ac:dyDescent="0.25">
      <c r="A22" s="6" t="s">
        <v>36</v>
      </c>
      <c r="B22" s="7" t="s">
        <v>35</v>
      </c>
      <c r="C22" s="7" t="s">
        <v>37</v>
      </c>
      <c r="D22" s="7">
        <v>26</v>
      </c>
      <c r="E22" s="49">
        <v>2143</v>
      </c>
      <c r="F22" s="21">
        <v>96.94</v>
      </c>
      <c r="G22" s="22">
        <v>226985</v>
      </c>
      <c r="H22" s="23">
        <f t="shared" ref="H22:H34" si="1">I22-G22</f>
        <v>4988</v>
      </c>
      <c r="I22" s="24">
        <v>231973</v>
      </c>
      <c r="J22" s="44" t="s">
        <v>44</v>
      </c>
      <c r="K22" s="28">
        <v>0</v>
      </c>
      <c r="L22" s="21">
        <v>97</v>
      </c>
      <c r="M22" s="22">
        <v>229158</v>
      </c>
      <c r="N22" s="22">
        <f t="shared" ref="N22:N34" si="2">O22-M22</f>
        <v>2815</v>
      </c>
      <c r="O22" s="24">
        <v>231973</v>
      </c>
    </row>
    <row r="23" spans="1:24" ht="35.1" customHeight="1" x14ac:dyDescent="0.25">
      <c r="A23" s="25" t="s">
        <v>16</v>
      </c>
      <c r="B23" s="26" t="s">
        <v>35</v>
      </c>
      <c r="C23" s="26" t="s">
        <v>18</v>
      </c>
      <c r="D23" s="26">
        <v>93</v>
      </c>
      <c r="E23" s="57">
        <v>7058</v>
      </c>
      <c r="F23" s="27">
        <v>76.569999999999993</v>
      </c>
      <c r="G23" s="23">
        <v>170030</v>
      </c>
      <c r="H23" s="23">
        <f t="shared" si="1"/>
        <v>43086</v>
      </c>
      <c r="I23" s="28">
        <v>213116</v>
      </c>
      <c r="J23" s="44">
        <f>F10</f>
        <v>131</v>
      </c>
      <c r="K23" s="28">
        <f>E10</f>
        <v>3376.186206896552</v>
      </c>
      <c r="L23" s="27">
        <v>77</v>
      </c>
      <c r="M23" s="23">
        <v>175316</v>
      </c>
      <c r="N23" s="23">
        <f>O23-M23</f>
        <v>37800</v>
      </c>
      <c r="O23" s="28">
        <v>213116</v>
      </c>
    </row>
    <row r="24" spans="1:24" ht="35.1" customHeight="1" x14ac:dyDescent="0.25">
      <c r="A24" s="6" t="s">
        <v>38</v>
      </c>
      <c r="B24" s="7" t="s">
        <v>20</v>
      </c>
      <c r="C24" s="7" t="s">
        <v>18</v>
      </c>
      <c r="D24" s="7">
        <v>438</v>
      </c>
      <c r="E24" s="49">
        <v>35223</v>
      </c>
      <c r="F24" s="21">
        <v>22.88</v>
      </c>
      <c r="G24" s="22">
        <v>190825</v>
      </c>
      <c r="H24" s="23">
        <f t="shared" si="1"/>
        <v>532981</v>
      </c>
      <c r="I24" s="24">
        <v>723806</v>
      </c>
      <c r="J24" s="44">
        <v>0</v>
      </c>
      <c r="K24" s="28">
        <v>0</v>
      </c>
      <c r="L24" s="21">
        <v>23</v>
      </c>
      <c r="M24" s="22">
        <v>201136</v>
      </c>
      <c r="N24" s="22">
        <f t="shared" si="2"/>
        <v>522670</v>
      </c>
      <c r="O24" s="24">
        <v>723806</v>
      </c>
    </row>
    <row r="25" spans="1:24" ht="44.25" customHeight="1" x14ac:dyDescent="0.25">
      <c r="A25" s="6" t="s">
        <v>39</v>
      </c>
      <c r="B25" s="7" t="s">
        <v>35</v>
      </c>
      <c r="C25" s="7" t="s">
        <v>37</v>
      </c>
      <c r="D25" s="7">
        <v>148</v>
      </c>
      <c r="E25" s="49">
        <v>17887</v>
      </c>
      <c r="F25" s="21">
        <v>41.12</v>
      </c>
      <c r="G25" s="22">
        <v>365701</v>
      </c>
      <c r="H25" s="23">
        <f t="shared" si="1"/>
        <v>294950</v>
      </c>
      <c r="I25" s="24">
        <v>660651</v>
      </c>
      <c r="J25" s="44">
        <v>0</v>
      </c>
      <c r="K25" s="28">
        <v>0</v>
      </c>
      <c r="L25" s="21">
        <v>41.2</v>
      </c>
      <c r="M25" s="22">
        <v>369334</v>
      </c>
      <c r="N25" s="22">
        <f t="shared" si="2"/>
        <v>291317</v>
      </c>
      <c r="O25" s="24">
        <v>660651</v>
      </c>
    </row>
    <row r="26" spans="1:24" ht="35.1" customHeight="1" x14ac:dyDescent="0.25">
      <c r="A26" s="6" t="s">
        <v>40</v>
      </c>
      <c r="B26" s="7" t="s">
        <v>35</v>
      </c>
      <c r="C26" s="7" t="s">
        <v>18</v>
      </c>
      <c r="D26" s="7">
        <v>70</v>
      </c>
      <c r="E26" s="49">
        <v>7700</v>
      </c>
      <c r="F26" s="6">
        <v>0.6</v>
      </c>
      <c r="G26" s="22">
        <v>87377</v>
      </c>
      <c r="H26" s="23">
        <f t="shared" si="1"/>
        <v>227098</v>
      </c>
      <c r="I26" s="24">
        <v>314475</v>
      </c>
      <c r="J26" s="44">
        <v>0</v>
      </c>
      <c r="K26" s="28">
        <v>0</v>
      </c>
      <c r="L26" s="6">
        <f>F26</f>
        <v>0.6</v>
      </c>
      <c r="M26" s="22">
        <v>87418</v>
      </c>
      <c r="N26" s="22">
        <f t="shared" si="2"/>
        <v>227057</v>
      </c>
      <c r="O26" s="24">
        <v>314475</v>
      </c>
    </row>
    <row r="27" spans="1:24" ht="35.1" customHeight="1" x14ac:dyDescent="0.25">
      <c r="A27" s="6" t="s">
        <v>41</v>
      </c>
      <c r="B27" s="7" t="s">
        <v>35</v>
      </c>
      <c r="C27" s="7" t="s">
        <v>18</v>
      </c>
      <c r="D27" s="7">
        <v>468</v>
      </c>
      <c r="E27" s="49">
        <v>18900</v>
      </c>
      <c r="F27" s="33">
        <v>11</v>
      </c>
      <c r="G27" s="22">
        <v>21345</v>
      </c>
      <c r="H27" s="23">
        <f t="shared" si="1"/>
        <v>177368</v>
      </c>
      <c r="I27" s="24">
        <v>198713</v>
      </c>
      <c r="J27" s="44">
        <v>0</v>
      </c>
      <c r="K27" s="28">
        <v>0</v>
      </c>
      <c r="L27" s="21">
        <v>11.15</v>
      </c>
      <c r="M27" s="22">
        <v>24021</v>
      </c>
      <c r="N27" s="22">
        <f t="shared" si="2"/>
        <v>174692</v>
      </c>
      <c r="O27" s="24">
        <v>198713</v>
      </c>
    </row>
    <row r="28" spans="1:24" s="29" customFormat="1" ht="35.1" customHeight="1" x14ac:dyDescent="0.25">
      <c r="A28" s="34" t="s">
        <v>42</v>
      </c>
      <c r="B28" s="35" t="s">
        <v>35</v>
      </c>
      <c r="C28" s="35" t="s">
        <v>18</v>
      </c>
      <c r="D28" s="35">
        <v>23</v>
      </c>
      <c r="E28" s="50">
        <v>1683</v>
      </c>
      <c r="F28" s="36">
        <v>6.92</v>
      </c>
      <c r="G28" s="37">
        <v>26372</v>
      </c>
      <c r="H28" s="37">
        <f t="shared" si="1"/>
        <v>70331</v>
      </c>
      <c r="I28" s="38">
        <v>96703</v>
      </c>
      <c r="J28" s="45">
        <v>0</v>
      </c>
      <c r="K28" s="38">
        <v>0</v>
      </c>
      <c r="L28" s="36">
        <f>F28</f>
        <v>6.92</v>
      </c>
      <c r="M28" s="37">
        <v>26461</v>
      </c>
      <c r="N28" s="37">
        <f t="shared" si="2"/>
        <v>70242</v>
      </c>
      <c r="O28" s="38">
        <v>96703</v>
      </c>
    </row>
    <row r="29" spans="1:24" s="29" customFormat="1" ht="35.1" customHeight="1" x14ac:dyDescent="0.25">
      <c r="A29" s="25" t="s">
        <v>46</v>
      </c>
      <c r="B29" s="26" t="s">
        <v>35</v>
      </c>
      <c r="C29" s="26" t="s">
        <v>22</v>
      </c>
      <c r="D29" s="26">
        <f>9+44</f>
        <v>53</v>
      </c>
      <c r="E29" s="57">
        <f>1543</f>
        <v>1543</v>
      </c>
      <c r="F29" s="44">
        <v>100</v>
      </c>
      <c r="G29" s="23">
        <v>202650</v>
      </c>
      <c r="H29" s="23">
        <f t="shared" si="1"/>
        <v>0</v>
      </c>
      <c r="I29" s="28">
        <f>G29</f>
        <v>202650</v>
      </c>
      <c r="J29" s="64">
        <f>F12</f>
        <v>-12.58</v>
      </c>
      <c r="K29" s="65">
        <f>E12</f>
        <v>-655</v>
      </c>
      <c r="L29" s="44">
        <v>100</v>
      </c>
      <c r="M29" s="23">
        <f>I29-K29</f>
        <v>203305</v>
      </c>
      <c r="N29" s="23">
        <f t="shared" si="2"/>
        <v>0</v>
      </c>
      <c r="O29" s="28">
        <v>203305</v>
      </c>
    </row>
    <row r="30" spans="1:24" s="29" customFormat="1" ht="35.1" customHeight="1" x14ac:dyDescent="0.25">
      <c r="A30" s="34" t="s">
        <v>47</v>
      </c>
      <c r="B30" s="35" t="s">
        <v>45</v>
      </c>
      <c r="C30" s="35" t="s">
        <v>18</v>
      </c>
      <c r="D30" s="35">
        <v>49</v>
      </c>
      <c r="E30" s="50">
        <v>4014</v>
      </c>
      <c r="F30" s="45">
        <v>100</v>
      </c>
      <c r="G30" s="37">
        <v>39449</v>
      </c>
      <c r="H30" s="37">
        <f t="shared" si="1"/>
        <v>0</v>
      </c>
      <c r="I30" s="28">
        <f t="shared" ref="I30:I34" si="3">G30</f>
        <v>39449</v>
      </c>
      <c r="J30" s="64">
        <f>F11</f>
        <v>398.3</v>
      </c>
      <c r="K30" s="58">
        <f>E11</f>
        <v>3348</v>
      </c>
      <c r="L30" s="45">
        <v>100</v>
      </c>
      <c r="M30" s="37">
        <f>I30-K30</f>
        <v>36101</v>
      </c>
      <c r="N30" s="37">
        <f t="shared" si="2"/>
        <v>0</v>
      </c>
      <c r="O30" s="28">
        <v>36101</v>
      </c>
    </row>
    <row r="31" spans="1:24" s="29" customFormat="1" ht="40.5" customHeight="1" x14ac:dyDescent="0.25">
      <c r="A31" s="34" t="s">
        <v>48</v>
      </c>
      <c r="B31" s="35" t="s">
        <v>35</v>
      </c>
      <c r="C31" s="35" t="s">
        <v>55</v>
      </c>
      <c r="D31" s="35">
        <v>7</v>
      </c>
      <c r="E31" s="50">
        <v>3415</v>
      </c>
      <c r="F31" s="45">
        <v>100</v>
      </c>
      <c r="G31" s="37">
        <v>98074</v>
      </c>
      <c r="H31" s="37">
        <f t="shared" si="1"/>
        <v>0</v>
      </c>
      <c r="I31" s="28">
        <f t="shared" si="3"/>
        <v>98074</v>
      </c>
      <c r="J31" s="64">
        <f>J15</f>
        <v>-134</v>
      </c>
      <c r="K31" s="65">
        <f>I15</f>
        <v>-3650</v>
      </c>
      <c r="L31" s="45">
        <v>100</v>
      </c>
      <c r="M31" s="37">
        <f>K31*-1</f>
        <v>3650</v>
      </c>
      <c r="N31" s="37">
        <f t="shared" si="2"/>
        <v>0</v>
      </c>
      <c r="O31" s="28">
        <v>3650</v>
      </c>
    </row>
    <row r="32" spans="1:24" s="29" customFormat="1" ht="40.5" customHeight="1" x14ac:dyDescent="0.25">
      <c r="A32" s="34" t="s">
        <v>48</v>
      </c>
      <c r="B32" s="35" t="s">
        <v>35</v>
      </c>
      <c r="C32" s="35" t="s">
        <v>18</v>
      </c>
      <c r="D32" s="35">
        <v>1</v>
      </c>
      <c r="E32" s="50">
        <v>276</v>
      </c>
      <c r="F32" s="45">
        <v>0</v>
      </c>
      <c r="G32" s="37">
        <v>0</v>
      </c>
      <c r="H32" s="37">
        <v>0</v>
      </c>
      <c r="I32" s="28">
        <v>0</v>
      </c>
      <c r="J32" s="64">
        <f>J14</f>
        <v>-276</v>
      </c>
      <c r="K32" s="65">
        <f>E14</f>
        <v>-4795</v>
      </c>
      <c r="L32" s="45">
        <v>100</v>
      </c>
      <c r="M32" s="37">
        <f>K32*-1</f>
        <v>4795</v>
      </c>
      <c r="N32" s="37">
        <f t="shared" si="2"/>
        <v>0</v>
      </c>
      <c r="O32" s="28">
        <v>4795</v>
      </c>
    </row>
    <row r="33" spans="1:15" s="29" customFormat="1" ht="35.1" customHeight="1" x14ac:dyDescent="0.25">
      <c r="A33" s="51" t="s">
        <v>49</v>
      </c>
      <c r="B33" s="39" t="s">
        <v>45</v>
      </c>
      <c r="C33" s="39" t="s">
        <v>22</v>
      </c>
      <c r="D33" s="39">
        <v>7</v>
      </c>
      <c r="E33" s="52">
        <v>181</v>
      </c>
      <c r="F33" s="41">
        <v>100</v>
      </c>
      <c r="G33" s="40">
        <v>1151</v>
      </c>
      <c r="H33" s="40">
        <f t="shared" si="1"/>
        <v>0</v>
      </c>
      <c r="I33" s="28">
        <f t="shared" si="3"/>
        <v>1151</v>
      </c>
      <c r="J33" s="46">
        <v>0</v>
      </c>
      <c r="K33" s="47">
        <v>0</v>
      </c>
      <c r="L33" s="41">
        <v>100</v>
      </c>
      <c r="M33" s="40">
        <v>151</v>
      </c>
      <c r="N33" s="40">
        <v>0</v>
      </c>
      <c r="O33" s="28">
        <v>1151</v>
      </c>
    </row>
    <row r="34" spans="1:15" s="29" customFormat="1" ht="35.1" customHeight="1" thickBot="1" x14ac:dyDescent="0.3">
      <c r="A34" s="34" t="s">
        <v>50</v>
      </c>
      <c r="B34" s="35" t="s">
        <v>35</v>
      </c>
      <c r="C34" s="35" t="s">
        <v>18</v>
      </c>
      <c r="D34" s="35">
        <v>38</v>
      </c>
      <c r="E34" s="50">
        <v>540</v>
      </c>
      <c r="F34" s="45">
        <v>100</v>
      </c>
      <c r="G34" s="37">
        <v>1963</v>
      </c>
      <c r="H34" s="37">
        <f t="shared" si="1"/>
        <v>0</v>
      </c>
      <c r="I34" s="28">
        <f t="shared" si="3"/>
        <v>1963</v>
      </c>
      <c r="J34" s="59">
        <v>0</v>
      </c>
      <c r="K34" s="60">
        <v>0</v>
      </c>
      <c r="L34" s="45">
        <v>100</v>
      </c>
      <c r="M34" s="37">
        <v>1963</v>
      </c>
      <c r="N34" s="37">
        <f t="shared" si="2"/>
        <v>0</v>
      </c>
      <c r="O34" s="28">
        <v>1963</v>
      </c>
    </row>
    <row r="35" spans="1:15" ht="22.5" thickBot="1" x14ac:dyDescent="0.3">
      <c r="A35" s="53" t="s">
        <v>23</v>
      </c>
      <c r="B35" s="54"/>
      <c r="C35" s="54"/>
      <c r="D35" s="54"/>
      <c r="E35" s="61"/>
      <c r="F35" s="62"/>
      <c r="G35" s="55">
        <f>SUM(G21:G34)</f>
        <v>1601205</v>
      </c>
      <c r="H35" s="55">
        <f>SUM(H21:H34)</f>
        <v>1351267</v>
      </c>
      <c r="I35" s="56">
        <f>SUM(I21:I34)</f>
        <v>2952472</v>
      </c>
      <c r="J35" s="63">
        <f>SUM(J21:J34)</f>
        <v>241.84000000000003</v>
      </c>
      <c r="K35" s="56">
        <f>SUM(K21:K34)</f>
        <v>3590.1862068965529</v>
      </c>
      <c r="L35" s="54"/>
      <c r="M35" s="55">
        <f>SUM(M21:M34)</f>
        <v>1532851</v>
      </c>
      <c r="N35" s="55">
        <f>SUM(N21:N34)</f>
        <v>1327051</v>
      </c>
      <c r="O35" s="56">
        <f>SUM(O21:O34)</f>
        <v>2860902</v>
      </c>
    </row>
    <row r="37" spans="1:15" customFormat="1" ht="24" x14ac:dyDescent="0.25">
      <c r="A37" s="87" t="s">
        <v>51</v>
      </c>
      <c r="B37" s="87"/>
      <c r="C37" s="87"/>
      <c r="D37" s="87"/>
      <c r="E37" s="87"/>
      <c r="F37" s="87"/>
      <c r="G37" s="87"/>
      <c r="H37" s="87"/>
      <c r="I37" s="1"/>
      <c r="J37" s="1"/>
      <c r="K37" s="1"/>
      <c r="L37" s="1"/>
      <c r="M37" s="1"/>
      <c r="N37" s="1"/>
    </row>
    <row r="38" spans="1:15" customFormat="1" ht="18" x14ac:dyDescent="0.25">
      <c r="A38" s="74"/>
      <c r="B38" s="74"/>
      <c r="C38" s="74"/>
      <c r="D38" s="74"/>
      <c r="E38" s="74"/>
      <c r="F38" s="74"/>
      <c r="G38" s="30"/>
      <c r="H38" s="30"/>
      <c r="I38" s="30"/>
      <c r="J38" s="30"/>
      <c r="K38" s="30"/>
      <c r="L38" s="30"/>
      <c r="M38" s="30"/>
      <c r="N38" s="1"/>
    </row>
    <row r="39" spans="1:15" customFormat="1" ht="18" x14ac:dyDescent="0.25">
      <c r="A39" s="31"/>
      <c r="B39" s="31"/>
      <c r="C39" s="31"/>
      <c r="D39" s="31"/>
      <c r="E39" s="31"/>
      <c r="F39" s="31"/>
      <c r="G39" s="1"/>
      <c r="H39" s="1"/>
      <c r="I39" s="1"/>
      <c r="J39" s="1"/>
      <c r="K39" s="1"/>
      <c r="L39" s="1"/>
      <c r="M39" s="1"/>
      <c r="N39" s="1"/>
    </row>
    <row r="40" spans="1:15" customFormat="1" ht="18" x14ac:dyDescent="0.25">
      <c r="A40" s="88"/>
      <c r="B40" s="88"/>
      <c r="C40" s="88"/>
      <c r="D40" s="88"/>
      <c r="E40" s="88"/>
      <c r="F40" s="32"/>
      <c r="G40" s="32"/>
      <c r="H40" s="1"/>
      <c r="I40" s="1"/>
      <c r="J40" s="1"/>
      <c r="K40" s="1"/>
      <c r="L40" s="1"/>
      <c r="M40" s="1"/>
      <c r="N40" s="1"/>
    </row>
    <row r="41" spans="1:15" customFormat="1" ht="18" x14ac:dyDescent="0.25">
      <c r="A41" s="74"/>
      <c r="B41" s="74"/>
      <c r="C41" s="74"/>
      <c r="D41" s="74"/>
      <c r="E41" s="74"/>
      <c r="F41" s="74"/>
      <c r="G41" s="1"/>
      <c r="H41" s="1"/>
      <c r="I41" s="1"/>
      <c r="J41" s="1"/>
      <c r="K41" s="1"/>
      <c r="L41" s="1"/>
      <c r="M41" s="1"/>
      <c r="N41" s="1"/>
    </row>
    <row r="42" spans="1:15" x14ac:dyDescent="0.25">
      <c r="A42" s="16"/>
      <c r="B42" s="16"/>
      <c r="C42" s="16"/>
      <c r="D42" s="16"/>
      <c r="E42" s="16"/>
      <c r="F42" s="16"/>
    </row>
    <row r="43" spans="1:15" x14ac:dyDescent="0.25">
      <c r="A43" s="16"/>
      <c r="B43" s="16"/>
      <c r="C43" s="16"/>
      <c r="D43" s="16"/>
      <c r="E43" s="16"/>
      <c r="F43" s="16"/>
    </row>
    <row r="44" spans="1:15" x14ac:dyDescent="0.25">
      <c r="A44" s="16"/>
      <c r="B44" s="16"/>
      <c r="C44" s="16"/>
      <c r="D44" s="16"/>
      <c r="E44" s="16"/>
      <c r="F44" s="16"/>
    </row>
    <row r="45" spans="1:15" x14ac:dyDescent="0.25">
      <c r="A45" s="16"/>
      <c r="B45" s="16"/>
      <c r="C45" s="16"/>
      <c r="D45" s="16"/>
      <c r="E45" s="16"/>
      <c r="F45" s="16"/>
    </row>
  </sheetData>
  <mergeCells count="28">
    <mergeCell ref="A4:G4"/>
    <mergeCell ref="H4:M4"/>
    <mergeCell ref="A7:J7"/>
    <mergeCell ref="A8:A9"/>
    <mergeCell ref="B8:B9"/>
    <mergeCell ref="C8:C9"/>
    <mergeCell ref="D8:D9"/>
    <mergeCell ref="A1:G1"/>
    <mergeCell ref="H1:M1"/>
    <mergeCell ref="A2:G2"/>
    <mergeCell ref="H2:M2"/>
    <mergeCell ref="A3:G3"/>
    <mergeCell ref="H3:M3"/>
    <mergeCell ref="E8:H8"/>
    <mergeCell ref="I8:L8"/>
    <mergeCell ref="A41:F41"/>
    <mergeCell ref="A18:J18"/>
    <mergeCell ref="A19:A20"/>
    <mergeCell ref="B19:B20"/>
    <mergeCell ref="C19:C20"/>
    <mergeCell ref="D19:D20"/>
    <mergeCell ref="E19:E20"/>
    <mergeCell ref="F19:I19"/>
    <mergeCell ref="J19:K19"/>
    <mergeCell ref="A37:H37"/>
    <mergeCell ref="L19:O19"/>
    <mergeCell ref="A38:F38"/>
    <mergeCell ref="A40:E40"/>
  </mergeCells>
  <pageMargins left="0.7" right="0.7" top="0.75" bottom="0.75" header="0.3" footer="0.3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Irajzad</dc:creator>
  <cp:lastModifiedBy>Mostafa Danaei</cp:lastModifiedBy>
  <cp:lastPrinted>2017-02-21T13:14:42Z</cp:lastPrinted>
  <dcterms:created xsi:type="dcterms:W3CDTF">2017-01-22T04:47:20Z</dcterms:created>
  <dcterms:modified xsi:type="dcterms:W3CDTF">2017-02-21T13:23:22Z</dcterms:modified>
</cp:coreProperties>
</file>