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20" windowWidth="15480" windowHeight="9405"/>
  </bookViews>
  <sheets>
    <sheet name="پیوست 4" sheetId="4" r:id="rId1"/>
    <sheet name="پیوست 3" sheetId="3" r:id="rId2"/>
    <sheet name="پیوست 2" sheetId="1" r:id="rId3"/>
    <sheet name="پیوست 1" sheetId="2" r:id="rId4"/>
  </sheets>
  <definedNames>
    <definedName name="_xlnm._FilterDatabase" localSheetId="1" hidden="1">'پیوست 3'!$B$4:$W$77</definedName>
    <definedName name="_xlnm.Print_Area" localSheetId="3" xml:space="preserve">  'پیوست 1'!$A$1:$AE$76</definedName>
    <definedName name="_xlnm.Print_Area" localSheetId="2">'پیوست 2'!$B$2:$P$79</definedName>
    <definedName name="_xlnm.Print_Area" localSheetId="0">'پیوست 4'!$A$1:$K$85</definedName>
    <definedName name="_xlnm.Print_Titles" localSheetId="1">'پیوست 3'!$A$4:$IV$4</definedName>
  </definedNames>
  <calcPr calcId="125725"/>
</workbook>
</file>

<file path=xl/calcChain.xml><?xml version="1.0" encoding="utf-8"?>
<calcChain xmlns="http://schemas.openxmlformats.org/spreadsheetml/2006/main">
  <c r="J14" i="4"/>
  <c r="I14"/>
  <c r="H14"/>
  <c r="G14"/>
  <c r="W76" i="3"/>
  <c r="W77" s="1"/>
  <c r="V76"/>
  <c r="V77" s="1"/>
  <c r="U76"/>
  <c r="U77" s="1"/>
  <c r="T76"/>
  <c r="T77" s="1"/>
  <c r="S76"/>
  <c r="S77" s="1"/>
  <c r="R76"/>
  <c r="R77" s="1"/>
  <c r="Q76"/>
  <c r="Q77" s="1"/>
  <c r="P76"/>
  <c r="P77" s="1"/>
  <c r="O76"/>
  <c r="O77" s="1"/>
  <c r="N76"/>
  <c r="N77" s="1"/>
  <c r="M76"/>
  <c r="M77" s="1"/>
  <c r="L76"/>
  <c r="L77" s="1"/>
  <c r="K76"/>
  <c r="K77" s="1"/>
  <c r="J76"/>
  <c r="J77" s="1"/>
  <c r="I76"/>
  <c r="I77" s="1"/>
  <c r="H76"/>
  <c r="H77" s="1"/>
  <c r="G76"/>
  <c r="G77" s="1"/>
  <c r="F76"/>
  <c r="F77" s="1"/>
  <c r="E76"/>
  <c r="E77" s="1"/>
  <c r="D76"/>
  <c r="D77" s="1"/>
  <c r="C76"/>
  <c r="C77" s="1"/>
  <c r="W25"/>
  <c r="V25"/>
  <c r="U25"/>
  <c r="T25"/>
  <c r="S25"/>
  <c r="R25"/>
  <c r="Q25"/>
  <c r="P25"/>
  <c r="O25"/>
  <c r="N25"/>
  <c r="M25"/>
  <c r="L25"/>
  <c r="K25"/>
  <c r="J25"/>
  <c r="I25"/>
  <c r="H25"/>
  <c r="G25"/>
  <c r="F25"/>
  <c r="E25"/>
  <c r="D25"/>
  <c r="C25"/>
  <c r="W14"/>
  <c r="V14"/>
  <c r="U14"/>
  <c r="T14"/>
  <c r="S14"/>
  <c r="R14"/>
  <c r="Q14"/>
  <c r="P14"/>
  <c r="O14"/>
  <c r="N14"/>
  <c r="M14"/>
  <c r="L14"/>
  <c r="K14"/>
  <c r="J14"/>
  <c r="I14"/>
  <c r="H14"/>
  <c r="G14"/>
  <c r="F14"/>
  <c r="E14"/>
  <c r="D14"/>
  <c r="C14"/>
  <c r="W12"/>
  <c r="V12"/>
  <c r="U12"/>
  <c r="T12"/>
  <c r="S12"/>
  <c r="R12"/>
  <c r="Q12"/>
  <c r="P12"/>
  <c r="O12"/>
  <c r="N12"/>
  <c r="M12"/>
  <c r="L12"/>
  <c r="K12"/>
  <c r="J12"/>
  <c r="I12"/>
  <c r="H12"/>
  <c r="G12"/>
  <c r="F12"/>
  <c r="E12"/>
  <c r="D12"/>
  <c r="C12"/>
  <c r="L76" i="1"/>
  <c r="J76"/>
  <c r="I76"/>
  <c r="H76"/>
  <c r="G76"/>
  <c r="F76"/>
  <c r="E76"/>
  <c r="M76" s="1"/>
  <c r="D76"/>
  <c r="M75"/>
  <c r="N75" s="1"/>
  <c r="L75"/>
  <c r="M74"/>
  <c r="N74" s="1"/>
  <c r="L74"/>
  <c r="M73"/>
  <c r="N73" s="1"/>
  <c r="L73"/>
  <c r="M72"/>
  <c r="L72"/>
  <c r="M71"/>
  <c r="N71" s="1"/>
  <c r="L71"/>
  <c r="M70"/>
  <c r="N70" s="1"/>
  <c r="L70"/>
  <c r="M69"/>
  <c r="N69" s="1"/>
  <c r="L69"/>
  <c r="M68"/>
  <c r="N68" s="1"/>
  <c r="L68"/>
  <c r="M67"/>
  <c r="N67" s="1"/>
  <c r="L67"/>
  <c r="M66"/>
  <c r="N66" s="1"/>
  <c r="L66"/>
  <c r="M65"/>
  <c r="N65" s="1"/>
  <c r="L65"/>
  <c r="M64"/>
  <c r="N64" s="1"/>
  <c r="L64"/>
  <c r="M63"/>
  <c r="N63" s="1"/>
  <c r="L63"/>
  <c r="M62"/>
  <c r="N62" s="1"/>
  <c r="L62"/>
  <c r="M61"/>
  <c r="N61" s="1"/>
  <c r="L61"/>
  <c r="M60"/>
  <c r="N60" s="1"/>
  <c r="L60"/>
  <c r="M59"/>
  <c r="N59" s="1"/>
  <c r="L59"/>
  <c r="M58"/>
  <c r="N58" s="1"/>
  <c r="L58"/>
  <c r="M57"/>
  <c r="N57" s="1"/>
  <c r="L57"/>
  <c r="M56"/>
  <c r="N56" s="1"/>
  <c r="L56"/>
  <c r="M55"/>
  <c r="N55" s="1"/>
  <c r="L55"/>
  <c r="M54"/>
  <c r="N54" s="1"/>
  <c r="L54"/>
  <c r="M53"/>
  <c r="N53" s="1"/>
  <c r="L53"/>
  <c r="M52"/>
  <c r="N52" s="1"/>
  <c r="L52"/>
  <c r="M51"/>
  <c r="N51" s="1"/>
  <c r="L51"/>
  <c r="M50"/>
  <c r="N50" s="1"/>
  <c r="L50"/>
  <c r="M49"/>
  <c r="N49" s="1"/>
  <c r="L49"/>
  <c r="M48"/>
  <c r="N48" s="1"/>
  <c r="L48"/>
  <c r="M47"/>
  <c r="N47" s="1"/>
  <c r="L47"/>
  <c r="M46"/>
  <c r="N46" s="1"/>
  <c r="L46"/>
  <c r="M45"/>
  <c r="N45" s="1"/>
  <c r="L45"/>
  <c r="M44"/>
  <c r="N44" s="1"/>
  <c r="L44"/>
  <c r="M43"/>
  <c r="N43" s="1"/>
  <c r="L43"/>
  <c r="M42"/>
  <c r="N42" s="1"/>
  <c r="L42"/>
  <c r="M41"/>
  <c r="N41" s="1"/>
  <c r="L41"/>
  <c r="M40"/>
  <c r="N40" s="1"/>
  <c r="L40"/>
  <c r="M39"/>
  <c r="N39" s="1"/>
  <c r="L39"/>
  <c r="M38"/>
  <c r="N38" s="1"/>
  <c r="L38"/>
  <c r="M37"/>
  <c r="N37" s="1"/>
  <c r="L37"/>
  <c r="M36"/>
  <c r="N36" s="1"/>
  <c r="L36"/>
  <c r="M35"/>
  <c r="N35" s="1"/>
  <c r="L35"/>
  <c r="M34"/>
  <c r="N34" s="1"/>
  <c r="L34"/>
  <c r="M33"/>
  <c r="N33" s="1"/>
  <c r="L33"/>
  <c r="M32"/>
  <c r="N32" s="1"/>
  <c r="L32"/>
  <c r="M31"/>
  <c r="N31" s="1"/>
  <c r="L31"/>
  <c r="M30"/>
  <c r="N30" s="1"/>
  <c r="L30"/>
  <c r="M29"/>
  <c r="N29" s="1"/>
  <c r="L29"/>
  <c r="M28"/>
  <c r="N28" s="1"/>
  <c r="L28"/>
  <c r="J27"/>
  <c r="I27"/>
  <c r="H27"/>
  <c r="G27"/>
  <c r="F27"/>
  <c r="D27"/>
  <c r="M26"/>
  <c r="N26" s="1"/>
  <c r="N27" s="1"/>
  <c r="J25"/>
  <c r="H25"/>
  <c r="G25" s="1"/>
  <c r="F25"/>
  <c r="E25" s="1"/>
  <c r="D25"/>
  <c r="M24"/>
  <c r="L24"/>
  <c r="M23"/>
  <c r="L23"/>
  <c r="M22"/>
  <c r="L22"/>
  <c r="N21"/>
  <c r="M21"/>
  <c r="O21" s="1"/>
  <c r="L21"/>
  <c r="M20"/>
  <c r="L20"/>
  <c r="M19"/>
  <c r="L19"/>
  <c r="N18"/>
  <c r="M18"/>
  <c r="O18" s="1"/>
  <c r="L18"/>
  <c r="N17"/>
  <c r="M17"/>
  <c r="O17" s="1"/>
  <c r="L17"/>
  <c r="N16"/>
  <c r="M16"/>
  <c r="O16" s="1"/>
  <c r="L16"/>
  <c r="N15"/>
  <c r="M15"/>
  <c r="O15" s="1"/>
  <c r="L15"/>
  <c r="K14"/>
  <c r="J14"/>
  <c r="I14"/>
  <c r="H14"/>
  <c r="G14"/>
  <c r="F14"/>
  <c r="E14"/>
  <c r="M14" s="1"/>
  <c r="D14"/>
  <c r="M13"/>
  <c r="J12"/>
  <c r="I12" s="1"/>
  <c r="H12"/>
  <c r="G12" s="1"/>
  <c r="F12"/>
  <c r="E12" s="1"/>
  <c r="D12"/>
  <c r="L26" s="1"/>
  <c r="L27" s="1"/>
  <c r="N11"/>
  <c r="M11"/>
  <c r="O11" s="1"/>
  <c r="L11"/>
  <c r="N10"/>
  <c r="M10"/>
  <c r="O10" s="1"/>
  <c r="L10"/>
  <c r="N9"/>
  <c r="M9"/>
  <c r="O9" s="1"/>
  <c r="L9"/>
  <c r="N8"/>
  <c r="M8"/>
  <c r="O8" s="1"/>
  <c r="L8"/>
  <c r="N7"/>
  <c r="M7"/>
  <c r="O7" s="1"/>
  <c r="L7"/>
  <c r="N6"/>
  <c r="M6"/>
  <c r="O6" s="1"/>
  <c r="L6"/>
  <c r="N5"/>
  <c r="M5"/>
  <c r="O5" s="1"/>
  <c r="L5"/>
  <c r="L12" s="1"/>
  <c r="M25" l="1"/>
  <c r="O76"/>
  <c r="N76"/>
  <c r="M12"/>
  <c r="O26"/>
  <c r="O27" s="1"/>
  <c r="M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3"/>
  <c r="O74"/>
  <c r="O75"/>
  <c r="D77"/>
  <c r="G77" s="1"/>
  <c r="K77"/>
  <c r="L13"/>
  <c r="E77" l="1"/>
  <c r="M77" s="1"/>
  <c r="O77" s="1"/>
  <c r="I77"/>
  <c r="N12"/>
  <c r="O12"/>
  <c r="N25"/>
  <c r="O25"/>
</calcChain>
</file>

<file path=xl/sharedStrings.xml><?xml version="1.0" encoding="utf-8"?>
<sst xmlns="http://schemas.openxmlformats.org/spreadsheetml/2006/main" count="702" uniqueCount="346">
  <si>
    <t>ترکیب داراییهای صندوقهای سرمایه گذاری در مردادماه 1390</t>
  </si>
  <si>
    <t>ردیف</t>
  </si>
  <si>
    <t xml:space="preserve">نام </t>
  </si>
  <si>
    <t>ارزش صندوق</t>
  </si>
  <si>
    <t>ترکیب داراییهای صندوق(%)</t>
  </si>
  <si>
    <t>سایر( ماه قبل)</t>
  </si>
  <si>
    <t>(میلیون ریال)</t>
  </si>
  <si>
    <t>سهام</t>
  </si>
  <si>
    <t>D/T</t>
  </si>
  <si>
    <t>اوراق مشارکت</t>
  </si>
  <si>
    <t>گواهی سپرده</t>
  </si>
  <si>
    <t>نقد*</t>
  </si>
  <si>
    <t>سایر**</t>
  </si>
  <si>
    <t xml:space="preserve">یکم کارگزاری بانک کشاورزي </t>
  </si>
  <si>
    <t>آتيه نوين</t>
  </si>
  <si>
    <t>کارآفرین</t>
  </si>
  <si>
    <t>نوين سامان</t>
  </si>
  <si>
    <t>آرمان کارآفرین</t>
  </si>
  <si>
    <t>امین ملت</t>
  </si>
  <si>
    <t>پارسیان</t>
  </si>
  <si>
    <t>کل صندوقهای سرمایه گذاری در اوراق بهادار با درآمد ثابت</t>
  </si>
  <si>
    <t>بانک گردشگری</t>
  </si>
  <si>
    <t>کل صندوقهای سرمایه گذاری مختلط</t>
  </si>
  <si>
    <t>سپهر اول کارگزاری بانک صادرات</t>
  </si>
  <si>
    <t xml:space="preserve"> یکم ایرانیان</t>
  </si>
  <si>
    <t xml:space="preserve"> مهر ایرانیان</t>
  </si>
  <si>
    <t xml:space="preserve"> ممتاز</t>
  </si>
  <si>
    <t>پیشرو</t>
  </si>
  <si>
    <t>آتیه ملت</t>
  </si>
  <si>
    <t>_</t>
  </si>
  <si>
    <t xml:space="preserve"> امین گلوبال</t>
  </si>
  <si>
    <t>بانک دی</t>
  </si>
  <si>
    <t>تجربه ایرانیان</t>
  </si>
  <si>
    <t>یکم سامان</t>
  </si>
  <si>
    <t>کل صندوقهای سرمایه گذاری در اندازه بزرگ</t>
  </si>
  <si>
    <t>شاخصی کارآفرین</t>
  </si>
  <si>
    <t>کل صندوقهای شاخصی</t>
  </si>
  <si>
    <t xml:space="preserve"> بورسیران</t>
  </si>
  <si>
    <t xml:space="preserve"> پیشتاز</t>
  </si>
  <si>
    <t xml:space="preserve"> آگاه</t>
  </si>
  <si>
    <t xml:space="preserve"> کارگزاری بانک صادرات</t>
  </si>
  <si>
    <t xml:space="preserve"> پویا</t>
  </si>
  <si>
    <t xml:space="preserve"> كارگزاري فارابی</t>
  </si>
  <si>
    <t xml:space="preserve"> کارگزاری بانک ملی</t>
  </si>
  <si>
    <t>عقیق</t>
  </si>
  <si>
    <t xml:space="preserve"> گنجینه بهمن                        </t>
  </si>
  <si>
    <t xml:space="preserve"> كارگزاري بورس بیمه</t>
  </si>
  <si>
    <t>کارآفرینان برتر آینده</t>
  </si>
  <si>
    <t xml:space="preserve"> نوین</t>
  </si>
  <si>
    <t>فیروزه</t>
  </si>
  <si>
    <t xml:space="preserve"> کارگزاری بانک اقتصاد نوین</t>
  </si>
  <si>
    <t>تدبیرگران آگاه</t>
  </si>
  <si>
    <t xml:space="preserve"> پارس</t>
  </si>
  <si>
    <t xml:space="preserve"> سهم آشنا</t>
  </si>
  <si>
    <t xml:space="preserve"> پیشگام</t>
  </si>
  <si>
    <t>تدبیرگران فردا</t>
  </si>
  <si>
    <t xml:space="preserve"> صنعت و معدن</t>
  </si>
  <si>
    <t xml:space="preserve"> حافظ</t>
  </si>
  <si>
    <t>راهنما</t>
  </si>
  <si>
    <t xml:space="preserve">نواندیشان                             </t>
  </si>
  <si>
    <t xml:space="preserve"> کارگزاری بانک تجارت</t>
  </si>
  <si>
    <t>امید ایرانیان</t>
  </si>
  <si>
    <t xml:space="preserve">  پاسارگاد</t>
  </si>
  <si>
    <t xml:space="preserve"> خبرگان</t>
  </si>
  <si>
    <t>بانک کشاورزی</t>
  </si>
  <si>
    <t>ارگ هومن</t>
  </si>
  <si>
    <t>سینا</t>
  </si>
  <si>
    <t xml:space="preserve"> امین کارآفرین</t>
  </si>
  <si>
    <t>تدبیرگر سرمایه</t>
  </si>
  <si>
    <t>نقش جهان</t>
  </si>
  <si>
    <t>رفاه</t>
  </si>
  <si>
    <t xml:space="preserve"> كارگزاري رضوی</t>
  </si>
  <si>
    <t xml:space="preserve"> ایساتیس</t>
  </si>
  <si>
    <t>آرین( گلچین)</t>
  </si>
  <si>
    <t>آپادانا</t>
  </si>
  <si>
    <t xml:space="preserve"> مسکن</t>
  </si>
  <si>
    <t>بورس 24</t>
  </si>
  <si>
    <t>بیمه دی</t>
  </si>
  <si>
    <t xml:space="preserve"> صبا</t>
  </si>
  <si>
    <t>امید سهم</t>
  </si>
  <si>
    <t xml:space="preserve"> شاداب</t>
  </si>
  <si>
    <t>توسعه فردا</t>
  </si>
  <si>
    <t>مهر شریعه</t>
  </si>
  <si>
    <t>توسعه صادرات</t>
  </si>
  <si>
    <t xml:space="preserve"> کارگزاری کاسپین مهر ایرانیان</t>
  </si>
  <si>
    <t>کل صندوقهای سرمایه گذاری در اندازه کوچک</t>
  </si>
  <si>
    <t>کل صندوقهای سرمایه گذاری</t>
  </si>
  <si>
    <t xml:space="preserve">  *شامل سپرده بانکی و موجودی حساب می باشد.</t>
  </si>
  <si>
    <t>**شامل حساب دریافتنی تجاری، حساب فیمابین با کارگزاران و مخارج انتقالی به دوره آتی می باشد، در برخی موارد به علت فروش سهام حساب فیمابین با کارگزاری به صورت موقت مقدار پیدا می کند که این امر توسط کارشناسان این مدیریت به طور مرتب کنترل می شود.</t>
  </si>
  <si>
    <t>وضعیت صندوقهای سرمایه گذاری در پایان سال 1389 و پایان مردادماه سال 1390(پیوست 1)</t>
  </si>
  <si>
    <t>رديف</t>
  </si>
  <si>
    <t>نام صندوق سرمایه گذاری</t>
  </si>
  <si>
    <t>نام مدیر</t>
  </si>
  <si>
    <t>نوع صندوق</t>
  </si>
  <si>
    <t>نرخ سود - تضمین شده یا پیش بینی شده</t>
  </si>
  <si>
    <t>ارزش صندوق در پایان سال 1389(میلیون ريال)</t>
  </si>
  <si>
    <t>ارزش صندوق در پایان مرداد سال 1390 (میلیون ريال)</t>
  </si>
  <si>
    <t>تاریخ آغاز فعالیت</t>
  </si>
  <si>
    <t>عمر صندوق (به ماه)</t>
  </si>
  <si>
    <t>عمر صندوق(به روز)</t>
  </si>
  <si>
    <t>تعداد واحدهاي سرمايه گذاري صندوق</t>
  </si>
  <si>
    <t>سقف واحدهای سرمایه گذاری صندوق</t>
  </si>
  <si>
    <t>ارزش خالص هر واحد سرمايه گذاري(ريال)</t>
  </si>
  <si>
    <t>بازده صندوق در  ماه گذشته (%)</t>
  </si>
  <si>
    <t>بازده صندوق در سه ماه گذشته(%)</t>
  </si>
  <si>
    <t>بازده صندوق  از ابتدای سال تا کنون (%)</t>
  </si>
  <si>
    <t>بازده صندوق در سال گذشته (%)</t>
  </si>
  <si>
    <t>بازده صندوق از ابتداي تأسيس صندوق تاکنون (%)</t>
  </si>
  <si>
    <t>تعداد سرمايه گذاران حقيقي</t>
  </si>
  <si>
    <t>تملك از كل سرمايه گذاران حقيقي(%)</t>
  </si>
  <si>
    <t>تعداد سرمايه گذاران حقوقي</t>
  </si>
  <si>
    <t>تملك از كل سرمايه گذاران حقوقي(%)</t>
  </si>
  <si>
    <t xml:space="preserve">جمع سرمايه گذاران </t>
  </si>
  <si>
    <t>کارگزاری بانک کارآفرین</t>
  </si>
  <si>
    <t>در اوراق بهادار با درآمد ثابت و با تضمین سود</t>
  </si>
  <si>
    <t>1386/04/23</t>
  </si>
  <si>
    <t>کارگزاری بانک کشاورزی</t>
  </si>
  <si>
    <t>در اوراق بهادار با درآمد ثابت و با پیش بینی سود</t>
  </si>
  <si>
    <t>1389/12/25</t>
  </si>
  <si>
    <t>N/A</t>
  </si>
  <si>
    <t>تأمین سرمایه نوین</t>
  </si>
  <si>
    <t>1388/12/26</t>
  </si>
  <si>
    <t>1388/10/21</t>
  </si>
  <si>
    <t>تأمین سرمایه امین</t>
  </si>
  <si>
    <t>1389/02/19</t>
  </si>
  <si>
    <t>-</t>
  </si>
  <si>
    <t>1390/01/14</t>
  </si>
  <si>
    <t>کارگزاری بانک پارسیان</t>
  </si>
  <si>
    <t>1390/01/28</t>
  </si>
  <si>
    <t>کل ص س در اوراق بهادار با درآمد ثابت(جمع/ میانگین ساده)</t>
  </si>
  <si>
    <t>کارگزاری آگاه</t>
  </si>
  <si>
    <t>مختلط</t>
  </si>
  <si>
    <t>1390/04/27</t>
  </si>
  <si>
    <t>کل صندوقهای  سرمایه گذاری مختلط(جمع/ میانگین ساده)</t>
  </si>
  <si>
    <t>کارگزاری بانک صادرات</t>
  </si>
  <si>
    <t>در سهام و با اندازه بزرگ</t>
  </si>
  <si>
    <t>1390/02/13</t>
  </si>
  <si>
    <t>کارگزاری مقید</t>
  </si>
  <si>
    <t>1390/01/31</t>
  </si>
  <si>
    <t>1.11-</t>
  </si>
  <si>
    <t>1.56-</t>
  </si>
  <si>
    <t>ممتاز</t>
  </si>
  <si>
    <t>کارگزاری مفید</t>
  </si>
  <si>
    <t>1388/11/27</t>
  </si>
  <si>
    <t>1.05-</t>
  </si>
  <si>
    <t>يكم ايرانيان</t>
  </si>
  <si>
    <t>1387/11/14</t>
  </si>
  <si>
    <t>بانک دي</t>
  </si>
  <si>
    <t>1390/03/23</t>
  </si>
  <si>
    <t>امين گلوبال</t>
  </si>
  <si>
    <t>1388/04/02</t>
  </si>
  <si>
    <t>مهر ايرانيان</t>
  </si>
  <si>
    <t>1388/01/07</t>
  </si>
  <si>
    <t>يکم سامان</t>
  </si>
  <si>
    <t>کارگزاری بانک سامان</t>
  </si>
  <si>
    <t>1390/03/31</t>
  </si>
  <si>
    <t>تجربه ايرانيان</t>
  </si>
  <si>
    <t>1387/05/05</t>
  </si>
  <si>
    <t>1390/05/23</t>
  </si>
  <si>
    <t>کل صندوقهای سرمایه گذاری در سهام در اندازه بزرگ(جمع/ میانگین ساده)</t>
  </si>
  <si>
    <t>شاخصی کارآفرين</t>
  </si>
  <si>
    <t>شاخصی و در اندازه بزرگ</t>
  </si>
  <si>
    <t>1389/12/24</t>
  </si>
  <si>
    <t>کل صندوقهای شاخصی(جمع/میانگین ساده)</t>
  </si>
  <si>
    <t>آگاه</t>
  </si>
  <si>
    <t>در سهام و با اندازه کوچک</t>
  </si>
  <si>
    <t>1387/05/16</t>
  </si>
  <si>
    <t>پیشتاز</t>
  </si>
  <si>
    <t>1387/02/24</t>
  </si>
  <si>
    <t>0.42-</t>
  </si>
  <si>
    <t>بورسيران</t>
  </si>
  <si>
    <t>کارگزاری بورسیران</t>
  </si>
  <si>
    <t>1388/04/27</t>
  </si>
  <si>
    <t>پويا</t>
  </si>
  <si>
    <t>کارگزاری نهایت نگر</t>
  </si>
  <si>
    <t>1387/01/05</t>
  </si>
  <si>
    <t>فارابي</t>
  </si>
  <si>
    <t>کارگزاری فارابی</t>
  </si>
  <si>
    <t>1388/09/02</t>
  </si>
  <si>
    <t>عقيق</t>
  </si>
  <si>
    <t>1389/12/06</t>
  </si>
  <si>
    <t>بانك صادرات</t>
  </si>
  <si>
    <t>1387/01/11</t>
  </si>
  <si>
    <t>بانك ملي</t>
  </si>
  <si>
    <t>کارگزاری بانک ملی</t>
  </si>
  <si>
    <t>1387/02/21</t>
  </si>
  <si>
    <t>گنجینه بهمن</t>
  </si>
  <si>
    <t>کارگزاری بهمن</t>
  </si>
  <si>
    <t>1389/01/30</t>
  </si>
  <si>
    <t>1.69-</t>
  </si>
  <si>
    <t>فيروزه</t>
  </si>
  <si>
    <t>کارگزاری بانک اقتصاد نوین</t>
  </si>
  <si>
    <t>1389/05/24</t>
  </si>
  <si>
    <t>0.48-</t>
  </si>
  <si>
    <t>0.70-</t>
  </si>
  <si>
    <t>بورس بيمه</t>
  </si>
  <si>
    <t>کارگزاری بورس بیمه</t>
  </si>
  <si>
    <t>1388/02/26</t>
  </si>
  <si>
    <t>تدبيرگران آگاه</t>
  </si>
  <si>
    <t>1389/12/16</t>
  </si>
  <si>
    <t>کارآفرينان برتر آینده</t>
  </si>
  <si>
    <t>1390/02/06</t>
  </si>
  <si>
    <t>نوين</t>
  </si>
  <si>
    <t>کارگزاری تأمین سرمایه نوین</t>
  </si>
  <si>
    <t>بانك اقتصاد نوين</t>
  </si>
  <si>
    <t>1387/10/02</t>
  </si>
  <si>
    <t>سهم آشنا</t>
  </si>
  <si>
    <t>کارگزاری سهم آشنا</t>
  </si>
  <si>
    <t>1387/02/03</t>
  </si>
  <si>
    <t>پارس</t>
  </si>
  <si>
    <t>کارگزاری آبان</t>
  </si>
  <si>
    <t>1388/12/24</t>
  </si>
  <si>
    <t>0.52-</t>
  </si>
  <si>
    <t>حافظ</t>
  </si>
  <si>
    <t>کارگزاری حافظ</t>
  </si>
  <si>
    <t>پيشگام</t>
  </si>
  <si>
    <t>کارگزاری سرمایه گذاری ملی ایران</t>
  </si>
  <si>
    <t>1388/04/28</t>
  </si>
  <si>
    <t>تدبيرگران فردا</t>
  </si>
  <si>
    <t>کارگزاری تدبیرگران فردا</t>
  </si>
  <si>
    <t>1389/09/09</t>
  </si>
  <si>
    <t>کارگزاری راهنمای سرمایه گذاران</t>
  </si>
  <si>
    <t>1389/10/08</t>
  </si>
  <si>
    <t>صنعت و معدن</t>
  </si>
  <si>
    <t>کارگزاری بانک صنعت و معدن</t>
  </si>
  <si>
    <t>1388/04/09</t>
  </si>
  <si>
    <t>3.13-</t>
  </si>
  <si>
    <t>1389/02/12</t>
  </si>
  <si>
    <t>نوانديشان بازار سرمايه</t>
  </si>
  <si>
    <t>کارگزاری نواندیشان بازارسرمایه</t>
  </si>
  <si>
    <t>1389/2/13</t>
  </si>
  <si>
    <t>ارگ</t>
  </si>
  <si>
    <t>کارگزاری ارگ هومن</t>
  </si>
  <si>
    <t>1389/07/20</t>
  </si>
  <si>
    <t>5.32-</t>
  </si>
  <si>
    <t>5.62-</t>
  </si>
  <si>
    <t>1.43-</t>
  </si>
  <si>
    <t>بانک کشاورزي</t>
  </si>
  <si>
    <t>1388/12/16</t>
  </si>
  <si>
    <t>خبرگان سهام</t>
  </si>
  <si>
    <t>کارگزاری خبرگان سهام</t>
  </si>
  <si>
    <t>1387/02/07</t>
  </si>
  <si>
    <t>اميد ايرانيان</t>
  </si>
  <si>
    <t>1389/05/04</t>
  </si>
  <si>
    <t>بانك پاسارگاد</t>
  </si>
  <si>
    <t>کارگزاری بانک پاسارگاد</t>
  </si>
  <si>
    <t>1387/06/11</t>
  </si>
  <si>
    <t>کارگزاری اردیبهشت ایرانیان</t>
  </si>
  <si>
    <t>1.53-</t>
  </si>
  <si>
    <t>صبا</t>
  </si>
  <si>
    <t>کارگزاری صباتأمین</t>
  </si>
  <si>
    <t>0.04-</t>
  </si>
  <si>
    <t>6.02-</t>
  </si>
  <si>
    <t>امين کارآفرين</t>
  </si>
  <si>
    <t>1388/08/24</t>
  </si>
  <si>
    <t>بانك تجارت</t>
  </si>
  <si>
    <t>کارگزاری بانک تجارت</t>
  </si>
  <si>
    <t>1387/05/21</t>
  </si>
  <si>
    <t>کارگزاری آپادانا</t>
  </si>
  <si>
    <t>آرين</t>
  </si>
  <si>
    <t>کارگزاری آراد ایرانیان(گلچین)</t>
  </si>
  <si>
    <t>1387/03/18</t>
  </si>
  <si>
    <t>تدبيرگر سرمايه</t>
  </si>
  <si>
    <t>کارگزاری تدبیرگر سرمایه</t>
  </si>
  <si>
    <t>سينا</t>
  </si>
  <si>
    <t>کارگزاری بهگزین</t>
  </si>
  <si>
    <t>1389/11/11</t>
  </si>
  <si>
    <t>ایساتیس</t>
  </si>
  <si>
    <t>کارگزاری ایساتیس پویا</t>
  </si>
  <si>
    <t>1388/11/28</t>
  </si>
  <si>
    <t>رضوي</t>
  </si>
  <si>
    <t>کارگزاری رضوی</t>
  </si>
  <si>
    <t>1388/07/05</t>
  </si>
  <si>
    <t>بيمه دي</t>
  </si>
  <si>
    <t>1389/04/20</t>
  </si>
  <si>
    <t>کارگزاری بانک رفاه</t>
  </si>
  <si>
    <t>1389/04/16</t>
  </si>
  <si>
    <t>بانک مسکن</t>
  </si>
  <si>
    <t>کارگزاری بانک مسکن</t>
  </si>
  <si>
    <t>1.29-</t>
  </si>
  <si>
    <t>اميد سهم</t>
  </si>
  <si>
    <t>کارگزاری امید سهم</t>
  </si>
  <si>
    <t>1389/12/23</t>
  </si>
  <si>
    <t>شاداب</t>
  </si>
  <si>
    <t>کارگزاری راهبرد سهام</t>
  </si>
  <si>
    <t>1387/06/03</t>
  </si>
  <si>
    <t>6.72-</t>
  </si>
  <si>
    <t>8.15-</t>
  </si>
  <si>
    <t>19.78-</t>
  </si>
  <si>
    <t>24.50-</t>
  </si>
  <si>
    <t>کاسپين مهر ايرانيان</t>
  </si>
  <si>
    <t>کارگزاری کاسپین مهر ایرانیان</t>
  </si>
  <si>
    <t>مهر شريعه</t>
  </si>
  <si>
    <t>کارگزاری مهر آفرین</t>
  </si>
  <si>
    <t>کارگزاری بانک توسعه صادرات</t>
  </si>
  <si>
    <t>1390/02/24</t>
  </si>
  <si>
    <t>کارگزاری توسعه فردا</t>
  </si>
  <si>
    <t>1390/03/21</t>
  </si>
  <si>
    <t>کل ص س در سهام و در اندازه کوچک</t>
  </si>
  <si>
    <t xml:space="preserve">کل </t>
  </si>
  <si>
    <t>حجم معاملات و صدور و ابطال صندوق های سرمایه گذاری در تاریخ 1390/05/31</t>
  </si>
  <si>
    <t>نام صندوق</t>
  </si>
  <si>
    <t>ارزش حجم معاملات(میلیون ریال)</t>
  </si>
  <si>
    <t>ارزش صدور و ابطال(میلیون ریال)</t>
  </si>
  <si>
    <t>از ابتدای سال90*</t>
  </si>
  <si>
    <t>سه ماه گذشته</t>
  </si>
  <si>
    <t>مرداد ماه90</t>
  </si>
  <si>
    <t xml:space="preserve">خرید </t>
  </si>
  <si>
    <t>فروش</t>
  </si>
  <si>
    <t>مابه التفاوت افزایش(کاهش)</t>
  </si>
  <si>
    <t>مجموع</t>
  </si>
  <si>
    <t>خرید</t>
  </si>
  <si>
    <t xml:space="preserve">صدور </t>
  </si>
  <si>
    <t>ابطال</t>
  </si>
  <si>
    <t>کشاورزي درآمد ثابت</t>
  </si>
  <si>
    <t>آرمان</t>
  </si>
  <si>
    <t>پارسيان</t>
  </si>
  <si>
    <t>کل صندوق های سرمایه گذاری در اوراق بهادار با درآمد ثابت</t>
  </si>
  <si>
    <t>بانک گردشگري</t>
  </si>
  <si>
    <t>کل صندوق های سرمایه گذاری مختلط</t>
  </si>
  <si>
    <t>سپهر اول بانک صادرات</t>
  </si>
  <si>
    <t>کل صندوق های سرمایه گذاری در اندازه بزرگ</t>
  </si>
  <si>
    <t>کل صندوق های سرمایه گذاری شاخصی</t>
  </si>
  <si>
    <t>کارآفرينان برتر</t>
  </si>
  <si>
    <t>صباتامین</t>
  </si>
  <si>
    <t>ایساتیس پویا</t>
  </si>
  <si>
    <t>کل صندوق های سرمایه گذاری در اندازه کوچک</t>
  </si>
  <si>
    <t>کل صندوق های سرمایه گذاری</t>
  </si>
  <si>
    <t xml:space="preserve">  *تاریخ گزارشگری: منتهی به 90/5/31 </t>
  </si>
  <si>
    <t>نسبت فعالیت معاملاتی و سرمایه گذاران صندوق های سرمایه گذاری تا پایان مردادماه سال 1390</t>
  </si>
  <si>
    <t>(پیوست 4)</t>
  </si>
  <si>
    <t>از ابتدای سال90</t>
  </si>
  <si>
    <t>ماه گذشته(مرداد ماه90)</t>
  </si>
  <si>
    <t>از ابتدای سال89</t>
  </si>
  <si>
    <t>نصف مجموع</t>
  </si>
  <si>
    <t>نسبت فعالیت معاملاتی*</t>
  </si>
  <si>
    <t>نسبت فعالیت سرمایه گذاران**</t>
  </si>
  <si>
    <t>کل صندوق های شاخصی</t>
  </si>
  <si>
    <t>بورس اوراق بهادار تهران</t>
  </si>
  <si>
    <t>*</t>
  </si>
  <si>
    <t>نسبت فعالیت معاملاتی در مورد صندوق های سرمایه گذاری حاصل تقسیم نصف ارزش معاملاتی توسط صندوق ها در دورۀ مورد نظر ( نصف جمع خرید و فروش صندوق ) بر متوسط ارزش صندوق ها در همان دوره می باشد و در مورد بورس اوراق بهادار تهران، برابر حاصل تقسیم ارزش معاملات خرد وبلوک بورس اوراق بهادار تهران در دورۀ مورد نظر بر متوسط ارزش بازار در همان دوره است.</t>
  </si>
  <si>
    <t>**</t>
  </si>
  <si>
    <t>نسبت فعالیت سرمایه گذاران در مورد صندوق های سرمایه گذاری برابر حاصل تقسیم نصف ارزش واحدهای سرمایه گذاری صادر یا باطل شدۀ صندوق در دورۀ مورد نظر بر متوسط ارزش صندوق ها در همان دوره است.</t>
  </si>
  <si>
    <t>توضیح1: ارزش ریالی معاملات صندوق ها در مردادماه شامل خرید و فروش، مبلغ 1,562 میلیارد ریال بوده است.</t>
  </si>
  <si>
    <t>توضیح2: ارزش ریالی معاملات بورس اوراق بهادار تهران در مردادماه شامل (خرد و بلوک)، مبلغ 10,160 میلیارد ریال بوده است.</t>
  </si>
  <si>
    <t>خوارزمی</t>
  </si>
</sst>
</file>

<file path=xl/styles.xml><?xml version="1.0" encoding="utf-8"?>
<styleSheet xmlns="http://schemas.openxmlformats.org/spreadsheetml/2006/main">
  <numFmts count="2">
    <numFmt numFmtId="43" formatCode="_-* #,##0.00_-;_-* #,##0.00\-;_-* &quot;-&quot;??_-;_-@_-"/>
    <numFmt numFmtId="164" formatCode="#,##0_-;\(#,##0\)"/>
  </numFmts>
  <fonts count="55">
    <font>
      <sz val="11"/>
      <color theme="1"/>
      <name val="Arial"/>
      <family val="2"/>
      <charset val="178"/>
      <scheme val="minor"/>
    </font>
    <font>
      <sz val="11"/>
      <color theme="1"/>
      <name val="Arial"/>
      <family val="2"/>
      <charset val="178"/>
      <scheme val="minor"/>
    </font>
    <font>
      <sz val="11"/>
      <color theme="1"/>
      <name val="B Nazanin"/>
      <charset val="178"/>
    </font>
    <font>
      <sz val="11"/>
      <name val="Arial"/>
      <family val="2"/>
      <charset val="178"/>
      <scheme val="minor"/>
    </font>
    <font>
      <b/>
      <sz val="14"/>
      <color theme="1"/>
      <name val="B Nazanin"/>
      <charset val="178"/>
    </font>
    <font>
      <b/>
      <sz val="12"/>
      <name val="B Nazanin"/>
      <charset val="178"/>
    </font>
    <font>
      <b/>
      <sz val="12"/>
      <color theme="1"/>
      <name val="B Nazanin"/>
      <charset val="178"/>
    </font>
    <font>
      <b/>
      <sz val="11"/>
      <name val="B Nazanin"/>
      <charset val="178"/>
    </font>
    <font>
      <b/>
      <sz val="8"/>
      <color theme="1"/>
      <name val="B Nazanin"/>
      <charset val="178"/>
    </font>
    <font>
      <sz val="11"/>
      <name val="B Nazanin"/>
      <charset val="178"/>
    </font>
    <font>
      <sz val="12"/>
      <color indexed="8"/>
      <name val="B Nazanin"/>
      <charset val="178"/>
    </font>
    <font>
      <sz val="12"/>
      <name val="B Nazanin"/>
      <charset val="178"/>
    </font>
    <font>
      <sz val="10"/>
      <color indexed="8"/>
      <name val="B Nazanin"/>
      <charset val="178"/>
    </font>
    <font>
      <sz val="11"/>
      <color theme="1"/>
      <name val="B Lotus"/>
      <charset val="178"/>
    </font>
    <font>
      <sz val="11"/>
      <color indexed="8"/>
      <name val="Arial"/>
      <family val="2"/>
      <charset val="178"/>
    </font>
    <font>
      <sz val="10"/>
      <name val="Arial"/>
    </font>
    <font>
      <sz val="13"/>
      <name val="Arial"/>
      <family val="2"/>
    </font>
    <font>
      <sz val="16"/>
      <name val="Arial"/>
      <family val="2"/>
    </font>
    <font>
      <sz val="12"/>
      <name val="B Zar"/>
      <charset val="178"/>
    </font>
    <font>
      <sz val="18"/>
      <name val="B Zar"/>
      <charset val="178"/>
    </font>
    <font>
      <sz val="28"/>
      <name val="Arial"/>
      <family val="2"/>
    </font>
    <font>
      <sz val="26"/>
      <name val="B Titr"/>
      <charset val="178"/>
    </font>
    <font>
      <b/>
      <sz val="13"/>
      <name val="Arial"/>
      <family val="2"/>
    </font>
    <font>
      <b/>
      <sz val="16"/>
      <name val="Arial"/>
      <family val="2"/>
    </font>
    <font>
      <b/>
      <sz val="14"/>
      <name val="B Zar"/>
      <charset val="178"/>
    </font>
    <font>
      <b/>
      <sz val="13"/>
      <name val="B Zar"/>
      <charset val="178"/>
    </font>
    <font>
      <b/>
      <sz val="14"/>
      <name val="Arial"/>
      <family val="2"/>
    </font>
    <font>
      <sz val="14"/>
      <name val="B Zar"/>
      <charset val="178"/>
    </font>
    <font>
      <sz val="16"/>
      <name val="B Zar"/>
      <charset val="178"/>
    </font>
    <font>
      <sz val="16"/>
      <color rgb="FFFF0000"/>
      <name val="B Zar"/>
      <charset val="178"/>
    </font>
    <font>
      <sz val="16"/>
      <color theme="1"/>
      <name val="B Zar"/>
      <charset val="178"/>
    </font>
    <font>
      <b/>
      <sz val="10"/>
      <name val="Arial"/>
      <family val="2"/>
    </font>
    <font>
      <sz val="16"/>
      <color theme="1"/>
      <name val="2  Nazanin"/>
      <charset val="178"/>
    </font>
    <font>
      <sz val="14"/>
      <name val="2  Zar"/>
      <charset val="178"/>
    </font>
    <font>
      <sz val="16"/>
      <name val="B Nazanin"/>
      <charset val="178"/>
    </font>
    <font>
      <sz val="20"/>
      <name val="B Zar"/>
      <charset val="178"/>
    </font>
    <font>
      <b/>
      <sz val="16"/>
      <color indexed="8"/>
      <name val="B Nazanin"/>
      <charset val="178"/>
    </font>
    <font>
      <sz val="15"/>
      <color indexed="8"/>
      <name val="B Titr"/>
      <charset val="178"/>
    </font>
    <font>
      <sz val="11"/>
      <color theme="1"/>
      <name val="Arial"/>
      <family val="2"/>
      <scheme val="minor"/>
    </font>
    <font>
      <b/>
      <sz val="11"/>
      <color theme="1"/>
      <name val="B Nazanin"/>
      <charset val="178"/>
    </font>
    <font>
      <sz val="11"/>
      <color theme="1"/>
      <name val="2  Nazanin"/>
      <charset val="178"/>
    </font>
    <font>
      <sz val="11"/>
      <name val="2  Nazanin"/>
      <charset val="178"/>
    </font>
    <font>
      <sz val="11"/>
      <name val="Arial"/>
      <family val="2"/>
      <scheme val="minor"/>
    </font>
    <font>
      <sz val="11"/>
      <color indexed="8"/>
      <name val="B Nazanin"/>
      <charset val="178"/>
    </font>
    <font>
      <sz val="10"/>
      <name val="B Nazanin"/>
      <charset val="178"/>
    </font>
    <font>
      <sz val="12"/>
      <color theme="1"/>
      <name val="B Nazanin"/>
      <charset val="178"/>
    </font>
    <font>
      <sz val="12"/>
      <color theme="1"/>
      <name val="2  Nazanin"/>
      <charset val="178"/>
    </font>
    <font>
      <sz val="11"/>
      <color rgb="FF000000"/>
      <name val="B Nazanin"/>
      <charset val="178"/>
    </font>
    <font>
      <sz val="11"/>
      <color rgb="FFFF0000"/>
      <name val="2  Nazanin"/>
      <charset val="178"/>
    </font>
    <font>
      <b/>
      <sz val="14"/>
      <color theme="1"/>
      <name val="B Lotus"/>
      <charset val="178"/>
    </font>
    <font>
      <sz val="11"/>
      <color theme="1"/>
      <name val="B Zar"/>
      <charset val="178"/>
    </font>
    <font>
      <sz val="13"/>
      <color theme="1"/>
      <name val="B Nazanin"/>
      <charset val="178"/>
    </font>
    <font>
      <sz val="13"/>
      <name val="B Nazanin"/>
      <charset val="178"/>
    </font>
    <font>
      <sz val="13"/>
      <name val="Arial"/>
      <family val="2"/>
      <scheme val="minor"/>
    </font>
    <font>
      <b/>
      <sz val="11"/>
      <color theme="1"/>
      <name val="2  Nazanin"/>
      <charset val="178"/>
    </font>
  </fonts>
  <fills count="10">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rgb="FFE6E100"/>
        <bgColor indexed="64"/>
      </patternFill>
    </fill>
    <fill>
      <patternFill patternType="solid">
        <fgColor rgb="FFFFFF99"/>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0" tint="-0.24994659260841701"/>
        <bgColor indexed="64"/>
      </patternFill>
    </fill>
  </fills>
  <borders count="28">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right/>
      <top/>
      <bottom style="medium">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bottom/>
      <diagonal/>
    </border>
    <border>
      <left style="thin">
        <color indexed="64"/>
      </left>
      <right/>
      <top style="thin">
        <color indexed="64"/>
      </top>
      <bottom style="medium">
        <color indexed="64"/>
      </bottom>
      <diagonal/>
    </border>
    <border>
      <left/>
      <right/>
      <top style="medium">
        <color indexed="64"/>
      </top>
      <bottom/>
      <diagonal/>
    </border>
  </borders>
  <cellStyleXfs count="8">
    <xf numFmtId="0" fontId="0" fillId="0" borderId="0"/>
    <xf numFmtId="9" fontId="14" fillId="0" borderId="0" applyFont="0" applyFill="0" applyBorder="0" applyAlignment="0" applyProtection="0"/>
    <xf numFmtId="0" fontId="15" fillId="0" borderId="0"/>
    <xf numFmtId="0" fontId="1" fillId="0" borderId="0"/>
    <xf numFmtId="0" fontId="38" fillId="0" borderId="0"/>
    <xf numFmtId="0" fontId="38" fillId="0" borderId="0"/>
    <xf numFmtId="43" fontId="14" fillId="0" borderId="0" applyFont="0" applyFill="0" applyBorder="0" applyAlignment="0" applyProtection="0"/>
    <xf numFmtId="43" fontId="14" fillId="0" borderId="0" applyFont="0" applyFill="0" applyBorder="0" applyAlignment="0" applyProtection="0"/>
  </cellStyleXfs>
  <cellXfs count="357">
    <xf numFmtId="0" fontId="0" fillId="0" borderId="0" xfId="0"/>
    <xf numFmtId="0" fontId="2" fillId="0" borderId="0" xfId="0" applyFont="1" applyAlignment="1">
      <alignment horizontal="center" vertical="center" readingOrder="2"/>
    </xf>
    <xf numFmtId="2" fontId="3" fillId="0" borderId="0" xfId="0" applyNumberFormat="1" applyFont="1"/>
    <xf numFmtId="2" fontId="0" fillId="0" borderId="0" xfId="0" applyNumberFormat="1"/>
    <xf numFmtId="2" fontId="2" fillId="0" borderId="0" xfId="0" applyNumberFormat="1" applyFont="1"/>
    <xf numFmtId="1" fontId="0" fillId="0" borderId="0" xfId="0" applyNumberFormat="1"/>
    <xf numFmtId="0" fontId="2" fillId="0" borderId="1" xfId="0" applyFont="1" applyBorder="1" applyAlignment="1">
      <alignment horizontal="center" vertical="center" readingOrder="2"/>
    </xf>
    <xf numFmtId="0" fontId="5" fillId="2" borderId="5" xfId="0" applyFont="1" applyFill="1" applyBorder="1" applyAlignment="1">
      <alignment horizontal="center" vertical="center"/>
    </xf>
    <xf numFmtId="0" fontId="2" fillId="0" borderId="5" xfId="0" applyFont="1" applyBorder="1" applyAlignment="1">
      <alignment vertical="center"/>
    </xf>
    <xf numFmtId="1" fontId="2" fillId="0" borderId="5" xfId="0" applyNumberFormat="1" applyFont="1" applyBorder="1" applyAlignment="1">
      <alignment vertical="center"/>
    </xf>
    <xf numFmtId="0" fontId="7" fillId="2" borderId="5" xfId="0" applyFont="1" applyFill="1" applyBorder="1" applyAlignment="1">
      <alignment horizontal="center" vertical="center"/>
    </xf>
    <xf numFmtId="2" fontId="4" fillId="2" borderId="5" xfId="0" applyNumberFormat="1" applyFont="1" applyFill="1" applyBorder="1" applyAlignment="1">
      <alignment horizontal="center" vertical="center"/>
    </xf>
    <xf numFmtId="2" fontId="8" fillId="2" borderId="5" xfId="0" applyNumberFormat="1" applyFont="1" applyFill="1" applyBorder="1" applyAlignment="1">
      <alignment horizontal="center" vertical="center"/>
    </xf>
    <xf numFmtId="2" fontId="6" fillId="2" borderId="5" xfId="0" applyNumberFormat="1" applyFont="1" applyFill="1" applyBorder="1" applyAlignment="1">
      <alignment horizontal="center" vertical="center"/>
    </xf>
    <xf numFmtId="0" fontId="9" fillId="3" borderId="4" xfId="0" applyFont="1" applyFill="1" applyBorder="1" applyAlignment="1">
      <alignment horizontal="center" vertical="center" readingOrder="2"/>
    </xf>
    <xf numFmtId="0" fontId="10" fillId="3" borderId="5" xfId="0" applyFont="1" applyFill="1" applyBorder="1" applyAlignment="1">
      <alignment vertical="center"/>
    </xf>
    <xf numFmtId="3" fontId="9" fillId="3" borderId="5" xfId="0" applyNumberFormat="1" applyFont="1" applyFill="1" applyBorder="1" applyAlignment="1">
      <alignment horizontal="center"/>
    </xf>
    <xf numFmtId="2" fontId="9" fillId="3" borderId="5" xfId="0" applyNumberFormat="1" applyFont="1" applyFill="1" applyBorder="1" applyAlignment="1">
      <alignment horizontal="center"/>
    </xf>
    <xf numFmtId="2" fontId="2" fillId="3" borderId="5" xfId="0" applyNumberFormat="1" applyFont="1" applyFill="1" applyBorder="1" applyAlignment="1">
      <alignment horizontal="center"/>
    </xf>
    <xf numFmtId="1" fontId="2" fillId="3" borderId="5" xfId="0" applyNumberFormat="1" applyFont="1" applyFill="1" applyBorder="1" applyAlignment="1">
      <alignment horizontal="center"/>
    </xf>
    <xf numFmtId="2" fontId="2" fillId="3" borderId="6" xfId="0" applyNumberFormat="1" applyFont="1" applyFill="1" applyBorder="1" applyAlignment="1">
      <alignment horizontal="center"/>
    </xf>
    <xf numFmtId="0" fontId="3" fillId="3" borderId="0" xfId="0" applyFont="1" applyFill="1"/>
    <xf numFmtId="0" fontId="2" fillId="4" borderId="4" xfId="0" applyFont="1" applyFill="1" applyBorder="1" applyAlignment="1">
      <alignment horizontal="center" vertical="center" readingOrder="2"/>
    </xf>
    <xf numFmtId="0" fontId="10" fillId="4" borderId="5" xfId="0" applyFont="1" applyFill="1" applyBorder="1" applyAlignment="1">
      <alignment vertical="center"/>
    </xf>
    <xf numFmtId="3" fontId="9" fillId="4" borderId="5" xfId="0" applyNumberFormat="1" applyFont="1" applyFill="1" applyBorder="1" applyAlignment="1">
      <alignment horizontal="center"/>
    </xf>
    <xf numFmtId="2" fontId="9" fillId="4" borderId="5" xfId="0" applyNumberFormat="1" applyFont="1" applyFill="1" applyBorder="1" applyAlignment="1">
      <alignment horizontal="center"/>
    </xf>
    <xf numFmtId="2" fontId="2" fillId="4" borderId="5" xfId="0" applyNumberFormat="1" applyFont="1" applyFill="1" applyBorder="1" applyAlignment="1">
      <alignment horizontal="center"/>
    </xf>
    <xf numFmtId="1" fontId="2" fillId="4" borderId="5" xfId="0" applyNumberFormat="1" applyFont="1" applyFill="1" applyBorder="1" applyAlignment="1">
      <alignment horizontal="center"/>
    </xf>
    <xf numFmtId="2" fontId="2" fillId="4" borderId="6" xfId="0" applyNumberFormat="1" applyFont="1" applyFill="1" applyBorder="1" applyAlignment="1">
      <alignment horizontal="center"/>
    </xf>
    <xf numFmtId="0" fontId="2" fillId="3" borderId="4" xfId="0" applyFont="1" applyFill="1" applyBorder="1" applyAlignment="1">
      <alignment horizontal="center" vertical="center" readingOrder="2"/>
    </xf>
    <xf numFmtId="0" fontId="11" fillId="3" borderId="5" xfId="0" applyFont="1" applyFill="1" applyBorder="1" applyAlignment="1">
      <alignment vertical="center"/>
    </xf>
    <xf numFmtId="1" fontId="9" fillId="3" borderId="5" xfId="0" applyNumberFormat="1" applyFont="1" applyFill="1" applyBorder="1" applyAlignment="1">
      <alignment horizontal="center"/>
    </xf>
    <xf numFmtId="2" fontId="9" fillId="3" borderId="6" xfId="0" applyNumberFormat="1" applyFont="1" applyFill="1" applyBorder="1" applyAlignment="1">
      <alignment horizontal="center"/>
    </xf>
    <xf numFmtId="0" fontId="10" fillId="3" borderId="7" xfId="0" applyFont="1" applyFill="1" applyBorder="1" applyAlignment="1">
      <alignment vertical="center"/>
    </xf>
    <xf numFmtId="3" fontId="9" fillId="2" borderId="5" xfId="0" applyNumberFormat="1" applyFont="1" applyFill="1" applyBorder="1" applyAlignment="1">
      <alignment horizontal="center"/>
    </xf>
    <xf numFmtId="2" fontId="9" fillId="2" borderId="5" xfId="0" applyNumberFormat="1" applyFont="1" applyFill="1" applyBorder="1" applyAlignment="1">
      <alignment horizontal="center"/>
    </xf>
    <xf numFmtId="2" fontId="2" fillId="2" borderId="5" xfId="0" applyNumberFormat="1" applyFont="1" applyFill="1" applyBorder="1" applyAlignment="1">
      <alignment horizontal="center"/>
    </xf>
    <xf numFmtId="2" fontId="2" fillId="5" borderId="5" xfId="0" applyNumberFormat="1" applyFont="1" applyFill="1" applyBorder="1" applyAlignment="1">
      <alignment horizontal="center"/>
    </xf>
    <xf numFmtId="2" fontId="2" fillId="2" borderId="6" xfId="0" applyNumberFormat="1" applyFont="1" applyFill="1" applyBorder="1" applyAlignment="1">
      <alignment horizontal="center"/>
    </xf>
    <xf numFmtId="0" fontId="11" fillId="4" borderId="5" xfId="0" applyFont="1" applyFill="1" applyBorder="1" applyAlignment="1">
      <alignment vertical="center"/>
    </xf>
    <xf numFmtId="0" fontId="11" fillId="4" borderId="5" xfId="0" applyFont="1" applyFill="1" applyBorder="1" applyAlignment="1">
      <alignment horizontal="center" vertical="center"/>
    </xf>
    <xf numFmtId="0" fontId="11" fillId="4" borderId="6" xfId="0" applyFont="1" applyFill="1" applyBorder="1" applyAlignment="1">
      <alignment horizontal="center" vertical="center"/>
    </xf>
    <xf numFmtId="0" fontId="9" fillId="4" borderId="4" xfId="0" applyFont="1" applyFill="1" applyBorder="1" applyAlignment="1">
      <alignment horizontal="center" vertical="center" readingOrder="2"/>
    </xf>
    <xf numFmtId="4" fontId="9" fillId="2" borderId="5" xfId="0" applyNumberFormat="1" applyFont="1" applyFill="1" applyBorder="1" applyAlignment="1">
      <alignment horizontal="center"/>
    </xf>
    <xf numFmtId="0" fontId="0" fillId="3" borderId="0" xfId="0" applyFill="1"/>
    <xf numFmtId="0" fontId="0" fillId="0" borderId="0" xfId="0" applyFill="1"/>
    <xf numFmtId="3" fontId="9" fillId="2" borderId="5" xfId="0" applyNumberFormat="1" applyFont="1" applyFill="1" applyBorder="1" applyAlignment="1">
      <alignment horizontal="center" vertical="center"/>
    </xf>
    <xf numFmtId="2" fontId="9" fillId="2" borderId="6" xfId="0" applyNumberFormat="1" applyFont="1" applyFill="1" applyBorder="1" applyAlignment="1">
      <alignment horizontal="center"/>
    </xf>
    <xf numFmtId="0" fontId="2" fillId="3" borderId="5" xfId="0" applyFont="1" applyFill="1" applyBorder="1" applyAlignment="1">
      <alignment horizontal="center"/>
    </xf>
    <xf numFmtId="0" fontId="2" fillId="0" borderId="4" xfId="0" applyFont="1" applyBorder="1" applyAlignment="1">
      <alignment horizontal="center" vertical="center" readingOrder="2"/>
    </xf>
    <xf numFmtId="0" fontId="13" fillId="0" borderId="5" xfId="0" applyFont="1" applyBorder="1"/>
    <xf numFmtId="1" fontId="13" fillId="0" borderId="5" xfId="0" applyNumberFormat="1" applyFont="1" applyBorder="1"/>
    <xf numFmtId="2" fontId="13" fillId="0" borderId="6" xfId="0" applyNumberFormat="1" applyFont="1" applyBorder="1"/>
    <xf numFmtId="0" fontId="13" fillId="0" borderId="0" xfId="0" applyFont="1"/>
    <xf numFmtId="0" fontId="2" fillId="0" borderId="9" xfId="0" applyFont="1" applyBorder="1" applyAlignment="1">
      <alignment horizontal="center" vertical="center" readingOrder="2"/>
    </xf>
    <xf numFmtId="0" fontId="13" fillId="0" borderId="10" xfId="0" applyFont="1" applyBorder="1"/>
    <xf numFmtId="1" fontId="13" fillId="0" borderId="10" xfId="0" applyNumberFormat="1" applyFont="1" applyBorder="1"/>
    <xf numFmtId="2" fontId="13" fillId="0" borderId="11" xfId="0" applyNumberFormat="1" applyFont="1" applyBorder="1"/>
    <xf numFmtId="0" fontId="3" fillId="0" borderId="0" xfId="0" applyFont="1"/>
    <xf numFmtId="3" fontId="16" fillId="0" borderId="0" xfId="2" applyNumberFormat="1" applyFont="1" applyAlignment="1">
      <alignment readingOrder="2"/>
    </xf>
    <xf numFmtId="0" fontId="17" fillId="0" borderId="0" xfId="2" applyFont="1" applyAlignment="1">
      <alignment readingOrder="2"/>
    </xf>
    <xf numFmtId="0" fontId="15" fillId="0" borderId="0" xfId="2" applyAlignment="1">
      <alignment readingOrder="2"/>
    </xf>
    <xf numFmtId="0" fontId="18" fillId="0" borderId="0" xfId="2" applyFont="1" applyAlignment="1">
      <alignment horizontal="right" readingOrder="2"/>
    </xf>
    <xf numFmtId="0" fontId="19" fillId="0" borderId="0" xfId="2" applyFont="1" applyAlignment="1">
      <alignment horizontal="right" readingOrder="2"/>
    </xf>
    <xf numFmtId="0" fontId="19" fillId="0" borderId="0" xfId="2" applyFont="1" applyAlignment="1">
      <alignment horizontal="center" readingOrder="2"/>
    </xf>
    <xf numFmtId="1" fontId="15" fillId="0" borderId="0" xfId="2" applyNumberFormat="1" applyAlignment="1">
      <alignment readingOrder="2"/>
    </xf>
    <xf numFmtId="3" fontId="15" fillId="0" borderId="0" xfId="2" applyNumberFormat="1" applyAlignment="1">
      <alignment horizontal="center" vertical="center" readingOrder="2"/>
    </xf>
    <xf numFmtId="0" fontId="15" fillId="0" borderId="0" xfId="2" applyAlignment="1">
      <alignment horizontal="center" vertical="center" readingOrder="2"/>
    </xf>
    <xf numFmtId="2" fontId="15" fillId="0" borderId="0" xfId="2" applyNumberFormat="1" applyAlignment="1">
      <alignment readingOrder="2"/>
    </xf>
    <xf numFmtId="3" fontId="15" fillId="0" borderId="0" xfId="2" applyNumberFormat="1" applyAlignment="1">
      <alignment readingOrder="2"/>
    </xf>
    <xf numFmtId="0" fontId="20" fillId="0" borderId="0" xfId="2" applyFont="1" applyAlignment="1">
      <alignment readingOrder="2"/>
    </xf>
    <xf numFmtId="3" fontId="20" fillId="0" borderId="0" xfId="2" applyNumberFormat="1" applyFont="1" applyAlignment="1">
      <alignment readingOrder="2"/>
    </xf>
    <xf numFmtId="3" fontId="22" fillId="0" borderId="0" xfId="2" applyNumberFormat="1" applyFont="1" applyAlignment="1">
      <alignment readingOrder="2"/>
    </xf>
    <xf numFmtId="0" fontId="23" fillId="0" borderId="0" xfId="2" applyFont="1" applyAlignment="1">
      <alignment readingOrder="2"/>
    </xf>
    <xf numFmtId="0" fontId="24" fillId="6" borderId="12" xfId="2" applyFont="1" applyFill="1" applyBorder="1" applyAlignment="1">
      <alignment horizontal="center" vertical="center" readingOrder="2"/>
    </xf>
    <xf numFmtId="0" fontId="25" fillId="6" borderId="12" xfId="2" applyFont="1" applyFill="1" applyBorder="1" applyAlignment="1">
      <alignment horizontal="center" vertical="center" readingOrder="2"/>
    </xf>
    <xf numFmtId="0" fontId="25" fillId="6" borderId="12" xfId="2" applyFont="1" applyFill="1" applyBorder="1" applyAlignment="1">
      <alignment horizontal="center" vertical="center" wrapText="1" readingOrder="2"/>
    </xf>
    <xf numFmtId="3" fontId="25" fillId="6" borderId="12" xfId="2" applyNumberFormat="1" applyFont="1" applyFill="1" applyBorder="1" applyAlignment="1">
      <alignment horizontal="center" vertical="center" wrapText="1" readingOrder="2"/>
    </xf>
    <xf numFmtId="2" fontId="25" fillId="6" borderId="12" xfId="2" applyNumberFormat="1" applyFont="1" applyFill="1" applyBorder="1" applyAlignment="1">
      <alignment horizontal="center" vertical="center" wrapText="1" readingOrder="2"/>
    </xf>
    <xf numFmtId="0" fontId="26" fillId="0" borderId="0" xfId="2" applyFont="1" applyAlignment="1">
      <alignment readingOrder="2"/>
    </xf>
    <xf numFmtId="0" fontId="27" fillId="7" borderId="12" xfId="2" applyNumberFormat="1" applyFont="1" applyFill="1" applyBorder="1" applyAlignment="1">
      <alignment horizontal="center" vertical="center" readingOrder="2"/>
    </xf>
    <xf numFmtId="0" fontId="27" fillId="7" borderId="12" xfId="2" applyFont="1" applyFill="1" applyBorder="1" applyAlignment="1">
      <alignment horizontal="right" vertical="center" readingOrder="2"/>
    </xf>
    <xf numFmtId="0" fontId="27" fillId="7" borderId="12" xfId="2" applyFont="1" applyFill="1" applyBorder="1" applyAlignment="1">
      <alignment horizontal="center" vertical="center" readingOrder="2"/>
    </xf>
    <xf numFmtId="0" fontId="27" fillId="7" borderId="12" xfId="2" applyFont="1" applyFill="1" applyBorder="1" applyAlignment="1">
      <alignment horizontal="center" vertical="center" wrapText="1" readingOrder="2"/>
    </xf>
    <xf numFmtId="0" fontId="28" fillId="7" borderId="12" xfId="2" applyFont="1" applyFill="1" applyBorder="1" applyAlignment="1">
      <alignment horizontal="center" vertical="center" wrapText="1" readingOrder="2"/>
    </xf>
    <xf numFmtId="3" fontId="28" fillId="7" borderId="12" xfId="2" applyNumberFormat="1" applyFont="1" applyFill="1" applyBorder="1" applyAlignment="1">
      <alignment horizontal="center" vertical="center" readingOrder="2"/>
    </xf>
    <xf numFmtId="3" fontId="28" fillId="7" borderId="5" xfId="2" applyNumberFormat="1" applyFont="1" applyFill="1" applyBorder="1" applyAlignment="1">
      <alignment horizontal="center" vertical="center" readingOrder="2"/>
    </xf>
    <xf numFmtId="0" fontId="28" fillId="7" borderId="12" xfId="2" applyFont="1" applyFill="1" applyBorder="1" applyAlignment="1">
      <alignment horizontal="center" vertical="center" readingOrder="2"/>
    </xf>
    <xf numFmtId="1" fontId="28" fillId="7" borderId="12" xfId="2" applyNumberFormat="1" applyFont="1" applyFill="1" applyBorder="1" applyAlignment="1">
      <alignment horizontal="center" vertical="center" readingOrder="2"/>
    </xf>
    <xf numFmtId="1" fontId="29" fillId="7" borderId="12" xfId="2" applyNumberFormat="1" applyFont="1" applyFill="1" applyBorder="1" applyAlignment="1">
      <alignment horizontal="center" vertical="center" readingOrder="2"/>
    </xf>
    <xf numFmtId="2" fontId="28" fillId="7" borderId="12" xfId="2" applyNumberFormat="1" applyFont="1" applyFill="1" applyBorder="1" applyAlignment="1">
      <alignment horizontal="center" vertical="center" readingOrder="2"/>
    </xf>
    <xf numFmtId="4" fontId="28" fillId="7" borderId="12" xfId="2" applyNumberFormat="1" applyFont="1" applyFill="1" applyBorder="1" applyAlignment="1">
      <alignment horizontal="center" vertical="center" readingOrder="2"/>
    </xf>
    <xf numFmtId="0" fontId="27" fillId="3" borderId="12" xfId="2" applyNumberFormat="1" applyFont="1" applyFill="1" applyBorder="1" applyAlignment="1">
      <alignment horizontal="center" vertical="center" readingOrder="2"/>
    </xf>
    <xf numFmtId="0" fontId="27" fillId="3" borderId="12" xfId="2" applyFont="1" applyFill="1" applyBorder="1" applyAlignment="1">
      <alignment horizontal="right" vertical="center" readingOrder="2"/>
    </xf>
    <xf numFmtId="0" fontId="27" fillId="3" borderId="12" xfId="2" applyFont="1" applyFill="1" applyBorder="1" applyAlignment="1">
      <alignment horizontal="center" vertical="center" readingOrder="2"/>
    </xf>
    <xf numFmtId="0" fontId="27" fillId="3" borderId="12" xfId="2" applyFont="1" applyFill="1" applyBorder="1" applyAlignment="1">
      <alignment horizontal="center" vertical="center" wrapText="1" readingOrder="2"/>
    </xf>
    <xf numFmtId="0" fontId="28" fillId="3" borderId="12" xfId="2" applyFont="1" applyFill="1" applyBorder="1" applyAlignment="1">
      <alignment horizontal="center" vertical="center" wrapText="1" readingOrder="2"/>
    </xf>
    <xf numFmtId="3" fontId="28" fillId="3" borderId="12" xfId="2" applyNumberFormat="1" applyFont="1" applyFill="1" applyBorder="1" applyAlignment="1">
      <alignment horizontal="center" vertical="center" readingOrder="2"/>
    </xf>
    <xf numFmtId="3" fontId="28" fillId="0" borderId="5" xfId="2" applyNumberFormat="1" applyFont="1" applyBorder="1" applyAlignment="1">
      <alignment horizontal="center" vertical="center" readingOrder="2"/>
    </xf>
    <xf numFmtId="2" fontId="28" fillId="3" borderId="12" xfId="2" applyNumberFormat="1" applyFont="1" applyFill="1" applyBorder="1" applyAlignment="1">
      <alignment horizontal="center" vertical="center" readingOrder="2"/>
    </xf>
    <xf numFmtId="0" fontId="28" fillId="0" borderId="5" xfId="2" applyNumberFormat="1" applyFont="1" applyBorder="1" applyAlignment="1">
      <alignment horizontal="center" vertical="center" readingOrder="2"/>
    </xf>
    <xf numFmtId="0" fontId="28" fillId="7" borderId="5" xfId="2" applyNumberFormat="1" applyFont="1" applyFill="1" applyBorder="1" applyAlignment="1">
      <alignment horizontal="center" vertical="center" readingOrder="2"/>
    </xf>
    <xf numFmtId="1" fontId="28" fillId="3" borderId="12" xfId="2" applyNumberFormat="1" applyFont="1" applyFill="1" applyBorder="1" applyAlignment="1">
      <alignment horizontal="center" vertical="center" readingOrder="2"/>
    </xf>
    <xf numFmtId="0" fontId="28" fillId="3" borderId="12" xfId="2" applyFont="1" applyFill="1" applyBorder="1" applyAlignment="1">
      <alignment horizontal="center" vertical="center" readingOrder="2"/>
    </xf>
    <xf numFmtId="0" fontId="30" fillId="0" borderId="5" xfId="2" applyNumberFormat="1" applyFont="1" applyBorder="1" applyAlignment="1">
      <alignment horizontal="center" vertical="center" readingOrder="2"/>
    </xf>
    <xf numFmtId="3" fontId="30" fillId="7" borderId="5" xfId="2" applyNumberFormat="1" applyFont="1" applyFill="1" applyBorder="1" applyAlignment="1">
      <alignment horizontal="center" vertical="center" readingOrder="2"/>
    </xf>
    <xf numFmtId="3" fontId="30" fillId="0" borderId="5" xfId="2" applyNumberFormat="1" applyFont="1" applyBorder="1" applyAlignment="1">
      <alignment horizontal="center" vertical="center" readingOrder="2"/>
    </xf>
    <xf numFmtId="0" fontId="27" fillId="2" borderId="12" xfId="2" applyFont="1" applyFill="1" applyBorder="1" applyAlignment="1">
      <alignment horizontal="center" vertical="center" readingOrder="2"/>
    </xf>
    <xf numFmtId="0" fontId="27" fillId="2" borderId="12" xfId="2" applyNumberFormat="1" applyFont="1" applyFill="1" applyBorder="1" applyAlignment="1">
      <alignment horizontal="center" vertical="center" readingOrder="2"/>
    </xf>
    <xf numFmtId="0" fontId="28" fillId="2" borderId="12" xfId="2" applyNumberFormat="1" applyFont="1" applyFill="1" applyBorder="1" applyAlignment="1">
      <alignment horizontal="center" vertical="center" readingOrder="2"/>
    </xf>
    <xf numFmtId="3" fontId="28" fillId="2" borderId="12" xfId="2" applyNumberFormat="1" applyFont="1" applyFill="1" applyBorder="1" applyAlignment="1">
      <alignment horizontal="center" vertical="center" readingOrder="2"/>
    </xf>
    <xf numFmtId="3" fontId="28" fillId="2" borderId="13" xfId="2" applyNumberFormat="1" applyFont="1" applyFill="1" applyBorder="1" applyAlignment="1">
      <alignment horizontal="center" vertical="center" readingOrder="2"/>
    </xf>
    <xf numFmtId="0" fontId="28" fillId="2" borderId="12" xfId="2" applyFont="1" applyFill="1" applyBorder="1" applyAlignment="1">
      <alignment horizontal="center" vertical="center" readingOrder="2"/>
    </xf>
    <xf numFmtId="1" fontId="28" fillId="2" borderId="12" xfId="2" applyNumberFormat="1" applyFont="1" applyFill="1" applyBorder="1" applyAlignment="1">
      <alignment horizontal="center" vertical="center" readingOrder="2"/>
    </xf>
    <xf numFmtId="3" fontId="29" fillId="2" borderId="12" xfId="2" applyNumberFormat="1" applyFont="1" applyFill="1" applyBorder="1" applyAlignment="1">
      <alignment horizontal="center" vertical="center" readingOrder="2"/>
    </xf>
    <xf numFmtId="2" fontId="28" fillId="2" borderId="12" xfId="2" applyNumberFormat="1" applyFont="1" applyFill="1" applyBorder="1" applyAlignment="1">
      <alignment horizontal="center" vertical="center" wrapText="1" readingOrder="2"/>
    </xf>
    <xf numFmtId="3" fontId="28" fillId="2" borderId="12" xfId="2" applyNumberFormat="1" applyFont="1" applyFill="1" applyBorder="1" applyAlignment="1">
      <alignment horizontal="center" vertical="center" wrapText="1" readingOrder="2"/>
    </xf>
    <xf numFmtId="0" fontId="31" fillId="0" borderId="0" xfId="2" applyFont="1" applyAlignment="1">
      <alignment horizontal="center" vertical="center" wrapText="1" readingOrder="2"/>
    </xf>
    <xf numFmtId="3" fontId="31" fillId="0" borderId="0" xfId="2" applyNumberFormat="1" applyFont="1" applyAlignment="1">
      <alignment horizontal="center" vertical="center" wrapText="1" readingOrder="2"/>
    </xf>
    <xf numFmtId="3" fontId="16" fillId="3" borderId="0" xfId="2" applyNumberFormat="1" applyFont="1" applyFill="1" applyAlignment="1">
      <alignment readingOrder="2"/>
    </xf>
    <xf numFmtId="0" fontId="17" fillId="3" borderId="0" xfId="2" applyFont="1" applyFill="1" applyAlignment="1">
      <alignment readingOrder="2"/>
    </xf>
    <xf numFmtId="0" fontId="27" fillId="3" borderId="12" xfId="2" applyNumberFormat="1" applyFont="1" applyFill="1" applyBorder="1" applyAlignment="1">
      <alignment horizontal="center" vertical="center" wrapText="1" readingOrder="2"/>
    </xf>
    <xf numFmtId="0" fontId="27" fillId="3" borderId="13" xfId="2" applyNumberFormat="1" applyFont="1" applyFill="1" applyBorder="1" applyAlignment="1">
      <alignment horizontal="center" vertical="center" wrapText="1" readingOrder="2"/>
    </xf>
    <xf numFmtId="3" fontId="28" fillId="3" borderId="5" xfId="2" applyNumberFormat="1" applyFont="1" applyFill="1" applyBorder="1" applyAlignment="1">
      <alignment horizontal="center" vertical="center" readingOrder="2"/>
    </xf>
    <xf numFmtId="0" fontId="28" fillId="3" borderId="5" xfId="2" applyNumberFormat="1" applyFont="1" applyFill="1" applyBorder="1" applyAlignment="1">
      <alignment horizontal="center" vertical="center" readingOrder="2"/>
    </xf>
    <xf numFmtId="0" fontId="31" fillId="3" borderId="0" xfId="2" applyFont="1" applyFill="1" applyAlignment="1">
      <alignment horizontal="center" vertical="center" wrapText="1" readingOrder="2"/>
    </xf>
    <xf numFmtId="3" fontId="31" fillId="3" borderId="0" xfId="2" applyNumberFormat="1" applyFont="1" applyFill="1" applyAlignment="1">
      <alignment horizontal="center" vertical="center" wrapText="1" readingOrder="2"/>
    </xf>
    <xf numFmtId="0" fontId="15" fillId="3" borderId="0" xfId="2" applyFill="1" applyAlignment="1">
      <alignment readingOrder="2"/>
    </xf>
    <xf numFmtId="0" fontId="27" fillId="2" borderId="5" xfId="2" applyFont="1" applyFill="1" applyBorder="1" applyAlignment="1">
      <alignment horizontal="center" vertical="center" readingOrder="2"/>
    </xf>
    <xf numFmtId="0" fontId="28" fillId="2" borderId="5" xfId="2" applyFont="1" applyFill="1" applyBorder="1" applyAlignment="1">
      <alignment horizontal="center" vertical="center" readingOrder="2"/>
    </xf>
    <xf numFmtId="3" fontId="28" fillId="2" borderId="5" xfId="2" applyNumberFormat="1" applyFont="1" applyFill="1" applyBorder="1" applyAlignment="1">
      <alignment horizontal="center" vertical="center" readingOrder="2"/>
    </xf>
    <xf numFmtId="0" fontId="28" fillId="2" borderId="5" xfId="2" applyNumberFormat="1" applyFont="1" applyFill="1" applyBorder="1" applyAlignment="1">
      <alignment horizontal="center" vertical="center" readingOrder="2"/>
    </xf>
    <xf numFmtId="0" fontId="27" fillId="7" borderId="14" xfId="2" applyFont="1" applyFill="1" applyBorder="1" applyAlignment="1">
      <alignment horizontal="right" vertical="center" readingOrder="2"/>
    </xf>
    <xf numFmtId="0" fontId="27" fillId="7" borderId="14" xfId="2" applyFont="1" applyFill="1" applyBorder="1" applyAlignment="1">
      <alignment horizontal="center" vertical="center" readingOrder="2"/>
    </xf>
    <xf numFmtId="0" fontId="28" fillId="7" borderId="14" xfId="2" applyFont="1" applyFill="1" applyBorder="1" applyAlignment="1">
      <alignment horizontal="center" vertical="center" readingOrder="2"/>
    </xf>
    <xf numFmtId="3" fontId="29" fillId="7" borderId="14" xfId="2" applyNumberFormat="1" applyFont="1" applyFill="1" applyBorder="1" applyAlignment="1">
      <alignment horizontal="center" vertical="center" readingOrder="2"/>
    </xf>
    <xf numFmtId="3" fontId="32" fillId="7" borderId="15" xfId="2" applyNumberFormat="1" applyFont="1" applyFill="1" applyBorder="1" applyAlignment="1">
      <alignment horizontal="center" readingOrder="2"/>
    </xf>
    <xf numFmtId="1" fontId="28" fillId="7" borderId="14" xfId="2" applyNumberFormat="1" applyFont="1" applyFill="1" applyBorder="1" applyAlignment="1">
      <alignment horizontal="center" vertical="center" readingOrder="2"/>
    </xf>
    <xf numFmtId="3" fontId="28" fillId="7" borderId="14" xfId="2" applyNumberFormat="1" applyFont="1" applyFill="1" applyBorder="1" applyAlignment="1">
      <alignment horizontal="center" vertical="center" readingOrder="2"/>
    </xf>
    <xf numFmtId="3" fontId="30" fillId="7" borderId="15" xfId="2" applyNumberFormat="1" applyFont="1" applyFill="1" applyBorder="1" applyAlignment="1">
      <alignment horizontal="center" vertical="center" readingOrder="2"/>
    </xf>
    <xf numFmtId="0" fontId="30" fillId="7" borderId="15" xfId="2" applyNumberFormat="1" applyFont="1" applyFill="1" applyBorder="1" applyAlignment="1">
      <alignment horizontal="center" vertical="center" readingOrder="2"/>
    </xf>
    <xf numFmtId="0" fontId="33" fillId="0" borderId="5" xfId="2" applyFont="1" applyBorder="1" applyAlignment="1">
      <alignment horizontal="right" readingOrder="2"/>
    </xf>
    <xf numFmtId="3" fontId="29" fillId="3" borderId="12" xfId="2" applyNumberFormat="1" applyFont="1" applyFill="1" applyBorder="1" applyAlignment="1">
      <alignment horizontal="center" vertical="center" readingOrder="2"/>
    </xf>
    <xf numFmtId="3" fontId="32" fillId="7" borderId="5" xfId="2" applyNumberFormat="1" applyFont="1" applyFill="1" applyBorder="1" applyAlignment="1">
      <alignment horizontal="center" readingOrder="2"/>
    </xf>
    <xf numFmtId="0" fontId="30" fillId="7" borderId="5" xfId="2" applyNumberFormat="1" applyFont="1" applyFill="1" applyBorder="1" applyAlignment="1">
      <alignment horizontal="center" vertical="center" readingOrder="2"/>
    </xf>
    <xf numFmtId="0" fontId="33" fillId="0" borderId="5" xfId="2" applyFont="1" applyBorder="1" applyAlignment="1">
      <alignment horizontal="center" readingOrder="2"/>
    </xf>
    <xf numFmtId="0" fontId="30" fillId="7" borderId="16" xfId="2" applyNumberFormat="1" applyFont="1" applyFill="1" applyBorder="1" applyAlignment="1">
      <alignment horizontal="center" vertical="center" readingOrder="2"/>
    </xf>
    <xf numFmtId="3" fontId="30" fillId="7" borderId="16" xfId="2" applyNumberFormat="1" applyFont="1" applyFill="1" applyBorder="1" applyAlignment="1">
      <alignment horizontal="center" vertical="center" readingOrder="2"/>
    </xf>
    <xf numFmtId="3" fontId="28" fillId="7" borderId="13" xfId="2" applyNumberFormat="1" applyFont="1" applyFill="1" applyBorder="1" applyAlignment="1">
      <alignment horizontal="center" vertical="center" readingOrder="2"/>
    </xf>
    <xf numFmtId="0" fontId="28" fillId="0" borderId="0" xfId="2" applyFont="1" applyAlignment="1">
      <alignment horizontal="center" vertical="center" readingOrder="2"/>
    </xf>
    <xf numFmtId="0" fontId="28" fillId="0" borderId="5" xfId="2" applyFont="1" applyBorder="1" applyAlignment="1">
      <alignment horizontal="center" vertical="center" readingOrder="2"/>
    </xf>
    <xf numFmtId="3" fontId="32" fillId="7" borderId="5" xfId="2" applyNumberFormat="1" applyFont="1" applyFill="1" applyBorder="1" applyAlignment="1">
      <alignment horizontal="center" vertical="center" readingOrder="2"/>
    </xf>
    <xf numFmtId="0" fontId="32" fillId="7" borderId="5" xfId="2" applyNumberFormat="1" applyFont="1" applyFill="1" applyBorder="1" applyAlignment="1">
      <alignment horizontal="center" vertical="center" readingOrder="2"/>
    </xf>
    <xf numFmtId="0" fontId="32" fillId="7" borderId="15" xfId="2" applyNumberFormat="1" applyFont="1" applyFill="1" applyBorder="1" applyAlignment="1">
      <alignment horizontal="center" vertical="center" readingOrder="2"/>
    </xf>
    <xf numFmtId="3" fontId="32" fillId="7" borderId="15" xfId="2" applyNumberFormat="1" applyFont="1" applyFill="1" applyBorder="1" applyAlignment="1">
      <alignment horizontal="center" vertical="center" readingOrder="2"/>
    </xf>
    <xf numFmtId="0" fontId="33" fillId="7" borderId="5" xfId="2" applyFont="1" applyFill="1" applyBorder="1" applyAlignment="1">
      <alignment horizontal="center" readingOrder="2"/>
    </xf>
    <xf numFmtId="0" fontId="29" fillId="7" borderId="12" xfId="2" applyFont="1" applyFill="1" applyBorder="1" applyAlignment="1">
      <alignment horizontal="center" vertical="center" readingOrder="2"/>
    </xf>
    <xf numFmtId="0" fontId="33" fillId="3" borderId="0" xfId="2" applyFont="1" applyFill="1" applyBorder="1" applyAlignment="1">
      <alignment horizontal="center" readingOrder="2"/>
    </xf>
    <xf numFmtId="0" fontId="29" fillId="3" borderId="12" xfId="2" applyFont="1" applyFill="1" applyBorder="1" applyAlignment="1">
      <alignment horizontal="center" vertical="center" readingOrder="2"/>
    </xf>
    <xf numFmtId="3" fontId="28" fillId="3" borderId="0" xfId="2" applyNumberFormat="1" applyFont="1" applyFill="1" applyBorder="1" applyAlignment="1">
      <alignment horizontal="center" vertical="center" readingOrder="2"/>
    </xf>
    <xf numFmtId="1" fontId="29" fillId="3" borderId="12" xfId="2" applyNumberFormat="1" applyFont="1" applyFill="1" applyBorder="1" applyAlignment="1">
      <alignment horizontal="center" vertical="center" readingOrder="2"/>
    </xf>
    <xf numFmtId="2" fontId="28" fillId="2" borderId="12" xfId="2" applyNumberFormat="1" applyFont="1" applyFill="1" applyBorder="1" applyAlignment="1">
      <alignment horizontal="center" vertical="center" readingOrder="2"/>
    </xf>
    <xf numFmtId="0" fontId="15" fillId="0" borderId="0" xfId="2" applyAlignment="1">
      <alignment vertical="top" readingOrder="2"/>
    </xf>
    <xf numFmtId="3" fontId="30" fillId="3" borderId="5" xfId="2" applyNumberFormat="1" applyFont="1" applyFill="1" applyBorder="1" applyAlignment="1">
      <alignment horizontal="center" vertical="center" readingOrder="2"/>
    </xf>
    <xf numFmtId="0" fontId="30" fillId="3" borderId="5" xfId="2" applyNumberFormat="1" applyFont="1" applyFill="1" applyBorder="1" applyAlignment="1">
      <alignment horizontal="center" vertical="center" readingOrder="2"/>
    </xf>
    <xf numFmtId="4" fontId="28" fillId="2" borderId="12" xfId="2" applyNumberFormat="1" applyFont="1" applyFill="1" applyBorder="1" applyAlignment="1">
      <alignment horizontal="center" vertical="center" readingOrder="2"/>
    </xf>
    <xf numFmtId="0" fontId="34" fillId="0" borderId="0" xfId="2" applyFont="1" applyAlignment="1">
      <alignment horizontal="center" vertical="center" readingOrder="2"/>
    </xf>
    <xf numFmtId="0" fontId="31" fillId="0" borderId="0" xfId="2" applyFont="1" applyAlignment="1">
      <alignment vertical="center" wrapText="1" readingOrder="2"/>
    </xf>
    <xf numFmtId="1" fontId="35" fillId="0" borderId="0" xfId="2" applyNumberFormat="1" applyFont="1" applyFill="1" applyBorder="1" applyAlignment="1">
      <alignment horizontal="center" vertical="center" readingOrder="2"/>
    </xf>
    <xf numFmtId="2" fontId="30" fillId="0" borderId="5" xfId="2" applyNumberFormat="1" applyFont="1" applyBorder="1" applyAlignment="1">
      <alignment horizontal="center" vertical="center" readingOrder="2"/>
    </xf>
    <xf numFmtId="0" fontId="27" fillId="7" borderId="13" xfId="2" applyFont="1" applyFill="1" applyBorder="1" applyAlignment="1">
      <alignment horizontal="right" vertical="center" readingOrder="2"/>
    </xf>
    <xf numFmtId="0" fontId="28" fillId="7" borderId="13" xfId="2" applyFont="1" applyFill="1" applyBorder="1" applyAlignment="1">
      <alignment horizontal="center" vertical="center" readingOrder="2"/>
    </xf>
    <xf numFmtId="1" fontId="28" fillId="7" borderId="13" xfId="2" applyNumberFormat="1" applyFont="1" applyFill="1" applyBorder="1" applyAlignment="1">
      <alignment horizontal="center" vertical="center" readingOrder="2"/>
    </xf>
    <xf numFmtId="0" fontId="27" fillId="3" borderId="17" xfId="2" applyFont="1" applyFill="1" applyBorder="1" applyAlignment="1">
      <alignment horizontal="right" vertical="center" readingOrder="2"/>
    </xf>
    <xf numFmtId="0" fontId="27" fillId="3" borderId="17" xfId="2" applyFont="1" applyFill="1" applyBorder="1" applyAlignment="1">
      <alignment horizontal="center" vertical="center" readingOrder="2"/>
    </xf>
    <xf numFmtId="0" fontId="28" fillId="3" borderId="17" xfId="2" applyFont="1" applyFill="1" applyBorder="1" applyAlignment="1">
      <alignment horizontal="center" vertical="center" readingOrder="2"/>
    </xf>
    <xf numFmtId="3" fontId="28" fillId="3" borderId="17" xfId="2" applyNumberFormat="1" applyFont="1" applyFill="1" applyBorder="1" applyAlignment="1">
      <alignment horizontal="center" vertical="center" readingOrder="2"/>
    </xf>
    <xf numFmtId="1" fontId="28" fillId="3" borderId="17" xfId="2" applyNumberFormat="1" applyFont="1" applyFill="1" applyBorder="1" applyAlignment="1">
      <alignment horizontal="center" vertical="center" readingOrder="2"/>
    </xf>
    <xf numFmtId="3" fontId="28" fillId="3" borderId="4" xfId="2" applyNumberFormat="1" applyFont="1" applyFill="1" applyBorder="1" applyAlignment="1">
      <alignment horizontal="center" vertical="center" readingOrder="2"/>
    </xf>
    <xf numFmtId="0" fontId="27" fillId="2" borderId="14" xfId="2" applyFont="1" applyFill="1" applyBorder="1" applyAlignment="1">
      <alignment horizontal="center" vertical="center" readingOrder="2"/>
    </xf>
    <xf numFmtId="0" fontId="28" fillId="2" borderId="14" xfId="2" applyFont="1" applyFill="1" applyBorder="1" applyAlignment="1">
      <alignment horizontal="center" vertical="center" readingOrder="2"/>
    </xf>
    <xf numFmtId="3" fontId="28" fillId="2" borderId="14" xfId="2" applyNumberFormat="1" applyFont="1" applyFill="1" applyBorder="1" applyAlignment="1">
      <alignment horizontal="center" vertical="center" readingOrder="2"/>
    </xf>
    <xf numFmtId="1" fontId="28" fillId="2" borderId="14" xfId="2" applyNumberFormat="1" applyFont="1" applyFill="1" applyBorder="1" applyAlignment="1">
      <alignment horizontal="center" vertical="center" readingOrder="2"/>
    </xf>
    <xf numFmtId="2" fontId="28" fillId="2" borderId="14" xfId="2" applyNumberFormat="1" applyFont="1" applyFill="1" applyBorder="1" applyAlignment="1">
      <alignment horizontal="center" vertical="center" readingOrder="2"/>
    </xf>
    <xf numFmtId="2" fontId="28" fillId="2" borderId="14" xfId="2" applyNumberFormat="1" applyFont="1" applyFill="1" applyBorder="1" applyAlignment="1">
      <alignment horizontal="center" vertical="center" wrapText="1" readingOrder="2"/>
    </xf>
    <xf numFmtId="3" fontId="28" fillId="2" borderId="14" xfId="2" applyNumberFormat="1" applyFont="1" applyFill="1" applyBorder="1" applyAlignment="1">
      <alignment horizontal="center" vertical="center" wrapText="1" readingOrder="2"/>
    </xf>
    <xf numFmtId="0" fontId="36" fillId="0" borderId="0" xfId="3" applyFont="1" applyFill="1" applyBorder="1" applyAlignment="1">
      <alignment horizontal="center" vertical="center" readingOrder="2"/>
    </xf>
    <xf numFmtId="0" fontId="37" fillId="0" borderId="0" xfId="3" applyFont="1" applyFill="1" applyBorder="1" applyAlignment="1">
      <alignment vertical="center" readingOrder="2"/>
    </xf>
    <xf numFmtId="0" fontId="38" fillId="0" borderId="19" xfId="4" applyBorder="1" applyAlignment="1">
      <alignment readingOrder="2"/>
    </xf>
    <xf numFmtId="0" fontId="38" fillId="0" borderId="0" xfId="4" applyAlignment="1">
      <alignment readingOrder="2"/>
    </xf>
    <xf numFmtId="0" fontId="39" fillId="8" borderId="5" xfId="5" applyFont="1" applyFill="1" applyBorder="1" applyAlignment="1">
      <alignment horizontal="center" vertical="center" readingOrder="2"/>
    </xf>
    <xf numFmtId="0" fontId="39" fillId="8" borderId="5" xfId="5" applyFont="1" applyFill="1" applyBorder="1" applyAlignment="1">
      <alignment horizontal="center" vertical="center" wrapText="1" readingOrder="2"/>
    </xf>
    <xf numFmtId="0" fontId="39" fillId="8" borderId="6" xfId="5" applyFont="1" applyFill="1" applyBorder="1" applyAlignment="1">
      <alignment horizontal="center" vertical="center" wrapText="1" readingOrder="2"/>
    </xf>
    <xf numFmtId="0" fontId="2" fillId="3" borderId="4" xfId="4" applyFont="1" applyFill="1" applyBorder="1" applyAlignment="1">
      <alignment horizontal="center" readingOrder="2"/>
    </xf>
    <xf numFmtId="0" fontId="10" fillId="3" borderId="5" xfId="5" applyFont="1" applyFill="1" applyBorder="1" applyAlignment="1">
      <alignment vertical="center" readingOrder="2"/>
    </xf>
    <xf numFmtId="3" fontId="40" fillId="0" borderId="5" xfId="4" applyNumberFormat="1" applyFont="1" applyBorder="1" applyAlignment="1">
      <alignment horizontal="center" readingOrder="2"/>
    </xf>
    <xf numFmtId="3" fontId="9" fillId="3" borderId="5" xfId="5" applyNumberFormat="1" applyFont="1" applyFill="1" applyBorder="1" applyAlignment="1">
      <alignment horizontal="center" vertical="center" readingOrder="2"/>
    </xf>
    <xf numFmtId="164" fontId="9" fillId="3" borderId="5" xfId="5" applyNumberFormat="1" applyFont="1" applyFill="1" applyBorder="1" applyAlignment="1">
      <alignment horizontal="center" vertical="center" readingOrder="2"/>
    </xf>
    <xf numFmtId="164" fontId="9" fillId="3" borderId="6" xfId="5" applyNumberFormat="1" applyFont="1" applyFill="1" applyBorder="1" applyAlignment="1">
      <alignment horizontal="center" vertical="center" readingOrder="2"/>
    </xf>
    <xf numFmtId="9" fontId="38" fillId="0" borderId="19" xfId="4" applyNumberFormat="1" applyBorder="1" applyAlignment="1">
      <alignment readingOrder="2"/>
    </xf>
    <xf numFmtId="9" fontId="38" fillId="0" borderId="0" xfId="4" applyNumberFormat="1" applyAlignment="1">
      <alignment readingOrder="2"/>
    </xf>
    <xf numFmtId="0" fontId="9" fillId="4" borderId="4" xfId="4" applyFont="1" applyFill="1" applyBorder="1" applyAlignment="1">
      <alignment horizontal="center" readingOrder="2"/>
    </xf>
    <xf numFmtId="0" fontId="11" fillId="4" borderId="5" xfId="5" applyFont="1" applyFill="1" applyBorder="1" applyAlignment="1">
      <alignment vertical="center" readingOrder="2"/>
    </xf>
    <xf numFmtId="3" fontId="41" fillId="4" borderId="5" xfId="4" applyNumberFormat="1" applyFont="1" applyFill="1" applyBorder="1" applyAlignment="1">
      <alignment horizontal="center" readingOrder="2"/>
    </xf>
    <xf numFmtId="164" fontId="9" fillId="4" borderId="5" xfId="5" applyNumberFormat="1" applyFont="1" applyFill="1" applyBorder="1" applyAlignment="1">
      <alignment horizontal="center" vertical="center" readingOrder="2"/>
    </xf>
    <xf numFmtId="3" fontId="9" fillId="4" borderId="5" xfId="5" applyNumberFormat="1" applyFont="1" applyFill="1" applyBorder="1" applyAlignment="1">
      <alignment horizontal="center" vertical="center" readingOrder="2"/>
    </xf>
    <xf numFmtId="3" fontId="40" fillId="4" borderId="5" xfId="4" applyNumberFormat="1" applyFont="1" applyFill="1" applyBorder="1" applyAlignment="1">
      <alignment horizontal="center" readingOrder="2"/>
    </xf>
    <xf numFmtId="164" fontId="9" fillId="4" borderId="6" xfId="5" applyNumberFormat="1" applyFont="1" applyFill="1" applyBorder="1" applyAlignment="1">
      <alignment horizontal="center" vertical="center" readingOrder="2"/>
    </xf>
    <xf numFmtId="0" fontId="42" fillId="0" borderId="0" xfId="4" applyFont="1" applyAlignment="1">
      <alignment readingOrder="2"/>
    </xf>
    <xf numFmtId="3" fontId="2" fillId="3" borderId="5" xfId="5" applyNumberFormat="1" applyFont="1" applyFill="1" applyBorder="1" applyAlignment="1">
      <alignment horizontal="center" vertical="center" readingOrder="2"/>
    </xf>
    <xf numFmtId="164" fontId="2" fillId="3" borderId="6" xfId="5" applyNumberFormat="1" applyFont="1" applyFill="1" applyBorder="1" applyAlignment="1">
      <alignment horizontal="center" vertical="center" readingOrder="2"/>
    </xf>
    <xf numFmtId="0" fontId="10" fillId="4" borderId="7" xfId="5" applyFont="1" applyFill="1" applyBorder="1" applyAlignment="1">
      <alignment vertical="center" readingOrder="2"/>
    </xf>
    <xf numFmtId="3" fontId="43" fillId="4" borderId="5" xfId="5" applyNumberFormat="1" applyFont="1" applyFill="1" applyBorder="1" applyAlignment="1">
      <alignment horizontal="center" vertical="center" readingOrder="2"/>
    </xf>
    <xf numFmtId="3" fontId="2" fillId="4" borderId="5" xfId="5" applyNumberFormat="1" applyFont="1" applyFill="1" applyBorder="1" applyAlignment="1">
      <alignment horizontal="center" vertical="center" readingOrder="2"/>
    </xf>
    <xf numFmtId="164" fontId="2" fillId="4" borderId="6" xfId="5" applyNumberFormat="1" applyFont="1" applyFill="1" applyBorder="1" applyAlignment="1">
      <alignment horizontal="center" vertical="center" readingOrder="2"/>
    </xf>
    <xf numFmtId="0" fontId="11" fillId="3" borderId="5" xfId="5" applyFont="1" applyFill="1" applyBorder="1" applyAlignment="1">
      <alignment vertical="center" readingOrder="2"/>
    </xf>
    <xf numFmtId="3" fontId="41" fillId="0" borderId="5" xfId="4" applyNumberFormat="1" applyFont="1" applyBorder="1" applyAlignment="1">
      <alignment readingOrder="2"/>
    </xf>
    <xf numFmtId="3" fontId="9" fillId="8" borderId="5" xfId="5" applyNumberFormat="1" applyFont="1" applyFill="1" applyBorder="1" applyAlignment="1">
      <alignment horizontal="center" vertical="center" readingOrder="2"/>
    </xf>
    <xf numFmtId="0" fontId="45" fillId="3" borderId="5" xfId="4" applyFont="1" applyFill="1" applyBorder="1" applyAlignment="1">
      <alignment readingOrder="2"/>
    </xf>
    <xf numFmtId="3" fontId="40" fillId="3" borderId="5" xfId="4" applyNumberFormat="1" applyFont="1" applyFill="1" applyBorder="1" applyAlignment="1">
      <alignment horizontal="center" readingOrder="2"/>
    </xf>
    <xf numFmtId="0" fontId="38" fillId="3" borderId="5" xfId="4" applyFont="1" applyFill="1" applyBorder="1" applyAlignment="1">
      <alignment horizontal="center" readingOrder="2"/>
    </xf>
    <xf numFmtId="3" fontId="44" fillId="8" borderId="7" xfId="5" applyNumberFormat="1" applyFont="1" applyFill="1" applyBorder="1" applyAlignment="1">
      <alignment horizontal="center" vertical="center" readingOrder="2"/>
    </xf>
    <xf numFmtId="0" fontId="2" fillId="4" borderId="4" xfId="4" applyFont="1" applyFill="1" applyBorder="1" applyAlignment="1">
      <alignment horizontal="center" readingOrder="2"/>
    </xf>
    <xf numFmtId="0" fontId="10" fillId="4" borderId="5" xfId="5" applyFont="1" applyFill="1" applyBorder="1" applyAlignment="1">
      <alignment vertical="center" readingOrder="2"/>
    </xf>
    <xf numFmtId="0" fontId="46" fillId="3" borderId="5" xfId="4" applyFont="1" applyFill="1" applyBorder="1" applyAlignment="1">
      <alignment readingOrder="2"/>
    </xf>
    <xf numFmtId="3" fontId="43" fillId="3" borderId="5" xfId="5" applyNumberFormat="1" applyFont="1" applyFill="1" applyBorder="1" applyAlignment="1">
      <alignment horizontal="center" vertical="center" readingOrder="2"/>
    </xf>
    <xf numFmtId="3" fontId="47" fillId="3" borderId="5" xfId="4" applyNumberFormat="1" applyFont="1" applyFill="1" applyBorder="1" applyAlignment="1">
      <alignment horizontal="center" readingOrder="2"/>
    </xf>
    <xf numFmtId="0" fontId="46" fillId="4" borderId="5" xfId="4" applyFont="1" applyFill="1" applyBorder="1" applyAlignment="1">
      <alignment readingOrder="2"/>
    </xf>
    <xf numFmtId="0" fontId="38" fillId="4" borderId="5" xfId="4" applyFont="1" applyFill="1" applyBorder="1" applyAlignment="1">
      <alignment horizontal="center" readingOrder="2"/>
    </xf>
    <xf numFmtId="9" fontId="38" fillId="3" borderId="19" xfId="4" applyNumberFormat="1" applyFill="1" applyBorder="1" applyAlignment="1">
      <alignment readingOrder="2"/>
    </xf>
    <xf numFmtId="9" fontId="38" fillId="3" borderId="0" xfId="4" applyNumberFormat="1" applyFill="1" applyAlignment="1">
      <alignment readingOrder="2"/>
    </xf>
    <xf numFmtId="0" fontId="38" fillId="3" borderId="0" xfId="4" applyFill="1" applyAlignment="1">
      <alignment readingOrder="2"/>
    </xf>
    <xf numFmtId="0" fontId="2" fillId="4" borderId="4" xfId="4" applyFont="1" applyFill="1" applyBorder="1" applyAlignment="1">
      <alignment horizontal="right" readingOrder="2"/>
    </xf>
    <xf numFmtId="0" fontId="10" fillId="0" borderId="5" xfId="5" applyFont="1" applyFill="1" applyBorder="1" applyAlignment="1">
      <alignment vertical="center" readingOrder="2"/>
    </xf>
    <xf numFmtId="164" fontId="9" fillId="8" borderId="5" xfId="5" applyNumberFormat="1" applyFont="1" applyFill="1" applyBorder="1" applyAlignment="1">
      <alignment horizontal="center" vertical="center" readingOrder="2"/>
    </xf>
    <xf numFmtId="164" fontId="2" fillId="8" borderId="6" xfId="5" applyNumberFormat="1" applyFont="1" applyFill="1" applyBorder="1" applyAlignment="1">
      <alignment horizontal="center" vertical="center" readingOrder="2"/>
    </xf>
    <xf numFmtId="0" fontId="45" fillId="0" borderId="5" xfId="4" applyFont="1" applyBorder="1" applyAlignment="1">
      <alignment readingOrder="2"/>
    </xf>
    <xf numFmtId="0" fontId="38" fillId="0" borderId="5" xfId="4" applyFont="1" applyBorder="1" applyAlignment="1">
      <alignment horizontal="center" readingOrder="2"/>
    </xf>
    <xf numFmtId="0" fontId="45" fillId="4" borderId="5" xfId="4" applyFont="1" applyFill="1" applyBorder="1" applyAlignment="1">
      <alignment readingOrder="2"/>
    </xf>
    <xf numFmtId="3" fontId="48" fillId="4" borderId="5" xfId="4" applyNumberFormat="1" applyFont="1" applyFill="1" applyBorder="1" applyAlignment="1">
      <alignment horizontal="center" readingOrder="2"/>
    </xf>
    <xf numFmtId="0" fontId="12" fillId="8" borderId="8" xfId="5" applyFont="1" applyFill="1" applyBorder="1" applyAlignment="1">
      <alignment horizontal="right" vertical="center" readingOrder="2"/>
    </xf>
    <xf numFmtId="0" fontId="12" fillId="8" borderId="7" xfId="5" applyFont="1" applyFill="1" applyBorder="1" applyAlignment="1">
      <alignment horizontal="right" vertical="center" readingOrder="2"/>
    </xf>
    <xf numFmtId="164" fontId="9" fillId="9" borderId="5" xfId="5" applyNumberFormat="1" applyFont="1" applyFill="1" applyBorder="1" applyAlignment="1">
      <alignment horizontal="center" vertical="center" readingOrder="2"/>
    </xf>
    <xf numFmtId="3" fontId="9" fillId="9" borderId="5" xfId="5" applyNumberFormat="1" applyFont="1" applyFill="1" applyBorder="1" applyAlignment="1">
      <alignment horizontal="center" vertical="center" readingOrder="2"/>
    </xf>
    <xf numFmtId="0" fontId="10" fillId="8" borderId="23" xfId="5" applyFont="1" applyFill="1" applyBorder="1" applyAlignment="1">
      <alignment horizontal="right" vertical="center" readingOrder="2"/>
    </xf>
    <xf numFmtId="0" fontId="10" fillId="8" borderId="24" xfId="5" applyFont="1" applyFill="1" applyBorder="1" applyAlignment="1">
      <alignment horizontal="right" vertical="center" readingOrder="2"/>
    </xf>
    <xf numFmtId="3" fontId="9" fillId="8" borderId="10" xfId="5" applyNumberFormat="1" applyFont="1" applyFill="1" applyBorder="1" applyAlignment="1">
      <alignment horizontal="center" vertical="center" readingOrder="2"/>
    </xf>
    <xf numFmtId="0" fontId="2" fillId="0" borderId="0" xfId="4" applyFont="1" applyAlignment="1">
      <alignment horizontal="center" readingOrder="2"/>
    </xf>
    <xf numFmtId="0" fontId="13" fillId="0" borderId="0" xfId="4" applyFont="1" applyBorder="1" applyAlignment="1">
      <alignment horizontal="right" readingOrder="2"/>
    </xf>
    <xf numFmtId="0" fontId="13" fillId="0" borderId="0" xfId="4" applyFont="1" applyBorder="1" applyAlignment="1">
      <alignment readingOrder="2"/>
    </xf>
    <xf numFmtId="0" fontId="50" fillId="0" borderId="0" xfId="0" applyFont="1" applyAlignment="1">
      <alignment horizontal="left" vertical="center"/>
    </xf>
    <xf numFmtId="0" fontId="6" fillId="2" borderId="2" xfId="5" applyFont="1" applyFill="1" applyBorder="1" applyAlignment="1">
      <alignment vertical="center"/>
    </xf>
    <xf numFmtId="0" fontId="38" fillId="2" borderId="2" xfId="5" applyFill="1" applyBorder="1" applyAlignment="1"/>
    <xf numFmtId="0" fontId="6" fillId="2" borderId="5" xfId="5" applyFont="1" applyFill="1" applyBorder="1" applyAlignment="1">
      <alignment horizontal="center" vertical="center"/>
    </xf>
    <xf numFmtId="0" fontId="6" fillId="2" borderId="5" xfId="5" applyFont="1" applyFill="1" applyBorder="1" applyAlignment="1">
      <alignment horizontal="center" vertical="center" wrapText="1"/>
    </xf>
    <xf numFmtId="0" fontId="6" fillId="2" borderId="6" xfId="5" applyFont="1" applyFill="1" applyBorder="1" applyAlignment="1">
      <alignment horizontal="center" vertical="center" wrapText="1"/>
    </xf>
    <xf numFmtId="0" fontId="2" fillId="3" borderId="4" xfId="5" applyFont="1" applyFill="1" applyBorder="1" applyAlignment="1">
      <alignment horizontal="center"/>
    </xf>
    <xf numFmtId="0" fontId="10" fillId="3" borderId="5" xfId="5" applyFont="1" applyFill="1" applyBorder="1" applyAlignment="1">
      <alignment horizontal="right" vertical="center"/>
    </xf>
    <xf numFmtId="3" fontId="43" fillId="3" borderId="5" xfId="5" applyNumberFormat="1" applyFont="1" applyFill="1" applyBorder="1" applyAlignment="1">
      <alignment horizontal="center" vertical="center"/>
    </xf>
    <xf numFmtId="3" fontId="9" fillId="3" borderId="5" xfId="5" applyNumberFormat="1" applyFont="1" applyFill="1" applyBorder="1" applyAlignment="1">
      <alignment horizontal="center" vertical="center"/>
    </xf>
    <xf numFmtId="9" fontId="51" fillId="3" borderId="5" xfId="0" applyNumberFormat="1" applyFont="1" applyFill="1" applyBorder="1" applyAlignment="1">
      <alignment horizontal="center" vertical="center"/>
    </xf>
    <xf numFmtId="9" fontId="51" fillId="3" borderId="20" xfId="0" applyNumberFormat="1" applyFont="1" applyFill="1" applyBorder="1" applyAlignment="1">
      <alignment horizontal="center" vertical="center"/>
    </xf>
    <xf numFmtId="0" fontId="0" fillId="0" borderId="25" xfId="0" applyBorder="1"/>
    <xf numFmtId="0" fontId="2" fillId="4" borderId="4" xfId="5" applyFont="1" applyFill="1" applyBorder="1" applyAlignment="1">
      <alignment horizontal="center"/>
    </xf>
    <xf numFmtId="0" fontId="10" fillId="4" borderId="5" xfId="5" applyFont="1" applyFill="1" applyBorder="1" applyAlignment="1">
      <alignment horizontal="right" vertical="center"/>
    </xf>
    <xf numFmtId="3" fontId="9" fillId="4" borderId="5" xfId="5" applyNumberFormat="1" applyFont="1" applyFill="1" applyBorder="1" applyAlignment="1">
      <alignment horizontal="center" vertical="center"/>
    </xf>
    <xf numFmtId="9" fontId="51" fillId="4" borderId="5" xfId="0" applyNumberFormat="1" applyFont="1" applyFill="1" applyBorder="1" applyAlignment="1">
      <alignment horizontal="center" vertical="center"/>
    </xf>
    <xf numFmtId="9" fontId="51" fillId="4" borderId="20" xfId="0" applyNumberFormat="1" applyFont="1" applyFill="1" applyBorder="1" applyAlignment="1">
      <alignment horizontal="center" vertical="center"/>
    </xf>
    <xf numFmtId="3" fontId="43" fillId="4" borderId="5" xfId="5" applyNumberFormat="1" applyFont="1" applyFill="1" applyBorder="1" applyAlignment="1">
      <alignment horizontal="center" vertical="center"/>
    </xf>
    <xf numFmtId="0" fontId="11" fillId="3" borderId="5" xfId="5" applyFont="1" applyFill="1" applyBorder="1" applyAlignment="1">
      <alignment horizontal="right" vertical="center"/>
    </xf>
    <xf numFmtId="9" fontId="52" fillId="3" borderId="5" xfId="5" applyNumberFormat="1" applyFont="1" applyFill="1" applyBorder="1" applyAlignment="1">
      <alignment horizontal="center" vertical="center"/>
    </xf>
    <xf numFmtId="9" fontId="52" fillId="3" borderId="20" xfId="5" applyNumberFormat="1" applyFont="1" applyFill="1" applyBorder="1" applyAlignment="1">
      <alignment horizontal="center" vertical="center"/>
    </xf>
    <xf numFmtId="3" fontId="9" fillId="2" borderId="5" xfId="5" applyNumberFormat="1" applyFont="1" applyFill="1" applyBorder="1" applyAlignment="1">
      <alignment horizontal="center" vertical="center"/>
    </xf>
    <xf numFmtId="9" fontId="52" fillId="2" borderId="5" xfId="5" applyNumberFormat="1" applyFont="1" applyFill="1" applyBorder="1" applyAlignment="1">
      <alignment horizontal="center" vertical="center"/>
    </xf>
    <xf numFmtId="9" fontId="52" fillId="2" borderId="20" xfId="5" applyNumberFormat="1" applyFont="1" applyFill="1" applyBorder="1" applyAlignment="1">
      <alignment horizontal="center" vertical="center"/>
    </xf>
    <xf numFmtId="0" fontId="46" fillId="3" borderId="5" xfId="0" applyFont="1" applyFill="1" applyBorder="1"/>
    <xf numFmtId="0" fontId="0" fillId="3" borderId="25" xfId="0" applyFill="1" applyBorder="1"/>
    <xf numFmtId="0" fontId="46" fillId="4" borderId="5" xfId="0" applyFont="1" applyFill="1" applyBorder="1"/>
    <xf numFmtId="0" fontId="10" fillId="4" borderId="5" xfId="5" applyFont="1" applyFill="1" applyBorder="1" applyAlignment="1">
      <alignment vertical="center"/>
    </xf>
    <xf numFmtId="0" fontId="2" fillId="4" borderId="4" xfId="5" applyFont="1" applyFill="1" applyBorder="1" applyAlignment="1">
      <alignment horizontal="right"/>
    </xf>
    <xf numFmtId="9" fontId="52" fillId="4" borderId="5" xfId="5" applyNumberFormat="1" applyFont="1" applyFill="1" applyBorder="1" applyAlignment="1">
      <alignment horizontal="center" vertical="center"/>
    </xf>
    <xf numFmtId="0" fontId="44" fillId="2" borderId="8" xfId="5" applyFont="1" applyFill="1" applyBorder="1" applyAlignment="1">
      <alignment vertical="center"/>
    </xf>
    <xf numFmtId="0" fontId="44" fillId="2" borderId="7" xfId="5" applyFont="1" applyFill="1" applyBorder="1" applyAlignment="1">
      <alignment vertical="center"/>
    </xf>
    <xf numFmtId="9" fontId="51" fillId="3" borderId="5" xfId="0" applyNumberFormat="1" applyFont="1" applyFill="1" applyBorder="1" applyAlignment="1">
      <alignment horizontal="center"/>
    </xf>
    <xf numFmtId="9" fontId="51" fillId="3" borderId="20" xfId="0" applyNumberFormat="1" applyFont="1" applyFill="1" applyBorder="1" applyAlignment="1">
      <alignment horizontal="center"/>
    </xf>
    <xf numFmtId="9" fontId="51" fillId="4" borderId="5" xfId="0" applyNumberFormat="1" applyFont="1" applyFill="1" applyBorder="1" applyAlignment="1">
      <alignment horizontal="center"/>
    </xf>
    <xf numFmtId="9" fontId="51" fillId="4" borderId="20" xfId="0" applyNumberFormat="1" applyFont="1" applyFill="1" applyBorder="1" applyAlignment="1">
      <alignment horizontal="center"/>
    </xf>
    <xf numFmtId="0" fontId="12" fillId="2" borderId="8" xfId="5" applyFont="1" applyFill="1" applyBorder="1" applyAlignment="1">
      <alignment vertical="center"/>
    </xf>
    <xf numFmtId="0" fontId="12" fillId="2" borderId="7" xfId="5" applyFont="1" applyFill="1" applyBorder="1" applyAlignment="1">
      <alignment vertical="center"/>
    </xf>
    <xf numFmtId="0" fontId="10" fillId="2" borderId="8" xfId="5" applyFont="1" applyFill="1" applyBorder="1" applyAlignment="1">
      <alignment vertical="center"/>
    </xf>
    <xf numFmtId="0" fontId="10" fillId="2" borderId="7" xfId="5" applyFont="1" applyFill="1" applyBorder="1" applyAlignment="1">
      <alignment vertical="center"/>
    </xf>
    <xf numFmtId="0" fontId="2" fillId="2" borderId="23" xfId="5" applyFont="1" applyFill="1" applyBorder="1" applyAlignment="1"/>
    <xf numFmtId="0" fontId="2" fillId="2" borderId="24" xfId="5" applyFont="1" applyFill="1" applyBorder="1" applyAlignment="1"/>
    <xf numFmtId="0" fontId="38" fillId="2" borderId="10" xfId="5" applyFill="1" applyBorder="1"/>
    <xf numFmtId="9" fontId="52" fillId="2" borderId="10" xfId="5" applyNumberFormat="1" applyFont="1" applyFill="1" applyBorder="1" applyAlignment="1">
      <alignment horizontal="center" vertical="center"/>
    </xf>
    <xf numFmtId="0" fontId="53" fillId="2" borderId="26" xfId="5" applyFont="1" applyFill="1" applyBorder="1" applyAlignment="1">
      <alignment horizontal="center"/>
    </xf>
    <xf numFmtId="0" fontId="2" fillId="3" borderId="0" xfId="5" applyFont="1" applyFill="1" applyBorder="1" applyAlignment="1"/>
    <xf numFmtId="0" fontId="2" fillId="3" borderId="27" xfId="5" applyFont="1" applyFill="1" applyBorder="1" applyAlignment="1"/>
    <xf numFmtId="0" fontId="38" fillId="3" borderId="27" xfId="5" applyFill="1" applyBorder="1"/>
    <xf numFmtId="9" fontId="9" fillId="3" borderId="27" xfId="5" applyNumberFormat="1" applyFont="1" applyFill="1" applyBorder="1" applyAlignment="1">
      <alignment horizontal="center" vertical="center"/>
    </xf>
    <xf numFmtId="0" fontId="38" fillId="3" borderId="27" xfId="5" applyFont="1" applyFill="1" applyBorder="1" applyAlignment="1">
      <alignment horizontal="center"/>
    </xf>
    <xf numFmtId="0" fontId="54" fillId="0" borderId="0" xfId="0" applyFont="1" applyAlignment="1">
      <alignment vertical="top"/>
    </xf>
    <xf numFmtId="0" fontId="50" fillId="0" borderId="0" xfId="0" applyFont="1"/>
    <xf numFmtId="0" fontId="40" fillId="0" borderId="0" xfId="0" applyFont="1" applyAlignment="1">
      <alignment horizontal="left" vertical="top" readingOrder="2"/>
    </xf>
    <xf numFmtId="0" fontId="40" fillId="0" borderId="0" xfId="0" applyFont="1" applyAlignment="1">
      <alignment horizontal="right" readingOrder="2"/>
    </xf>
    <xf numFmtId="0" fontId="40" fillId="0" borderId="0" xfId="0" applyFont="1"/>
    <xf numFmtId="0" fontId="49" fillId="0" borderId="18" xfId="0" applyFont="1" applyBorder="1" applyAlignment="1">
      <alignment horizontal="center"/>
    </xf>
    <xf numFmtId="0" fontId="2" fillId="2" borderId="1" xfId="5" applyFont="1" applyFill="1" applyBorder="1" applyAlignment="1">
      <alignment horizontal="center" vertical="center"/>
    </xf>
    <xf numFmtId="0" fontId="2" fillId="2" borderId="4" xfId="5" applyFont="1" applyFill="1" applyBorder="1" applyAlignment="1">
      <alignment horizontal="center" vertical="center"/>
    </xf>
    <xf numFmtId="0" fontId="4" fillId="2" borderId="2" xfId="5" applyFont="1" applyFill="1" applyBorder="1" applyAlignment="1">
      <alignment horizontal="center" vertical="center"/>
    </xf>
    <xf numFmtId="0" fontId="4" fillId="2" borderId="5" xfId="5" applyFont="1" applyFill="1" applyBorder="1" applyAlignment="1">
      <alignment horizontal="center" vertical="center"/>
    </xf>
    <xf numFmtId="0" fontId="6" fillId="2" borderId="2" xfId="5" applyFont="1" applyFill="1" applyBorder="1" applyAlignment="1">
      <alignment horizontal="center" vertical="center"/>
    </xf>
    <xf numFmtId="0" fontId="6" fillId="2" borderId="5" xfId="5" applyFont="1" applyFill="1" applyBorder="1" applyAlignment="1">
      <alignment horizontal="center" vertical="center"/>
    </xf>
    <xf numFmtId="0" fontId="6" fillId="2" borderId="3" xfId="5" applyFont="1" applyFill="1" applyBorder="1" applyAlignment="1">
      <alignment horizontal="center" vertical="center"/>
    </xf>
    <xf numFmtId="0" fontId="6" fillId="2" borderId="6" xfId="5" applyFont="1" applyFill="1" applyBorder="1" applyAlignment="1">
      <alignment horizontal="center" vertical="center"/>
    </xf>
    <xf numFmtId="0" fontId="44" fillId="2" borderId="8" xfId="5" applyFont="1" applyFill="1" applyBorder="1" applyAlignment="1">
      <alignment horizontal="right" vertical="center"/>
    </xf>
    <xf numFmtId="0" fontId="44" fillId="2" borderId="7" xfId="5" applyFont="1" applyFill="1" applyBorder="1" applyAlignment="1">
      <alignment horizontal="right" vertical="center"/>
    </xf>
    <xf numFmtId="0" fontId="40" fillId="0" borderId="0" xfId="0" applyFont="1" applyBorder="1" applyAlignment="1">
      <alignment horizontal="right" vertical="center" wrapText="1" readingOrder="2"/>
    </xf>
    <xf numFmtId="0" fontId="40" fillId="0" borderId="0" xfId="0" applyFont="1" applyAlignment="1">
      <alignment horizontal="right" vertical="top" wrapText="1" readingOrder="2"/>
    </xf>
    <xf numFmtId="0" fontId="0" fillId="0" borderId="0" xfId="0" applyAlignment="1">
      <alignment horizontal="center" vertical="center"/>
    </xf>
    <xf numFmtId="0" fontId="37" fillId="0" borderId="18" xfId="3" applyFont="1" applyFill="1" applyBorder="1" applyAlignment="1">
      <alignment horizontal="center" vertical="center" readingOrder="2"/>
    </xf>
    <xf numFmtId="0" fontId="2" fillId="8" borderId="1" xfId="4" applyFont="1" applyFill="1" applyBorder="1" applyAlignment="1">
      <alignment horizontal="center" vertical="center" readingOrder="2"/>
    </xf>
    <xf numFmtId="0" fontId="2" fillId="8" borderId="4" xfId="4" applyFont="1" applyFill="1" applyBorder="1" applyAlignment="1">
      <alignment horizontal="center" vertical="center" readingOrder="2"/>
    </xf>
    <xf numFmtId="0" fontId="4" fillId="8" borderId="2" xfId="5" applyFont="1" applyFill="1" applyBorder="1" applyAlignment="1">
      <alignment horizontal="center" vertical="center" readingOrder="2"/>
    </xf>
    <xf numFmtId="0" fontId="4" fillId="8" borderId="5" xfId="5" applyFont="1" applyFill="1" applyBorder="1" applyAlignment="1">
      <alignment horizontal="center" vertical="center" readingOrder="2"/>
    </xf>
    <xf numFmtId="0" fontId="39" fillId="8" borderId="2" xfId="5" applyFont="1" applyFill="1" applyBorder="1" applyAlignment="1">
      <alignment horizontal="center" vertical="center" readingOrder="2"/>
    </xf>
    <xf numFmtId="0" fontId="39" fillId="8" borderId="3" xfId="5" applyFont="1" applyFill="1" applyBorder="1" applyAlignment="1">
      <alignment horizontal="center" vertical="center" readingOrder="2"/>
    </xf>
    <xf numFmtId="0" fontId="39" fillId="8" borderId="5" xfId="5" applyFont="1" applyFill="1" applyBorder="1" applyAlignment="1">
      <alignment horizontal="center" vertical="center" readingOrder="2"/>
    </xf>
    <xf numFmtId="0" fontId="39" fillId="8" borderId="20" xfId="5" applyFont="1" applyFill="1" applyBorder="1" applyAlignment="1">
      <alignment horizontal="center" vertical="center" readingOrder="2"/>
    </xf>
    <xf numFmtId="0" fontId="39" fillId="8" borderId="21" xfId="5" applyFont="1" applyFill="1" applyBorder="1" applyAlignment="1">
      <alignment horizontal="center" vertical="center" readingOrder="2"/>
    </xf>
    <xf numFmtId="0" fontId="39" fillId="8" borderId="7" xfId="5" applyFont="1" applyFill="1" applyBorder="1" applyAlignment="1">
      <alignment horizontal="center" vertical="center" readingOrder="2"/>
    </xf>
    <xf numFmtId="0" fontId="39" fillId="8" borderId="22" xfId="5" applyFont="1" applyFill="1" applyBorder="1" applyAlignment="1">
      <alignment horizontal="center" vertical="center" readingOrder="2"/>
    </xf>
    <xf numFmtId="0" fontId="44" fillId="8" borderId="8" xfId="5" applyFont="1" applyFill="1" applyBorder="1" applyAlignment="1">
      <alignment horizontal="center" vertical="center" readingOrder="2"/>
    </xf>
    <xf numFmtId="0" fontId="44" fillId="8" borderId="7" xfId="5" applyFont="1" applyFill="1" applyBorder="1" applyAlignment="1">
      <alignment horizontal="center" vertical="center" readingOrder="2"/>
    </xf>
    <xf numFmtId="0" fontId="44" fillId="8" borderId="8" xfId="5" applyFont="1" applyFill="1" applyBorder="1" applyAlignment="1">
      <alignment horizontal="right" vertical="center" readingOrder="2"/>
    </xf>
    <xf numFmtId="0" fontId="44" fillId="8" borderId="21" xfId="5" applyFont="1" applyFill="1" applyBorder="1" applyAlignment="1">
      <alignment horizontal="right" vertical="center" readingOrder="2"/>
    </xf>
    <xf numFmtId="0" fontId="44" fillId="8" borderId="7" xfId="5" applyFont="1" applyFill="1" applyBorder="1" applyAlignment="1">
      <alignment horizontal="right" vertical="center" readingOrder="2"/>
    </xf>
    <xf numFmtId="0" fontId="12" fillId="2" borderId="4" xfId="0" applyFont="1" applyFill="1" applyBorder="1" applyAlignment="1">
      <alignment horizontal="center" vertical="center"/>
    </xf>
    <xf numFmtId="0" fontId="12" fillId="2" borderId="5" xfId="0" applyFont="1" applyFill="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2" fillId="2" borderId="4" xfId="0" applyFont="1" applyFill="1" applyBorder="1" applyAlignment="1">
      <alignment horizontal="center" vertical="center" readingOrder="2"/>
    </xf>
    <xf numFmtId="0" fontId="4" fillId="2" borderId="5" xfId="0" applyFont="1" applyFill="1" applyBorder="1" applyAlignment="1">
      <alignment horizontal="center" vertical="center"/>
    </xf>
    <xf numFmtId="2" fontId="4" fillId="2" borderId="5" xfId="0" applyNumberFormat="1" applyFont="1" applyFill="1" applyBorder="1" applyAlignment="1">
      <alignment horizontal="center" vertical="center"/>
    </xf>
    <xf numFmtId="2" fontId="6" fillId="2" borderId="6" xfId="0" applyNumberFormat="1" applyFont="1" applyFill="1" applyBorder="1" applyAlignment="1">
      <alignment horizontal="center" vertical="center"/>
    </xf>
    <xf numFmtId="0" fontId="13" fillId="0" borderId="10" xfId="0" applyFont="1" applyBorder="1" applyAlignment="1">
      <alignment horizontal="center" wrapText="1" readingOrder="2"/>
    </xf>
    <xf numFmtId="0" fontId="12" fillId="2" borderId="8" xfId="0" applyFont="1" applyFill="1" applyBorder="1" applyAlignment="1">
      <alignment horizontal="right" vertical="center"/>
    </xf>
    <xf numFmtId="0" fontId="12" fillId="2" borderId="7" xfId="0" applyFont="1" applyFill="1" applyBorder="1" applyAlignment="1">
      <alignment horizontal="right" vertical="center"/>
    </xf>
    <xf numFmtId="0" fontId="2" fillId="2" borderId="8" xfId="0" applyFont="1" applyFill="1" applyBorder="1" applyAlignment="1">
      <alignment horizontal="center" vertical="center" readingOrder="2"/>
    </xf>
    <xf numFmtId="0" fontId="2" fillId="2" borderId="7" xfId="0" applyFont="1" applyFill="1" applyBorder="1" applyAlignment="1">
      <alignment horizontal="center" vertical="center" readingOrder="2"/>
    </xf>
    <xf numFmtId="0" fontId="10" fillId="2" borderId="4" xfId="0" applyFont="1" applyFill="1" applyBorder="1" applyAlignment="1">
      <alignment horizontal="center" vertical="center"/>
    </xf>
    <xf numFmtId="0" fontId="10" fillId="2" borderId="5" xfId="0" applyFont="1" applyFill="1" applyBorder="1" applyAlignment="1">
      <alignment horizontal="center" vertical="center"/>
    </xf>
    <xf numFmtId="0" fontId="13" fillId="0" borderId="5" xfId="0" applyFont="1" applyBorder="1" applyAlignment="1">
      <alignment horizontal="right" readingOrder="2"/>
    </xf>
    <xf numFmtId="0" fontId="27" fillId="2" borderId="12" xfId="2" applyNumberFormat="1" applyFont="1" applyFill="1" applyBorder="1" applyAlignment="1">
      <alignment horizontal="center" vertical="center" wrapText="1" readingOrder="2"/>
    </xf>
    <xf numFmtId="0" fontId="21" fillId="0" borderId="0" xfId="2" applyFont="1" applyBorder="1" applyAlignment="1">
      <alignment horizontal="center" vertical="center" readingOrder="2"/>
    </xf>
    <xf numFmtId="0" fontId="27" fillId="2" borderId="12" xfId="2" applyNumberFormat="1" applyFont="1" applyFill="1" applyBorder="1" applyAlignment="1">
      <alignment horizontal="center" vertical="center" readingOrder="2"/>
    </xf>
    <xf numFmtId="0" fontId="27" fillId="2" borderId="14" xfId="2" applyNumberFormat="1" applyFont="1" applyFill="1" applyBorder="1" applyAlignment="1">
      <alignment horizontal="center" vertical="center" wrapText="1" readingOrder="2"/>
    </xf>
  </cellXfs>
  <cellStyles count="8">
    <cellStyle name="Comma 2" xfId="6"/>
    <cellStyle name="Comma 2 2" xfId="7"/>
    <cellStyle name="Normal" xfId="0" builtinId="0"/>
    <cellStyle name="Normal 2" xfId="2"/>
    <cellStyle name="Normal 2 2" xfId="3"/>
    <cellStyle name="Normal 2 3" xfId="5"/>
    <cellStyle name="Normal 3" xfId="4"/>
    <cellStyle name="Percent 2"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pageSetUpPr fitToPage="1"/>
  </sheetPr>
  <dimension ref="A1:K101"/>
  <sheetViews>
    <sheetView rightToLeft="1" tabSelected="1" topLeftCell="A7" workbookViewId="0">
      <selection activeCell="I85" sqref="I85"/>
    </sheetView>
  </sheetViews>
  <sheetFormatPr defaultRowHeight="14.25"/>
  <cols>
    <col min="1" max="1" width="6.875" customWidth="1"/>
    <col min="2" max="2" width="4" bestFit="1" customWidth="1"/>
    <col min="3" max="3" width="33.75" customWidth="1"/>
    <col min="4" max="6" width="9" hidden="1" customWidth="1"/>
    <col min="7" max="7" width="22.25" customWidth="1"/>
    <col min="8" max="8" width="23" customWidth="1"/>
    <col min="9" max="9" width="21.125" customWidth="1"/>
    <col min="10" max="10" width="22.875" customWidth="1"/>
    <col min="257" max="257" width="17.25" customWidth="1"/>
    <col min="258" max="258" width="4" bestFit="1" customWidth="1"/>
    <col min="259" max="259" width="37.875" customWidth="1"/>
    <col min="260" max="262" width="0" hidden="1" customWidth="1"/>
    <col min="263" max="263" width="22.25" customWidth="1"/>
    <col min="264" max="264" width="23" customWidth="1"/>
    <col min="265" max="265" width="21.125" customWidth="1"/>
    <col min="266" max="266" width="22.875" customWidth="1"/>
    <col min="513" max="513" width="17.25" customWidth="1"/>
    <col min="514" max="514" width="4" bestFit="1" customWidth="1"/>
    <col min="515" max="515" width="37.875" customWidth="1"/>
    <col min="516" max="518" width="0" hidden="1" customWidth="1"/>
    <col min="519" max="519" width="22.25" customWidth="1"/>
    <col min="520" max="520" width="23" customWidth="1"/>
    <col min="521" max="521" width="21.125" customWidth="1"/>
    <col min="522" max="522" width="22.875" customWidth="1"/>
    <col min="769" max="769" width="17.25" customWidth="1"/>
    <col min="770" max="770" width="4" bestFit="1" customWidth="1"/>
    <col min="771" max="771" width="37.875" customWidth="1"/>
    <col min="772" max="774" width="0" hidden="1" customWidth="1"/>
    <col min="775" max="775" width="22.25" customWidth="1"/>
    <col min="776" max="776" width="23" customWidth="1"/>
    <col min="777" max="777" width="21.125" customWidth="1"/>
    <col min="778" max="778" width="22.875" customWidth="1"/>
    <col min="1025" max="1025" width="17.25" customWidth="1"/>
    <col min="1026" max="1026" width="4" bestFit="1" customWidth="1"/>
    <col min="1027" max="1027" width="37.875" customWidth="1"/>
    <col min="1028" max="1030" width="0" hidden="1" customWidth="1"/>
    <col min="1031" max="1031" width="22.25" customWidth="1"/>
    <col min="1032" max="1032" width="23" customWidth="1"/>
    <col min="1033" max="1033" width="21.125" customWidth="1"/>
    <col min="1034" max="1034" width="22.875" customWidth="1"/>
    <col min="1281" max="1281" width="17.25" customWidth="1"/>
    <col min="1282" max="1282" width="4" bestFit="1" customWidth="1"/>
    <col min="1283" max="1283" width="37.875" customWidth="1"/>
    <col min="1284" max="1286" width="0" hidden="1" customWidth="1"/>
    <col min="1287" max="1287" width="22.25" customWidth="1"/>
    <col min="1288" max="1288" width="23" customWidth="1"/>
    <col min="1289" max="1289" width="21.125" customWidth="1"/>
    <col min="1290" max="1290" width="22.875" customWidth="1"/>
    <col min="1537" max="1537" width="17.25" customWidth="1"/>
    <col min="1538" max="1538" width="4" bestFit="1" customWidth="1"/>
    <col min="1539" max="1539" width="37.875" customWidth="1"/>
    <col min="1540" max="1542" width="0" hidden="1" customWidth="1"/>
    <col min="1543" max="1543" width="22.25" customWidth="1"/>
    <col min="1544" max="1544" width="23" customWidth="1"/>
    <col min="1545" max="1545" width="21.125" customWidth="1"/>
    <col min="1546" max="1546" width="22.875" customWidth="1"/>
    <col min="1793" max="1793" width="17.25" customWidth="1"/>
    <col min="1794" max="1794" width="4" bestFit="1" customWidth="1"/>
    <col min="1795" max="1795" width="37.875" customWidth="1"/>
    <col min="1796" max="1798" width="0" hidden="1" customWidth="1"/>
    <col min="1799" max="1799" width="22.25" customWidth="1"/>
    <col min="1800" max="1800" width="23" customWidth="1"/>
    <col min="1801" max="1801" width="21.125" customWidth="1"/>
    <col min="1802" max="1802" width="22.875" customWidth="1"/>
    <col min="2049" max="2049" width="17.25" customWidth="1"/>
    <col min="2050" max="2050" width="4" bestFit="1" customWidth="1"/>
    <col min="2051" max="2051" width="37.875" customWidth="1"/>
    <col min="2052" max="2054" width="0" hidden="1" customWidth="1"/>
    <col min="2055" max="2055" width="22.25" customWidth="1"/>
    <col min="2056" max="2056" width="23" customWidth="1"/>
    <col min="2057" max="2057" width="21.125" customWidth="1"/>
    <col min="2058" max="2058" width="22.875" customWidth="1"/>
    <col min="2305" max="2305" width="17.25" customWidth="1"/>
    <col min="2306" max="2306" width="4" bestFit="1" customWidth="1"/>
    <col min="2307" max="2307" width="37.875" customWidth="1"/>
    <col min="2308" max="2310" width="0" hidden="1" customWidth="1"/>
    <col min="2311" max="2311" width="22.25" customWidth="1"/>
    <col min="2312" max="2312" width="23" customWidth="1"/>
    <col min="2313" max="2313" width="21.125" customWidth="1"/>
    <col min="2314" max="2314" width="22.875" customWidth="1"/>
    <col min="2561" max="2561" width="17.25" customWidth="1"/>
    <col min="2562" max="2562" width="4" bestFit="1" customWidth="1"/>
    <col min="2563" max="2563" width="37.875" customWidth="1"/>
    <col min="2564" max="2566" width="0" hidden="1" customWidth="1"/>
    <col min="2567" max="2567" width="22.25" customWidth="1"/>
    <col min="2568" max="2568" width="23" customWidth="1"/>
    <col min="2569" max="2569" width="21.125" customWidth="1"/>
    <col min="2570" max="2570" width="22.875" customWidth="1"/>
    <col min="2817" max="2817" width="17.25" customWidth="1"/>
    <col min="2818" max="2818" width="4" bestFit="1" customWidth="1"/>
    <col min="2819" max="2819" width="37.875" customWidth="1"/>
    <col min="2820" max="2822" width="0" hidden="1" customWidth="1"/>
    <col min="2823" max="2823" width="22.25" customWidth="1"/>
    <col min="2824" max="2824" width="23" customWidth="1"/>
    <col min="2825" max="2825" width="21.125" customWidth="1"/>
    <col min="2826" max="2826" width="22.875" customWidth="1"/>
    <col min="3073" max="3073" width="17.25" customWidth="1"/>
    <col min="3074" max="3074" width="4" bestFit="1" customWidth="1"/>
    <col min="3075" max="3075" width="37.875" customWidth="1"/>
    <col min="3076" max="3078" width="0" hidden="1" customWidth="1"/>
    <col min="3079" max="3079" width="22.25" customWidth="1"/>
    <col min="3080" max="3080" width="23" customWidth="1"/>
    <col min="3081" max="3081" width="21.125" customWidth="1"/>
    <col min="3082" max="3082" width="22.875" customWidth="1"/>
    <col min="3329" max="3329" width="17.25" customWidth="1"/>
    <col min="3330" max="3330" width="4" bestFit="1" customWidth="1"/>
    <col min="3331" max="3331" width="37.875" customWidth="1"/>
    <col min="3332" max="3334" width="0" hidden="1" customWidth="1"/>
    <col min="3335" max="3335" width="22.25" customWidth="1"/>
    <col min="3336" max="3336" width="23" customWidth="1"/>
    <col min="3337" max="3337" width="21.125" customWidth="1"/>
    <col min="3338" max="3338" width="22.875" customWidth="1"/>
    <col min="3585" max="3585" width="17.25" customWidth="1"/>
    <col min="3586" max="3586" width="4" bestFit="1" customWidth="1"/>
    <col min="3587" max="3587" width="37.875" customWidth="1"/>
    <col min="3588" max="3590" width="0" hidden="1" customWidth="1"/>
    <col min="3591" max="3591" width="22.25" customWidth="1"/>
    <col min="3592" max="3592" width="23" customWidth="1"/>
    <col min="3593" max="3593" width="21.125" customWidth="1"/>
    <col min="3594" max="3594" width="22.875" customWidth="1"/>
    <col min="3841" max="3841" width="17.25" customWidth="1"/>
    <col min="3842" max="3842" width="4" bestFit="1" customWidth="1"/>
    <col min="3843" max="3843" width="37.875" customWidth="1"/>
    <col min="3844" max="3846" width="0" hidden="1" customWidth="1"/>
    <col min="3847" max="3847" width="22.25" customWidth="1"/>
    <col min="3848" max="3848" width="23" customWidth="1"/>
    <col min="3849" max="3849" width="21.125" customWidth="1"/>
    <col min="3850" max="3850" width="22.875" customWidth="1"/>
    <col min="4097" max="4097" width="17.25" customWidth="1"/>
    <col min="4098" max="4098" width="4" bestFit="1" customWidth="1"/>
    <col min="4099" max="4099" width="37.875" customWidth="1"/>
    <col min="4100" max="4102" width="0" hidden="1" customWidth="1"/>
    <col min="4103" max="4103" width="22.25" customWidth="1"/>
    <col min="4104" max="4104" width="23" customWidth="1"/>
    <col min="4105" max="4105" width="21.125" customWidth="1"/>
    <col min="4106" max="4106" width="22.875" customWidth="1"/>
    <col min="4353" max="4353" width="17.25" customWidth="1"/>
    <col min="4354" max="4354" width="4" bestFit="1" customWidth="1"/>
    <col min="4355" max="4355" width="37.875" customWidth="1"/>
    <col min="4356" max="4358" width="0" hidden="1" customWidth="1"/>
    <col min="4359" max="4359" width="22.25" customWidth="1"/>
    <col min="4360" max="4360" width="23" customWidth="1"/>
    <col min="4361" max="4361" width="21.125" customWidth="1"/>
    <col min="4362" max="4362" width="22.875" customWidth="1"/>
    <col min="4609" max="4609" width="17.25" customWidth="1"/>
    <col min="4610" max="4610" width="4" bestFit="1" customWidth="1"/>
    <col min="4611" max="4611" width="37.875" customWidth="1"/>
    <col min="4612" max="4614" width="0" hidden="1" customWidth="1"/>
    <col min="4615" max="4615" width="22.25" customWidth="1"/>
    <col min="4616" max="4616" width="23" customWidth="1"/>
    <col min="4617" max="4617" width="21.125" customWidth="1"/>
    <col min="4618" max="4618" width="22.875" customWidth="1"/>
    <col min="4865" max="4865" width="17.25" customWidth="1"/>
    <col min="4866" max="4866" width="4" bestFit="1" customWidth="1"/>
    <col min="4867" max="4867" width="37.875" customWidth="1"/>
    <col min="4868" max="4870" width="0" hidden="1" customWidth="1"/>
    <col min="4871" max="4871" width="22.25" customWidth="1"/>
    <col min="4872" max="4872" width="23" customWidth="1"/>
    <col min="4873" max="4873" width="21.125" customWidth="1"/>
    <col min="4874" max="4874" width="22.875" customWidth="1"/>
    <col min="5121" max="5121" width="17.25" customWidth="1"/>
    <col min="5122" max="5122" width="4" bestFit="1" customWidth="1"/>
    <col min="5123" max="5123" width="37.875" customWidth="1"/>
    <col min="5124" max="5126" width="0" hidden="1" customWidth="1"/>
    <col min="5127" max="5127" width="22.25" customWidth="1"/>
    <col min="5128" max="5128" width="23" customWidth="1"/>
    <col min="5129" max="5129" width="21.125" customWidth="1"/>
    <col min="5130" max="5130" width="22.875" customWidth="1"/>
    <col min="5377" max="5377" width="17.25" customWidth="1"/>
    <col min="5378" max="5378" width="4" bestFit="1" customWidth="1"/>
    <col min="5379" max="5379" width="37.875" customWidth="1"/>
    <col min="5380" max="5382" width="0" hidden="1" customWidth="1"/>
    <col min="5383" max="5383" width="22.25" customWidth="1"/>
    <col min="5384" max="5384" width="23" customWidth="1"/>
    <col min="5385" max="5385" width="21.125" customWidth="1"/>
    <col min="5386" max="5386" width="22.875" customWidth="1"/>
    <col min="5633" max="5633" width="17.25" customWidth="1"/>
    <col min="5634" max="5634" width="4" bestFit="1" customWidth="1"/>
    <col min="5635" max="5635" width="37.875" customWidth="1"/>
    <col min="5636" max="5638" width="0" hidden="1" customWidth="1"/>
    <col min="5639" max="5639" width="22.25" customWidth="1"/>
    <col min="5640" max="5640" width="23" customWidth="1"/>
    <col min="5641" max="5641" width="21.125" customWidth="1"/>
    <col min="5642" max="5642" width="22.875" customWidth="1"/>
    <col min="5889" max="5889" width="17.25" customWidth="1"/>
    <col min="5890" max="5890" width="4" bestFit="1" customWidth="1"/>
    <col min="5891" max="5891" width="37.875" customWidth="1"/>
    <col min="5892" max="5894" width="0" hidden="1" customWidth="1"/>
    <col min="5895" max="5895" width="22.25" customWidth="1"/>
    <col min="5896" max="5896" width="23" customWidth="1"/>
    <col min="5897" max="5897" width="21.125" customWidth="1"/>
    <col min="5898" max="5898" width="22.875" customWidth="1"/>
    <col min="6145" max="6145" width="17.25" customWidth="1"/>
    <col min="6146" max="6146" width="4" bestFit="1" customWidth="1"/>
    <col min="6147" max="6147" width="37.875" customWidth="1"/>
    <col min="6148" max="6150" width="0" hidden="1" customWidth="1"/>
    <col min="6151" max="6151" width="22.25" customWidth="1"/>
    <col min="6152" max="6152" width="23" customWidth="1"/>
    <col min="6153" max="6153" width="21.125" customWidth="1"/>
    <col min="6154" max="6154" width="22.875" customWidth="1"/>
    <col min="6401" max="6401" width="17.25" customWidth="1"/>
    <col min="6402" max="6402" width="4" bestFit="1" customWidth="1"/>
    <col min="6403" max="6403" width="37.875" customWidth="1"/>
    <col min="6404" max="6406" width="0" hidden="1" customWidth="1"/>
    <col min="6407" max="6407" width="22.25" customWidth="1"/>
    <col min="6408" max="6408" width="23" customWidth="1"/>
    <col min="6409" max="6409" width="21.125" customWidth="1"/>
    <col min="6410" max="6410" width="22.875" customWidth="1"/>
    <col min="6657" max="6657" width="17.25" customWidth="1"/>
    <col min="6658" max="6658" width="4" bestFit="1" customWidth="1"/>
    <col min="6659" max="6659" width="37.875" customWidth="1"/>
    <col min="6660" max="6662" width="0" hidden="1" customWidth="1"/>
    <col min="6663" max="6663" width="22.25" customWidth="1"/>
    <col min="6664" max="6664" width="23" customWidth="1"/>
    <col min="6665" max="6665" width="21.125" customWidth="1"/>
    <col min="6666" max="6666" width="22.875" customWidth="1"/>
    <col min="6913" max="6913" width="17.25" customWidth="1"/>
    <col min="6914" max="6914" width="4" bestFit="1" customWidth="1"/>
    <col min="6915" max="6915" width="37.875" customWidth="1"/>
    <col min="6916" max="6918" width="0" hidden="1" customWidth="1"/>
    <col min="6919" max="6919" width="22.25" customWidth="1"/>
    <col min="6920" max="6920" width="23" customWidth="1"/>
    <col min="6921" max="6921" width="21.125" customWidth="1"/>
    <col min="6922" max="6922" width="22.875" customWidth="1"/>
    <col min="7169" max="7169" width="17.25" customWidth="1"/>
    <col min="7170" max="7170" width="4" bestFit="1" customWidth="1"/>
    <col min="7171" max="7171" width="37.875" customWidth="1"/>
    <col min="7172" max="7174" width="0" hidden="1" customWidth="1"/>
    <col min="7175" max="7175" width="22.25" customWidth="1"/>
    <col min="7176" max="7176" width="23" customWidth="1"/>
    <col min="7177" max="7177" width="21.125" customWidth="1"/>
    <col min="7178" max="7178" width="22.875" customWidth="1"/>
    <col min="7425" max="7425" width="17.25" customWidth="1"/>
    <col min="7426" max="7426" width="4" bestFit="1" customWidth="1"/>
    <col min="7427" max="7427" width="37.875" customWidth="1"/>
    <col min="7428" max="7430" width="0" hidden="1" customWidth="1"/>
    <col min="7431" max="7431" width="22.25" customWidth="1"/>
    <col min="7432" max="7432" width="23" customWidth="1"/>
    <col min="7433" max="7433" width="21.125" customWidth="1"/>
    <col min="7434" max="7434" width="22.875" customWidth="1"/>
    <col min="7681" max="7681" width="17.25" customWidth="1"/>
    <col min="7682" max="7682" width="4" bestFit="1" customWidth="1"/>
    <col min="7683" max="7683" width="37.875" customWidth="1"/>
    <col min="7684" max="7686" width="0" hidden="1" customWidth="1"/>
    <col min="7687" max="7687" width="22.25" customWidth="1"/>
    <col min="7688" max="7688" width="23" customWidth="1"/>
    <col min="7689" max="7689" width="21.125" customWidth="1"/>
    <col min="7690" max="7690" width="22.875" customWidth="1"/>
    <col min="7937" max="7937" width="17.25" customWidth="1"/>
    <col min="7938" max="7938" width="4" bestFit="1" customWidth="1"/>
    <col min="7939" max="7939" width="37.875" customWidth="1"/>
    <col min="7940" max="7942" width="0" hidden="1" customWidth="1"/>
    <col min="7943" max="7943" width="22.25" customWidth="1"/>
    <col min="7944" max="7944" width="23" customWidth="1"/>
    <col min="7945" max="7945" width="21.125" customWidth="1"/>
    <col min="7946" max="7946" width="22.875" customWidth="1"/>
    <col min="8193" max="8193" width="17.25" customWidth="1"/>
    <col min="8194" max="8194" width="4" bestFit="1" customWidth="1"/>
    <col min="8195" max="8195" width="37.875" customWidth="1"/>
    <col min="8196" max="8198" width="0" hidden="1" customWidth="1"/>
    <col min="8199" max="8199" width="22.25" customWidth="1"/>
    <col min="8200" max="8200" width="23" customWidth="1"/>
    <col min="8201" max="8201" width="21.125" customWidth="1"/>
    <col min="8202" max="8202" width="22.875" customWidth="1"/>
    <col min="8449" max="8449" width="17.25" customWidth="1"/>
    <col min="8450" max="8450" width="4" bestFit="1" customWidth="1"/>
    <col min="8451" max="8451" width="37.875" customWidth="1"/>
    <col min="8452" max="8454" width="0" hidden="1" customWidth="1"/>
    <col min="8455" max="8455" width="22.25" customWidth="1"/>
    <col min="8456" max="8456" width="23" customWidth="1"/>
    <col min="8457" max="8457" width="21.125" customWidth="1"/>
    <col min="8458" max="8458" width="22.875" customWidth="1"/>
    <col min="8705" max="8705" width="17.25" customWidth="1"/>
    <col min="8706" max="8706" width="4" bestFit="1" customWidth="1"/>
    <col min="8707" max="8707" width="37.875" customWidth="1"/>
    <col min="8708" max="8710" width="0" hidden="1" customWidth="1"/>
    <col min="8711" max="8711" width="22.25" customWidth="1"/>
    <col min="8712" max="8712" width="23" customWidth="1"/>
    <col min="8713" max="8713" width="21.125" customWidth="1"/>
    <col min="8714" max="8714" width="22.875" customWidth="1"/>
    <col min="8961" max="8961" width="17.25" customWidth="1"/>
    <col min="8962" max="8962" width="4" bestFit="1" customWidth="1"/>
    <col min="8963" max="8963" width="37.875" customWidth="1"/>
    <col min="8964" max="8966" width="0" hidden="1" customWidth="1"/>
    <col min="8967" max="8967" width="22.25" customWidth="1"/>
    <col min="8968" max="8968" width="23" customWidth="1"/>
    <col min="8969" max="8969" width="21.125" customWidth="1"/>
    <col min="8970" max="8970" width="22.875" customWidth="1"/>
    <col min="9217" max="9217" width="17.25" customWidth="1"/>
    <col min="9218" max="9218" width="4" bestFit="1" customWidth="1"/>
    <col min="9219" max="9219" width="37.875" customWidth="1"/>
    <col min="9220" max="9222" width="0" hidden="1" customWidth="1"/>
    <col min="9223" max="9223" width="22.25" customWidth="1"/>
    <col min="9224" max="9224" width="23" customWidth="1"/>
    <col min="9225" max="9225" width="21.125" customWidth="1"/>
    <col min="9226" max="9226" width="22.875" customWidth="1"/>
    <col min="9473" max="9473" width="17.25" customWidth="1"/>
    <col min="9474" max="9474" width="4" bestFit="1" customWidth="1"/>
    <col min="9475" max="9475" width="37.875" customWidth="1"/>
    <col min="9476" max="9478" width="0" hidden="1" customWidth="1"/>
    <col min="9479" max="9479" width="22.25" customWidth="1"/>
    <col min="9480" max="9480" width="23" customWidth="1"/>
    <col min="9481" max="9481" width="21.125" customWidth="1"/>
    <col min="9482" max="9482" width="22.875" customWidth="1"/>
    <col min="9729" max="9729" width="17.25" customWidth="1"/>
    <col min="9730" max="9730" width="4" bestFit="1" customWidth="1"/>
    <col min="9731" max="9731" width="37.875" customWidth="1"/>
    <col min="9732" max="9734" width="0" hidden="1" customWidth="1"/>
    <col min="9735" max="9735" width="22.25" customWidth="1"/>
    <col min="9736" max="9736" width="23" customWidth="1"/>
    <col min="9737" max="9737" width="21.125" customWidth="1"/>
    <col min="9738" max="9738" width="22.875" customWidth="1"/>
    <col min="9985" max="9985" width="17.25" customWidth="1"/>
    <col min="9986" max="9986" width="4" bestFit="1" customWidth="1"/>
    <col min="9987" max="9987" width="37.875" customWidth="1"/>
    <col min="9988" max="9990" width="0" hidden="1" customWidth="1"/>
    <col min="9991" max="9991" width="22.25" customWidth="1"/>
    <col min="9992" max="9992" width="23" customWidth="1"/>
    <col min="9993" max="9993" width="21.125" customWidth="1"/>
    <col min="9994" max="9994" width="22.875" customWidth="1"/>
    <col min="10241" max="10241" width="17.25" customWidth="1"/>
    <col min="10242" max="10242" width="4" bestFit="1" customWidth="1"/>
    <col min="10243" max="10243" width="37.875" customWidth="1"/>
    <col min="10244" max="10246" width="0" hidden="1" customWidth="1"/>
    <col min="10247" max="10247" width="22.25" customWidth="1"/>
    <col min="10248" max="10248" width="23" customWidth="1"/>
    <col min="10249" max="10249" width="21.125" customWidth="1"/>
    <col min="10250" max="10250" width="22.875" customWidth="1"/>
    <col min="10497" max="10497" width="17.25" customWidth="1"/>
    <col min="10498" max="10498" width="4" bestFit="1" customWidth="1"/>
    <col min="10499" max="10499" width="37.875" customWidth="1"/>
    <col min="10500" max="10502" width="0" hidden="1" customWidth="1"/>
    <col min="10503" max="10503" width="22.25" customWidth="1"/>
    <col min="10504" max="10504" width="23" customWidth="1"/>
    <col min="10505" max="10505" width="21.125" customWidth="1"/>
    <col min="10506" max="10506" width="22.875" customWidth="1"/>
    <col min="10753" max="10753" width="17.25" customWidth="1"/>
    <col min="10754" max="10754" width="4" bestFit="1" customWidth="1"/>
    <col min="10755" max="10755" width="37.875" customWidth="1"/>
    <col min="10756" max="10758" width="0" hidden="1" customWidth="1"/>
    <col min="10759" max="10759" width="22.25" customWidth="1"/>
    <col min="10760" max="10760" width="23" customWidth="1"/>
    <col min="10761" max="10761" width="21.125" customWidth="1"/>
    <col min="10762" max="10762" width="22.875" customWidth="1"/>
    <col min="11009" max="11009" width="17.25" customWidth="1"/>
    <col min="11010" max="11010" width="4" bestFit="1" customWidth="1"/>
    <col min="11011" max="11011" width="37.875" customWidth="1"/>
    <col min="11012" max="11014" width="0" hidden="1" customWidth="1"/>
    <col min="11015" max="11015" width="22.25" customWidth="1"/>
    <col min="11016" max="11016" width="23" customWidth="1"/>
    <col min="11017" max="11017" width="21.125" customWidth="1"/>
    <col min="11018" max="11018" width="22.875" customWidth="1"/>
    <col min="11265" max="11265" width="17.25" customWidth="1"/>
    <col min="11266" max="11266" width="4" bestFit="1" customWidth="1"/>
    <col min="11267" max="11267" width="37.875" customWidth="1"/>
    <col min="11268" max="11270" width="0" hidden="1" customWidth="1"/>
    <col min="11271" max="11271" width="22.25" customWidth="1"/>
    <col min="11272" max="11272" width="23" customWidth="1"/>
    <col min="11273" max="11273" width="21.125" customWidth="1"/>
    <col min="11274" max="11274" width="22.875" customWidth="1"/>
    <col min="11521" max="11521" width="17.25" customWidth="1"/>
    <col min="11522" max="11522" width="4" bestFit="1" customWidth="1"/>
    <col min="11523" max="11523" width="37.875" customWidth="1"/>
    <col min="11524" max="11526" width="0" hidden="1" customWidth="1"/>
    <col min="11527" max="11527" width="22.25" customWidth="1"/>
    <col min="11528" max="11528" width="23" customWidth="1"/>
    <col min="11529" max="11529" width="21.125" customWidth="1"/>
    <col min="11530" max="11530" width="22.875" customWidth="1"/>
    <col min="11777" max="11777" width="17.25" customWidth="1"/>
    <col min="11778" max="11778" width="4" bestFit="1" customWidth="1"/>
    <col min="11779" max="11779" width="37.875" customWidth="1"/>
    <col min="11780" max="11782" width="0" hidden="1" customWidth="1"/>
    <col min="11783" max="11783" width="22.25" customWidth="1"/>
    <col min="11784" max="11784" width="23" customWidth="1"/>
    <col min="11785" max="11785" width="21.125" customWidth="1"/>
    <col min="11786" max="11786" width="22.875" customWidth="1"/>
    <col min="12033" max="12033" width="17.25" customWidth="1"/>
    <col min="12034" max="12034" width="4" bestFit="1" customWidth="1"/>
    <col min="12035" max="12035" width="37.875" customWidth="1"/>
    <col min="12036" max="12038" width="0" hidden="1" customWidth="1"/>
    <col min="12039" max="12039" width="22.25" customWidth="1"/>
    <col min="12040" max="12040" width="23" customWidth="1"/>
    <col min="12041" max="12041" width="21.125" customWidth="1"/>
    <col min="12042" max="12042" width="22.875" customWidth="1"/>
    <col min="12289" max="12289" width="17.25" customWidth="1"/>
    <col min="12290" max="12290" width="4" bestFit="1" customWidth="1"/>
    <col min="12291" max="12291" width="37.875" customWidth="1"/>
    <col min="12292" max="12294" width="0" hidden="1" customWidth="1"/>
    <col min="12295" max="12295" width="22.25" customWidth="1"/>
    <col min="12296" max="12296" width="23" customWidth="1"/>
    <col min="12297" max="12297" width="21.125" customWidth="1"/>
    <col min="12298" max="12298" width="22.875" customWidth="1"/>
    <col min="12545" max="12545" width="17.25" customWidth="1"/>
    <col min="12546" max="12546" width="4" bestFit="1" customWidth="1"/>
    <col min="12547" max="12547" width="37.875" customWidth="1"/>
    <col min="12548" max="12550" width="0" hidden="1" customWidth="1"/>
    <col min="12551" max="12551" width="22.25" customWidth="1"/>
    <col min="12552" max="12552" width="23" customWidth="1"/>
    <col min="12553" max="12553" width="21.125" customWidth="1"/>
    <col min="12554" max="12554" width="22.875" customWidth="1"/>
    <col min="12801" max="12801" width="17.25" customWidth="1"/>
    <col min="12802" max="12802" width="4" bestFit="1" customWidth="1"/>
    <col min="12803" max="12803" width="37.875" customWidth="1"/>
    <col min="12804" max="12806" width="0" hidden="1" customWidth="1"/>
    <col min="12807" max="12807" width="22.25" customWidth="1"/>
    <col min="12808" max="12808" width="23" customWidth="1"/>
    <col min="12809" max="12809" width="21.125" customWidth="1"/>
    <col min="12810" max="12810" width="22.875" customWidth="1"/>
    <col min="13057" max="13057" width="17.25" customWidth="1"/>
    <col min="13058" max="13058" width="4" bestFit="1" customWidth="1"/>
    <col min="13059" max="13059" width="37.875" customWidth="1"/>
    <col min="13060" max="13062" width="0" hidden="1" customWidth="1"/>
    <col min="13063" max="13063" width="22.25" customWidth="1"/>
    <col min="13064" max="13064" width="23" customWidth="1"/>
    <col min="13065" max="13065" width="21.125" customWidth="1"/>
    <col min="13066" max="13066" width="22.875" customWidth="1"/>
    <col min="13313" max="13313" width="17.25" customWidth="1"/>
    <col min="13314" max="13314" width="4" bestFit="1" customWidth="1"/>
    <col min="13315" max="13315" width="37.875" customWidth="1"/>
    <col min="13316" max="13318" width="0" hidden="1" customWidth="1"/>
    <col min="13319" max="13319" width="22.25" customWidth="1"/>
    <col min="13320" max="13320" width="23" customWidth="1"/>
    <col min="13321" max="13321" width="21.125" customWidth="1"/>
    <col min="13322" max="13322" width="22.875" customWidth="1"/>
    <col min="13569" max="13569" width="17.25" customWidth="1"/>
    <col min="13570" max="13570" width="4" bestFit="1" customWidth="1"/>
    <col min="13571" max="13571" width="37.875" customWidth="1"/>
    <col min="13572" max="13574" width="0" hidden="1" customWidth="1"/>
    <col min="13575" max="13575" width="22.25" customWidth="1"/>
    <col min="13576" max="13576" width="23" customWidth="1"/>
    <col min="13577" max="13577" width="21.125" customWidth="1"/>
    <col min="13578" max="13578" width="22.875" customWidth="1"/>
    <col min="13825" max="13825" width="17.25" customWidth="1"/>
    <col min="13826" max="13826" width="4" bestFit="1" customWidth="1"/>
    <col min="13827" max="13827" width="37.875" customWidth="1"/>
    <col min="13828" max="13830" width="0" hidden="1" customWidth="1"/>
    <col min="13831" max="13831" width="22.25" customWidth="1"/>
    <col min="13832" max="13832" width="23" customWidth="1"/>
    <col min="13833" max="13833" width="21.125" customWidth="1"/>
    <col min="13834" max="13834" width="22.875" customWidth="1"/>
    <col min="14081" max="14081" width="17.25" customWidth="1"/>
    <col min="14082" max="14082" width="4" bestFit="1" customWidth="1"/>
    <col min="14083" max="14083" width="37.875" customWidth="1"/>
    <col min="14084" max="14086" width="0" hidden="1" customWidth="1"/>
    <col min="14087" max="14087" width="22.25" customWidth="1"/>
    <col min="14088" max="14088" width="23" customWidth="1"/>
    <col min="14089" max="14089" width="21.125" customWidth="1"/>
    <col min="14090" max="14090" width="22.875" customWidth="1"/>
    <col min="14337" max="14337" width="17.25" customWidth="1"/>
    <col min="14338" max="14338" width="4" bestFit="1" customWidth="1"/>
    <col min="14339" max="14339" width="37.875" customWidth="1"/>
    <col min="14340" max="14342" width="0" hidden="1" customWidth="1"/>
    <col min="14343" max="14343" width="22.25" customWidth="1"/>
    <col min="14344" max="14344" width="23" customWidth="1"/>
    <col min="14345" max="14345" width="21.125" customWidth="1"/>
    <col min="14346" max="14346" width="22.875" customWidth="1"/>
    <col min="14593" max="14593" width="17.25" customWidth="1"/>
    <col min="14594" max="14594" width="4" bestFit="1" customWidth="1"/>
    <col min="14595" max="14595" width="37.875" customWidth="1"/>
    <col min="14596" max="14598" width="0" hidden="1" customWidth="1"/>
    <col min="14599" max="14599" width="22.25" customWidth="1"/>
    <col min="14600" max="14600" width="23" customWidth="1"/>
    <col min="14601" max="14601" width="21.125" customWidth="1"/>
    <col min="14602" max="14602" width="22.875" customWidth="1"/>
    <col min="14849" max="14849" width="17.25" customWidth="1"/>
    <col min="14850" max="14850" width="4" bestFit="1" customWidth="1"/>
    <col min="14851" max="14851" width="37.875" customWidth="1"/>
    <col min="14852" max="14854" width="0" hidden="1" customWidth="1"/>
    <col min="14855" max="14855" width="22.25" customWidth="1"/>
    <col min="14856" max="14856" width="23" customWidth="1"/>
    <col min="14857" max="14857" width="21.125" customWidth="1"/>
    <col min="14858" max="14858" width="22.875" customWidth="1"/>
    <col min="15105" max="15105" width="17.25" customWidth="1"/>
    <col min="15106" max="15106" width="4" bestFit="1" customWidth="1"/>
    <col min="15107" max="15107" width="37.875" customWidth="1"/>
    <col min="15108" max="15110" width="0" hidden="1" customWidth="1"/>
    <col min="15111" max="15111" width="22.25" customWidth="1"/>
    <col min="15112" max="15112" width="23" customWidth="1"/>
    <col min="15113" max="15113" width="21.125" customWidth="1"/>
    <col min="15114" max="15114" width="22.875" customWidth="1"/>
    <col min="15361" max="15361" width="17.25" customWidth="1"/>
    <col min="15362" max="15362" width="4" bestFit="1" customWidth="1"/>
    <col min="15363" max="15363" width="37.875" customWidth="1"/>
    <col min="15364" max="15366" width="0" hidden="1" customWidth="1"/>
    <col min="15367" max="15367" width="22.25" customWidth="1"/>
    <col min="15368" max="15368" width="23" customWidth="1"/>
    <col min="15369" max="15369" width="21.125" customWidth="1"/>
    <col min="15370" max="15370" width="22.875" customWidth="1"/>
    <col min="15617" max="15617" width="17.25" customWidth="1"/>
    <col min="15618" max="15618" width="4" bestFit="1" customWidth="1"/>
    <col min="15619" max="15619" width="37.875" customWidth="1"/>
    <col min="15620" max="15622" width="0" hidden="1" customWidth="1"/>
    <col min="15623" max="15623" width="22.25" customWidth="1"/>
    <col min="15624" max="15624" width="23" customWidth="1"/>
    <col min="15625" max="15625" width="21.125" customWidth="1"/>
    <col min="15626" max="15626" width="22.875" customWidth="1"/>
    <col min="15873" max="15873" width="17.25" customWidth="1"/>
    <col min="15874" max="15874" width="4" bestFit="1" customWidth="1"/>
    <col min="15875" max="15875" width="37.875" customWidth="1"/>
    <col min="15876" max="15878" width="0" hidden="1" customWidth="1"/>
    <col min="15879" max="15879" width="22.25" customWidth="1"/>
    <col min="15880" max="15880" width="23" customWidth="1"/>
    <col min="15881" max="15881" width="21.125" customWidth="1"/>
    <col min="15882" max="15882" width="22.875" customWidth="1"/>
    <col min="16129" max="16129" width="17.25" customWidth="1"/>
    <col min="16130" max="16130" width="4" bestFit="1" customWidth="1"/>
    <col min="16131" max="16131" width="37.875" customWidth="1"/>
    <col min="16132" max="16134" width="0" hidden="1" customWidth="1"/>
    <col min="16135" max="16135" width="22.25" customWidth="1"/>
    <col min="16136" max="16136" width="23" customWidth="1"/>
    <col min="16137" max="16137" width="21.125" customWidth="1"/>
    <col min="16138" max="16138" width="22.875" customWidth="1"/>
  </cols>
  <sheetData>
    <row r="1" spans="2:11" ht="27.75" thickBot="1">
      <c r="B1" s="306" t="s">
        <v>329</v>
      </c>
      <c r="C1" s="306"/>
      <c r="D1" s="306"/>
      <c r="E1" s="306"/>
      <c r="F1" s="306"/>
      <c r="G1" s="306"/>
      <c r="H1" s="306"/>
      <c r="I1" s="306"/>
      <c r="J1" s="250" t="s">
        <v>330</v>
      </c>
    </row>
    <row r="2" spans="2:11" ht="21" customHeight="1">
      <c r="B2" s="307" t="s">
        <v>1</v>
      </c>
      <c r="C2" s="309" t="s">
        <v>301</v>
      </c>
      <c r="D2" s="251" t="s">
        <v>302</v>
      </c>
      <c r="E2" s="252"/>
      <c r="F2" s="252"/>
      <c r="G2" s="311" t="s">
        <v>331</v>
      </c>
      <c r="H2" s="311"/>
      <c r="I2" s="311" t="s">
        <v>332</v>
      </c>
      <c r="J2" s="313"/>
    </row>
    <row r="3" spans="2:11" ht="1.5" customHeight="1">
      <c r="B3" s="308"/>
      <c r="C3" s="310"/>
      <c r="D3" s="312" t="s">
        <v>333</v>
      </c>
      <c r="E3" s="312"/>
      <c r="F3" s="312"/>
      <c r="G3" s="312"/>
      <c r="H3" s="312"/>
      <c r="I3" s="312"/>
      <c r="J3" s="314"/>
    </row>
    <row r="4" spans="2:11" ht="23.25" customHeight="1">
      <c r="B4" s="308"/>
      <c r="C4" s="310"/>
      <c r="D4" s="253" t="s">
        <v>307</v>
      </c>
      <c r="E4" s="253" t="s">
        <v>308</v>
      </c>
      <c r="F4" s="253" t="s">
        <v>334</v>
      </c>
      <c r="G4" s="254" t="s">
        <v>335</v>
      </c>
      <c r="H4" s="254" t="s">
        <v>336</v>
      </c>
      <c r="I4" s="254" t="s">
        <v>335</v>
      </c>
      <c r="J4" s="255" t="s">
        <v>336</v>
      </c>
    </row>
    <row r="5" spans="2:11" ht="20.25">
      <c r="B5" s="256">
        <v>1</v>
      </c>
      <c r="C5" s="257" t="s">
        <v>316</v>
      </c>
      <c r="D5" s="258">
        <v>0</v>
      </c>
      <c r="E5" s="259">
        <v>0</v>
      </c>
      <c r="F5" s="259">
        <v>0</v>
      </c>
      <c r="G5" s="260">
        <v>0.83273586945988298</v>
      </c>
      <c r="H5" s="260">
        <v>0.13086076670942001</v>
      </c>
      <c r="I5" s="260">
        <v>0.35890304768109249</v>
      </c>
      <c r="J5" s="261">
        <v>9.4281897347935087E-2</v>
      </c>
      <c r="K5" s="262"/>
    </row>
    <row r="6" spans="2:11" ht="20.25">
      <c r="B6" s="263">
        <v>2</v>
      </c>
      <c r="C6" s="264" t="s">
        <v>315</v>
      </c>
      <c r="D6" s="265">
        <v>0</v>
      </c>
      <c r="E6" s="265">
        <v>0</v>
      </c>
      <c r="F6" s="265">
        <v>0</v>
      </c>
      <c r="G6" s="266">
        <v>0.18261677102478691</v>
      </c>
      <c r="H6" s="266">
        <v>1.3249154209979113</v>
      </c>
      <c r="I6" s="266">
        <v>9.2150510750264369E-2</v>
      </c>
      <c r="J6" s="267">
        <v>0.21634315689875883</v>
      </c>
      <c r="K6" s="262"/>
    </row>
    <row r="7" spans="2:11" ht="20.25">
      <c r="B7" s="256">
        <v>3</v>
      </c>
      <c r="C7" s="257" t="s">
        <v>18</v>
      </c>
      <c r="D7" s="258">
        <v>3010.0915890000001</v>
      </c>
      <c r="E7" s="259">
        <v>3010.0915890000001</v>
      </c>
      <c r="F7" s="259">
        <v>3010.0915890000001</v>
      </c>
      <c r="G7" s="260">
        <v>0.13828695146881428</v>
      </c>
      <c r="H7" s="260">
        <v>0.71903348653635324</v>
      </c>
      <c r="I7" s="260">
        <v>1.7349963806178384E-2</v>
      </c>
      <c r="J7" s="261">
        <v>4.5033001350631749E-2</v>
      </c>
      <c r="K7" s="262"/>
    </row>
    <row r="8" spans="2:11" ht="20.25">
      <c r="B8" s="263">
        <v>4</v>
      </c>
      <c r="C8" s="264" t="s">
        <v>314</v>
      </c>
      <c r="D8" s="265">
        <v>28946</v>
      </c>
      <c r="E8" s="265">
        <v>21390</v>
      </c>
      <c r="F8" s="265">
        <v>25168</v>
      </c>
      <c r="G8" s="266">
        <v>6.8275520801551637E-2</v>
      </c>
      <c r="H8" s="266">
        <v>1.7459241856833057</v>
      </c>
      <c r="I8" s="266">
        <v>4.5143353521276061E-3</v>
      </c>
      <c r="J8" s="267">
        <v>0.44938672303701488</v>
      </c>
      <c r="K8" s="262"/>
    </row>
    <row r="9" spans="2:11" ht="20.25">
      <c r="B9" s="256">
        <v>5</v>
      </c>
      <c r="C9" s="257" t="s">
        <v>14</v>
      </c>
      <c r="D9" s="258"/>
      <c r="E9" s="259"/>
      <c r="F9" s="259"/>
      <c r="G9" s="260">
        <v>1.9878470226051007E-2</v>
      </c>
      <c r="H9" s="260">
        <v>0.70406119203276119</v>
      </c>
      <c r="I9" s="260">
        <v>9.516537553778506E-3</v>
      </c>
      <c r="J9" s="261">
        <v>0.15399145725329882</v>
      </c>
      <c r="K9" s="262"/>
    </row>
    <row r="10" spans="2:11" ht="20.25">
      <c r="B10" s="263">
        <v>6</v>
      </c>
      <c r="C10" s="264" t="s">
        <v>16</v>
      </c>
      <c r="D10" s="268"/>
      <c r="E10" s="265"/>
      <c r="F10" s="265"/>
      <c r="G10" s="266">
        <v>2.0385557055922006E-3</v>
      </c>
      <c r="H10" s="266">
        <v>0.40127533364315787</v>
      </c>
      <c r="I10" s="266">
        <v>3.7459498546814815E-5</v>
      </c>
      <c r="J10" s="267">
        <v>0.16205057293042788</v>
      </c>
      <c r="K10" s="262"/>
    </row>
    <row r="11" spans="2:11" ht="20.25">
      <c r="B11" s="256">
        <v>7</v>
      </c>
      <c r="C11" s="269" t="s">
        <v>15</v>
      </c>
      <c r="D11" s="258"/>
      <c r="E11" s="259"/>
      <c r="F11" s="259"/>
      <c r="G11" s="270">
        <v>0</v>
      </c>
      <c r="H11" s="270">
        <v>0.3549877181850013</v>
      </c>
      <c r="I11" s="270">
        <v>0</v>
      </c>
      <c r="J11" s="271">
        <v>0.1018490115017251</v>
      </c>
      <c r="K11" s="262"/>
    </row>
    <row r="12" spans="2:11" ht="20.25">
      <c r="B12" s="315" t="s">
        <v>317</v>
      </c>
      <c r="C12" s="316"/>
      <c r="D12" s="272">
        <v>31956.091589</v>
      </c>
      <c r="E12" s="272">
        <v>24400.091589</v>
      </c>
      <c r="F12" s="272">
        <v>28178.091589</v>
      </c>
      <c r="G12" s="273">
        <v>5.6000000000000001E-2</v>
      </c>
      <c r="H12" s="273">
        <v>0.88500000000000001</v>
      </c>
      <c r="I12" s="273">
        <v>1.4E-2</v>
      </c>
      <c r="J12" s="274">
        <v>0.247</v>
      </c>
      <c r="K12" s="262"/>
    </row>
    <row r="13" spans="2:11" s="44" customFormat="1" ht="20.25">
      <c r="B13" s="256">
        <v>8</v>
      </c>
      <c r="C13" s="275" t="s">
        <v>318</v>
      </c>
      <c r="D13" s="258"/>
      <c r="E13" s="259"/>
      <c r="F13" s="259"/>
      <c r="G13" s="260">
        <v>0.18565227931933462</v>
      </c>
      <c r="H13" s="260">
        <v>0.48117576635896792</v>
      </c>
      <c r="I13" s="260">
        <v>0.18400231058332195</v>
      </c>
      <c r="J13" s="261">
        <v>1.4461076091411174E-3</v>
      </c>
      <c r="K13" s="276"/>
    </row>
    <row r="14" spans="2:11" ht="20.25">
      <c r="B14" s="315" t="s">
        <v>319</v>
      </c>
      <c r="C14" s="316"/>
      <c r="D14" s="272"/>
      <c r="E14" s="272"/>
      <c r="F14" s="272"/>
      <c r="G14" s="273">
        <f>G13</f>
        <v>0.18565227931933462</v>
      </c>
      <c r="H14" s="273">
        <f>H13</f>
        <v>0.48117576635896792</v>
      </c>
      <c r="I14" s="273">
        <f>I13</f>
        <v>0.18400231058332195</v>
      </c>
      <c r="J14" s="273">
        <f>J13</f>
        <v>1.4461076091411174E-3</v>
      </c>
      <c r="K14" s="262"/>
    </row>
    <row r="15" spans="2:11" ht="20.25">
      <c r="B15" s="256">
        <v>9</v>
      </c>
      <c r="C15" s="257" t="s">
        <v>27</v>
      </c>
      <c r="D15" s="258">
        <v>423584</v>
      </c>
      <c r="E15" s="259">
        <v>331498</v>
      </c>
      <c r="F15" s="259">
        <v>377541</v>
      </c>
      <c r="G15" s="260">
        <v>0.85046426923392038</v>
      </c>
      <c r="H15" s="260">
        <v>0.65637998018298715</v>
      </c>
      <c r="I15" s="260">
        <v>8.1513062435093916E-2</v>
      </c>
      <c r="J15" s="261">
        <v>6.8628355178254608E-2</v>
      </c>
      <c r="K15" s="262"/>
    </row>
    <row r="16" spans="2:11" ht="20.25">
      <c r="B16" s="263">
        <v>10</v>
      </c>
      <c r="C16" s="264" t="s">
        <v>141</v>
      </c>
      <c r="D16" s="268"/>
      <c r="E16" s="265"/>
      <c r="F16" s="265"/>
      <c r="G16" s="266">
        <v>0.79943390253017466</v>
      </c>
      <c r="H16" s="266">
        <v>0.52335521051560008</v>
      </c>
      <c r="I16" s="266">
        <v>7.6651797696978205E-2</v>
      </c>
      <c r="J16" s="267">
        <v>9.4595085168266674E-2</v>
      </c>
      <c r="K16" s="262"/>
    </row>
    <row r="17" spans="1:11" ht="20.25">
      <c r="B17" s="256">
        <v>11</v>
      </c>
      <c r="C17" s="257" t="s">
        <v>153</v>
      </c>
      <c r="D17" s="258"/>
      <c r="E17" s="259"/>
      <c r="F17" s="259"/>
      <c r="G17" s="260">
        <v>0.76636559649865277</v>
      </c>
      <c r="H17" s="260">
        <v>0.34068610516133491</v>
      </c>
      <c r="I17" s="260">
        <v>0.52675341089781635</v>
      </c>
      <c r="J17" s="261">
        <v>9.4030177126612734E-3</v>
      </c>
      <c r="K17" s="262"/>
    </row>
    <row r="18" spans="1:11" ht="20.25">
      <c r="B18" s="263">
        <v>12</v>
      </c>
      <c r="C18" s="277" t="s">
        <v>147</v>
      </c>
      <c r="D18" s="268"/>
      <c r="E18" s="265"/>
      <c r="F18" s="265"/>
      <c r="G18" s="266">
        <v>0.48584644459027787</v>
      </c>
      <c r="H18" s="266">
        <v>0.51361828809839416</v>
      </c>
      <c r="I18" s="266">
        <v>0.2031199487105638</v>
      </c>
      <c r="J18" s="267">
        <v>8.6851335091267506E-3</v>
      </c>
      <c r="K18" s="262"/>
    </row>
    <row r="19" spans="1:11" ht="20.25">
      <c r="B19" s="256">
        <v>13</v>
      </c>
      <c r="C19" s="257" t="s">
        <v>320</v>
      </c>
      <c r="D19" s="258">
        <v>721175.19925900002</v>
      </c>
      <c r="E19" s="259">
        <v>753332.73595799995</v>
      </c>
      <c r="F19" s="259">
        <v>737253.96760850004</v>
      </c>
      <c r="G19" s="260">
        <v>0.43481619313256209</v>
      </c>
      <c r="H19" s="260">
        <v>0.57815188615488344</v>
      </c>
      <c r="I19" s="260">
        <v>8.0272856949983977E-3</v>
      </c>
      <c r="J19" s="261">
        <v>4.2675914873795455E-2</v>
      </c>
      <c r="K19" s="262"/>
    </row>
    <row r="20" spans="1:11" ht="20.25">
      <c r="B20" s="263">
        <v>14</v>
      </c>
      <c r="C20" s="264" t="s">
        <v>149</v>
      </c>
      <c r="D20" s="268"/>
      <c r="E20" s="265"/>
      <c r="F20" s="265"/>
      <c r="G20" s="266">
        <v>0.3875748652774425</v>
      </c>
      <c r="H20" s="266">
        <v>2.0288305686795186E-2</v>
      </c>
      <c r="I20" s="266">
        <v>1.9497528375200877E-2</v>
      </c>
      <c r="J20" s="267">
        <v>7.8863232682060396E-3</v>
      </c>
      <c r="K20" s="262"/>
    </row>
    <row r="21" spans="1:11" ht="20.25">
      <c r="B21" s="256">
        <v>15</v>
      </c>
      <c r="C21" s="257" t="s">
        <v>145</v>
      </c>
      <c r="D21" s="258"/>
      <c r="E21" s="259"/>
      <c r="F21" s="259"/>
      <c r="G21" s="260">
        <v>0.31629266964725311</v>
      </c>
      <c r="H21" s="260">
        <v>0.3492227723546994</v>
      </c>
      <c r="I21" s="260">
        <v>4.9346588405074936E-2</v>
      </c>
      <c r="J21" s="261">
        <v>2.4616377272669198E-2</v>
      </c>
      <c r="K21" s="262"/>
    </row>
    <row r="22" spans="1:11" ht="20.25">
      <c r="B22" s="263">
        <v>16</v>
      </c>
      <c r="C22" s="278" t="s">
        <v>151</v>
      </c>
      <c r="D22" s="268"/>
      <c r="E22" s="265"/>
      <c r="F22" s="265"/>
      <c r="G22" s="266">
        <v>0.16315247659017557</v>
      </c>
      <c r="H22" s="266">
        <v>0.6228841993261216</v>
      </c>
      <c r="I22" s="266">
        <v>2.0943132967871848E-2</v>
      </c>
      <c r="J22" s="267">
        <v>6.6002962326676684E-2</v>
      </c>
      <c r="K22" s="262"/>
    </row>
    <row r="23" spans="1:11" s="44" customFormat="1" ht="20.25">
      <c r="B23" s="256">
        <v>17</v>
      </c>
      <c r="C23" s="257" t="s">
        <v>156</v>
      </c>
      <c r="D23" s="258"/>
      <c r="E23" s="259"/>
      <c r="F23" s="259"/>
      <c r="G23" s="260">
        <v>1.2537228909895896E-2</v>
      </c>
      <c r="H23" s="260">
        <v>0.23507239439990427</v>
      </c>
      <c r="I23" s="260">
        <v>1.1611838856256234E-2</v>
      </c>
      <c r="J23" s="261">
        <v>0.11814945140197274</v>
      </c>
      <c r="K23" s="276"/>
    </row>
    <row r="24" spans="1:11" ht="20.25">
      <c r="B24" s="263">
        <v>18</v>
      </c>
      <c r="C24" s="279" t="s">
        <v>28</v>
      </c>
      <c r="D24" s="263"/>
      <c r="E24" s="263"/>
      <c r="F24" s="263"/>
      <c r="G24" s="280">
        <v>0</v>
      </c>
      <c r="H24" s="280">
        <v>0.48</v>
      </c>
      <c r="I24" s="280">
        <v>0</v>
      </c>
      <c r="J24" s="280">
        <v>0.48</v>
      </c>
      <c r="K24" s="262"/>
    </row>
    <row r="25" spans="1:11" ht="20.25">
      <c r="B25" s="281" t="s">
        <v>321</v>
      </c>
      <c r="C25" s="282"/>
      <c r="D25" s="272">
        <v>1328502.9998879998</v>
      </c>
      <c r="E25" s="272">
        <v>1209067.1873089999</v>
      </c>
      <c r="F25" s="272">
        <v>1268785.0935985001</v>
      </c>
      <c r="G25" s="273">
        <v>0.45391588137365602</v>
      </c>
      <c r="H25" s="273">
        <v>0.49636821712822543</v>
      </c>
      <c r="I25" s="273">
        <v>5.8434352842304117E-2</v>
      </c>
      <c r="J25" s="274">
        <v>4.6387833494147893E-2</v>
      </c>
      <c r="K25" s="262"/>
    </row>
    <row r="26" spans="1:11" s="44" customFormat="1" ht="20.25">
      <c r="B26" s="256">
        <v>19</v>
      </c>
      <c r="C26" s="257" t="s">
        <v>160</v>
      </c>
      <c r="D26" s="258">
        <v>82869</v>
      </c>
      <c r="E26" s="259">
        <v>75769</v>
      </c>
      <c r="F26" s="259">
        <v>79319</v>
      </c>
      <c r="G26" s="260">
        <v>0.30814940925493522</v>
      </c>
      <c r="H26" s="260">
        <v>0.21449798344300572</v>
      </c>
      <c r="I26" s="260">
        <v>8.4669250366613172E-2</v>
      </c>
      <c r="J26" s="261">
        <v>2.7379535220744267E-2</v>
      </c>
      <c r="K26" s="276"/>
    </row>
    <row r="27" spans="1:11" ht="20.25">
      <c r="B27" s="281" t="s">
        <v>337</v>
      </c>
      <c r="C27" s="282"/>
      <c r="D27" s="272">
        <v>1328502.9998879998</v>
      </c>
      <c r="E27" s="272">
        <v>1209067.1873089999</v>
      </c>
      <c r="F27" s="272">
        <v>1268785.0935985001</v>
      </c>
      <c r="G27" s="273">
        <v>0.308149409254935</v>
      </c>
      <c r="H27" s="273">
        <v>0.21449798344300572</v>
      </c>
      <c r="I27" s="273">
        <v>8.4669250366613172E-2</v>
      </c>
      <c r="J27" s="274">
        <v>2.7379535220744267E-2</v>
      </c>
      <c r="K27" s="262"/>
    </row>
    <row r="28" spans="1:11" ht="20.25">
      <c r="A28">
        <v>1</v>
      </c>
      <c r="B28" s="256">
        <v>20</v>
      </c>
      <c r="C28" s="257" t="s">
        <v>283</v>
      </c>
      <c r="D28" s="258"/>
      <c r="E28" s="259"/>
      <c r="F28" s="259"/>
      <c r="G28" s="283">
        <v>12.074482126089041</v>
      </c>
      <c r="H28" s="283">
        <v>0.22430390771236466</v>
      </c>
      <c r="I28" s="283">
        <v>0.48631040896586175</v>
      </c>
      <c r="J28" s="284">
        <v>0</v>
      </c>
      <c r="K28" s="262"/>
    </row>
    <row r="29" spans="1:11" ht="20.25">
      <c r="B29" s="263">
        <v>21</v>
      </c>
      <c r="C29" s="264" t="s">
        <v>324</v>
      </c>
      <c r="D29" s="268"/>
      <c r="E29" s="265"/>
      <c r="F29" s="265"/>
      <c r="G29" s="285">
        <v>6.7759393228731204</v>
      </c>
      <c r="H29" s="285">
        <v>0.58301367084182776</v>
      </c>
      <c r="I29" s="285">
        <v>1.287548276351415</v>
      </c>
      <c r="J29" s="286">
        <v>2.3850141685276355E-2</v>
      </c>
      <c r="K29" s="262"/>
    </row>
    <row r="30" spans="1:11" ht="20.25">
      <c r="B30" s="256">
        <v>22</v>
      </c>
      <c r="C30" s="257" t="s">
        <v>204</v>
      </c>
      <c r="D30" s="258"/>
      <c r="E30" s="259"/>
      <c r="F30" s="259"/>
      <c r="G30" s="283">
        <v>5.6205200286208274</v>
      </c>
      <c r="H30" s="283">
        <v>0.12374571613819507</v>
      </c>
      <c r="I30" s="283">
        <v>0.84604766098428197</v>
      </c>
      <c r="J30" s="284">
        <v>2.41418270029575E-2</v>
      </c>
      <c r="K30" s="262"/>
    </row>
    <row r="31" spans="1:11" ht="20.25">
      <c r="B31" s="263">
        <v>23</v>
      </c>
      <c r="C31" s="264" t="s">
        <v>65</v>
      </c>
      <c r="D31" s="268"/>
      <c r="E31" s="265"/>
      <c r="F31" s="265"/>
      <c r="G31" s="285">
        <v>4.7554479346959164</v>
      </c>
      <c r="H31" s="285">
        <v>0.29582773867039996</v>
      </c>
      <c r="I31" s="285">
        <v>0.61563900309446373</v>
      </c>
      <c r="J31" s="286">
        <v>3.2913921435748512E-2</v>
      </c>
      <c r="K31" s="262"/>
    </row>
    <row r="32" spans="1:11" ht="20.25">
      <c r="B32" s="256">
        <v>24</v>
      </c>
      <c r="C32" s="257" t="s">
        <v>273</v>
      </c>
      <c r="D32" s="258"/>
      <c r="E32" s="259"/>
      <c r="F32" s="259"/>
      <c r="G32" s="283">
        <v>4.1479833049499639</v>
      </c>
      <c r="H32" s="283">
        <v>0.2549142244460329</v>
      </c>
      <c r="I32" s="283">
        <v>0.14316405698174009</v>
      </c>
      <c r="J32" s="284">
        <v>3.2760472610096673E-2</v>
      </c>
      <c r="K32" s="262"/>
    </row>
    <row r="33" spans="2:11" ht="20.25">
      <c r="B33" s="263">
        <v>25</v>
      </c>
      <c r="C33" s="264" t="s">
        <v>215</v>
      </c>
      <c r="D33" s="268"/>
      <c r="E33" s="265"/>
      <c r="F33" s="265"/>
      <c r="G33" s="285">
        <v>3.6949977433288601</v>
      </c>
      <c r="H33" s="285">
        <v>0.34282957120080559</v>
      </c>
      <c r="I33" s="285">
        <v>0.60838751659225287</v>
      </c>
      <c r="J33" s="286">
        <v>1.7698403121354732E-3</v>
      </c>
      <c r="K33" s="262"/>
    </row>
    <row r="34" spans="2:11" ht="20.25">
      <c r="B34" s="256">
        <v>26</v>
      </c>
      <c r="C34" s="257" t="s">
        <v>244</v>
      </c>
      <c r="D34" s="258"/>
      <c r="E34" s="259"/>
      <c r="F34" s="259"/>
      <c r="G34" s="283">
        <v>3.4427064756490302</v>
      </c>
      <c r="H34" s="283">
        <v>9.618797239566218E-2</v>
      </c>
      <c r="I34" s="283">
        <v>0.4823340302692013</v>
      </c>
      <c r="J34" s="284">
        <v>1.3204899208981883E-2</v>
      </c>
      <c r="K34" s="262"/>
    </row>
    <row r="35" spans="2:11" ht="20.25">
      <c r="B35" s="263">
        <v>27</v>
      </c>
      <c r="C35" s="264" t="s">
        <v>277</v>
      </c>
      <c r="D35" s="268"/>
      <c r="E35" s="265"/>
      <c r="F35" s="265"/>
      <c r="G35" s="285">
        <v>3.4040244144279397</v>
      </c>
      <c r="H35" s="285">
        <v>7.6081597890676034E-2</v>
      </c>
      <c r="I35" s="285">
        <v>0.88367804194337152</v>
      </c>
      <c r="J35" s="286">
        <v>1.558223008663503E-2</v>
      </c>
      <c r="K35" s="262"/>
    </row>
    <row r="36" spans="2:11" ht="20.25">
      <c r="B36" s="256">
        <v>28</v>
      </c>
      <c r="C36" s="257" t="s">
        <v>270</v>
      </c>
      <c r="D36" s="258"/>
      <c r="E36" s="259"/>
      <c r="F36" s="259"/>
      <c r="G36" s="283">
        <v>3.400441407068294</v>
      </c>
      <c r="H36" s="283">
        <v>0.27552193913658884</v>
      </c>
      <c r="I36" s="283">
        <v>0.89490526051808061</v>
      </c>
      <c r="J36" s="284">
        <v>1.4168984700973575E-2</v>
      </c>
      <c r="K36" s="262"/>
    </row>
    <row r="37" spans="2:11" ht="20.25">
      <c r="B37" s="263">
        <v>29</v>
      </c>
      <c r="C37" s="264" t="s">
        <v>76</v>
      </c>
      <c r="D37" s="268"/>
      <c r="E37" s="265"/>
      <c r="F37" s="265"/>
      <c r="G37" s="285">
        <v>3.3491082151838296</v>
      </c>
      <c r="H37" s="285">
        <v>0.57005676693723806</v>
      </c>
      <c r="I37" s="285">
        <v>0.46420446417576267</v>
      </c>
      <c r="J37" s="286">
        <v>0.38879559660416085</v>
      </c>
      <c r="K37" s="262"/>
    </row>
    <row r="38" spans="2:11" ht="20.25">
      <c r="B38" s="256">
        <v>30</v>
      </c>
      <c r="C38" s="257" t="s">
        <v>280</v>
      </c>
      <c r="D38" s="258"/>
      <c r="E38" s="259"/>
      <c r="F38" s="259"/>
      <c r="G38" s="283">
        <v>3.3378799486779656</v>
      </c>
      <c r="H38" s="283">
        <v>0.11728813559322034</v>
      </c>
      <c r="I38" s="283">
        <v>0.4298387793172691</v>
      </c>
      <c r="J38" s="284">
        <v>3.8821954484605085E-3</v>
      </c>
      <c r="K38" s="262"/>
    </row>
    <row r="39" spans="2:11" ht="20.25">
      <c r="B39" s="263">
        <v>31</v>
      </c>
      <c r="C39" s="264" t="s">
        <v>290</v>
      </c>
      <c r="D39" s="268"/>
      <c r="E39" s="265"/>
      <c r="F39" s="265"/>
      <c r="G39" s="285">
        <v>3.2616102423909372</v>
      </c>
      <c r="H39" s="285">
        <v>0.24890091308758877</v>
      </c>
      <c r="I39" s="285">
        <v>0.24630194294930879</v>
      </c>
      <c r="J39" s="286">
        <v>4.2027649769585257E-2</v>
      </c>
      <c r="K39" s="262"/>
    </row>
    <row r="40" spans="2:11" ht="20.25">
      <c r="B40" s="256">
        <v>32</v>
      </c>
      <c r="C40" s="257" t="s">
        <v>228</v>
      </c>
      <c r="D40" s="258"/>
      <c r="E40" s="259"/>
      <c r="F40" s="259"/>
      <c r="G40" s="283">
        <v>2.9047789335479655</v>
      </c>
      <c r="H40" s="283">
        <v>0.23703405603903616</v>
      </c>
      <c r="I40" s="283">
        <v>0.38868464271128755</v>
      </c>
      <c r="J40" s="284">
        <v>3.2274532047646055E-2</v>
      </c>
      <c r="K40" s="262"/>
    </row>
    <row r="41" spans="2:11" ht="20.25">
      <c r="B41" s="263">
        <v>33</v>
      </c>
      <c r="C41" s="264" t="s">
        <v>262</v>
      </c>
      <c r="D41" s="268"/>
      <c r="E41" s="265"/>
      <c r="F41" s="265"/>
      <c r="G41" s="285">
        <v>2.8662669357607067</v>
      </c>
      <c r="H41" s="285">
        <v>0.33923512747875356</v>
      </c>
      <c r="I41" s="285">
        <v>0.57499318478090156</v>
      </c>
      <c r="J41" s="286">
        <v>2.2184702371603582E-2</v>
      </c>
      <c r="K41" s="262"/>
    </row>
    <row r="42" spans="2:11" ht="20.25">
      <c r="B42" s="256">
        <v>34</v>
      </c>
      <c r="C42" s="257" t="s">
        <v>58</v>
      </c>
      <c r="D42" s="258"/>
      <c r="E42" s="259"/>
      <c r="F42" s="259"/>
      <c r="G42" s="283">
        <v>2.7970648206230124</v>
      </c>
      <c r="H42" s="283">
        <v>0.55576808426073132</v>
      </c>
      <c r="I42" s="283">
        <v>0.34099908525682704</v>
      </c>
      <c r="J42" s="284">
        <v>1.0999133073255309E-2</v>
      </c>
      <c r="K42" s="262"/>
    </row>
    <row r="43" spans="2:11" ht="20.25">
      <c r="B43" s="263">
        <v>35</v>
      </c>
      <c r="C43" s="264" t="s">
        <v>69</v>
      </c>
      <c r="D43" s="268"/>
      <c r="E43" s="265"/>
      <c r="F43" s="265"/>
      <c r="G43" s="285">
        <v>2.692685475302544</v>
      </c>
      <c r="H43" s="285">
        <v>0.31044518922192699</v>
      </c>
      <c r="I43" s="285">
        <v>0.86058847803994354</v>
      </c>
      <c r="J43" s="286">
        <v>2.786964540819438E-2</v>
      </c>
      <c r="K43" s="262"/>
    </row>
    <row r="44" spans="2:11" ht="20.25">
      <c r="B44" s="256">
        <v>36</v>
      </c>
      <c r="C44" s="257" t="s">
        <v>209</v>
      </c>
      <c r="D44" s="258"/>
      <c r="E44" s="259"/>
      <c r="F44" s="259"/>
      <c r="G44" s="283">
        <v>2.5673826673680247</v>
      </c>
      <c r="H44" s="283">
        <v>0.10436905784166058</v>
      </c>
      <c r="I44" s="283">
        <v>0.27293811720482425</v>
      </c>
      <c r="J44" s="284">
        <v>3.2725104652020494E-3</v>
      </c>
      <c r="K44" s="262"/>
    </row>
    <row r="45" spans="2:11" ht="20.25">
      <c r="B45" s="263">
        <v>37</v>
      </c>
      <c r="C45" s="264" t="s">
        <v>186</v>
      </c>
      <c r="D45" s="268"/>
      <c r="E45" s="265"/>
      <c r="F45" s="265"/>
      <c r="G45" s="285">
        <v>2.555906844111397</v>
      </c>
      <c r="H45" s="285">
        <v>0.59851163594023682</v>
      </c>
      <c r="I45" s="285">
        <v>0.33715891519594038</v>
      </c>
      <c r="J45" s="286">
        <v>0.1174261102870255</v>
      </c>
      <c r="K45" s="262"/>
    </row>
    <row r="46" spans="2:11" ht="20.25">
      <c r="B46" s="256">
        <v>38</v>
      </c>
      <c r="C46" s="257" t="s">
        <v>70</v>
      </c>
      <c r="D46" s="258"/>
      <c r="E46" s="259"/>
      <c r="F46" s="259"/>
      <c r="G46" s="283">
        <v>2.5168300386047067</v>
      </c>
      <c r="H46" s="283">
        <v>0.12553987767012953</v>
      </c>
      <c r="I46" s="283">
        <v>0.1878372249736959</v>
      </c>
      <c r="J46" s="284">
        <v>3.1327184809302876E-2</v>
      </c>
      <c r="K46" s="262"/>
    </row>
    <row r="47" spans="2:11" ht="20.25">
      <c r="B47" s="263">
        <v>39</v>
      </c>
      <c r="C47" s="264" t="s">
        <v>253</v>
      </c>
      <c r="D47" s="268"/>
      <c r="E47" s="265"/>
      <c r="F47" s="265"/>
      <c r="G47" s="285">
        <v>2.265319344236989</v>
      </c>
      <c r="H47" s="285">
        <v>0.15980593942957955</v>
      </c>
      <c r="I47" s="285">
        <v>0.53257525897906721</v>
      </c>
      <c r="J47" s="286">
        <v>6.5956665442526624E-2</v>
      </c>
      <c r="K47" s="262"/>
    </row>
    <row r="48" spans="2:11" ht="20.25">
      <c r="B48" s="256">
        <v>40</v>
      </c>
      <c r="C48" s="257" t="s">
        <v>259</v>
      </c>
      <c r="D48" s="258"/>
      <c r="E48" s="259"/>
      <c r="F48" s="259"/>
      <c r="G48" s="283">
        <v>2.1461258757298123</v>
      </c>
      <c r="H48" s="283">
        <v>0.5979071229677535</v>
      </c>
      <c r="I48" s="283">
        <v>0.30011833591225151</v>
      </c>
      <c r="J48" s="284">
        <v>1.2192733326804426E-2</v>
      </c>
      <c r="K48" s="262"/>
    </row>
    <row r="49" spans="2:11" ht="20.25">
      <c r="B49" s="263">
        <v>41</v>
      </c>
      <c r="C49" s="264" t="s">
        <v>237</v>
      </c>
      <c r="D49" s="268"/>
      <c r="E49" s="265"/>
      <c r="F49" s="265"/>
      <c r="G49" s="285">
        <v>2.1338031873655763</v>
      </c>
      <c r="H49" s="285">
        <v>0.41449291347267414</v>
      </c>
      <c r="I49" s="285">
        <v>7.2657456893799099E-2</v>
      </c>
      <c r="J49" s="286">
        <v>6.0955361134172041E-2</v>
      </c>
      <c r="K49" s="262"/>
    </row>
    <row r="50" spans="2:11" ht="20.25">
      <c r="B50" s="256">
        <v>42</v>
      </c>
      <c r="C50" s="257" t="s">
        <v>195</v>
      </c>
      <c r="D50" s="258"/>
      <c r="E50" s="259"/>
      <c r="F50" s="259"/>
      <c r="G50" s="283">
        <v>2.0869870847816352</v>
      </c>
      <c r="H50" s="283">
        <v>0.44634498758598234</v>
      </c>
      <c r="I50" s="283">
        <v>0.21434974619071023</v>
      </c>
      <c r="J50" s="284">
        <v>5.4712460063897767E-2</v>
      </c>
      <c r="K50" s="262"/>
    </row>
    <row r="51" spans="2:11" ht="20.25">
      <c r="B51" s="263">
        <v>43</v>
      </c>
      <c r="C51" s="264" t="s">
        <v>264</v>
      </c>
      <c r="D51" s="268"/>
      <c r="E51" s="265"/>
      <c r="F51" s="265"/>
      <c r="G51" s="285">
        <v>2.0178010089487404</v>
      </c>
      <c r="H51" s="285">
        <v>0.54309296264118156</v>
      </c>
      <c r="I51" s="285">
        <v>0.66822225257286172</v>
      </c>
      <c r="J51" s="286">
        <v>9.6212055694888873E-2</v>
      </c>
      <c r="K51" s="262"/>
    </row>
    <row r="52" spans="2:11" ht="20.25">
      <c r="B52" s="256">
        <v>44</v>
      </c>
      <c r="C52" s="257" t="s">
        <v>206</v>
      </c>
      <c r="D52" s="258"/>
      <c r="E52" s="259"/>
      <c r="F52" s="259"/>
      <c r="G52" s="283">
        <v>1.9818128997592548</v>
      </c>
      <c r="H52" s="283">
        <v>0.19550957747461709</v>
      </c>
      <c r="I52" s="283">
        <v>0.2267534403080638</v>
      </c>
      <c r="J52" s="284">
        <v>1.9702180594175327E-2</v>
      </c>
      <c r="K52" s="262"/>
    </row>
    <row r="53" spans="2:11" ht="20.25">
      <c r="B53" s="263">
        <v>45</v>
      </c>
      <c r="C53" s="264" t="s">
        <v>213</v>
      </c>
      <c r="D53" s="268"/>
      <c r="E53" s="265"/>
      <c r="F53" s="265"/>
      <c r="G53" s="285">
        <v>1.8356412232026675</v>
      </c>
      <c r="H53" s="285">
        <v>0.21462264150943397</v>
      </c>
      <c r="I53" s="285">
        <v>0.32375534042036791</v>
      </c>
      <c r="J53" s="286">
        <v>4.8298626280277659E-3</v>
      </c>
      <c r="K53" s="262"/>
    </row>
    <row r="54" spans="2:11" ht="20.25">
      <c r="B54" s="256">
        <v>46</v>
      </c>
      <c r="C54" s="257" t="s">
        <v>239</v>
      </c>
      <c r="D54" s="258"/>
      <c r="E54" s="259"/>
      <c r="F54" s="259"/>
      <c r="G54" s="283">
        <v>1.6855896752291826</v>
      </c>
      <c r="H54" s="283">
        <v>7.712630506748154E-2</v>
      </c>
      <c r="I54" s="283">
        <v>0.20089788053242411</v>
      </c>
      <c r="J54" s="284">
        <v>1.0491115336699233E-2</v>
      </c>
      <c r="K54" s="262"/>
    </row>
    <row r="55" spans="2:11" ht="20.25">
      <c r="B55" s="263">
        <v>47</v>
      </c>
      <c r="C55" s="264" t="s">
        <v>74</v>
      </c>
      <c r="D55" s="268"/>
      <c r="E55" s="265"/>
      <c r="F55" s="265"/>
      <c r="G55" s="285">
        <v>1.6095731483802702</v>
      </c>
      <c r="H55" s="285">
        <v>0.41469965814748494</v>
      </c>
      <c r="I55" s="285">
        <v>0.11878588125292193</v>
      </c>
      <c r="J55" s="286">
        <v>0.13922393641888733</v>
      </c>
      <c r="K55" s="262"/>
    </row>
    <row r="56" spans="2:11" ht="20.25">
      <c r="B56" s="256">
        <v>48</v>
      </c>
      <c r="C56" s="257" t="s">
        <v>325</v>
      </c>
      <c r="D56" s="258"/>
      <c r="E56" s="259"/>
      <c r="F56" s="259"/>
      <c r="G56" s="283">
        <v>1.5456489178759398</v>
      </c>
      <c r="H56" s="283">
        <v>0.43247592102113003</v>
      </c>
      <c r="I56" s="283">
        <v>0.31515521875263319</v>
      </c>
      <c r="J56" s="284">
        <v>0.12645617441123505</v>
      </c>
      <c r="K56" s="262"/>
    </row>
    <row r="57" spans="2:11" ht="20.25">
      <c r="B57" s="263">
        <v>49</v>
      </c>
      <c r="C57" s="264" t="s">
        <v>198</v>
      </c>
      <c r="D57" s="268"/>
      <c r="E57" s="265"/>
      <c r="F57" s="265"/>
      <c r="G57" s="285">
        <v>1.5244414563214594</v>
      </c>
      <c r="H57" s="285">
        <v>0.68296671968310174</v>
      </c>
      <c r="I57" s="285">
        <v>0.30059577123250231</v>
      </c>
      <c r="J57" s="286">
        <v>0.1041963987489752</v>
      </c>
      <c r="K57" s="262"/>
    </row>
    <row r="58" spans="2:11" ht="20.25">
      <c r="B58" s="256">
        <v>50</v>
      </c>
      <c r="C58" s="257" t="s">
        <v>323</v>
      </c>
      <c r="D58" s="258"/>
      <c r="E58" s="259"/>
      <c r="F58" s="259"/>
      <c r="G58" s="283">
        <v>1.5107129452179571</v>
      </c>
      <c r="H58" s="283">
        <v>0.64824983734547825</v>
      </c>
      <c r="I58" s="283">
        <v>0.22527235926454672</v>
      </c>
      <c r="J58" s="284">
        <v>4.7168942411752512E-2</v>
      </c>
      <c r="K58" s="262"/>
    </row>
    <row r="59" spans="2:11" ht="20.25">
      <c r="B59" s="263">
        <v>51</v>
      </c>
      <c r="C59" s="264" t="s">
        <v>176</v>
      </c>
      <c r="D59" s="268"/>
      <c r="E59" s="265"/>
      <c r="F59" s="265"/>
      <c r="G59" s="285">
        <v>1.4241000031117761</v>
      </c>
      <c r="H59" s="285">
        <v>0.56214021577522777</v>
      </c>
      <c r="I59" s="285">
        <v>0.15111521154280308</v>
      </c>
      <c r="J59" s="286">
        <v>9.7684344058740685E-2</v>
      </c>
      <c r="K59" s="262"/>
    </row>
    <row r="60" spans="2:11" ht="20.25">
      <c r="B60" s="256">
        <v>52</v>
      </c>
      <c r="C60" s="257" t="s">
        <v>218</v>
      </c>
      <c r="D60" s="258"/>
      <c r="E60" s="259"/>
      <c r="F60" s="259"/>
      <c r="G60" s="283">
        <v>1.4028421701785494</v>
      </c>
      <c r="H60" s="283">
        <v>0.22087748958805822</v>
      </c>
      <c r="I60" s="283">
        <v>0.18469177314309118</v>
      </c>
      <c r="J60" s="284">
        <v>4.9449299107955577E-2</v>
      </c>
      <c r="K60" s="262"/>
    </row>
    <row r="61" spans="2:11" ht="20.25">
      <c r="B61" s="263">
        <v>53</v>
      </c>
      <c r="C61" s="264" t="s">
        <v>83</v>
      </c>
      <c r="D61" s="268"/>
      <c r="E61" s="265"/>
      <c r="F61" s="265"/>
      <c r="G61" s="285">
        <v>1.3684121337543054</v>
      </c>
      <c r="H61" s="285">
        <v>0.55281285878300801</v>
      </c>
      <c r="I61" s="285">
        <v>0.44257757853211011</v>
      </c>
      <c r="J61" s="286">
        <v>3.0642201834862385E-2</v>
      </c>
      <c r="K61" s="262"/>
    </row>
    <row r="62" spans="2:11" ht="20.25">
      <c r="B62" s="256">
        <v>54</v>
      </c>
      <c r="C62" s="257" t="s">
        <v>181</v>
      </c>
      <c r="D62" s="258"/>
      <c r="E62" s="259"/>
      <c r="F62" s="259"/>
      <c r="G62" s="283">
        <v>1.3074661932499025</v>
      </c>
      <c r="H62" s="283">
        <v>0.76914713841717774</v>
      </c>
      <c r="I62" s="283">
        <v>7.736564867876472E-2</v>
      </c>
      <c r="J62" s="284">
        <v>6.3748607131486792E-2</v>
      </c>
      <c r="K62" s="262"/>
    </row>
    <row r="63" spans="2:11" ht="20.25">
      <c r="B63" s="263">
        <v>55</v>
      </c>
      <c r="C63" s="264" t="s">
        <v>202</v>
      </c>
      <c r="D63" s="268"/>
      <c r="E63" s="265"/>
      <c r="F63" s="265"/>
      <c r="G63" s="285">
        <v>1.1282595848971029</v>
      </c>
      <c r="H63" s="285">
        <v>0.82963886841657686</v>
      </c>
      <c r="I63" s="285">
        <v>0.44903966346281504</v>
      </c>
      <c r="J63" s="286">
        <v>0.15665241749196823</v>
      </c>
      <c r="K63" s="262"/>
    </row>
    <row r="64" spans="2:11" ht="20.25">
      <c r="B64" s="256">
        <v>56</v>
      </c>
      <c r="C64" s="257" t="s">
        <v>167</v>
      </c>
      <c r="D64" s="258"/>
      <c r="E64" s="259"/>
      <c r="F64" s="259"/>
      <c r="G64" s="283">
        <v>1.0915929250827963</v>
      </c>
      <c r="H64" s="283">
        <v>0.29437039019530431</v>
      </c>
      <c r="I64" s="283">
        <v>0.1677939256671353</v>
      </c>
      <c r="J64" s="284">
        <v>0.14890824761266866</v>
      </c>
      <c r="K64" s="262"/>
    </row>
    <row r="65" spans="2:11" ht="20.25">
      <c r="B65" s="263">
        <v>57</v>
      </c>
      <c r="C65" s="264" t="s">
        <v>164</v>
      </c>
      <c r="D65" s="268"/>
      <c r="E65" s="265"/>
      <c r="F65" s="265"/>
      <c r="G65" s="285">
        <v>1.0714347296804569</v>
      </c>
      <c r="H65" s="285">
        <v>0.3596188020110957</v>
      </c>
      <c r="I65" s="285">
        <v>8.0965749117088801E-2</v>
      </c>
      <c r="J65" s="286">
        <v>0.13649340344763208</v>
      </c>
      <c r="K65" s="262"/>
    </row>
    <row r="66" spans="2:11" ht="20.25">
      <c r="B66" s="256">
        <v>58</v>
      </c>
      <c r="C66" s="257" t="s">
        <v>49</v>
      </c>
      <c r="D66" s="258"/>
      <c r="E66" s="259"/>
      <c r="F66" s="259"/>
      <c r="G66" s="283">
        <v>1.0449163987892884</v>
      </c>
      <c r="H66" s="283">
        <v>0.27960077745800826</v>
      </c>
      <c r="I66" s="283">
        <v>0.14702824771023579</v>
      </c>
      <c r="J66" s="284">
        <v>7.9095239104073081E-2</v>
      </c>
      <c r="K66" s="262"/>
    </row>
    <row r="67" spans="2:11" ht="20.25">
      <c r="B67" s="263">
        <v>59</v>
      </c>
      <c r="C67" s="264" t="s">
        <v>223</v>
      </c>
      <c r="D67" s="268"/>
      <c r="E67" s="265"/>
      <c r="F67" s="265"/>
      <c r="G67" s="285">
        <v>0.99904128420158578</v>
      </c>
      <c r="H67" s="285">
        <v>0.3227199481591439</v>
      </c>
      <c r="I67" s="285">
        <v>0.31597708912828071</v>
      </c>
      <c r="J67" s="286">
        <v>4.8705047267345062E-3</v>
      </c>
      <c r="K67" s="262"/>
    </row>
    <row r="68" spans="2:11" ht="20.25">
      <c r="B68" s="256">
        <v>60</v>
      </c>
      <c r="C68" s="257" t="s">
        <v>183</v>
      </c>
      <c r="D68" s="258"/>
      <c r="E68" s="259"/>
      <c r="F68" s="259"/>
      <c r="G68" s="283">
        <v>0.96855911412701368</v>
      </c>
      <c r="H68" s="283">
        <v>0.3461986804373674</v>
      </c>
      <c r="I68" s="283">
        <v>0.14905332111125671</v>
      </c>
      <c r="J68" s="284">
        <v>2.0986764513169963E-2</v>
      </c>
      <c r="K68" s="262"/>
    </row>
    <row r="69" spans="2:11" ht="20.25">
      <c r="B69" s="263">
        <v>61</v>
      </c>
      <c r="C69" s="264" t="s">
        <v>173</v>
      </c>
      <c r="D69" s="268"/>
      <c r="E69" s="265"/>
      <c r="F69" s="265"/>
      <c r="G69" s="285">
        <v>0.95284814801910778</v>
      </c>
      <c r="H69" s="285">
        <v>0.61810412831974759</v>
      </c>
      <c r="I69" s="285">
        <v>7.1465672689014659E-2</v>
      </c>
      <c r="J69" s="286">
        <v>6.0396503800944377E-2</v>
      </c>
      <c r="K69" s="262"/>
    </row>
    <row r="70" spans="2:11" ht="20.25">
      <c r="B70" s="256">
        <v>62</v>
      </c>
      <c r="C70" s="257" t="s">
        <v>242</v>
      </c>
      <c r="D70" s="258"/>
      <c r="E70" s="259"/>
      <c r="F70" s="259"/>
      <c r="G70" s="283">
        <v>0.84961769670224818</v>
      </c>
      <c r="H70" s="283">
        <v>0.14088496630687578</v>
      </c>
      <c r="I70" s="283">
        <v>0.10253710231294236</v>
      </c>
      <c r="J70" s="284">
        <v>2.4014155712841254E-2</v>
      </c>
      <c r="K70" s="262"/>
    </row>
    <row r="71" spans="2:11" ht="20.25">
      <c r="B71" s="263">
        <v>63</v>
      </c>
      <c r="C71" s="264" t="s">
        <v>170</v>
      </c>
      <c r="D71" s="268"/>
      <c r="E71" s="265"/>
      <c r="F71" s="265"/>
      <c r="G71" s="285">
        <v>0.81636503096664037</v>
      </c>
      <c r="H71" s="285">
        <v>0.36586619927822117</v>
      </c>
      <c r="I71" s="285">
        <v>5.8867545541322064E-2</v>
      </c>
      <c r="J71" s="286">
        <v>7.9774267769417331E-2</v>
      </c>
      <c r="K71" s="262"/>
    </row>
    <row r="72" spans="2:11" ht="20.25">
      <c r="B72" s="256">
        <v>64</v>
      </c>
      <c r="C72" s="257" t="s">
        <v>179</v>
      </c>
      <c r="D72" s="258"/>
      <c r="E72" s="259"/>
      <c r="F72" s="259"/>
      <c r="G72" s="283">
        <v>0.8143124981807921</v>
      </c>
      <c r="H72" s="283">
        <v>0.28576179965530796</v>
      </c>
      <c r="I72" s="283">
        <v>9.7886333748928023E-2</v>
      </c>
      <c r="J72" s="284">
        <v>7.6416650174813638E-2</v>
      </c>
      <c r="K72" s="262"/>
    </row>
    <row r="73" spans="2:11" ht="20.25">
      <c r="B73" s="263">
        <v>65</v>
      </c>
      <c r="C73" s="264" t="s">
        <v>292</v>
      </c>
      <c r="D73" s="268"/>
      <c r="E73" s="265"/>
      <c r="F73" s="265"/>
      <c r="G73" s="285">
        <v>0.71528495719738272</v>
      </c>
      <c r="H73" s="285">
        <v>0.42366412213740456</v>
      </c>
      <c r="I73" s="285">
        <v>0.16767322132600604</v>
      </c>
      <c r="J73" s="286">
        <v>8.8636766530756955E-4</v>
      </c>
      <c r="K73" s="262"/>
    </row>
    <row r="74" spans="2:11" ht="20.25">
      <c r="B74" s="256">
        <v>66</v>
      </c>
      <c r="C74" s="257" t="s">
        <v>255</v>
      </c>
      <c r="D74" s="258"/>
      <c r="E74" s="259"/>
      <c r="F74" s="259"/>
      <c r="G74" s="283">
        <v>0.39076114016867636</v>
      </c>
      <c r="H74" s="283">
        <v>0.25465254060082249</v>
      </c>
      <c r="I74" s="283">
        <v>5.2777415457230928E-2</v>
      </c>
      <c r="J74" s="284">
        <v>3.1755715386591318E-2</v>
      </c>
      <c r="K74" s="262"/>
    </row>
    <row r="75" spans="2:11" ht="20.25">
      <c r="B75" s="263">
        <v>67</v>
      </c>
      <c r="C75" s="264" t="s">
        <v>81</v>
      </c>
      <c r="D75" s="268"/>
      <c r="E75" s="265"/>
      <c r="F75" s="265"/>
      <c r="G75" s="285">
        <v>0.21747706993152105</v>
      </c>
      <c r="H75" s="285">
        <v>0.49429342187175762</v>
      </c>
      <c r="I75" s="285">
        <v>0.12223632646106662</v>
      </c>
      <c r="J75" s="286">
        <v>2.6409950587834383E-3</v>
      </c>
      <c r="K75" s="262"/>
    </row>
    <row r="76" spans="2:11" ht="20.25">
      <c r="B76" s="287" t="s">
        <v>326</v>
      </c>
      <c r="C76" s="288"/>
      <c r="D76" s="272">
        <v>2041720.9964330001</v>
      </c>
      <c r="E76" s="272">
        <v>1719886.520912</v>
      </c>
      <c r="F76" s="272">
        <v>1880803.7586725</v>
      </c>
      <c r="G76" s="273">
        <v>1.6497592197412225</v>
      </c>
      <c r="H76" s="273">
        <v>0.40255119573242404</v>
      </c>
      <c r="I76" s="273">
        <v>0.22420650501776179</v>
      </c>
      <c r="J76" s="274">
        <v>6.9042552530134679E-2</v>
      </c>
      <c r="K76" s="262"/>
    </row>
    <row r="77" spans="2:11" ht="20.25">
      <c r="B77" s="289" t="s">
        <v>327</v>
      </c>
      <c r="C77" s="290"/>
      <c r="D77" s="272">
        <v>3402180.0879100002</v>
      </c>
      <c r="E77" s="272">
        <v>2953353.7998099998</v>
      </c>
      <c r="F77" s="272">
        <v>3177766.94386</v>
      </c>
      <c r="G77" s="273">
        <v>0.42</v>
      </c>
      <c r="H77" s="273">
        <v>0.68</v>
      </c>
      <c r="I77" s="273">
        <v>0.05</v>
      </c>
      <c r="J77" s="274">
        <v>0.17</v>
      </c>
      <c r="K77" s="262"/>
    </row>
    <row r="78" spans="2:11" ht="21" thickBot="1">
      <c r="B78" s="291" t="s">
        <v>338</v>
      </c>
      <c r="C78" s="292"/>
      <c r="D78" s="293"/>
      <c r="E78" s="293"/>
      <c r="F78" s="293"/>
      <c r="G78" s="294">
        <v>7.6346851106100025E-2</v>
      </c>
      <c r="H78" s="294" t="s">
        <v>125</v>
      </c>
      <c r="I78" s="294">
        <v>8.8904600813092104E-3</v>
      </c>
      <c r="J78" s="295" t="s">
        <v>125</v>
      </c>
      <c r="K78" s="262"/>
    </row>
    <row r="79" spans="2:11" s="44" customFormat="1" ht="6.75" customHeight="1">
      <c r="B79" s="296"/>
      <c r="C79" s="297"/>
      <c r="D79" s="298"/>
      <c r="E79" s="298"/>
      <c r="F79" s="298"/>
      <c r="G79" s="299"/>
      <c r="H79" s="299"/>
      <c r="I79" s="299"/>
      <c r="J79" s="300"/>
    </row>
    <row r="80" spans="2:11" s="302" customFormat="1" ht="38.25" customHeight="1">
      <c r="B80" s="301" t="s">
        <v>339</v>
      </c>
      <c r="C80" s="317" t="s">
        <v>340</v>
      </c>
      <c r="D80" s="317"/>
      <c r="E80" s="317"/>
      <c r="F80" s="317"/>
      <c r="G80" s="317"/>
      <c r="H80" s="317"/>
      <c r="I80" s="317"/>
      <c r="J80" s="317"/>
    </row>
    <row r="81" spans="2:10" s="302" customFormat="1" ht="22.5" customHeight="1">
      <c r="B81" s="303" t="s">
        <v>341</v>
      </c>
      <c r="C81" s="318" t="s">
        <v>342</v>
      </c>
      <c r="D81" s="318"/>
      <c r="E81" s="318"/>
      <c r="F81" s="318"/>
      <c r="G81" s="318"/>
      <c r="H81" s="318"/>
      <c r="I81" s="318"/>
      <c r="J81" s="318"/>
    </row>
    <row r="82" spans="2:10" s="302" customFormat="1" ht="19.5">
      <c r="B82" s="304" t="s">
        <v>343</v>
      </c>
      <c r="C82" s="304"/>
      <c r="D82" s="304"/>
      <c r="E82" s="304"/>
      <c r="F82" s="304"/>
      <c r="G82" s="304"/>
      <c r="H82" s="304"/>
      <c r="I82" s="305"/>
      <c r="J82" s="305"/>
    </row>
    <row r="83" spans="2:10" s="302" customFormat="1" ht="19.5">
      <c r="B83" s="304" t="s">
        <v>344</v>
      </c>
      <c r="C83" s="304"/>
      <c r="D83" s="304"/>
      <c r="E83" s="304"/>
      <c r="F83" s="304"/>
      <c r="G83" s="304"/>
      <c r="H83" s="304"/>
      <c r="I83" s="305"/>
      <c r="J83" s="305"/>
    </row>
    <row r="86" spans="2:10">
      <c r="C86" s="319"/>
      <c r="D86" s="319"/>
      <c r="E86" s="319"/>
      <c r="F86" s="319"/>
      <c r="G86" s="319"/>
    </row>
    <row r="87" spans="2:10">
      <c r="C87" s="319"/>
      <c r="D87" s="319"/>
      <c r="E87" s="319"/>
      <c r="F87" s="319"/>
      <c r="G87" s="319"/>
    </row>
    <row r="88" spans="2:10">
      <c r="C88" s="319"/>
      <c r="D88" s="319"/>
      <c r="E88" s="319"/>
      <c r="F88" s="319"/>
      <c r="G88" s="319"/>
    </row>
    <row r="89" spans="2:10">
      <c r="C89" s="319"/>
      <c r="D89" s="319"/>
      <c r="E89" s="319"/>
      <c r="F89" s="319"/>
      <c r="G89" s="319"/>
    </row>
    <row r="100" spans="3:11">
      <c r="C100">
        <v>67</v>
      </c>
      <c r="D100" t="s">
        <v>255</v>
      </c>
      <c r="H100">
        <v>0.39076114016867636</v>
      </c>
      <c r="I100">
        <v>0.25465254060082249</v>
      </c>
      <c r="J100">
        <v>5.2777415457230928E-2</v>
      </c>
      <c r="K100">
        <v>3.1755715386591318E-2</v>
      </c>
    </row>
    <row r="101" spans="3:11">
      <c r="C101">
        <v>66</v>
      </c>
      <c r="D101" t="s">
        <v>345</v>
      </c>
      <c r="H101">
        <v>0</v>
      </c>
      <c r="I101">
        <v>0.44684929812627544</v>
      </c>
      <c r="J101">
        <v>0</v>
      </c>
      <c r="K101">
        <v>0</v>
      </c>
    </row>
  </sheetData>
  <mergeCells count="11">
    <mergeCell ref="B12:C12"/>
    <mergeCell ref="B14:C14"/>
    <mergeCell ref="C80:J80"/>
    <mergeCell ref="C81:J81"/>
    <mergeCell ref="C86:G89"/>
    <mergeCell ref="B1:I1"/>
    <mergeCell ref="B2:B4"/>
    <mergeCell ref="C2:C4"/>
    <mergeCell ref="G2:H3"/>
    <mergeCell ref="I2:J3"/>
    <mergeCell ref="D3:F3"/>
  </mergeCells>
  <pageMargins left="0.70866141732283472" right="1.1023622047244095" top="0.35433070866141736" bottom="0.35433070866141736" header="0.31496062992125984" footer="0.31496062992125984"/>
  <pageSetup paperSize="9" scale="48" orientation="portrait" r:id="rId1"/>
</worksheet>
</file>

<file path=xl/worksheets/sheet2.xml><?xml version="1.0" encoding="utf-8"?>
<worksheet xmlns="http://schemas.openxmlformats.org/spreadsheetml/2006/main" xmlns:r="http://schemas.openxmlformats.org/officeDocument/2006/relationships">
  <sheetPr>
    <pageSetUpPr fitToPage="1"/>
  </sheetPr>
  <dimension ref="A1:AA78"/>
  <sheetViews>
    <sheetView rightToLeft="1" zoomScale="96" zoomScaleNormal="96" workbookViewId="0">
      <selection activeCell="B2" sqref="B2:B4"/>
    </sheetView>
  </sheetViews>
  <sheetFormatPr defaultRowHeight="18"/>
  <cols>
    <col min="1" max="1" width="4.625" style="247" customWidth="1"/>
    <col min="2" max="2" width="26.75" style="189" customWidth="1"/>
    <col min="3" max="3" width="8.625" style="189" customWidth="1"/>
    <col min="4" max="4" width="8.25" style="189" customWidth="1"/>
    <col min="5" max="5" width="10.625" style="189" customWidth="1"/>
    <col min="6" max="6" width="9.375" style="189" customWidth="1"/>
    <col min="7" max="8" width="7.75" style="189" hidden="1" customWidth="1"/>
    <col min="9" max="9" width="15.375" style="189" hidden="1" customWidth="1"/>
    <col min="10" max="10" width="9.5" style="189" hidden="1" customWidth="1"/>
    <col min="11" max="11" width="8.375" style="189" customWidth="1"/>
    <col min="12" max="12" width="8.125" style="189" customWidth="1"/>
    <col min="13" max="13" width="10.25" style="189" customWidth="1"/>
    <col min="14" max="14" width="9.5" style="189" customWidth="1"/>
    <col min="15" max="15" width="9.125" style="189" customWidth="1"/>
    <col min="16" max="16" width="8.375" style="189" customWidth="1"/>
    <col min="17" max="17" width="10" style="189" customWidth="1"/>
    <col min="18" max="19" width="7.75" style="189" hidden="1" customWidth="1"/>
    <col min="20" max="20" width="1.875" style="189" hidden="1" customWidth="1"/>
    <col min="21" max="21" width="8.875" style="189" customWidth="1"/>
    <col min="22" max="22" width="8.625" style="189" customWidth="1"/>
    <col min="23" max="23" width="10.5" style="189" customWidth="1"/>
    <col min="24" max="24" width="9" style="188"/>
    <col min="25" max="256" width="9" style="189"/>
    <col min="257" max="257" width="4.625" style="189" customWidth="1"/>
    <col min="258" max="258" width="26.75" style="189" customWidth="1"/>
    <col min="259" max="259" width="8.625" style="189" customWidth="1"/>
    <col min="260" max="260" width="8.25" style="189" customWidth="1"/>
    <col min="261" max="261" width="10.625" style="189" customWidth="1"/>
    <col min="262" max="262" width="9.375" style="189" customWidth="1"/>
    <col min="263" max="266" width="0" style="189" hidden="1" customWidth="1"/>
    <col min="267" max="267" width="8.375" style="189" customWidth="1"/>
    <col min="268" max="268" width="8.125" style="189" customWidth="1"/>
    <col min="269" max="269" width="10.25" style="189" customWidth="1"/>
    <col min="270" max="270" width="9.5" style="189" customWidth="1"/>
    <col min="271" max="271" width="9.125" style="189" customWidth="1"/>
    <col min="272" max="272" width="8.375" style="189" customWidth="1"/>
    <col min="273" max="273" width="10" style="189" customWidth="1"/>
    <col min="274" max="276" width="0" style="189" hidden="1" customWidth="1"/>
    <col min="277" max="277" width="8.875" style="189" customWidth="1"/>
    <col min="278" max="278" width="8.625" style="189" customWidth="1"/>
    <col min="279" max="279" width="10.5" style="189" customWidth="1"/>
    <col min="280" max="512" width="9" style="189"/>
    <col min="513" max="513" width="4.625" style="189" customWidth="1"/>
    <col min="514" max="514" width="26.75" style="189" customWidth="1"/>
    <col min="515" max="515" width="8.625" style="189" customWidth="1"/>
    <col min="516" max="516" width="8.25" style="189" customWidth="1"/>
    <col min="517" max="517" width="10.625" style="189" customWidth="1"/>
    <col min="518" max="518" width="9.375" style="189" customWidth="1"/>
    <col min="519" max="522" width="0" style="189" hidden="1" customWidth="1"/>
    <col min="523" max="523" width="8.375" style="189" customWidth="1"/>
    <col min="524" max="524" width="8.125" style="189" customWidth="1"/>
    <col min="525" max="525" width="10.25" style="189" customWidth="1"/>
    <col min="526" max="526" width="9.5" style="189" customWidth="1"/>
    <col min="527" max="527" width="9.125" style="189" customWidth="1"/>
    <col min="528" max="528" width="8.375" style="189" customWidth="1"/>
    <col min="529" max="529" width="10" style="189" customWidth="1"/>
    <col min="530" max="532" width="0" style="189" hidden="1" customWidth="1"/>
    <col min="533" max="533" width="8.875" style="189" customWidth="1"/>
    <col min="534" max="534" width="8.625" style="189" customWidth="1"/>
    <col min="535" max="535" width="10.5" style="189" customWidth="1"/>
    <col min="536" max="768" width="9" style="189"/>
    <col min="769" max="769" width="4.625" style="189" customWidth="1"/>
    <col min="770" max="770" width="26.75" style="189" customWidth="1"/>
    <col min="771" max="771" width="8.625" style="189" customWidth="1"/>
    <col min="772" max="772" width="8.25" style="189" customWidth="1"/>
    <col min="773" max="773" width="10.625" style="189" customWidth="1"/>
    <col min="774" max="774" width="9.375" style="189" customWidth="1"/>
    <col min="775" max="778" width="0" style="189" hidden="1" customWidth="1"/>
    <col min="779" max="779" width="8.375" style="189" customWidth="1"/>
    <col min="780" max="780" width="8.125" style="189" customWidth="1"/>
    <col min="781" max="781" width="10.25" style="189" customWidth="1"/>
    <col min="782" max="782" width="9.5" style="189" customWidth="1"/>
    <col min="783" max="783" width="9.125" style="189" customWidth="1"/>
    <col min="784" max="784" width="8.375" style="189" customWidth="1"/>
    <col min="785" max="785" width="10" style="189" customWidth="1"/>
    <col min="786" max="788" width="0" style="189" hidden="1" customWidth="1"/>
    <col min="789" max="789" width="8.875" style="189" customWidth="1"/>
    <col min="790" max="790" width="8.625" style="189" customWidth="1"/>
    <col min="791" max="791" width="10.5" style="189" customWidth="1"/>
    <col min="792" max="1024" width="9" style="189"/>
    <col min="1025" max="1025" width="4.625" style="189" customWidth="1"/>
    <col min="1026" max="1026" width="26.75" style="189" customWidth="1"/>
    <col min="1027" max="1027" width="8.625" style="189" customWidth="1"/>
    <col min="1028" max="1028" width="8.25" style="189" customWidth="1"/>
    <col min="1029" max="1029" width="10.625" style="189" customWidth="1"/>
    <col min="1030" max="1030" width="9.375" style="189" customWidth="1"/>
    <col min="1031" max="1034" width="0" style="189" hidden="1" customWidth="1"/>
    <col min="1035" max="1035" width="8.375" style="189" customWidth="1"/>
    <col min="1036" max="1036" width="8.125" style="189" customWidth="1"/>
    <col min="1037" max="1037" width="10.25" style="189" customWidth="1"/>
    <col min="1038" max="1038" width="9.5" style="189" customWidth="1"/>
    <col min="1039" max="1039" width="9.125" style="189" customWidth="1"/>
    <col min="1040" max="1040" width="8.375" style="189" customWidth="1"/>
    <col min="1041" max="1041" width="10" style="189" customWidth="1"/>
    <col min="1042" max="1044" width="0" style="189" hidden="1" customWidth="1"/>
    <col min="1045" max="1045" width="8.875" style="189" customWidth="1"/>
    <col min="1046" max="1046" width="8.625" style="189" customWidth="1"/>
    <col min="1047" max="1047" width="10.5" style="189" customWidth="1"/>
    <col min="1048" max="1280" width="9" style="189"/>
    <col min="1281" max="1281" width="4.625" style="189" customWidth="1"/>
    <col min="1282" max="1282" width="26.75" style="189" customWidth="1"/>
    <col min="1283" max="1283" width="8.625" style="189" customWidth="1"/>
    <col min="1284" max="1284" width="8.25" style="189" customWidth="1"/>
    <col min="1285" max="1285" width="10.625" style="189" customWidth="1"/>
    <col min="1286" max="1286" width="9.375" style="189" customWidth="1"/>
    <col min="1287" max="1290" width="0" style="189" hidden="1" customWidth="1"/>
    <col min="1291" max="1291" width="8.375" style="189" customWidth="1"/>
    <col min="1292" max="1292" width="8.125" style="189" customWidth="1"/>
    <col min="1293" max="1293" width="10.25" style="189" customWidth="1"/>
    <col min="1294" max="1294" width="9.5" style="189" customWidth="1"/>
    <col min="1295" max="1295" width="9.125" style="189" customWidth="1"/>
    <col min="1296" max="1296" width="8.375" style="189" customWidth="1"/>
    <col min="1297" max="1297" width="10" style="189" customWidth="1"/>
    <col min="1298" max="1300" width="0" style="189" hidden="1" customWidth="1"/>
    <col min="1301" max="1301" width="8.875" style="189" customWidth="1"/>
    <col min="1302" max="1302" width="8.625" style="189" customWidth="1"/>
    <col min="1303" max="1303" width="10.5" style="189" customWidth="1"/>
    <col min="1304" max="1536" width="9" style="189"/>
    <col min="1537" max="1537" width="4.625" style="189" customWidth="1"/>
    <col min="1538" max="1538" width="26.75" style="189" customWidth="1"/>
    <col min="1539" max="1539" width="8.625" style="189" customWidth="1"/>
    <col min="1540" max="1540" width="8.25" style="189" customWidth="1"/>
    <col min="1541" max="1541" width="10.625" style="189" customWidth="1"/>
    <col min="1542" max="1542" width="9.375" style="189" customWidth="1"/>
    <col min="1543" max="1546" width="0" style="189" hidden="1" customWidth="1"/>
    <col min="1547" max="1547" width="8.375" style="189" customWidth="1"/>
    <col min="1548" max="1548" width="8.125" style="189" customWidth="1"/>
    <col min="1549" max="1549" width="10.25" style="189" customWidth="1"/>
    <col min="1550" max="1550" width="9.5" style="189" customWidth="1"/>
    <col min="1551" max="1551" width="9.125" style="189" customWidth="1"/>
    <col min="1552" max="1552" width="8.375" style="189" customWidth="1"/>
    <col min="1553" max="1553" width="10" style="189" customWidth="1"/>
    <col min="1554" max="1556" width="0" style="189" hidden="1" customWidth="1"/>
    <col min="1557" max="1557" width="8.875" style="189" customWidth="1"/>
    <col min="1558" max="1558" width="8.625" style="189" customWidth="1"/>
    <col min="1559" max="1559" width="10.5" style="189" customWidth="1"/>
    <col min="1560" max="1792" width="9" style="189"/>
    <col min="1793" max="1793" width="4.625" style="189" customWidth="1"/>
    <col min="1794" max="1794" width="26.75" style="189" customWidth="1"/>
    <col min="1795" max="1795" width="8.625" style="189" customWidth="1"/>
    <col min="1796" max="1796" width="8.25" style="189" customWidth="1"/>
    <col min="1797" max="1797" width="10.625" style="189" customWidth="1"/>
    <col min="1798" max="1798" width="9.375" style="189" customWidth="1"/>
    <col min="1799" max="1802" width="0" style="189" hidden="1" customWidth="1"/>
    <col min="1803" max="1803" width="8.375" style="189" customWidth="1"/>
    <col min="1804" max="1804" width="8.125" style="189" customWidth="1"/>
    <col min="1805" max="1805" width="10.25" style="189" customWidth="1"/>
    <col min="1806" max="1806" width="9.5" style="189" customWidth="1"/>
    <col min="1807" max="1807" width="9.125" style="189" customWidth="1"/>
    <col min="1808" max="1808" width="8.375" style="189" customWidth="1"/>
    <col min="1809" max="1809" width="10" style="189" customWidth="1"/>
    <col min="1810" max="1812" width="0" style="189" hidden="1" customWidth="1"/>
    <col min="1813" max="1813" width="8.875" style="189" customWidth="1"/>
    <col min="1814" max="1814" width="8.625" style="189" customWidth="1"/>
    <col min="1815" max="1815" width="10.5" style="189" customWidth="1"/>
    <col min="1816" max="2048" width="9" style="189"/>
    <col min="2049" max="2049" width="4.625" style="189" customWidth="1"/>
    <col min="2050" max="2050" width="26.75" style="189" customWidth="1"/>
    <col min="2051" max="2051" width="8.625" style="189" customWidth="1"/>
    <col min="2052" max="2052" width="8.25" style="189" customWidth="1"/>
    <col min="2053" max="2053" width="10.625" style="189" customWidth="1"/>
    <col min="2054" max="2054" width="9.375" style="189" customWidth="1"/>
    <col min="2055" max="2058" width="0" style="189" hidden="1" customWidth="1"/>
    <col min="2059" max="2059" width="8.375" style="189" customWidth="1"/>
    <col min="2060" max="2060" width="8.125" style="189" customWidth="1"/>
    <col min="2061" max="2061" width="10.25" style="189" customWidth="1"/>
    <col min="2062" max="2062" width="9.5" style="189" customWidth="1"/>
    <col min="2063" max="2063" width="9.125" style="189" customWidth="1"/>
    <col min="2064" max="2064" width="8.375" style="189" customWidth="1"/>
    <col min="2065" max="2065" width="10" style="189" customWidth="1"/>
    <col min="2066" max="2068" width="0" style="189" hidden="1" customWidth="1"/>
    <col min="2069" max="2069" width="8.875" style="189" customWidth="1"/>
    <col min="2070" max="2070" width="8.625" style="189" customWidth="1"/>
    <col min="2071" max="2071" width="10.5" style="189" customWidth="1"/>
    <col min="2072" max="2304" width="9" style="189"/>
    <col min="2305" max="2305" width="4.625" style="189" customWidth="1"/>
    <col min="2306" max="2306" width="26.75" style="189" customWidth="1"/>
    <col min="2307" max="2307" width="8.625" style="189" customWidth="1"/>
    <col min="2308" max="2308" width="8.25" style="189" customWidth="1"/>
    <col min="2309" max="2309" width="10.625" style="189" customWidth="1"/>
    <col min="2310" max="2310" width="9.375" style="189" customWidth="1"/>
    <col min="2311" max="2314" width="0" style="189" hidden="1" customWidth="1"/>
    <col min="2315" max="2315" width="8.375" style="189" customWidth="1"/>
    <col min="2316" max="2316" width="8.125" style="189" customWidth="1"/>
    <col min="2317" max="2317" width="10.25" style="189" customWidth="1"/>
    <col min="2318" max="2318" width="9.5" style="189" customWidth="1"/>
    <col min="2319" max="2319" width="9.125" style="189" customWidth="1"/>
    <col min="2320" max="2320" width="8.375" style="189" customWidth="1"/>
    <col min="2321" max="2321" width="10" style="189" customWidth="1"/>
    <col min="2322" max="2324" width="0" style="189" hidden="1" customWidth="1"/>
    <col min="2325" max="2325" width="8.875" style="189" customWidth="1"/>
    <col min="2326" max="2326" width="8.625" style="189" customWidth="1"/>
    <col min="2327" max="2327" width="10.5" style="189" customWidth="1"/>
    <col min="2328" max="2560" width="9" style="189"/>
    <col min="2561" max="2561" width="4.625" style="189" customWidth="1"/>
    <col min="2562" max="2562" width="26.75" style="189" customWidth="1"/>
    <col min="2563" max="2563" width="8.625" style="189" customWidth="1"/>
    <col min="2564" max="2564" width="8.25" style="189" customWidth="1"/>
    <col min="2565" max="2565" width="10.625" style="189" customWidth="1"/>
    <col min="2566" max="2566" width="9.375" style="189" customWidth="1"/>
    <col min="2567" max="2570" width="0" style="189" hidden="1" customWidth="1"/>
    <col min="2571" max="2571" width="8.375" style="189" customWidth="1"/>
    <col min="2572" max="2572" width="8.125" style="189" customWidth="1"/>
    <col min="2573" max="2573" width="10.25" style="189" customWidth="1"/>
    <col min="2574" max="2574" width="9.5" style="189" customWidth="1"/>
    <col min="2575" max="2575" width="9.125" style="189" customWidth="1"/>
    <col min="2576" max="2576" width="8.375" style="189" customWidth="1"/>
    <col min="2577" max="2577" width="10" style="189" customWidth="1"/>
    <col min="2578" max="2580" width="0" style="189" hidden="1" customWidth="1"/>
    <col min="2581" max="2581" width="8.875" style="189" customWidth="1"/>
    <col min="2582" max="2582" width="8.625" style="189" customWidth="1"/>
    <col min="2583" max="2583" width="10.5" style="189" customWidth="1"/>
    <col min="2584" max="2816" width="9" style="189"/>
    <col min="2817" max="2817" width="4.625" style="189" customWidth="1"/>
    <col min="2818" max="2818" width="26.75" style="189" customWidth="1"/>
    <col min="2819" max="2819" width="8.625" style="189" customWidth="1"/>
    <col min="2820" max="2820" width="8.25" style="189" customWidth="1"/>
    <col min="2821" max="2821" width="10.625" style="189" customWidth="1"/>
    <col min="2822" max="2822" width="9.375" style="189" customWidth="1"/>
    <col min="2823" max="2826" width="0" style="189" hidden="1" customWidth="1"/>
    <col min="2827" max="2827" width="8.375" style="189" customWidth="1"/>
    <col min="2828" max="2828" width="8.125" style="189" customWidth="1"/>
    <col min="2829" max="2829" width="10.25" style="189" customWidth="1"/>
    <col min="2830" max="2830" width="9.5" style="189" customWidth="1"/>
    <col min="2831" max="2831" width="9.125" style="189" customWidth="1"/>
    <col min="2832" max="2832" width="8.375" style="189" customWidth="1"/>
    <col min="2833" max="2833" width="10" style="189" customWidth="1"/>
    <col min="2834" max="2836" width="0" style="189" hidden="1" customWidth="1"/>
    <col min="2837" max="2837" width="8.875" style="189" customWidth="1"/>
    <col min="2838" max="2838" width="8.625" style="189" customWidth="1"/>
    <col min="2839" max="2839" width="10.5" style="189" customWidth="1"/>
    <col min="2840" max="3072" width="9" style="189"/>
    <col min="3073" max="3073" width="4.625" style="189" customWidth="1"/>
    <col min="3074" max="3074" width="26.75" style="189" customWidth="1"/>
    <col min="3075" max="3075" width="8.625" style="189" customWidth="1"/>
    <col min="3076" max="3076" width="8.25" style="189" customWidth="1"/>
    <col min="3077" max="3077" width="10.625" style="189" customWidth="1"/>
    <col min="3078" max="3078" width="9.375" style="189" customWidth="1"/>
    <col min="3079" max="3082" width="0" style="189" hidden="1" customWidth="1"/>
    <col min="3083" max="3083" width="8.375" style="189" customWidth="1"/>
    <col min="3084" max="3084" width="8.125" style="189" customWidth="1"/>
    <col min="3085" max="3085" width="10.25" style="189" customWidth="1"/>
    <col min="3086" max="3086" width="9.5" style="189" customWidth="1"/>
    <col min="3087" max="3087" width="9.125" style="189" customWidth="1"/>
    <col min="3088" max="3088" width="8.375" style="189" customWidth="1"/>
    <col min="3089" max="3089" width="10" style="189" customWidth="1"/>
    <col min="3090" max="3092" width="0" style="189" hidden="1" customWidth="1"/>
    <col min="3093" max="3093" width="8.875" style="189" customWidth="1"/>
    <col min="3094" max="3094" width="8.625" style="189" customWidth="1"/>
    <col min="3095" max="3095" width="10.5" style="189" customWidth="1"/>
    <col min="3096" max="3328" width="9" style="189"/>
    <col min="3329" max="3329" width="4.625" style="189" customWidth="1"/>
    <col min="3330" max="3330" width="26.75" style="189" customWidth="1"/>
    <col min="3331" max="3331" width="8.625" style="189" customWidth="1"/>
    <col min="3332" max="3332" width="8.25" style="189" customWidth="1"/>
    <col min="3333" max="3333" width="10.625" style="189" customWidth="1"/>
    <col min="3334" max="3334" width="9.375" style="189" customWidth="1"/>
    <col min="3335" max="3338" width="0" style="189" hidden="1" customWidth="1"/>
    <col min="3339" max="3339" width="8.375" style="189" customWidth="1"/>
    <col min="3340" max="3340" width="8.125" style="189" customWidth="1"/>
    <col min="3341" max="3341" width="10.25" style="189" customWidth="1"/>
    <col min="3342" max="3342" width="9.5" style="189" customWidth="1"/>
    <col min="3343" max="3343" width="9.125" style="189" customWidth="1"/>
    <col min="3344" max="3344" width="8.375" style="189" customWidth="1"/>
    <col min="3345" max="3345" width="10" style="189" customWidth="1"/>
    <col min="3346" max="3348" width="0" style="189" hidden="1" customWidth="1"/>
    <col min="3349" max="3349" width="8.875" style="189" customWidth="1"/>
    <col min="3350" max="3350" width="8.625" style="189" customWidth="1"/>
    <col min="3351" max="3351" width="10.5" style="189" customWidth="1"/>
    <col min="3352" max="3584" width="9" style="189"/>
    <col min="3585" max="3585" width="4.625" style="189" customWidth="1"/>
    <col min="3586" max="3586" width="26.75" style="189" customWidth="1"/>
    <col min="3587" max="3587" width="8.625" style="189" customWidth="1"/>
    <col min="3588" max="3588" width="8.25" style="189" customWidth="1"/>
    <col min="3589" max="3589" width="10.625" style="189" customWidth="1"/>
    <col min="3590" max="3590" width="9.375" style="189" customWidth="1"/>
    <col min="3591" max="3594" width="0" style="189" hidden="1" customWidth="1"/>
    <col min="3595" max="3595" width="8.375" style="189" customWidth="1"/>
    <col min="3596" max="3596" width="8.125" style="189" customWidth="1"/>
    <col min="3597" max="3597" width="10.25" style="189" customWidth="1"/>
    <col min="3598" max="3598" width="9.5" style="189" customWidth="1"/>
    <col min="3599" max="3599" width="9.125" style="189" customWidth="1"/>
    <col min="3600" max="3600" width="8.375" style="189" customWidth="1"/>
    <col min="3601" max="3601" width="10" style="189" customWidth="1"/>
    <col min="3602" max="3604" width="0" style="189" hidden="1" customWidth="1"/>
    <col min="3605" max="3605" width="8.875" style="189" customWidth="1"/>
    <col min="3606" max="3606" width="8.625" style="189" customWidth="1"/>
    <col min="3607" max="3607" width="10.5" style="189" customWidth="1"/>
    <col min="3608" max="3840" width="9" style="189"/>
    <col min="3841" max="3841" width="4.625" style="189" customWidth="1"/>
    <col min="3842" max="3842" width="26.75" style="189" customWidth="1"/>
    <col min="3843" max="3843" width="8.625" style="189" customWidth="1"/>
    <col min="3844" max="3844" width="8.25" style="189" customWidth="1"/>
    <col min="3845" max="3845" width="10.625" style="189" customWidth="1"/>
    <col min="3846" max="3846" width="9.375" style="189" customWidth="1"/>
    <col min="3847" max="3850" width="0" style="189" hidden="1" customWidth="1"/>
    <col min="3851" max="3851" width="8.375" style="189" customWidth="1"/>
    <col min="3852" max="3852" width="8.125" style="189" customWidth="1"/>
    <col min="3853" max="3853" width="10.25" style="189" customWidth="1"/>
    <col min="3854" max="3854" width="9.5" style="189" customWidth="1"/>
    <col min="3855" max="3855" width="9.125" style="189" customWidth="1"/>
    <col min="3856" max="3856" width="8.375" style="189" customWidth="1"/>
    <col min="3857" max="3857" width="10" style="189" customWidth="1"/>
    <col min="3858" max="3860" width="0" style="189" hidden="1" customWidth="1"/>
    <col min="3861" max="3861" width="8.875" style="189" customWidth="1"/>
    <col min="3862" max="3862" width="8.625" style="189" customWidth="1"/>
    <col min="3863" max="3863" width="10.5" style="189" customWidth="1"/>
    <col min="3864" max="4096" width="9" style="189"/>
    <col min="4097" max="4097" width="4.625" style="189" customWidth="1"/>
    <col min="4098" max="4098" width="26.75" style="189" customWidth="1"/>
    <col min="4099" max="4099" width="8.625" style="189" customWidth="1"/>
    <col min="4100" max="4100" width="8.25" style="189" customWidth="1"/>
    <col min="4101" max="4101" width="10.625" style="189" customWidth="1"/>
    <col min="4102" max="4102" width="9.375" style="189" customWidth="1"/>
    <col min="4103" max="4106" width="0" style="189" hidden="1" customWidth="1"/>
    <col min="4107" max="4107" width="8.375" style="189" customWidth="1"/>
    <col min="4108" max="4108" width="8.125" style="189" customWidth="1"/>
    <col min="4109" max="4109" width="10.25" style="189" customWidth="1"/>
    <col min="4110" max="4110" width="9.5" style="189" customWidth="1"/>
    <col min="4111" max="4111" width="9.125" style="189" customWidth="1"/>
    <col min="4112" max="4112" width="8.375" style="189" customWidth="1"/>
    <col min="4113" max="4113" width="10" style="189" customWidth="1"/>
    <col min="4114" max="4116" width="0" style="189" hidden="1" customWidth="1"/>
    <col min="4117" max="4117" width="8.875" style="189" customWidth="1"/>
    <col min="4118" max="4118" width="8.625" style="189" customWidth="1"/>
    <col min="4119" max="4119" width="10.5" style="189" customWidth="1"/>
    <col min="4120" max="4352" width="9" style="189"/>
    <col min="4353" max="4353" width="4.625" style="189" customWidth="1"/>
    <col min="4354" max="4354" width="26.75" style="189" customWidth="1"/>
    <col min="4355" max="4355" width="8.625" style="189" customWidth="1"/>
    <col min="4356" max="4356" width="8.25" style="189" customWidth="1"/>
    <col min="4357" max="4357" width="10.625" style="189" customWidth="1"/>
    <col min="4358" max="4358" width="9.375" style="189" customWidth="1"/>
    <col min="4359" max="4362" width="0" style="189" hidden="1" customWidth="1"/>
    <col min="4363" max="4363" width="8.375" style="189" customWidth="1"/>
    <col min="4364" max="4364" width="8.125" style="189" customWidth="1"/>
    <col min="4365" max="4365" width="10.25" style="189" customWidth="1"/>
    <col min="4366" max="4366" width="9.5" style="189" customWidth="1"/>
    <col min="4367" max="4367" width="9.125" style="189" customWidth="1"/>
    <col min="4368" max="4368" width="8.375" style="189" customWidth="1"/>
    <col min="4369" max="4369" width="10" style="189" customWidth="1"/>
    <col min="4370" max="4372" width="0" style="189" hidden="1" customWidth="1"/>
    <col min="4373" max="4373" width="8.875" style="189" customWidth="1"/>
    <col min="4374" max="4374" width="8.625" style="189" customWidth="1"/>
    <col min="4375" max="4375" width="10.5" style="189" customWidth="1"/>
    <col min="4376" max="4608" width="9" style="189"/>
    <col min="4609" max="4609" width="4.625" style="189" customWidth="1"/>
    <col min="4610" max="4610" width="26.75" style="189" customWidth="1"/>
    <col min="4611" max="4611" width="8.625" style="189" customWidth="1"/>
    <col min="4612" max="4612" width="8.25" style="189" customWidth="1"/>
    <col min="4613" max="4613" width="10.625" style="189" customWidth="1"/>
    <col min="4614" max="4614" width="9.375" style="189" customWidth="1"/>
    <col min="4615" max="4618" width="0" style="189" hidden="1" customWidth="1"/>
    <col min="4619" max="4619" width="8.375" style="189" customWidth="1"/>
    <col min="4620" max="4620" width="8.125" style="189" customWidth="1"/>
    <col min="4621" max="4621" width="10.25" style="189" customWidth="1"/>
    <col min="4622" max="4622" width="9.5" style="189" customWidth="1"/>
    <col min="4623" max="4623" width="9.125" style="189" customWidth="1"/>
    <col min="4624" max="4624" width="8.375" style="189" customWidth="1"/>
    <col min="4625" max="4625" width="10" style="189" customWidth="1"/>
    <col min="4626" max="4628" width="0" style="189" hidden="1" customWidth="1"/>
    <col min="4629" max="4629" width="8.875" style="189" customWidth="1"/>
    <col min="4630" max="4630" width="8.625" style="189" customWidth="1"/>
    <col min="4631" max="4631" width="10.5" style="189" customWidth="1"/>
    <col min="4632" max="4864" width="9" style="189"/>
    <col min="4865" max="4865" width="4.625" style="189" customWidth="1"/>
    <col min="4866" max="4866" width="26.75" style="189" customWidth="1"/>
    <col min="4867" max="4867" width="8.625" style="189" customWidth="1"/>
    <col min="4868" max="4868" width="8.25" style="189" customWidth="1"/>
    <col min="4869" max="4869" width="10.625" style="189" customWidth="1"/>
    <col min="4870" max="4870" width="9.375" style="189" customWidth="1"/>
    <col min="4871" max="4874" width="0" style="189" hidden="1" customWidth="1"/>
    <col min="4875" max="4875" width="8.375" style="189" customWidth="1"/>
    <col min="4876" max="4876" width="8.125" style="189" customWidth="1"/>
    <col min="4877" max="4877" width="10.25" style="189" customWidth="1"/>
    <col min="4878" max="4878" width="9.5" style="189" customWidth="1"/>
    <col min="4879" max="4879" width="9.125" style="189" customWidth="1"/>
    <col min="4880" max="4880" width="8.375" style="189" customWidth="1"/>
    <col min="4881" max="4881" width="10" style="189" customWidth="1"/>
    <col min="4882" max="4884" width="0" style="189" hidden="1" customWidth="1"/>
    <col min="4885" max="4885" width="8.875" style="189" customWidth="1"/>
    <col min="4886" max="4886" width="8.625" style="189" customWidth="1"/>
    <col min="4887" max="4887" width="10.5" style="189" customWidth="1"/>
    <col min="4888" max="5120" width="9" style="189"/>
    <col min="5121" max="5121" width="4.625" style="189" customWidth="1"/>
    <col min="5122" max="5122" width="26.75" style="189" customWidth="1"/>
    <col min="5123" max="5123" width="8.625" style="189" customWidth="1"/>
    <col min="5124" max="5124" width="8.25" style="189" customWidth="1"/>
    <col min="5125" max="5125" width="10.625" style="189" customWidth="1"/>
    <col min="5126" max="5126" width="9.375" style="189" customWidth="1"/>
    <col min="5127" max="5130" width="0" style="189" hidden="1" customWidth="1"/>
    <col min="5131" max="5131" width="8.375" style="189" customWidth="1"/>
    <col min="5132" max="5132" width="8.125" style="189" customWidth="1"/>
    <col min="5133" max="5133" width="10.25" style="189" customWidth="1"/>
    <col min="5134" max="5134" width="9.5" style="189" customWidth="1"/>
    <col min="5135" max="5135" width="9.125" style="189" customWidth="1"/>
    <col min="5136" max="5136" width="8.375" style="189" customWidth="1"/>
    <col min="5137" max="5137" width="10" style="189" customWidth="1"/>
    <col min="5138" max="5140" width="0" style="189" hidden="1" customWidth="1"/>
    <col min="5141" max="5141" width="8.875" style="189" customWidth="1"/>
    <col min="5142" max="5142" width="8.625" style="189" customWidth="1"/>
    <col min="5143" max="5143" width="10.5" style="189" customWidth="1"/>
    <col min="5144" max="5376" width="9" style="189"/>
    <col min="5377" max="5377" width="4.625" style="189" customWidth="1"/>
    <col min="5378" max="5378" width="26.75" style="189" customWidth="1"/>
    <col min="5379" max="5379" width="8.625" style="189" customWidth="1"/>
    <col min="5380" max="5380" width="8.25" style="189" customWidth="1"/>
    <col min="5381" max="5381" width="10.625" style="189" customWidth="1"/>
    <col min="5382" max="5382" width="9.375" style="189" customWidth="1"/>
    <col min="5383" max="5386" width="0" style="189" hidden="1" customWidth="1"/>
    <col min="5387" max="5387" width="8.375" style="189" customWidth="1"/>
    <col min="5388" max="5388" width="8.125" style="189" customWidth="1"/>
    <col min="5389" max="5389" width="10.25" style="189" customWidth="1"/>
    <col min="5390" max="5390" width="9.5" style="189" customWidth="1"/>
    <col min="5391" max="5391" width="9.125" style="189" customWidth="1"/>
    <col min="5392" max="5392" width="8.375" style="189" customWidth="1"/>
    <col min="5393" max="5393" width="10" style="189" customWidth="1"/>
    <col min="5394" max="5396" width="0" style="189" hidden="1" customWidth="1"/>
    <col min="5397" max="5397" width="8.875" style="189" customWidth="1"/>
    <col min="5398" max="5398" width="8.625" style="189" customWidth="1"/>
    <col min="5399" max="5399" width="10.5" style="189" customWidth="1"/>
    <col min="5400" max="5632" width="9" style="189"/>
    <col min="5633" max="5633" width="4.625" style="189" customWidth="1"/>
    <col min="5634" max="5634" width="26.75" style="189" customWidth="1"/>
    <col min="5635" max="5635" width="8.625" style="189" customWidth="1"/>
    <col min="5636" max="5636" width="8.25" style="189" customWidth="1"/>
    <col min="5637" max="5637" width="10.625" style="189" customWidth="1"/>
    <col min="5638" max="5638" width="9.375" style="189" customWidth="1"/>
    <col min="5639" max="5642" width="0" style="189" hidden="1" customWidth="1"/>
    <col min="5643" max="5643" width="8.375" style="189" customWidth="1"/>
    <col min="5644" max="5644" width="8.125" style="189" customWidth="1"/>
    <col min="5645" max="5645" width="10.25" style="189" customWidth="1"/>
    <col min="5646" max="5646" width="9.5" style="189" customWidth="1"/>
    <col min="5647" max="5647" width="9.125" style="189" customWidth="1"/>
    <col min="5648" max="5648" width="8.375" style="189" customWidth="1"/>
    <col min="5649" max="5649" width="10" style="189" customWidth="1"/>
    <col min="5650" max="5652" width="0" style="189" hidden="1" customWidth="1"/>
    <col min="5653" max="5653" width="8.875" style="189" customWidth="1"/>
    <col min="5654" max="5654" width="8.625" style="189" customWidth="1"/>
    <col min="5655" max="5655" width="10.5" style="189" customWidth="1"/>
    <col min="5656" max="5888" width="9" style="189"/>
    <col min="5889" max="5889" width="4.625" style="189" customWidth="1"/>
    <col min="5890" max="5890" width="26.75" style="189" customWidth="1"/>
    <col min="5891" max="5891" width="8.625" style="189" customWidth="1"/>
    <col min="5892" max="5892" width="8.25" style="189" customWidth="1"/>
    <col min="5893" max="5893" width="10.625" style="189" customWidth="1"/>
    <col min="5894" max="5894" width="9.375" style="189" customWidth="1"/>
    <col min="5895" max="5898" width="0" style="189" hidden="1" customWidth="1"/>
    <col min="5899" max="5899" width="8.375" style="189" customWidth="1"/>
    <col min="5900" max="5900" width="8.125" style="189" customWidth="1"/>
    <col min="5901" max="5901" width="10.25" style="189" customWidth="1"/>
    <col min="5902" max="5902" width="9.5" style="189" customWidth="1"/>
    <col min="5903" max="5903" width="9.125" style="189" customWidth="1"/>
    <col min="5904" max="5904" width="8.375" style="189" customWidth="1"/>
    <col min="5905" max="5905" width="10" style="189" customWidth="1"/>
    <col min="5906" max="5908" width="0" style="189" hidden="1" customWidth="1"/>
    <col min="5909" max="5909" width="8.875" style="189" customWidth="1"/>
    <col min="5910" max="5910" width="8.625" style="189" customWidth="1"/>
    <col min="5911" max="5911" width="10.5" style="189" customWidth="1"/>
    <col min="5912" max="6144" width="9" style="189"/>
    <col min="6145" max="6145" width="4.625" style="189" customWidth="1"/>
    <col min="6146" max="6146" width="26.75" style="189" customWidth="1"/>
    <col min="6147" max="6147" width="8.625" style="189" customWidth="1"/>
    <col min="6148" max="6148" width="8.25" style="189" customWidth="1"/>
    <col min="6149" max="6149" width="10.625" style="189" customWidth="1"/>
    <col min="6150" max="6150" width="9.375" style="189" customWidth="1"/>
    <col min="6151" max="6154" width="0" style="189" hidden="1" customWidth="1"/>
    <col min="6155" max="6155" width="8.375" style="189" customWidth="1"/>
    <col min="6156" max="6156" width="8.125" style="189" customWidth="1"/>
    <col min="6157" max="6157" width="10.25" style="189" customWidth="1"/>
    <col min="6158" max="6158" width="9.5" style="189" customWidth="1"/>
    <col min="6159" max="6159" width="9.125" style="189" customWidth="1"/>
    <col min="6160" max="6160" width="8.375" style="189" customWidth="1"/>
    <col min="6161" max="6161" width="10" style="189" customWidth="1"/>
    <col min="6162" max="6164" width="0" style="189" hidden="1" customWidth="1"/>
    <col min="6165" max="6165" width="8.875" style="189" customWidth="1"/>
    <col min="6166" max="6166" width="8.625" style="189" customWidth="1"/>
    <col min="6167" max="6167" width="10.5" style="189" customWidth="1"/>
    <col min="6168" max="6400" width="9" style="189"/>
    <col min="6401" max="6401" width="4.625" style="189" customWidth="1"/>
    <col min="6402" max="6402" width="26.75" style="189" customWidth="1"/>
    <col min="6403" max="6403" width="8.625" style="189" customWidth="1"/>
    <col min="6404" max="6404" width="8.25" style="189" customWidth="1"/>
    <col min="6405" max="6405" width="10.625" style="189" customWidth="1"/>
    <col min="6406" max="6406" width="9.375" style="189" customWidth="1"/>
    <col min="6407" max="6410" width="0" style="189" hidden="1" customWidth="1"/>
    <col min="6411" max="6411" width="8.375" style="189" customWidth="1"/>
    <col min="6412" max="6412" width="8.125" style="189" customWidth="1"/>
    <col min="6413" max="6413" width="10.25" style="189" customWidth="1"/>
    <col min="6414" max="6414" width="9.5" style="189" customWidth="1"/>
    <col min="6415" max="6415" width="9.125" style="189" customWidth="1"/>
    <col min="6416" max="6416" width="8.375" style="189" customWidth="1"/>
    <col min="6417" max="6417" width="10" style="189" customWidth="1"/>
    <col min="6418" max="6420" width="0" style="189" hidden="1" customWidth="1"/>
    <col min="6421" max="6421" width="8.875" style="189" customWidth="1"/>
    <col min="6422" max="6422" width="8.625" style="189" customWidth="1"/>
    <col min="6423" max="6423" width="10.5" style="189" customWidth="1"/>
    <col min="6424" max="6656" width="9" style="189"/>
    <col min="6657" max="6657" width="4.625" style="189" customWidth="1"/>
    <col min="6658" max="6658" width="26.75" style="189" customWidth="1"/>
    <col min="6659" max="6659" width="8.625" style="189" customWidth="1"/>
    <col min="6660" max="6660" width="8.25" style="189" customWidth="1"/>
    <col min="6661" max="6661" width="10.625" style="189" customWidth="1"/>
    <col min="6662" max="6662" width="9.375" style="189" customWidth="1"/>
    <col min="6663" max="6666" width="0" style="189" hidden="1" customWidth="1"/>
    <col min="6667" max="6667" width="8.375" style="189" customWidth="1"/>
    <col min="6668" max="6668" width="8.125" style="189" customWidth="1"/>
    <col min="6669" max="6669" width="10.25" style="189" customWidth="1"/>
    <col min="6670" max="6670" width="9.5" style="189" customWidth="1"/>
    <col min="6671" max="6671" width="9.125" style="189" customWidth="1"/>
    <col min="6672" max="6672" width="8.375" style="189" customWidth="1"/>
    <col min="6673" max="6673" width="10" style="189" customWidth="1"/>
    <col min="6674" max="6676" width="0" style="189" hidden="1" customWidth="1"/>
    <col min="6677" max="6677" width="8.875" style="189" customWidth="1"/>
    <col min="6678" max="6678" width="8.625" style="189" customWidth="1"/>
    <col min="6679" max="6679" width="10.5" style="189" customWidth="1"/>
    <col min="6680" max="6912" width="9" style="189"/>
    <col min="6913" max="6913" width="4.625" style="189" customWidth="1"/>
    <col min="6914" max="6914" width="26.75" style="189" customWidth="1"/>
    <col min="6915" max="6915" width="8.625" style="189" customWidth="1"/>
    <col min="6916" max="6916" width="8.25" style="189" customWidth="1"/>
    <col min="6917" max="6917" width="10.625" style="189" customWidth="1"/>
    <col min="6918" max="6918" width="9.375" style="189" customWidth="1"/>
    <col min="6919" max="6922" width="0" style="189" hidden="1" customWidth="1"/>
    <col min="6923" max="6923" width="8.375" style="189" customWidth="1"/>
    <col min="6924" max="6924" width="8.125" style="189" customWidth="1"/>
    <col min="6925" max="6925" width="10.25" style="189" customWidth="1"/>
    <col min="6926" max="6926" width="9.5" style="189" customWidth="1"/>
    <col min="6927" max="6927" width="9.125" style="189" customWidth="1"/>
    <col min="6928" max="6928" width="8.375" style="189" customWidth="1"/>
    <col min="6929" max="6929" width="10" style="189" customWidth="1"/>
    <col min="6930" max="6932" width="0" style="189" hidden="1" customWidth="1"/>
    <col min="6933" max="6933" width="8.875" style="189" customWidth="1"/>
    <col min="6934" max="6934" width="8.625" style="189" customWidth="1"/>
    <col min="6935" max="6935" width="10.5" style="189" customWidth="1"/>
    <col min="6936" max="7168" width="9" style="189"/>
    <col min="7169" max="7169" width="4.625" style="189" customWidth="1"/>
    <col min="7170" max="7170" width="26.75" style="189" customWidth="1"/>
    <col min="7171" max="7171" width="8.625" style="189" customWidth="1"/>
    <col min="7172" max="7172" width="8.25" style="189" customWidth="1"/>
    <col min="7173" max="7173" width="10.625" style="189" customWidth="1"/>
    <col min="7174" max="7174" width="9.375" style="189" customWidth="1"/>
    <col min="7175" max="7178" width="0" style="189" hidden="1" customWidth="1"/>
    <col min="7179" max="7179" width="8.375" style="189" customWidth="1"/>
    <col min="7180" max="7180" width="8.125" style="189" customWidth="1"/>
    <col min="7181" max="7181" width="10.25" style="189" customWidth="1"/>
    <col min="7182" max="7182" width="9.5" style="189" customWidth="1"/>
    <col min="7183" max="7183" width="9.125" style="189" customWidth="1"/>
    <col min="7184" max="7184" width="8.375" style="189" customWidth="1"/>
    <col min="7185" max="7185" width="10" style="189" customWidth="1"/>
    <col min="7186" max="7188" width="0" style="189" hidden="1" customWidth="1"/>
    <col min="7189" max="7189" width="8.875" style="189" customWidth="1"/>
    <col min="7190" max="7190" width="8.625" style="189" customWidth="1"/>
    <col min="7191" max="7191" width="10.5" style="189" customWidth="1"/>
    <col min="7192" max="7424" width="9" style="189"/>
    <col min="7425" max="7425" width="4.625" style="189" customWidth="1"/>
    <col min="7426" max="7426" width="26.75" style="189" customWidth="1"/>
    <col min="7427" max="7427" width="8.625" style="189" customWidth="1"/>
    <col min="7428" max="7428" width="8.25" style="189" customWidth="1"/>
    <col min="7429" max="7429" width="10.625" style="189" customWidth="1"/>
    <col min="7430" max="7430" width="9.375" style="189" customWidth="1"/>
    <col min="7431" max="7434" width="0" style="189" hidden="1" customWidth="1"/>
    <col min="7435" max="7435" width="8.375" style="189" customWidth="1"/>
    <col min="7436" max="7436" width="8.125" style="189" customWidth="1"/>
    <col min="7437" max="7437" width="10.25" style="189" customWidth="1"/>
    <col min="7438" max="7438" width="9.5" style="189" customWidth="1"/>
    <col min="7439" max="7439" width="9.125" style="189" customWidth="1"/>
    <col min="7440" max="7440" width="8.375" style="189" customWidth="1"/>
    <col min="7441" max="7441" width="10" style="189" customWidth="1"/>
    <col min="7442" max="7444" width="0" style="189" hidden="1" customWidth="1"/>
    <col min="7445" max="7445" width="8.875" style="189" customWidth="1"/>
    <col min="7446" max="7446" width="8.625" style="189" customWidth="1"/>
    <col min="7447" max="7447" width="10.5" style="189" customWidth="1"/>
    <col min="7448" max="7680" width="9" style="189"/>
    <col min="7681" max="7681" width="4.625" style="189" customWidth="1"/>
    <col min="7682" max="7682" width="26.75" style="189" customWidth="1"/>
    <col min="7683" max="7683" width="8.625" style="189" customWidth="1"/>
    <col min="7684" max="7684" width="8.25" style="189" customWidth="1"/>
    <col min="7685" max="7685" width="10.625" style="189" customWidth="1"/>
    <col min="7686" max="7686" width="9.375" style="189" customWidth="1"/>
    <col min="7687" max="7690" width="0" style="189" hidden="1" customWidth="1"/>
    <col min="7691" max="7691" width="8.375" style="189" customWidth="1"/>
    <col min="7692" max="7692" width="8.125" style="189" customWidth="1"/>
    <col min="7693" max="7693" width="10.25" style="189" customWidth="1"/>
    <col min="7694" max="7694" width="9.5" style="189" customWidth="1"/>
    <col min="7695" max="7695" width="9.125" style="189" customWidth="1"/>
    <col min="7696" max="7696" width="8.375" style="189" customWidth="1"/>
    <col min="7697" max="7697" width="10" style="189" customWidth="1"/>
    <col min="7698" max="7700" width="0" style="189" hidden="1" customWidth="1"/>
    <col min="7701" max="7701" width="8.875" style="189" customWidth="1"/>
    <col min="7702" max="7702" width="8.625" style="189" customWidth="1"/>
    <col min="7703" max="7703" width="10.5" style="189" customWidth="1"/>
    <col min="7704" max="7936" width="9" style="189"/>
    <col min="7937" max="7937" width="4.625" style="189" customWidth="1"/>
    <col min="7938" max="7938" width="26.75" style="189" customWidth="1"/>
    <col min="7939" max="7939" width="8.625" style="189" customWidth="1"/>
    <col min="7940" max="7940" width="8.25" style="189" customWidth="1"/>
    <col min="7941" max="7941" width="10.625" style="189" customWidth="1"/>
    <col min="7942" max="7942" width="9.375" style="189" customWidth="1"/>
    <col min="7943" max="7946" width="0" style="189" hidden="1" customWidth="1"/>
    <col min="7947" max="7947" width="8.375" style="189" customWidth="1"/>
    <col min="7948" max="7948" width="8.125" style="189" customWidth="1"/>
    <col min="7949" max="7949" width="10.25" style="189" customWidth="1"/>
    <col min="7950" max="7950" width="9.5" style="189" customWidth="1"/>
    <col min="7951" max="7951" width="9.125" style="189" customWidth="1"/>
    <col min="7952" max="7952" width="8.375" style="189" customWidth="1"/>
    <col min="7953" max="7953" width="10" style="189" customWidth="1"/>
    <col min="7954" max="7956" width="0" style="189" hidden="1" customWidth="1"/>
    <col min="7957" max="7957" width="8.875" style="189" customWidth="1"/>
    <col min="7958" max="7958" width="8.625" style="189" customWidth="1"/>
    <col min="7959" max="7959" width="10.5" style="189" customWidth="1"/>
    <col min="7960" max="8192" width="9" style="189"/>
    <col min="8193" max="8193" width="4.625" style="189" customWidth="1"/>
    <col min="8194" max="8194" width="26.75" style="189" customWidth="1"/>
    <col min="8195" max="8195" width="8.625" style="189" customWidth="1"/>
    <col min="8196" max="8196" width="8.25" style="189" customWidth="1"/>
    <col min="8197" max="8197" width="10.625" style="189" customWidth="1"/>
    <col min="8198" max="8198" width="9.375" style="189" customWidth="1"/>
    <col min="8199" max="8202" width="0" style="189" hidden="1" customWidth="1"/>
    <col min="8203" max="8203" width="8.375" style="189" customWidth="1"/>
    <col min="8204" max="8204" width="8.125" style="189" customWidth="1"/>
    <col min="8205" max="8205" width="10.25" style="189" customWidth="1"/>
    <col min="8206" max="8206" width="9.5" style="189" customWidth="1"/>
    <col min="8207" max="8207" width="9.125" style="189" customWidth="1"/>
    <col min="8208" max="8208" width="8.375" style="189" customWidth="1"/>
    <col min="8209" max="8209" width="10" style="189" customWidth="1"/>
    <col min="8210" max="8212" width="0" style="189" hidden="1" customWidth="1"/>
    <col min="8213" max="8213" width="8.875" style="189" customWidth="1"/>
    <col min="8214" max="8214" width="8.625" style="189" customWidth="1"/>
    <col min="8215" max="8215" width="10.5" style="189" customWidth="1"/>
    <col min="8216" max="8448" width="9" style="189"/>
    <col min="8449" max="8449" width="4.625" style="189" customWidth="1"/>
    <col min="8450" max="8450" width="26.75" style="189" customWidth="1"/>
    <col min="8451" max="8451" width="8.625" style="189" customWidth="1"/>
    <col min="8452" max="8452" width="8.25" style="189" customWidth="1"/>
    <col min="8453" max="8453" width="10.625" style="189" customWidth="1"/>
    <col min="8454" max="8454" width="9.375" style="189" customWidth="1"/>
    <col min="8455" max="8458" width="0" style="189" hidden="1" customWidth="1"/>
    <col min="8459" max="8459" width="8.375" style="189" customWidth="1"/>
    <col min="8460" max="8460" width="8.125" style="189" customWidth="1"/>
    <col min="8461" max="8461" width="10.25" style="189" customWidth="1"/>
    <col min="8462" max="8462" width="9.5" style="189" customWidth="1"/>
    <col min="8463" max="8463" width="9.125" style="189" customWidth="1"/>
    <col min="8464" max="8464" width="8.375" style="189" customWidth="1"/>
    <col min="8465" max="8465" width="10" style="189" customWidth="1"/>
    <col min="8466" max="8468" width="0" style="189" hidden="1" customWidth="1"/>
    <col min="8469" max="8469" width="8.875" style="189" customWidth="1"/>
    <col min="8470" max="8470" width="8.625" style="189" customWidth="1"/>
    <col min="8471" max="8471" width="10.5" style="189" customWidth="1"/>
    <col min="8472" max="8704" width="9" style="189"/>
    <col min="8705" max="8705" width="4.625" style="189" customWidth="1"/>
    <col min="8706" max="8706" width="26.75" style="189" customWidth="1"/>
    <col min="8707" max="8707" width="8.625" style="189" customWidth="1"/>
    <col min="8708" max="8708" width="8.25" style="189" customWidth="1"/>
    <col min="8709" max="8709" width="10.625" style="189" customWidth="1"/>
    <col min="8710" max="8710" width="9.375" style="189" customWidth="1"/>
    <col min="8711" max="8714" width="0" style="189" hidden="1" customWidth="1"/>
    <col min="8715" max="8715" width="8.375" style="189" customWidth="1"/>
    <col min="8716" max="8716" width="8.125" style="189" customWidth="1"/>
    <col min="8717" max="8717" width="10.25" style="189" customWidth="1"/>
    <col min="8718" max="8718" width="9.5" style="189" customWidth="1"/>
    <col min="8719" max="8719" width="9.125" style="189" customWidth="1"/>
    <col min="8720" max="8720" width="8.375" style="189" customWidth="1"/>
    <col min="8721" max="8721" width="10" style="189" customWidth="1"/>
    <col min="8722" max="8724" width="0" style="189" hidden="1" customWidth="1"/>
    <col min="8725" max="8725" width="8.875" style="189" customWidth="1"/>
    <col min="8726" max="8726" width="8.625" style="189" customWidth="1"/>
    <col min="8727" max="8727" width="10.5" style="189" customWidth="1"/>
    <col min="8728" max="8960" width="9" style="189"/>
    <col min="8961" max="8961" width="4.625" style="189" customWidth="1"/>
    <col min="8962" max="8962" width="26.75" style="189" customWidth="1"/>
    <col min="8963" max="8963" width="8.625" style="189" customWidth="1"/>
    <col min="8964" max="8964" width="8.25" style="189" customWidth="1"/>
    <col min="8965" max="8965" width="10.625" style="189" customWidth="1"/>
    <col min="8966" max="8966" width="9.375" style="189" customWidth="1"/>
    <col min="8967" max="8970" width="0" style="189" hidden="1" customWidth="1"/>
    <col min="8971" max="8971" width="8.375" style="189" customWidth="1"/>
    <col min="8972" max="8972" width="8.125" style="189" customWidth="1"/>
    <col min="8973" max="8973" width="10.25" style="189" customWidth="1"/>
    <col min="8974" max="8974" width="9.5" style="189" customWidth="1"/>
    <col min="8975" max="8975" width="9.125" style="189" customWidth="1"/>
    <col min="8976" max="8976" width="8.375" style="189" customWidth="1"/>
    <col min="8977" max="8977" width="10" style="189" customWidth="1"/>
    <col min="8978" max="8980" width="0" style="189" hidden="1" customWidth="1"/>
    <col min="8981" max="8981" width="8.875" style="189" customWidth="1"/>
    <col min="8982" max="8982" width="8.625" style="189" customWidth="1"/>
    <col min="8983" max="8983" width="10.5" style="189" customWidth="1"/>
    <col min="8984" max="9216" width="9" style="189"/>
    <col min="9217" max="9217" width="4.625" style="189" customWidth="1"/>
    <col min="9218" max="9218" width="26.75" style="189" customWidth="1"/>
    <col min="9219" max="9219" width="8.625" style="189" customWidth="1"/>
    <col min="9220" max="9220" width="8.25" style="189" customWidth="1"/>
    <col min="9221" max="9221" width="10.625" style="189" customWidth="1"/>
    <col min="9222" max="9222" width="9.375" style="189" customWidth="1"/>
    <col min="9223" max="9226" width="0" style="189" hidden="1" customWidth="1"/>
    <col min="9227" max="9227" width="8.375" style="189" customWidth="1"/>
    <col min="9228" max="9228" width="8.125" style="189" customWidth="1"/>
    <col min="9229" max="9229" width="10.25" style="189" customWidth="1"/>
    <col min="9230" max="9230" width="9.5" style="189" customWidth="1"/>
    <col min="9231" max="9231" width="9.125" style="189" customWidth="1"/>
    <col min="9232" max="9232" width="8.375" style="189" customWidth="1"/>
    <col min="9233" max="9233" width="10" style="189" customWidth="1"/>
    <col min="9234" max="9236" width="0" style="189" hidden="1" customWidth="1"/>
    <col min="9237" max="9237" width="8.875" style="189" customWidth="1"/>
    <col min="9238" max="9238" width="8.625" style="189" customWidth="1"/>
    <col min="9239" max="9239" width="10.5" style="189" customWidth="1"/>
    <col min="9240" max="9472" width="9" style="189"/>
    <col min="9473" max="9473" width="4.625" style="189" customWidth="1"/>
    <col min="9474" max="9474" width="26.75" style="189" customWidth="1"/>
    <col min="9475" max="9475" width="8.625" style="189" customWidth="1"/>
    <col min="9476" max="9476" width="8.25" style="189" customWidth="1"/>
    <col min="9477" max="9477" width="10.625" style="189" customWidth="1"/>
    <col min="9478" max="9478" width="9.375" style="189" customWidth="1"/>
    <col min="9479" max="9482" width="0" style="189" hidden="1" customWidth="1"/>
    <col min="9483" max="9483" width="8.375" style="189" customWidth="1"/>
    <col min="9484" max="9484" width="8.125" style="189" customWidth="1"/>
    <col min="9485" max="9485" width="10.25" style="189" customWidth="1"/>
    <col min="9486" max="9486" width="9.5" style="189" customWidth="1"/>
    <col min="9487" max="9487" width="9.125" style="189" customWidth="1"/>
    <col min="9488" max="9488" width="8.375" style="189" customWidth="1"/>
    <col min="9489" max="9489" width="10" style="189" customWidth="1"/>
    <col min="9490" max="9492" width="0" style="189" hidden="1" customWidth="1"/>
    <col min="9493" max="9493" width="8.875" style="189" customWidth="1"/>
    <col min="9494" max="9494" width="8.625" style="189" customWidth="1"/>
    <col min="9495" max="9495" width="10.5" style="189" customWidth="1"/>
    <col min="9496" max="9728" width="9" style="189"/>
    <col min="9729" max="9729" width="4.625" style="189" customWidth="1"/>
    <col min="9730" max="9730" width="26.75" style="189" customWidth="1"/>
    <col min="9731" max="9731" width="8.625" style="189" customWidth="1"/>
    <col min="9732" max="9732" width="8.25" style="189" customWidth="1"/>
    <col min="9733" max="9733" width="10.625" style="189" customWidth="1"/>
    <col min="9734" max="9734" width="9.375" style="189" customWidth="1"/>
    <col min="9735" max="9738" width="0" style="189" hidden="1" customWidth="1"/>
    <col min="9739" max="9739" width="8.375" style="189" customWidth="1"/>
    <col min="9740" max="9740" width="8.125" style="189" customWidth="1"/>
    <col min="9741" max="9741" width="10.25" style="189" customWidth="1"/>
    <col min="9742" max="9742" width="9.5" style="189" customWidth="1"/>
    <col min="9743" max="9743" width="9.125" style="189" customWidth="1"/>
    <col min="9744" max="9744" width="8.375" style="189" customWidth="1"/>
    <col min="9745" max="9745" width="10" style="189" customWidth="1"/>
    <col min="9746" max="9748" width="0" style="189" hidden="1" customWidth="1"/>
    <col min="9749" max="9749" width="8.875" style="189" customWidth="1"/>
    <col min="9750" max="9750" width="8.625" style="189" customWidth="1"/>
    <col min="9751" max="9751" width="10.5" style="189" customWidth="1"/>
    <col min="9752" max="9984" width="9" style="189"/>
    <col min="9985" max="9985" width="4.625" style="189" customWidth="1"/>
    <col min="9986" max="9986" width="26.75" style="189" customWidth="1"/>
    <col min="9987" max="9987" width="8.625" style="189" customWidth="1"/>
    <col min="9988" max="9988" width="8.25" style="189" customWidth="1"/>
    <col min="9989" max="9989" width="10.625" style="189" customWidth="1"/>
    <col min="9990" max="9990" width="9.375" style="189" customWidth="1"/>
    <col min="9991" max="9994" width="0" style="189" hidden="1" customWidth="1"/>
    <col min="9995" max="9995" width="8.375" style="189" customWidth="1"/>
    <col min="9996" max="9996" width="8.125" style="189" customWidth="1"/>
    <col min="9997" max="9997" width="10.25" style="189" customWidth="1"/>
    <col min="9998" max="9998" width="9.5" style="189" customWidth="1"/>
    <col min="9999" max="9999" width="9.125" style="189" customWidth="1"/>
    <col min="10000" max="10000" width="8.375" style="189" customWidth="1"/>
    <col min="10001" max="10001" width="10" style="189" customWidth="1"/>
    <col min="10002" max="10004" width="0" style="189" hidden="1" customWidth="1"/>
    <col min="10005" max="10005" width="8.875" style="189" customWidth="1"/>
    <col min="10006" max="10006" width="8.625" style="189" customWidth="1"/>
    <col min="10007" max="10007" width="10.5" style="189" customWidth="1"/>
    <col min="10008" max="10240" width="9" style="189"/>
    <col min="10241" max="10241" width="4.625" style="189" customWidth="1"/>
    <col min="10242" max="10242" width="26.75" style="189" customWidth="1"/>
    <col min="10243" max="10243" width="8.625" style="189" customWidth="1"/>
    <col min="10244" max="10244" width="8.25" style="189" customWidth="1"/>
    <col min="10245" max="10245" width="10.625" style="189" customWidth="1"/>
    <col min="10246" max="10246" width="9.375" style="189" customWidth="1"/>
    <col min="10247" max="10250" width="0" style="189" hidden="1" customWidth="1"/>
    <col min="10251" max="10251" width="8.375" style="189" customWidth="1"/>
    <col min="10252" max="10252" width="8.125" style="189" customWidth="1"/>
    <col min="10253" max="10253" width="10.25" style="189" customWidth="1"/>
    <col min="10254" max="10254" width="9.5" style="189" customWidth="1"/>
    <col min="10255" max="10255" width="9.125" style="189" customWidth="1"/>
    <col min="10256" max="10256" width="8.375" style="189" customWidth="1"/>
    <col min="10257" max="10257" width="10" style="189" customWidth="1"/>
    <col min="10258" max="10260" width="0" style="189" hidden="1" customWidth="1"/>
    <col min="10261" max="10261" width="8.875" style="189" customWidth="1"/>
    <col min="10262" max="10262" width="8.625" style="189" customWidth="1"/>
    <col min="10263" max="10263" width="10.5" style="189" customWidth="1"/>
    <col min="10264" max="10496" width="9" style="189"/>
    <col min="10497" max="10497" width="4.625" style="189" customWidth="1"/>
    <col min="10498" max="10498" width="26.75" style="189" customWidth="1"/>
    <col min="10499" max="10499" width="8.625" style="189" customWidth="1"/>
    <col min="10500" max="10500" width="8.25" style="189" customWidth="1"/>
    <col min="10501" max="10501" width="10.625" style="189" customWidth="1"/>
    <col min="10502" max="10502" width="9.375" style="189" customWidth="1"/>
    <col min="10503" max="10506" width="0" style="189" hidden="1" customWidth="1"/>
    <col min="10507" max="10507" width="8.375" style="189" customWidth="1"/>
    <col min="10508" max="10508" width="8.125" style="189" customWidth="1"/>
    <col min="10509" max="10509" width="10.25" style="189" customWidth="1"/>
    <col min="10510" max="10510" width="9.5" style="189" customWidth="1"/>
    <col min="10511" max="10511" width="9.125" style="189" customWidth="1"/>
    <col min="10512" max="10512" width="8.375" style="189" customWidth="1"/>
    <col min="10513" max="10513" width="10" style="189" customWidth="1"/>
    <col min="10514" max="10516" width="0" style="189" hidden="1" customWidth="1"/>
    <col min="10517" max="10517" width="8.875" style="189" customWidth="1"/>
    <col min="10518" max="10518" width="8.625" style="189" customWidth="1"/>
    <col min="10519" max="10519" width="10.5" style="189" customWidth="1"/>
    <col min="10520" max="10752" width="9" style="189"/>
    <col min="10753" max="10753" width="4.625" style="189" customWidth="1"/>
    <col min="10754" max="10754" width="26.75" style="189" customWidth="1"/>
    <col min="10755" max="10755" width="8.625" style="189" customWidth="1"/>
    <col min="10756" max="10756" width="8.25" style="189" customWidth="1"/>
    <col min="10757" max="10757" width="10.625" style="189" customWidth="1"/>
    <col min="10758" max="10758" width="9.375" style="189" customWidth="1"/>
    <col min="10759" max="10762" width="0" style="189" hidden="1" customWidth="1"/>
    <col min="10763" max="10763" width="8.375" style="189" customWidth="1"/>
    <col min="10764" max="10764" width="8.125" style="189" customWidth="1"/>
    <col min="10765" max="10765" width="10.25" style="189" customWidth="1"/>
    <col min="10766" max="10766" width="9.5" style="189" customWidth="1"/>
    <col min="10767" max="10767" width="9.125" style="189" customWidth="1"/>
    <col min="10768" max="10768" width="8.375" style="189" customWidth="1"/>
    <col min="10769" max="10769" width="10" style="189" customWidth="1"/>
    <col min="10770" max="10772" width="0" style="189" hidden="1" customWidth="1"/>
    <col min="10773" max="10773" width="8.875" style="189" customWidth="1"/>
    <col min="10774" max="10774" width="8.625" style="189" customWidth="1"/>
    <col min="10775" max="10775" width="10.5" style="189" customWidth="1"/>
    <col min="10776" max="11008" width="9" style="189"/>
    <col min="11009" max="11009" width="4.625" style="189" customWidth="1"/>
    <col min="11010" max="11010" width="26.75" style="189" customWidth="1"/>
    <col min="11011" max="11011" width="8.625" style="189" customWidth="1"/>
    <col min="11012" max="11012" width="8.25" style="189" customWidth="1"/>
    <col min="11013" max="11013" width="10.625" style="189" customWidth="1"/>
    <col min="11014" max="11014" width="9.375" style="189" customWidth="1"/>
    <col min="11015" max="11018" width="0" style="189" hidden="1" customWidth="1"/>
    <col min="11019" max="11019" width="8.375" style="189" customWidth="1"/>
    <col min="11020" max="11020" width="8.125" style="189" customWidth="1"/>
    <col min="11021" max="11021" width="10.25" style="189" customWidth="1"/>
    <col min="11022" max="11022" width="9.5" style="189" customWidth="1"/>
    <col min="11023" max="11023" width="9.125" style="189" customWidth="1"/>
    <col min="11024" max="11024" width="8.375" style="189" customWidth="1"/>
    <col min="11025" max="11025" width="10" style="189" customWidth="1"/>
    <col min="11026" max="11028" width="0" style="189" hidden="1" customWidth="1"/>
    <col min="11029" max="11029" width="8.875" style="189" customWidth="1"/>
    <col min="11030" max="11030" width="8.625" style="189" customWidth="1"/>
    <col min="11031" max="11031" width="10.5" style="189" customWidth="1"/>
    <col min="11032" max="11264" width="9" style="189"/>
    <col min="11265" max="11265" width="4.625" style="189" customWidth="1"/>
    <col min="11266" max="11266" width="26.75" style="189" customWidth="1"/>
    <col min="11267" max="11267" width="8.625" style="189" customWidth="1"/>
    <col min="11268" max="11268" width="8.25" style="189" customWidth="1"/>
    <col min="11269" max="11269" width="10.625" style="189" customWidth="1"/>
    <col min="11270" max="11270" width="9.375" style="189" customWidth="1"/>
    <col min="11271" max="11274" width="0" style="189" hidden="1" customWidth="1"/>
    <col min="11275" max="11275" width="8.375" style="189" customWidth="1"/>
    <col min="11276" max="11276" width="8.125" style="189" customWidth="1"/>
    <col min="11277" max="11277" width="10.25" style="189" customWidth="1"/>
    <col min="11278" max="11278" width="9.5" style="189" customWidth="1"/>
    <col min="11279" max="11279" width="9.125" style="189" customWidth="1"/>
    <col min="11280" max="11280" width="8.375" style="189" customWidth="1"/>
    <col min="11281" max="11281" width="10" style="189" customWidth="1"/>
    <col min="11282" max="11284" width="0" style="189" hidden="1" customWidth="1"/>
    <col min="11285" max="11285" width="8.875" style="189" customWidth="1"/>
    <col min="11286" max="11286" width="8.625" style="189" customWidth="1"/>
    <col min="11287" max="11287" width="10.5" style="189" customWidth="1"/>
    <col min="11288" max="11520" width="9" style="189"/>
    <col min="11521" max="11521" width="4.625" style="189" customWidth="1"/>
    <col min="11522" max="11522" width="26.75" style="189" customWidth="1"/>
    <col min="11523" max="11523" width="8.625" style="189" customWidth="1"/>
    <col min="11524" max="11524" width="8.25" style="189" customWidth="1"/>
    <col min="11525" max="11525" width="10.625" style="189" customWidth="1"/>
    <col min="11526" max="11526" width="9.375" style="189" customWidth="1"/>
    <col min="11527" max="11530" width="0" style="189" hidden="1" customWidth="1"/>
    <col min="11531" max="11531" width="8.375" style="189" customWidth="1"/>
    <col min="11532" max="11532" width="8.125" style="189" customWidth="1"/>
    <col min="11533" max="11533" width="10.25" style="189" customWidth="1"/>
    <col min="11534" max="11534" width="9.5" style="189" customWidth="1"/>
    <col min="11535" max="11535" width="9.125" style="189" customWidth="1"/>
    <col min="11536" max="11536" width="8.375" style="189" customWidth="1"/>
    <col min="11537" max="11537" width="10" style="189" customWidth="1"/>
    <col min="11538" max="11540" width="0" style="189" hidden="1" customWidth="1"/>
    <col min="11541" max="11541" width="8.875" style="189" customWidth="1"/>
    <col min="11542" max="11542" width="8.625" style="189" customWidth="1"/>
    <col min="11543" max="11543" width="10.5" style="189" customWidth="1"/>
    <col min="11544" max="11776" width="9" style="189"/>
    <col min="11777" max="11777" width="4.625" style="189" customWidth="1"/>
    <col min="11778" max="11778" width="26.75" style="189" customWidth="1"/>
    <col min="11779" max="11779" width="8.625" style="189" customWidth="1"/>
    <col min="11780" max="11780" width="8.25" style="189" customWidth="1"/>
    <col min="11781" max="11781" width="10.625" style="189" customWidth="1"/>
    <col min="11782" max="11782" width="9.375" style="189" customWidth="1"/>
    <col min="11783" max="11786" width="0" style="189" hidden="1" customWidth="1"/>
    <col min="11787" max="11787" width="8.375" style="189" customWidth="1"/>
    <col min="11788" max="11788" width="8.125" style="189" customWidth="1"/>
    <col min="11789" max="11789" width="10.25" style="189" customWidth="1"/>
    <col min="11790" max="11790" width="9.5" style="189" customWidth="1"/>
    <col min="11791" max="11791" width="9.125" style="189" customWidth="1"/>
    <col min="11792" max="11792" width="8.375" style="189" customWidth="1"/>
    <col min="11793" max="11793" width="10" style="189" customWidth="1"/>
    <col min="11794" max="11796" width="0" style="189" hidden="1" customWidth="1"/>
    <col min="11797" max="11797" width="8.875" style="189" customWidth="1"/>
    <col min="11798" max="11798" width="8.625" style="189" customWidth="1"/>
    <col min="11799" max="11799" width="10.5" style="189" customWidth="1"/>
    <col min="11800" max="12032" width="9" style="189"/>
    <col min="12033" max="12033" width="4.625" style="189" customWidth="1"/>
    <col min="12034" max="12034" width="26.75" style="189" customWidth="1"/>
    <col min="12035" max="12035" width="8.625" style="189" customWidth="1"/>
    <col min="12036" max="12036" width="8.25" style="189" customWidth="1"/>
    <col min="12037" max="12037" width="10.625" style="189" customWidth="1"/>
    <col min="12038" max="12038" width="9.375" style="189" customWidth="1"/>
    <col min="12039" max="12042" width="0" style="189" hidden="1" customWidth="1"/>
    <col min="12043" max="12043" width="8.375" style="189" customWidth="1"/>
    <col min="12044" max="12044" width="8.125" style="189" customWidth="1"/>
    <col min="12045" max="12045" width="10.25" style="189" customWidth="1"/>
    <col min="12046" max="12046" width="9.5" style="189" customWidth="1"/>
    <col min="12047" max="12047" width="9.125" style="189" customWidth="1"/>
    <col min="12048" max="12048" width="8.375" style="189" customWidth="1"/>
    <col min="12049" max="12049" width="10" style="189" customWidth="1"/>
    <col min="12050" max="12052" width="0" style="189" hidden="1" customWidth="1"/>
    <col min="12053" max="12053" width="8.875" style="189" customWidth="1"/>
    <col min="12054" max="12054" width="8.625" style="189" customWidth="1"/>
    <col min="12055" max="12055" width="10.5" style="189" customWidth="1"/>
    <col min="12056" max="12288" width="9" style="189"/>
    <col min="12289" max="12289" width="4.625" style="189" customWidth="1"/>
    <col min="12290" max="12290" width="26.75" style="189" customWidth="1"/>
    <col min="12291" max="12291" width="8.625" style="189" customWidth="1"/>
    <col min="12292" max="12292" width="8.25" style="189" customWidth="1"/>
    <col min="12293" max="12293" width="10.625" style="189" customWidth="1"/>
    <col min="12294" max="12294" width="9.375" style="189" customWidth="1"/>
    <col min="12295" max="12298" width="0" style="189" hidden="1" customWidth="1"/>
    <col min="12299" max="12299" width="8.375" style="189" customWidth="1"/>
    <col min="12300" max="12300" width="8.125" style="189" customWidth="1"/>
    <col min="12301" max="12301" width="10.25" style="189" customWidth="1"/>
    <col min="12302" max="12302" width="9.5" style="189" customWidth="1"/>
    <col min="12303" max="12303" width="9.125" style="189" customWidth="1"/>
    <col min="12304" max="12304" width="8.375" style="189" customWidth="1"/>
    <col min="12305" max="12305" width="10" style="189" customWidth="1"/>
    <col min="12306" max="12308" width="0" style="189" hidden="1" customWidth="1"/>
    <col min="12309" max="12309" width="8.875" style="189" customWidth="1"/>
    <col min="12310" max="12310" width="8.625" style="189" customWidth="1"/>
    <col min="12311" max="12311" width="10.5" style="189" customWidth="1"/>
    <col min="12312" max="12544" width="9" style="189"/>
    <col min="12545" max="12545" width="4.625" style="189" customWidth="1"/>
    <col min="12546" max="12546" width="26.75" style="189" customWidth="1"/>
    <col min="12547" max="12547" width="8.625" style="189" customWidth="1"/>
    <col min="12548" max="12548" width="8.25" style="189" customWidth="1"/>
    <col min="12549" max="12549" width="10.625" style="189" customWidth="1"/>
    <col min="12550" max="12550" width="9.375" style="189" customWidth="1"/>
    <col min="12551" max="12554" width="0" style="189" hidden="1" customWidth="1"/>
    <col min="12555" max="12555" width="8.375" style="189" customWidth="1"/>
    <col min="12556" max="12556" width="8.125" style="189" customWidth="1"/>
    <col min="12557" max="12557" width="10.25" style="189" customWidth="1"/>
    <col min="12558" max="12558" width="9.5" style="189" customWidth="1"/>
    <col min="12559" max="12559" width="9.125" style="189" customWidth="1"/>
    <col min="12560" max="12560" width="8.375" style="189" customWidth="1"/>
    <col min="12561" max="12561" width="10" style="189" customWidth="1"/>
    <col min="12562" max="12564" width="0" style="189" hidden="1" customWidth="1"/>
    <col min="12565" max="12565" width="8.875" style="189" customWidth="1"/>
    <col min="12566" max="12566" width="8.625" style="189" customWidth="1"/>
    <col min="12567" max="12567" width="10.5" style="189" customWidth="1"/>
    <col min="12568" max="12800" width="9" style="189"/>
    <col min="12801" max="12801" width="4.625" style="189" customWidth="1"/>
    <col min="12802" max="12802" width="26.75" style="189" customWidth="1"/>
    <col min="12803" max="12803" width="8.625" style="189" customWidth="1"/>
    <col min="12804" max="12804" width="8.25" style="189" customWidth="1"/>
    <col min="12805" max="12805" width="10.625" style="189" customWidth="1"/>
    <col min="12806" max="12806" width="9.375" style="189" customWidth="1"/>
    <col min="12807" max="12810" width="0" style="189" hidden="1" customWidth="1"/>
    <col min="12811" max="12811" width="8.375" style="189" customWidth="1"/>
    <col min="12812" max="12812" width="8.125" style="189" customWidth="1"/>
    <col min="12813" max="12813" width="10.25" style="189" customWidth="1"/>
    <col min="12814" max="12814" width="9.5" style="189" customWidth="1"/>
    <col min="12815" max="12815" width="9.125" style="189" customWidth="1"/>
    <col min="12816" max="12816" width="8.375" style="189" customWidth="1"/>
    <col min="12817" max="12817" width="10" style="189" customWidth="1"/>
    <col min="12818" max="12820" width="0" style="189" hidden="1" customWidth="1"/>
    <col min="12821" max="12821" width="8.875" style="189" customWidth="1"/>
    <col min="12822" max="12822" width="8.625" style="189" customWidth="1"/>
    <col min="12823" max="12823" width="10.5" style="189" customWidth="1"/>
    <col min="12824" max="13056" width="9" style="189"/>
    <col min="13057" max="13057" width="4.625" style="189" customWidth="1"/>
    <col min="13058" max="13058" width="26.75" style="189" customWidth="1"/>
    <col min="13059" max="13059" width="8.625" style="189" customWidth="1"/>
    <col min="13060" max="13060" width="8.25" style="189" customWidth="1"/>
    <col min="13061" max="13061" width="10.625" style="189" customWidth="1"/>
    <col min="13062" max="13062" width="9.375" style="189" customWidth="1"/>
    <col min="13063" max="13066" width="0" style="189" hidden="1" customWidth="1"/>
    <col min="13067" max="13067" width="8.375" style="189" customWidth="1"/>
    <col min="13068" max="13068" width="8.125" style="189" customWidth="1"/>
    <col min="13069" max="13069" width="10.25" style="189" customWidth="1"/>
    <col min="13070" max="13070" width="9.5" style="189" customWidth="1"/>
    <col min="13071" max="13071" width="9.125" style="189" customWidth="1"/>
    <col min="13072" max="13072" width="8.375" style="189" customWidth="1"/>
    <col min="13073" max="13073" width="10" style="189" customWidth="1"/>
    <col min="13074" max="13076" width="0" style="189" hidden="1" customWidth="1"/>
    <col min="13077" max="13077" width="8.875" style="189" customWidth="1"/>
    <col min="13078" max="13078" width="8.625" style="189" customWidth="1"/>
    <col min="13079" max="13079" width="10.5" style="189" customWidth="1"/>
    <col min="13080" max="13312" width="9" style="189"/>
    <col min="13313" max="13313" width="4.625" style="189" customWidth="1"/>
    <col min="13314" max="13314" width="26.75" style="189" customWidth="1"/>
    <col min="13315" max="13315" width="8.625" style="189" customWidth="1"/>
    <col min="13316" max="13316" width="8.25" style="189" customWidth="1"/>
    <col min="13317" max="13317" width="10.625" style="189" customWidth="1"/>
    <col min="13318" max="13318" width="9.375" style="189" customWidth="1"/>
    <col min="13319" max="13322" width="0" style="189" hidden="1" customWidth="1"/>
    <col min="13323" max="13323" width="8.375" style="189" customWidth="1"/>
    <col min="13324" max="13324" width="8.125" style="189" customWidth="1"/>
    <col min="13325" max="13325" width="10.25" style="189" customWidth="1"/>
    <col min="13326" max="13326" width="9.5" style="189" customWidth="1"/>
    <col min="13327" max="13327" width="9.125" style="189" customWidth="1"/>
    <col min="13328" max="13328" width="8.375" style="189" customWidth="1"/>
    <col min="13329" max="13329" width="10" style="189" customWidth="1"/>
    <col min="13330" max="13332" width="0" style="189" hidden="1" customWidth="1"/>
    <col min="13333" max="13333" width="8.875" style="189" customWidth="1"/>
    <col min="13334" max="13334" width="8.625" style="189" customWidth="1"/>
    <col min="13335" max="13335" width="10.5" style="189" customWidth="1"/>
    <col min="13336" max="13568" width="9" style="189"/>
    <col min="13569" max="13569" width="4.625" style="189" customWidth="1"/>
    <col min="13570" max="13570" width="26.75" style="189" customWidth="1"/>
    <col min="13571" max="13571" width="8.625" style="189" customWidth="1"/>
    <col min="13572" max="13572" width="8.25" style="189" customWidth="1"/>
    <col min="13573" max="13573" width="10.625" style="189" customWidth="1"/>
    <col min="13574" max="13574" width="9.375" style="189" customWidth="1"/>
    <col min="13575" max="13578" width="0" style="189" hidden="1" customWidth="1"/>
    <col min="13579" max="13579" width="8.375" style="189" customWidth="1"/>
    <col min="13580" max="13580" width="8.125" style="189" customWidth="1"/>
    <col min="13581" max="13581" width="10.25" style="189" customWidth="1"/>
    <col min="13582" max="13582" width="9.5" style="189" customWidth="1"/>
    <col min="13583" max="13583" width="9.125" style="189" customWidth="1"/>
    <col min="13584" max="13584" width="8.375" style="189" customWidth="1"/>
    <col min="13585" max="13585" width="10" style="189" customWidth="1"/>
    <col min="13586" max="13588" width="0" style="189" hidden="1" customWidth="1"/>
    <col min="13589" max="13589" width="8.875" style="189" customWidth="1"/>
    <col min="13590" max="13590" width="8.625" style="189" customWidth="1"/>
    <col min="13591" max="13591" width="10.5" style="189" customWidth="1"/>
    <col min="13592" max="13824" width="9" style="189"/>
    <col min="13825" max="13825" width="4.625" style="189" customWidth="1"/>
    <col min="13826" max="13826" width="26.75" style="189" customWidth="1"/>
    <col min="13827" max="13827" width="8.625" style="189" customWidth="1"/>
    <col min="13828" max="13828" width="8.25" style="189" customWidth="1"/>
    <col min="13829" max="13829" width="10.625" style="189" customWidth="1"/>
    <col min="13830" max="13830" width="9.375" style="189" customWidth="1"/>
    <col min="13831" max="13834" width="0" style="189" hidden="1" customWidth="1"/>
    <col min="13835" max="13835" width="8.375" style="189" customWidth="1"/>
    <col min="13836" max="13836" width="8.125" style="189" customWidth="1"/>
    <col min="13837" max="13837" width="10.25" style="189" customWidth="1"/>
    <col min="13838" max="13838" width="9.5" style="189" customWidth="1"/>
    <col min="13839" max="13839" width="9.125" style="189" customWidth="1"/>
    <col min="13840" max="13840" width="8.375" style="189" customWidth="1"/>
    <col min="13841" max="13841" width="10" style="189" customWidth="1"/>
    <col min="13842" max="13844" width="0" style="189" hidden="1" customWidth="1"/>
    <col min="13845" max="13845" width="8.875" style="189" customWidth="1"/>
    <col min="13846" max="13846" width="8.625" style="189" customWidth="1"/>
    <col min="13847" max="13847" width="10.5" style="189" customWidth="1"/>
    <col min="13848" max="14080" width="9" style="189"/>
    <col min="14081" max="14081" width="4.625" style="189" customWidth="1"/>
    <col min="14082" max="14082" width="26.75" style="189" customWidth="1"/>
    <col min="14083" max="14083" width="8.625" style="189" customWidth="1"/>
    <col min="14084" max="14084" width="8.25" style="189" customWidth="1"/>
    <col min="14085" max="14085" width="10.625" style="189" customWidth="1"/>
    <col min="14086" max="14086" width="9.375" style="189" customWidth="1"/>
    <col min="14087" max="14090" width="0" style="189" hidden="1" customWidth="1"/>
    <col min="14091" max="14091" width="8.375" style="189" customWidth="1"/>
    <col min="14092" max="14092" width="8.125" style="189" customWidth="1"/>
    <col min="14093" max="14093" width="10.25" style="189" customWidth="1"/>
    <col min="14094" max="14094" width="9.5" style="189" customWidth="1"/>
    <col min="14095" max="14095" width="9.125" style="189" customWidth="1"/>
    <col min="14096" max="14096" width="8.375" style="189" customWidth="1"/>
    <col min="14097" max="14097" width="10" style="189" customWidth="1"/>
    <col min="14098" max="14100" width="0" style="189" hidden="1" customWidth="1"/>
    <col min="14101" max="14101" width="8.875" style="189" customWidth="1"/>
    <col min="14102" max="14102" width="8.625" style="189" customWidth="1"/>
    <col min="14103" max="14103" width="10.5" style="189" customWidth="1"/>
    <col min="14104" max="14336" width="9" style="189"/>
    <col min="14337" max="14337" width="4.625" style="189" customWidth="1"/>
    <col min="14338" max="14338" width="26.75" style="189" customWidth="1"/>
    <col min="14339" max="14339" width="8.625" style="189" customWidth="1"/>
    <col min="14340" max="14340" width="8.25" style="189" customWidth="1"/>
    <col min="14341" max="14341" width="10.625" style="189" customWidth="1"/>
    <col min="14342" max="14342" width="9.375" style="189" customWidth="1"/>
    <col min="14343" max="14346" width="0" style="189" hidden="1" customWidth="1"/>
    <col min="14347" max="14347" width="8.375" style="189" customWidth="1"/>
    <col min="14348" max="14348" width="8.125" style="189" customWidth="1"/>
    <col min="14349" max="14349" width="10.25" style="189" customWidth="1"/>
    <col min="14350" max="14350" width="9.5" style="189" customWidth="1"/>
    <col min="14351" max="14351" width="9.125" style="189" customWidth="1"/>
    <col min="14352" max="14352" width="8.375" style="189" customWidth="1"/>
    <col min="14353" max="14353" width="10" style="189" customWidth="1"/>
    <col min="14354" max="14356" width="0" style="189" hidden="1" customWidth="1"/>
    <col min="14357" max="14357" width="8.875" style="189" customWidth="1"/>
    <col min="14358" max="14358" width="8.625" style="189" customWidth="1"/>
    <col min="14359" max="14359" width="10.5" style="189" customWidth="1"/>
    <col min="14360" max="14592" width="9" style="189"/>
    <col min="14593" max="14593" width="4.625" style="189" customWidth="1"/>
    <col min="14594" max="14594" width="26.75" style="189" customWidth="1"/>
    <col min="14595" max="14595" width="8.625" style="189" customWidth="1"/>
    <col min="14596" max="14596" width="8.25" style="189" customWidth="1"/>
    <col min="14597" max="14597" width="10.625" style="189" customWidth="1"/>
    <col min="14598" max="14598" width="9.375" style="189" customWidth="1"/>
    <col min="14599" max="14602" width="0" style="189" hidden="1" customWidth="1"/>
    <col min="14603" max="14603" width="8.375" style="189" customWidth="1"/>
    <col min="14604" max="14604" width="8.125" style="189" customWidth="1"/>
    <col min="14605" max="14605" width="10.25" style="189" customWidth="1"/>
    <col min="14606" max="14606" width="9.5" style="189" customWidth="1"/>
    <col min="14607" max="14607" width="9.125" style="189" customWidth="1"/>
    <col min="14608" max="14608" width="8.375" style="189" customWidth="1"/>
    <col min="14609" max="14609" width="10" style="189" customWidth="1"/>
    <col min="14610" max="14612" width="0" style="189" hidden="1" customWidth="1"/>
    <col min="14613" max="14613" width="8.875" style="189" customWidth="1"/>
    <col min="14614" max="14614" width="8.625" style="189" customWidth="1"/>
    <col min="14615" max="14615" width="10.5" style="189" customWidth="1"/>
    <col min="14616" max="14848" width="9" style="189"/>
    <col min="14849" max="14849" width="4.625" style="189" customWidth="1"/>
    <col min="14850" max="14850" width="26.75" style="189" customWidth="1"/>
    <col min="14851" max="14851" width="8.625" style="189" customWidth="1"/>
    <col min="14852" max="14852" width="8.25" style="189" customWidth="1"/>
    <col min="14853" max="14853" width="10.625" style="189" customWidth="1"/>
    <col min="14854" max="14854" width="9.375" style="189" customWidth="1"/>
    <col min="14855" max="14858" width="0" style="189" hidden="1" customWidth="1"/>
    <col min="14859" max="14859" width="8.375" style="189" customWidth="1"/>
    <col min="14860" max="14860" width="8.125" style="189" customWidth="1"/>
    <col min="14861" max="14861" width="10.25" style="189" customWidth="1"/>
    <col min="14862" max="14862" width="9.5" style="189" customWidth="1"/>
    <col min="14863" max="14863" width="9.125" style="189" customWidth="1"/>
    <col min="14864" max="14864" width="8.375" style="189" customWidth="1"/>
    <col min="14865" max="14865" width="10" style="189" customWidth="1"/>
    <col min="14866" max="14868" width="0" style="189" hidden="1" customWidth="1"/>
    <col min="14869" max="14869" width="8.875" style="189" customWidth="1"/>
    <col min="14870" max="14870" width="8.625" style="189" customWidth="1"/>
    <col min="14871" max="14871" width="10.5" style="189" customWidth="1"/>
    <col min="14872" max="15104" width="9" style="189"/>
    <col min="15105" max="15105" width="4.625" style="189" customWidth="1"/>
    <col min="15106" max="15106" width="26.75" style="189" customWidth="1"/>
    <col min="15107" max="15107" width="8.625" style="189" customWidth="1"/>
    <col min="15108" max="15108" width="8.25" style="189" customWidth="1"/>
    <col min="15109" max="15109" width="10.625" style="189" customWidth="1"/>
    <col min="15110" max="15110" width="9.375" style="189" customWidth="1"/>
    <col min="15111" max="15114" width="0" style="189" hidden="1" customWidth="1"/>
    <col min="15115" max="15115" width="8.375" style="189" customWidth="1"/>
    <col min="15116" max="15116" width="8.125" style="189" customWidth="1"/>
    <col min="15117" max="15117" width="10.25" style="189" customWidth="1"/>
    <col min="15118" max="15118" width="9.5" style="189" customWidth="1"/>
    <col min="15119" max="15119" width="9.125" style="189" customWidth="1"/>
    <col min="15120" max="15120" width="8.375" style="189" customWidth="1"/>
    <col min="15121" max="15121" width="10" style="189" customWidth="1"/>
    <col min="15122" max="15124" width="0" style="189" hidden="1" customWidth="1"/>
    <col min="15125" max="15125" width="8.875" style="189" customWidth="1"/>
    <col min="15126" max="15126" width="8.625" style="189" customWidth="1"/>
    <col min="15127" max="15127" width="10.5" style="189" customWidth="1"/>
    <col min="15128" max="15360" width="9" style="189"/>
    <col min="15361" max="15361" width="4.625" style="189" customWidth="1"/>
    <col min="15362" max="15362" width="26.75" style="189" customWidth="1"/>
    <col min="15363" max="15363" width="8.625" style="189" customWidth="1"/>
    <col min="15364" max="15364" width="8.25" style="189" customWidth="1"/>
    <col min="15365" max="15365" width="10.625" style="189" customWidth="1"/>
    <col min="15366" max="15366" width="9.375" style="189" customWidth="1"/>
    <col min="15367" max="15370" width="0" style="189" hidden="1" customWidth="1"/>
    <col min="15371" max="15371" width="8.375" style="189" customWidth="1"/>
    <col min="15372" max="15372" width="8.125" style="189" customWidth="1"/>
    <col min="15373" max="15373" width="10.25" style="189" customWidth="1"/>
    <col min="15374" max="15374" width="9.5" style="189" customWidth="1"/>
    <col min="15375" max="15375" width="9.125" style="189" customWidth="1"/>
    <col min="15376" max="15376" width="8.375" style="189" customWidth="1"/>
    <col min="15377" max="15377" width="10" style="189" customWidth="1"/>
    <col min="15378" max="15380" width="0" style="189" hidden="1" customWidth="1"/>
    <col min="15381" max="15381" width="8.875" style="189" customWidth="1"/>
    <col min="15382" max="15382" width="8.625" style="189" customWidth="1"/>
    <col min="15383" max="15383" width="10.5" style="189" customWidth="1"/>
    <col min="15384" max="15616" width="9" style="189"/>
    <col min="15617" max="15617" width="4.625" style="189" customWidth="1"/>
    <col min="15618" max="15618" width="26.75" style="189" customWidth="1"/>
    <col min="15619" max="15619" width="8.625" style="189" customWidth="1"/>
    <col min="15620" max="15620" width="8.25" style="189" customWidth="1"/>
    <col min="15621" max="15621" width="10.625" style="189" customWidth="1"/>
    <col min="15622" max="15622" width="9.375" style="189" customWidth="1"/>
    <col min="15623" max="15626" width="0" style="189" hidden="1" customWidth="1"/>
    <col min="15627" max="15627" width="8.375" style="189" customWidth="1"/>
    <col min="15628" max="15628" width="8.125" style="189" customWidth="1"/>
    <col min="15629" max="15629" width="10.25" style="189" customWidth="1"/>
    <col min="15630" max="15630" width="9.5" style="189" customWidth="1"/>
    <col min="15631" max="15631" width="9.125" style="189" customWidth="1"/>
    <col min="15632" max="15632" width="8.375" style="189" customWidth="1"/>
    <col min="15633" max="15633" width="10" style="189" customWidth="1"/>
    <col min="15634" max="15636" width="0" style="189" hidden="1" customWidth="1"/>
    <col min="15637" max="15637" width="8.875" style="189" customWidth="1"/>
    <col min="15638" max="15638" width="8.625" style="189" customWidth="1"/>
    <col min="15639" max="15639" width="10.5" style="189" customWidth="1"/>
    <col min="15640" max="15872" width="9" style="189"/>
    <col min="15873" max="15873" width="4.625" style="189" customWidth="1"/>
    <col min="15874" max="15874" width="26.75" style="189" customWidth="1"/>
    <col min="15875" max="15875" width="8.625" style="189" customWidth="1"/>
    <col min="15876" max="15876" width="8.25" style="189" customWidth="1"/>
    <col min="15877" max="15877" width="10.625" style="189" customWidth="1"/>
    <col min="15878" max="15878" width="9.375" style="189" customWidth="1"/>
    <col min="15879" max="15882" width="0" style="189" hidden="1" customWidth="1"/>
    <col min="15883" max="15883" width="8.375" style="189" customWidth="1"/>
    <col min="15884" max="15884" width="8.125" style="189" customWidth="1"/>
    <col min="15885" max="15885" width="10.25" style="189" customWidth="1"/>
    <col min="15886" max="15886" width="9.5" style="189" customWidth="1"/>
    <col min="15887" max="15887" width="9.125" style="189" customWidth="1"/>
    <col min="15888" max="15888" width="8.375" style="189" customWidth="1"/>
    <col min="15889" max="15889" width="10" style="189" customWidth="1"/>
    <col min="15890" max="15892" width="0" style="189" hidden="1" customWidth="1"/>
    <col min="15893" max="15893" width="8.875" style="189" customWidth="1"/>
    <col min="15894" max="15894" width="8.625" style="189" customWidth="1"/>
    <col min="15895" max="15895" width="10.5" style="189" customWidth="1"/>
    <col min="15896" max="16128" width="9" style="189"/>
    <col min="16129" max="16129" width="4.625" style="189" customWidth="1"/>
    <col min="16130" max="16130" width="26.75" style="189" customWidth="1"/>
    <col min="16131" max="16131" width="8.625" style="189" customWidth="1"/>
    <col min="16132" max="16132" width="8.25" style="189" customWidth="1"/>
    <col min="16133" max="16133" width="10.625" style="189" customWidth="1"/>
    <col min="16134" max="16134" width="9.375" style="189" customWidth="1"/>
    <col min="16135" max="16138" width="0" style="189" hidden="1" customWidth="1"/>
    <col min="16139" max="16139" width="8.375" style="189" customWidth="1"/>
    <col min="16140" max="16140" width="8.125" style="189" customWidth="1"/>
    <col min="16141" max="16141" width="10.25" style="189" customWidth="1"/>
    <col min="16142" max="16142" width="9.5" style="189" customWidth="1"/>
    <col min="16143" max="16143" width="9.125" style="189" customWidth="1"/>
    <col min="16144" max="16144" width="8.375" style="189" customWidth="1"/>
    <col min="16145" max="16145" width="10" style="189" customWidth="1"/>
    <col min="16146" max="16148" width="0" style="189" hidden="1" customWidth="1"/>
    <col min="16149" max="16149" width="8.875" style="189" customWidth="1"/>
    <col min="16150" max="16150" width="8.625" style="189" customWidth="1"/>
    <col min="16151" max="16151" width="10.5" style="189" customWidth="1"/>
    <col min="16152" max="16384" width="9" style="189"/>
  </cols>
  <sheetData>
    <row r="1" spans="1:27" ht="34.5" customHeight="1" thickBot="1">
      <c r="A1" s="186"/>
      <c r="B1" s="320" t="s">
        <v>300</v>
      </c>
      <c r="C1" s="320"/>
      <c r="D1" s="320"/>
      <c r="E1" s="320"/>
      <c r="F1" s="320"/>
      <c r="G1" s="320"/>
      <c r="H1" s="320"/>
      <c r="I1" s="320"/>
      <c r="J1" s="320"/>
      <c r="K1" s="320"/>
      <c r="L1" s="320"/>
      <c r="M1" s="320"/>
      <c r="N1" s="320"/>
      <c r="O1" s="320"/>
      <c r="P1" s="320"/>
      <c r="Q1" s="320"/>
      <c r="R1" s="320"/>
      <c r="S1" s="320"/>
      <c r="T1" s="320"/>
      <c r="U1" s="320"/>
      <c r="V1" s="187"/>
      <c r="W1" s="187"/>
    </row>
    <row r="2" spans="1:27" ht="21" customHeight="1">
      <c r="A2" s="321" t="s">
        <v>1</v>
      </c>
      <c r="B2" s="323" t="s">
        <v>301</v>
      </c>
      <c r="C2" s="325" t="s">
        <v>302</v>
      </c>
      <c r="D2" s="325"/>
      <c r="E2" s="325"/>
      <c r="F2" s="325"/>
      <c r="G2" s="325"/>
      <c r="H2" s="325"/>
      <c r="I2" s="325"/>
      <c r="J2" s="325"/>
      <c r="K2" s="325"/>
      <c r="L2" s="325"/>
      <c r="M2" s="325"/>
      <c r="N2" s="325"/>
      <c r="O2" s="325" t="s">
        <v>303</v>
      </c>
      <c r="P2" s="325"/>
      <c r="Q2" s="325"/>
      <c r="R2" s="325"/>
      <c r="S2" s="325"/>
      <c r="T2" s="325"/>
      <c r="U2" s="325"/>
      <c r="V2" s="325"/>
      <c r="W2" s="326"/>
    </row>
    <row r="3" spans="1:27" ht="21" customHeight="1">
      <c r="A3" s="322"/>
      <c r="B3" s="324"/>
      <c r="C3" s="327" t="s">
        <v>304</v>
      </c>
      <c r="D3" s="327"/>
      <c r="E3" s="327"/>
      <c r="F3" s="327"/>
      <c r="G3" s="327" t="s">
        <v>305</v>
      </c>
      <c r="H3" s="327"/>
      <c r="I3" s="327"/>
      <c r="J3" s="327"/>
      <c r="K3" s="327" t="s">
        <v>306</v>
      </c>
      <c r="L3" s="327"/>
      <c r="M3" s="327"/>
      <c r="N3" s="327"/>
      <c r="O3" s="328" t="s">
        <v>304</v>
      </c>
      <c r="P3" s="329"/>
      <c r="Q3" s="330"/>
      <c r="R3" s="328" t="s">
        <v>305</v>
      </c>
      <c r="S3" s="329"/>
      <c r="T3" s="330"/>
      <c r="U3" s="328" t="s">
        <v>306</v>
      </c>
      <c r="V3" s="329"/>
      <c r="W3" s="331"/>
    </row>
    <row r="4" spans="1:27" ht="42" customHeight="1">
      <c r="A4" s="322"/>
      <c r="B4" s="324"/>
      <c r="C4" s="190" t="s">
        <v>307</v>
      </c>
      <c r="D4" s="190" t="s">
        <v>308</v>
      </c>
      <c r="E4" s="191" t="s">
        <v>309</v>
      </c>
      <c r="F4" s="190" t="s">
        <v>310</v>
      </c>
      <c r="G4" s="190" t="s">
        <v>311</v>
      </c>
      <c r="H4" s="190" t="s">
        <v>308</v>
      </c>
      <c r="I4" s="191" t="s">
        <v>309</v>
      </c>
      <c r="J4" s="190" t="s">
        <v>310</v>
      </c>
      <c r="K4" s="190" t="s">
        <v>311</v>
      </c>
      <c r="L4" s="190" t="s">
        <v>308</v>
      </c>
      <c r="M4" s="191" t="s">
        <v>309</v>
      </c>
      <c r="N4" s="190" t="s">
        <v>310</v>
      </c>
      <c r="O4" s="190" t="s">
        <v>312</v>
      </c>
      <c r="P4" s="190" t="s">
        <v>313</v>
      </c>
      <c r="Q4" s="191" t="s">
        <v>309</v>
      </c>
      <c r="R4" s="190" t="s">
        <v>312</v>
      </c>
      <c r="S4" s="190" t="s">
        <v>313</v>
      </c>
      <c r="T4" s="191" t="s">
        <v>309</v>
      </c>
      <c r="U4" s="190" t="s">
        <v>312</v>
      </c>
      <c r="V4" s="190" t="s">
        <v>313</v>
      </c>
      <c r="W4" s="192" t="s">
        <v>309</v>
      </c>
    </row>
    <row r="5" spans="1:27" ht="18.75">
      <c r="A5" s="193">
        <v>1</v>
      </c>
      <c r="B5" s="194" t="s">
        <v>314</v>
      </c>
      <c r="C5" s="195">
        <v>122051.871657</v>
      </c>
      <c r="D5" s="195">
        <v>103874.01149200001</v>
      </c>
      <c r="E5" s="196">
        <v>18177.860164999998</v>
      </c>
      <c r="F5" s="196">
        <v>225925.883149</v>
      </c>
      <c r="G5" s="196"/>
      <c r="H5" s="196"/>
      <c r="I5" s="196">
        <v>0</v>
      </c>
      <c r="J5" s="196">
        <v>0</v>
      </c>
      <c r="K5" s="195">
        <v>14246.803347999999</v>
      </c>
      <c r="L5" s="195">
        <v>14711.393921999999</v>
      </c>
      <c r="M5" s="197">
        <v>-464.59057399999983</v>
      </c>
      <c r="N5" s="196">
        <v>28958.197269999997</v>
      </c>
      <c r="O5" s="195">
        <v>4844441</v>
      </c>
      <c r="P5" s="195">
        <v>932878</v>
      </c>
      <c r="Q5" s="196">
        <v>3911563</v>
      </c>
      <c r="R5" s="196"/>
      <c r="S5" s="196"/>
      <c r="T5" s="196">
        <v>0</v>
      </c>
      <c r="U5" s="195">
        <v>2637873</v>
      </c>
      <c r="V5" s="195">
        <v>244817</v>
      </c>
      <c r="W5" s="198">
        <v>2393056</v>
      </c>
      <c r="X5" s="199"/>
      <c r="Y5" s="200"/>
      <c r="Z5" s="200"/>
      <c r="AA5" s="200"/>
    </row>
    <row r="6" spans="1:27" s="208" customFormat="1" ht="18.75">
      <c r="A6" s="201">
        <v>2</v>
      </c>
      <c r="B6" s="202" t="s">
        <v>18</v>
      </c>
      <c r="C6" s="203">
        <v>92917.203068000003</v>
      </c>
      <c r="D6" s="203">
        <v>89599.233901</v>
      </c>
      <c r="E6" s="204">
        <v>3317.9691670000029</v>
      </c>
      <c r="F6" s="205">
        <v>182516.436969</v>
      </c>
      <c r="G6" s="205"/>
      <c r="H6" s="205"/>
      <c r="I6" s="205">
        <v>0</v>
      </c>
      <c r="J6" s="205">
        <v>0</v>
      </c>
      <c r="K6" s="206">
        <v>9829.3713160000007</v>
      </c>
      <c r="L6" s="206">
        <v>11151.551066</v>
      </c>
      <c r="M6" s="204">
        <v>-1322.1797499999993</v>
      </c>
      <c r="N6" s="205">
        <v>20980.922382000001</v>
      </c>
      <c r="O6" s="206">
        <v>585140.23770900001</v>
      </c>
      <c r="P6" s="206">
        <v>363867.81135199999</v>
      </c>
      <c r="Q6" s="205">
        <v>221272.42635700002</v>
      </c>
      <c r="R6" s="205"/>
      <c r="S6" s="205"/>
      <c r="T6" s="205">
        <v>0</v>
      </c>
      <c r="U6" s="206">
        <v>46566.926285000001</v>
      </c>
      <c r="V6" s="206">
        <v>7890.4729649999999</v>
      </c>
      <c r="W6" s="207">
        <v>38676.453320000001</v>
      </c>
      <c r="X6" s="199"/>
      <c r="Y6" s="200"/>
      <c r="Z6" s="200"/>
      <c r="AA6" s="200"/>
    </row>
    <row r="7" spans="1:27" ht="18.75">
      <c r="A7" s="193">
        <v>3</v>
      </c>
      <c r="B7" s="194" t="s">
        <v>315</v>
      </c>
      <c r="C7" s="195">
        <v>173623.73063000001</v>
      </c>
      <c r="D7" s="195">
        <v>22748.831289000002</v>
      </c>
      <c r="E7" s="196">
        <v>150874.89934100001</v>
      </c>
      <c r="F7" s="196">
        <v>196372.561919</v>
      </c>
      <c r="G7" s="196"/>
      <c r="H7" s="196"/>
      <c r="I7" s="196">
        <v>0</v>
      </c>
      <c r="J7" s="196">
        <v>0</v>
      </c>
      <c r="K7" s="195">
        <v>116195.270151</v>
      </c>
      <c r="L7" s="195">
        <v>16258.187980999999</v>
      </c>
      <c r="M7" s="197">
        <v>99937.082170000009</v>
      </c>
      <c r="N7" s="196">
        <v>132453.458132</v>
      </c>
      <c r="O7" s="195">
        <v>956718</v>
      </c>
      <c r="P7" s="195">
        <v>467998</v>
      </c>
      <c r="Q7" s="196">
        <v>488720</v>
      </c>
      <c r="R7" s="209"/>
      <c r="S7" s="209"/>
      <c r="T7" s="209">
        <v>0</v>
      </c>
      <c r="U7" s="195">
        <v>223940</v>
      </c>
      <c r="V7" s="195">
        <v>87023</v>
      </c>
      <c r="W7" s="198">
        <v>136917</v>
      </c>
      <c r="X7" s="199"/>
      <c r="Y7" s="200"/>
      <c r="Z7" s="200"/>
      <c r="AA7" s="200"/>
    </row>
    <row r="8" spans="1:27" s="208" customFormat="1" ht="18.75">
      <c r="A8" s="201">
        <v>4</v>
      </c>
      <c r="B8" s="202" t="s">
        <v>316</v>
      </c>
      <c r="C8" s="206">
        <v>53649.583798</v>
      </c>
      <c r="D8" s="206">
        <v>39843.337738000002</v>
      </c>
      <c r="E8" s="205">
        <v>13806.246059999998</v>
      </c>
      <c r="F8" s="205">
        <v>93492.921536000009</v>
      </c>
      <c r="G8" s="205"/>
      <c r="H8" s="205"/>
      <c r="I8" s="205">
        <v>0</v>
      </c>
      <c r="J8" s="205">
        <v>0</v>
      </c>
      <c r="K8" s="206">
        <v>24785.409672000002</v>
      </c>
      <c r="L8" s="206">
        <v>18736.609501999999</v>
      </c>
      <c r="M8" s="204">
        <v>6048.8001700000023</v>
      </c>
      <c r="N8" s="205">
        <v>43522.019174000001</v>
      </c>
      <c r="O8" s="206">
        <v>12545</v>
      </c>
      <c r="P8" s="206">
        <v>2147</v>
      </c>
      <c r="Q8" s="205">
        <v>10398</v>
      </c>
      <c r="R8" s="205"/>
      <c r="S8" s="205"/>
      <c r="T8" s="205">
        <v>0</v>
      </c>
      <c r="U8" s="206">
        <v>10871</v>
      </c>
      <c r="V8" s="206">
        <v>562</v>
      </c>
      <c r="W8" s="207">
        <v>10309</v>
      </c>
      <c r="X8" s="199"/>
      <c r="Y8" s="200"/>
      <c r="Z8" s="200"/>
      <c r="AA8" s="200"/>
    </row>
    <row r="9" spans="1:27" ht="18.75">
      <c r="A9" s="193">
        <v>5</v>
      </c>
      <c r="B9" s="194" t="s">
        <v>14</v>
      </c>
      <c r="C9" s="195">
        <v>47505.438056999999</v>
      </c>
      <c r="D9" s="195">
        <v>3540.803692</v>
      </c>
      <c r="E9" s="197">
        <v>43964.634364999998</v>
      </c>
      <c r="F9" s="196">
        <v>51046.241749000001</v>
      </c>
      <c r="G9" s="196"/>
      <c r="H9" s="196"/>
      <c r="I9" s="196">
        <v>0</v>
      </c>
      <c r="J9" s="196">
        <v>0</v>
      </c>
      <c r="K9" s="195">
        <v>36948.832574</v>
      </c>
      <c r="L9" s="195">
        <v>0</v>
      </c>
      <c r="M9" s="197">
        <v>36948.832574</v>
      </c>
      <c r="N9" s="196">
        <v>36948.832574</v>
      </c>
      <c r="O9" s="195">
        <v>1449766</v>
      </c>
      <c r="P9" s="195">
        <v>358204</v>
      </c>
      <c r="Q9" s="209">
        <v>1091562</v>
      </c>
      <c r="R9" s="209"/>
      <c r="S9" s="209"/>
      <c r="T9" s="209">
        <v>0</v>
      </c>
      <c r="U9" s="195">
        <v>479979</v>
      </c>
      <c r="V9" s="195">
        <v>117907</v>
      </c>
      <c r="W9" s="210">
        <v>362072</v>
      </c>
      <c r="X9" s="199"/>
      <c r="Y9" s="200"/>
      <c r="Z9" s="200"/>
      <c r="AA9" s="200"/>
    </row>
    <row r="10" spans="1:27" ht="18.75">
      <c r="A10" s="201">
        <v>6</v>
      </c>
      <c r="B10" s="211" t="s">
        <v>16</v>
      </c>
      <c r="C10" s="206">
        <v>1679.75</v>
      </c>
      <c r="D10" s="206">
        <v>2408.4430000000002</v>
      </c>
      <c r="E10" s="204">
        <v>-728.69300000000021</v>
      </c>
      <c r="F10" s="205">
        <v>4088.1930000000002</v>
      </c>
      <c r="G10" s="212"/>
      <c r="H10" s="205"/>
      <c r="I10" s="205">
        <v>0</v>
      </c>
      <c r="J10" s="205">
        <v>0</v>
      </c>
      <c r="K10" s="206">
        <v>41</v>
      </c>
      <c r="L10" s="206">
        <v>45.2</v>
      </c>
      <c r="M10" s="204">
        <v>-4.2000000000000028</v>
      </c>
      <c r="N10" s="205">
        <v>86.2</v>
      </c>
      <c r="O10" s="206">
        <v>588062</v>
      </c>
      <c r="P10" s="206">
        <v>216670</v>
      </c>
      <c r="Q10" s="204">
        <v>371392</v>
      </c>
      <c r="R10" s="205"/>
      <c r="S10" s="205"/>
      <c r="T10" s="213">
        <v>0</v>
      </c>
      <c r="U10" s="206">
        <v>332830</v>
      </c>
      <c r="V10" s="206">
        <v>40073</v>
      </c>
      <c r="W10" s="214">
        <v>292757</v>
      </c>
      <c r="X10" s="199"/>
      <c r="Y10" s="200"/>
      <c r="Z10" s="200"/>
      <c r="AA10" s="200"/>
    </row>
    <row r="11" spans="1:27" ht="18.75">
      <c r="A11" s="193">
        <v>7</v>
      </c>
      <c r="B11" s="215" t="s">
        <v>15</v>
      </c>
      <c r="C11" s="216">
        <v>0</v>
      </c>
      <c r="D11" s="216">
        <v>0</v>
      </c>
      <c r="E11" s="196">
        <v>0</v>
      </c>
      <c r="F11" s="196">
        <v>0</v>
      </c>
      <c r="G11" s="196"/>
      <c r="H11" s="196"/>
      <c r="I11" s="196">
        <v>0</v>
      </c>
      <c r="J11" s="196">
        <v>0</v>
      </c>
      <c r="K11" s="216">
        <v>0</v>
      </c>
      <c r="L11" s="216">
        <v>0</v>
      </c>
      <c r="M11" s="196">
        <v>0</v>
      </c>
      <c r="N11" s="196">
        <v>0</v>
      </c>
      <c r="O11" s="195">
        <v>542669</v>
      </c>
      <c r="P11" s="195">
        <v>515778</v>
      </c>
      <c r="Q11" s="195">
        <v>26891</v>
      </c>
      <c r="R11" s="195"/>
      <c r="S11" s="195"/>
      <c r="T11" s="195">
        <v>0</v>
      </c>
      <c r="U11" s="195">
        <v>153696</v>
      </c>
      <c r="V11" s="195">
        <v>147112</v>
      </c>
      <c r="W11" s="195">
        <v>6584</v>
      </c>
    </row>
    <row r="12" spans="1:27">
      <c r="A12" s="332" t="s">
        <v>317</v>
      </c>
      <c r="B12" s="333"/>
      <c r="C12" s="217">
        <f t="shared" ref="C12:W12" si="0">SUM(C5:C11)</f>
        <v>491427.57721000002</v>
      </c>
      <c r="D12" s="217">
        <f t="shared" si="0"/>
        <v>262014.661112</v>
      </c>
      <c r="E12" s="217">
        <f t="shared" si="0"/>
        <v>229412.91609800002</v>
      </c>
      <c r="F12" s="217">
        <f t="shared" si="0"/>
        <v>753442.23832200002</v>
      </c>
      <c r="G12" s="217">
        <f t="shared" si="0"/>
        <v>0</v>
      </c>
      <c r="H12" s="217">
        <f t="shared" si="0"/>
        <v>0</v>
      </c>
      <c r="I12" s="217">
        <f t="shared" si="0"/>
        <v>0</v>
      </c>
      <c r="J12" s="217">
        <f t="shared" si="0"/>
        <v>0</v>
      </c>
      <c r="K12" s="217">
        <f t="shared" si="0"/>
        <v>202046.687061</v>
      </c>
      <c r="L12" s="217">
        <f t="shared" si="0"/>
        <v>60902.942470999995</v>
      </c>
      <c r="M12" s="217">
        <f t="shared" si="0"/>
        <v>141143.74459000002</v>
      </c>
      <c r="N12" s="217">
        <f t="shared" si="0"/>
        <v>262949.62953199999</v>
      </c>
      <c r="O12" s="217">
        <f t="shared" si="0"/>
        <v>8979341.2377090007</v>
      </c>
      <c r="P12" s="217">
        <f t="shared" si="0"/>
        <v>2857542.8113520001</v>
      </c>
      <c r="Q12" s="217">
        <f t="shared" si="0"/>
        <v>6121798.4263570001</v>
      </c>
      <c r="R12" s="217">
        <f t="shared" si="0"/>
        <v>0</v>
      </c>
      <c r="S12" s="217">
        <f t="shared" si="0"/>
        <v>0</v>
      </c>
      <c r="T12" s="217">
        <f t="shared" si="0"/>
        <v>0</v>
      </c>
      <c r="U12" s="217">
        <f t="shared" si="0"/>
        <v>3885755.9262850001</v>
      </c>
      <c r="V12" s="217">
        <f t="shared" si="0"/>
        <v>645384.47296499996</v>
      </c>
      <c r="W12" s="217">
        <f t="shared" si="0"/>
        <v>3240371.4533199999</v>
      </c>
    </row>
    <row r="13" spans="1:27" ht="18.75">
      <c r="A13" s="193">
        <v>8</v>
      </c>
      <c r="B13" s="218" t="s">
        <v>318</v>
      </c>
      <c r="C13" s="219">
        <v>68235.213965999996</v>
      </c>
      <c r="D13" s="219">
        <v>26049.41</v>
      </c>
      <c r="E13" s="197">
        <v>42185.803965999992</v>
      </c>
      <c r="F13" s="197">
        <v>94284.623965999999</v>
      </c>
      <c r="G13" s="197"/>
      <c r="H13" s="197"/>
      <c r="I13" s="197">
        <v>0</v>
      </c>
      <c r="J13" s="197">
        <v>0</v>
      </c>
      <c r="K13" s="219">
        <v>68235.213965999996</v>
      </c>
      <c r="L13" s="219">
        <v>26049.41</v>
      </c>
      <c r="M13" s="197">
        <v>42185.803965999992</v>
      </c>
      <c r="N13" s="197">
        <v>94284.623965999999</v>
      </c>
      <c r="O13" s="219">
        <v>243918</v>
      </c>
      <c r="P13" s="219">
        <v>450</v>
      </c>
      <c r="Q13" s="197">
        <v>243468</v>
      </c>
      <c r="R13" s="220"/>
      <c r="S13" s="220"/>
      <c r="T13" s="220">
        <v>0</v>
      </c>
      <c r="U13" s="219">
        <v>291</v>
      </c>
      <c r="V13" s="219">
        <v>450</v>
      </c>
      <c r="W13" s="198">
        <v>-159</v>
      </c>
      <c r="X13" s="199"/>
      <c r="Y13" s="200"/>
      <c r="Z13" s="200"/>
      <c r="AA13" s="200"/>
    </row>
    <row r="14" spans="1:27" ht="15.75">
      <c r="A14" s="334" t="s">
        <v>319</v>
      </c>
      <c r="B14" s="335"/>
      <c r="C14" s="221">
        <f t="shared" ref="C14:W14" si="1">SUM(C13)</f>
        <v>68235.213965999996</v>
      </c>
      <c r="D14" s="221">
        <f t="shared" si="1"/>
        <v>26049.41</v>
      </c>
      <c r="E14" s="221">
        <f t="shared" si="1"/>
        <v>42185.803965999992</v>
      </c>
      <c r="F14" s="221">
        <f t="shared" si="1"/>
        <v>94284.623965999999</v>
      </c>
      <c r="G14" s="221">
        <f t="shared" si="1"/>
        <v>0</v>
      </c>
      <c r="H14" s="221">
        <f t="shared" si="1"/>
        <v>0</v>
      </c>
      <c r="I14" s="221">
        <f t="shared" si="1"/>
        <v>0</v>
      </c>
      <c r="J14" s="221">
        <f t="shared" si="1"/>
        <v>0</v>
      </c>
      <c r="K14" s="221">
        <f t="shared" si="1"/>
        <v>68235.213965999996</v>
      </c>
      <c r="L14" s="221">
        <f t="shared" si="1"/>
        <v>26049.41</v>
      </c>
      <c r="M14" s="221">
        <f t="shared" si="1"/>
        <v>42185.803965999992</v>
      </c>
      <c r="N14" s="221">
        <f t="shared" si="1"/>
        <v>94284.623965999999</v>
      </c>
      <c r="O14" s="221">
        <f t="shared" si="1"/>
        <v>243918</v>
      </c>
      <c r="P14" s="221">
        <f t="shared" si="1"/>
        <v>450</v>
      </c>
      <c r="Q14" s="221">
        <f t="shared" si="1"/>
        <v>243468</v>
      </c>
      <c r="R14" s="221">
        <f t="shared" si="1"/>
        <v>0</v>
      </c>
      <c r="S14" s="221">
        <f t="shared" si="1"/>
        <v>0</v>
      </c>
      <c r="T14" s="221">
        <f t="shared" si="1"/>
        <v>0</v>
      </c>
      <c r="U14" s="221">
        <f t="shared" si="1"/>
        <v>291</v>
      </c>
      <c r="V14" s="221">
        <f t="shared" si="1"/>
        <v>450</v>
      </c>
      <c r="W14" s="221">
        <f t="shared" si="1"/>
        <v>-159</v>
      </c>
    </row>
    <row r="15" spans="1:27" ht="18.75">
      <c r="A15" s="193">
        <v>9</v>
      </c>
      <c r="B15" s="194" t="s">
        <v>320</v>
      </c>
      <c r="C15" s="195">
        <v>1026064.494678</v>
      </c>
      <c r="D15" s="195">
        <v>62546.544242999997</v>
      </c>
      <c r="E15" s="197">
        <v>963517.95043500001</v>
      </c>
      <c r="F15" s="196">
        <v>1088611.038921</v>
      </c>
      <c r="G15" s="196"/>
      <c r="H15" s="196"/>
      <c r="I15" s="196">
        <v>0</v>
      </c>
      <c r="J15" s="196">
        <v>0</v>
      </c>
      <c r="K15" s="195">
        <v>21787.738906999999</v>
      </c>
      <c r="L15" s="195">
        <v>270.60000000000002</v>
      </c>
      <c r="M15" s="197">
        <v>21517.138907</v>
      </c>
      <c r="N15" s="196">
        <v>22058.338906999998</v>
      </c>
      <c r="O15" s="195">
        <v>1362013</v>
      </c>
      <c r="P15" s="195">
        <v>85455</v>
      </c>
      <c r="Q15" s="209">
        <v>1276558</v>
      </c>
      <c r="R15" s="196"/>
      <c r="S15" s="196"/>
      <c r="T15" s="209">
        <v>0</v>
      </c>
      <c r="U15" s="195">
        <v>52097</v>
      </c>
      <c r="V15" s="195">
        <v>65173</v>
      </c>
      <c r="W15" s="210">
        <v>-13076</v>
      </c>
      <c r="X15" s="199"/>
      <c r="Y15" s="200"/>
      <c r="Z15" s="200"/>
      <c r="AA15" s="200"/>
    </row>
    <row r="16" spans="1:27" ht="18.75">
      <c r="A16" s="222">
        <v>10</v>
      </c>
      <c r="B16" s="223" t="s">
        <v>27</v>
      </c>
      <c r="C16" s="206">
        <v>595297.90567300003</v>
      </c>
      <c r="D16" s="206">
        <v>210793.75221000001</v>
      </c>
      <c r="E16" s="204">
        <v>384504.15346300002</v>
      </c>
      <c r="F16" s="205">
        <v>806091.65788300009</v>
      </c>
      <c r="G16" s="212"/>
      <c r="H16" s="205"/>
      <c r="I16" s="204">
        <v>0</v>
      </c>
      <c r="J16" s="205">
        <v>0</v>
      </c>
      <c r="K16" s="206">
        <v>39191.891405000002</v>
      </c>
      <c r="L16" s="206">
        <v>32236.041484000001</v>
      </c>
      <c r="M16" s="204">
        <v>6955.8499210000009</v>
      </c>
      <c r="N16" s="205">
        <v>71427.932889000003</v>
      </c>
      <c r="O16" s="206">
        <v>523285.824945</v>
      </c>
      <c r="P16" s="206">
        <v>98847.809080000006</v>
      </c>
      <c r="Q16" s="204">
        <v>424438.01586499996</v>
      </c>
      <c r="R16" s="205"/>
      <c r="S16" s="205"/>
      <c r="T16" s="213">
        <v>0</v>
      </c>
      <c r="U16" s="206">
        <v>5221.3173660000002</v>
      </c>
      <c r="V16" s="206">
        <v>54916.056958000001</v>
      </c>
      <c r="W16" s="214">
        <v>-49694.739591999998</v>
      </c>
      <c r="X16" s="199"/>
      <c r="Y16" s="200"/>
      <c r="Z16" s="200"/>
      <c r="AA16" s="200"/>
    </row>
    <row r="17" spans="1:27" ht="18.75">
      <c r="A17" s="193">
        <v>11</v>
      </c>
      <c r="B17" s="194" t="s">
        <v>141</v>
      </c>
      <c r="C17" s="195">
        <v>549638.15153200005</v>
      </c>
      <c r="D17" s="195">
        <v>591891.28802099999</v>
      </c>
      <c r="E17" s="197">
        <v>-42253.136488999939</v>
      </c>
      <c r="F17" s="196">
        <v>1141529.439553</v>
      </c>
      <c r="G17" s="196"/>
      <c r="H17" s="196"/>
      <c r="I17" s="196">
        <v>0</v>
      </c>
      <c r="J17" s="196">
        <v>0</v>
      </c>
      <c r="K17" s="195">
        <v>14399.26557</v>
      </c>
      <c r="L17" s="195">
        <v>74573.821173999997</v>
      </c>
      <c r="M17" s="197">
        <v>-60174.555603999994</v>
      </c>
      <c r="N17" s="196">
        <v>88973.086744</v>
      </c>
      <c r="O17" s="195">
        <v>362792.610507</v>
      </c>
      <c r="P17" s="195">
        <v>384517.92793300003</v>
      </c>
      <c r="Q17" s="209">
        <v>-21725.317426000023</v>
      </c>
      <c r="R17" s="196"/>
      <c r="S17" s="196"/>
      <c r="T17" s="209">
        <v>0</v>
      </c>
      <c r="U17" s="195">
        <v>4001.1559269999998</v>
      </c>
      <c r="V17" s="195">
        <v>105799.487647</v>
      </c>
      <c r="W17" s="210">
        <v>-101798.33172</v>
      </c>
      <c r="X17" s="199"/>
      <c r="Y17" s="200"/>
      <c r="Z17" s="200"/>
      <c r="AA17" s="200"/>
    </row>
    <row r="18" spans="1:27" ht="18.75">
      <c r="A18" s="222">
        <v>12</v>
      </c>
      <c r="B18" s="223" t="s">
        <v>145</v>
      </c>
      <c r="C18" s="206">
        <v>200970.67681</v>
      </c>
      <c r="D18" s="206">
        <v>324523.65781</v>
      </c>
      <c r="E18" s="204">
        <v>-123552.981</v>
      </c>
      <c r="F18" s="205">
        <v>525494.33461999998</v>
      </c>
      <c r="G18" s="212"/>
      <c r="H18" s="205"/>
      <c r="I18" s="205">
        <v>0</v>
      </c>
      <c r="J18" s="205">
        <v>0</v>
      </c>
      <c r="K18" s="206">
        <v>41940.855883999997</v>
      </c>
      <c r="L18" s="206">
        <v>35303.33281</v>
      </c>
      <c r="M18" s="204">
        <v>6637.523073999997</v>
      </c>
      <c r="N18" s="205">
        <v>77244.188693999997</v>
      </c>
      <c r="O18" s="206">
        <v>218814</v>
      </c>
      <c r="P18" s="206">
        <v>361391</v>
      </c>
      <c r="Q18" s="204">
        <v>-142577</v>
      </c>
      <c r="R18" s="205"/>
      <c r="S18" s="205"/>
      <c r="T18" s="213">
        <v>0</v>
      </c>
      <c r="U18" s="206">
        <v>1878</v>
      </c>
      <c r="V18" s="206">
        <v>36655</v>
      </c>
      <c r="W18" s="214">
        <v>-34777</v>
      </c>
      <c r="X18" s="199"/>
      <c r="Y18" s="200"/>
      <c r="Z18" s="200"/>
      <c r="AA18" s="200"/>
    </row>
    <row r="19" spans="1:27" ht="18.75">
      <c r="A19" s="193">
        <v>13</v>
      </c>
      <c r="B19" s="224" t="s">
        <v>147</v>
      </c>
      <c r="C19" s="197">
        <v>178483.16525799999</v>
      </c>
      <c r="D19" s="197">
        <v>45098.510077999999</v>
      </c>
      <c r="E19" s="197">
        <v>133384.65518</v>
      </c>
      <c r="F19" s="196">
        <v>223581.67533599999</v>
      </c>
      <c r="G19" s="225"/>
      <c r="H19" s="196"/>
      <c r="I19" s="196">
        <v>0</v>
      </c>
      <c r="J19" s="196">
        <v>0</v>
      </c>
      <c r="K19" s="219">
        <v>64450.900115999997</v>
      </c>
      <c r="L19" s="219">
        <v>30757.919683</v>
      </c>
      <c r="M19" s="197">
        <v>33692.980432999997</v>
      </c>
      <c r="N19" s="196">
        <v>95208.81979899999</v>
      </c>
      <c r="O19" s="197">
        <v>233154</v>
      </c>
      <c r="P19" s="197">
        <v>3208</v>
      </c>
      <c r="Q19" s="209">
        <v>229946</v>
      </c>
      <c r="R19" s="196"/>
      <c r="S19" s="196"/>
      <c r="T19" s="209">
        <v>0</v>
      </c>
      <c r="U19" s="197">
        <v>1040</v>
      </c>
      <c r="V19" s="197">
        <v>3031</v>
      </c>
      <c r="W19" s="210">
        <v>-1991</v>
      </c>
      <c r="X19" s="199"/>
      <c r="Y19" s="200"/>
      <c r="Z19" s="200"/>
      <c r="AA19" s="200"/>
    </row>
    <row r="20" spans="1:27" ht="18.75">
      <c r="A20" s="222">
        <v>14</v>
      </c>
      <c r="B20" s="223" t="s">
        <v>149</v>
      </c>
      <c r="C20" s="206">
        <v>102819.354957</v>
      </c>
      <c r="D20" s="206">
        <v>121950.812412</v>
      </c>
      <c r="E20" s="204">
        <v>-19131.457454999996</v>
      </c>
      <c r="F20" s="205">
        <v>224770.167369</v>
      </c>
      <c r="G20" s="212"/>
      <c r="H20" s="205"/>
      <c r="I20" s="205">
        <v>0</v>
      </c>
      <c r="J20" s="205">
        <v>0</v>
      </c>
      <c r="K20" s="206">
        <v>4173.6454569999996</v>
      </c>
      <c r="L20" s="206">
        <v>7352.3184419999998</v>
      </c>
      <c r="M20" s="204">
        <v>-3178.6729850000002</v>
      </c>
      <c r="N20" s="205">
        <v>11525.963898999998</v>
      </c>
      <c r="O20" s="206">
        <v>2858</v>
      </c>
      <c r="P20" s="206">
        <v>8908</v>
      </c>
      <c r="Q20" s="204">
        <v>-6050</v>
      </c>
      <c r="R20" s="205"/>
      <c r="S20" s="205"/>
      <c r="T20" s="213">
        <v>0</v>
      </c>
      <c r="U20" s="203">
        <v>203</v>
      </c>
      <c r="V20" s="203">
        <v>4459</v>
      </c>
      <c r="W20" s="214">
        <v>-4256</v>
      </c>
      <c r="X20" s="199"/>
      <c r="Y20" s="200"/>
      <c r="Z20" s="200"/>
      <c r="AA20" s="200"/>
    </row>
    <row r="21" spans="1:27" ht="18.75">
      <c r="A21" s="193">
        <v>15</v>
      </c>
      <c r="B21" s="194" t="s">
        <v>151</v>
      </c>
      <c r="C21" s="219">
        <v>86022.207173000003</v>
      </c>
      <c r="D21" s="219">
        <v>143981.99669999999</v>
      </c>
      <c r="E21" s="197">
        <v>-57959.789526999986</v>
      </c>
      <c r="F21" s="196">
        <v>230004.20387299999</v>
      </c>
      <c r="G21" s="226"/>
      <c r="H21" s="226"/>
      <c r="I21" s="197">
        <v>0</v>
      </c>
      <c r="J21" s="196">
        <v>0</v>
      </c>
      <c r="K21" s="219">
        <v>7087.4369889999998</v>
      </c>
      <c r="L21" s="219">
        <v>21389.820519000001</v>
      </c>
      <c r="M21" s="197">
        <v>-14302.383530000001</v>
      </c>
      <c r="N21" s="196">
        <v>28477.257508000002</v>
      </c>
      <c r="O21" s="219">
        <v>389485</v>
      </c>
      <c r="P21" s="219">
        <v>488626</v>
      </c>
      <c r="Q21" s="197">
        <v>-99141</v>
      </c>
      <c r="R21" s="196"/>
      <c r="S21" s="196"/>
      <c r="T21" s="196">
        <v>0</v>
      </c>
      <c r="U21" s="219">
        <v>5787</v>
      </c>
      <c r="V21" s="219">
        <v>83960</v>
      </c>
      <c r="W21" s="210">
        <v>-78173</v>
      </c>
      <c r="X21" s="199"/>
      <c r="Y21" s="200"/>
      <c r="Z21" s="200"/>
      <c r="AA21" s="200"/>
    </row>
    <row r="22" spans="1:27" ht="18.75">
      <c r="A22" s="222">
        <v>16</v>
      </c>
      <c r="B22" s="227" t="s">
        <v>153</v>
      </c>
      <c r="C22" s="206">
        <v>76495.710256999999</v>
      </c>
      <c r="D22" s="206">
        <v>12237.163968000001</v>
      </c>
      <c r="E22" s="204">
        <v>64258.546288999998</v>
      </c>
      <c r="F22" s="204">
        <v>88732.874225000007</v>
      </c>
      <c r="G22" s="204"/>
      <c r="H22" s="204"/>
      <c r="I22" s="204">
        <v>0</v>
      </c>
      <c r="J22" s="204">
        <v>0</v>
      </c>
      <c r="K22" s="206">
        <v>55366.689777</v>
      </c>
      <c r="L22" s="206">
        <v>12080.923967999999</v>
      </c>
      <c r="M22" s="204">
        <v>43285.765809000004</v>
      </c>
      <c r="N22" s="204">
        <v>67447.613744999995</v>
      </c>
      <c r="O22" s="206">
        <v>39109</v>
      </c>
      <c r="P22" s="206">
        <v>337</v>
      </c>
      <c r="Q22" s="204">
        <v>38772</v>
      </c>
      <c r="R22" s="228"/>
      <c r="S22" s="228"/>
      <c r="T22" s="228">
        <v>0</v>
      </c>
      <c r="U22" s="206">
        <v>978</v>
      </c>
      <c r="V22" s="206">
        <v>226</v>
      </c>
      <c r="W22" s="207">
        <v>752</v>
      </c>
      <c r="X22" s="199"/>
      <c r="Y22" s="200"/>
      <c r="Z22" s="200"/>
      <c r="AA22" s="200"/>
    </row>
    <row r="23" spans="1:27" s="231" customFormat="1" ht="18.75">
      <c r="A23" s="193">
        <v>17</v>
      </c>
      <c r="B23" s="218" t="s">
        <v>156</v>
      </c>
      <c r="C23" s="197">
        <v>1528.6279520000001</v>
      </c>
      <c r="D23" s="197">
        <v>147.75</v>
      </c>
      <c r="E23" s="197">
        <v>1380.8779520000001</v>
      </c>
      <c r="F23" s="197">
        <v>1676.3779520000001</v>
      </c>
      <c r="G23" s="197"/>
      <c r="H23" s="197"/>
      <c r="I23" s="197">
        <v>0</v>
      </c>
      <c r="J23" s="197">
        <v>0</v>
      </c>
      <c r="K23" s="197">
        <v>1528.6279520000001</v>
      </c>
      <c r="L23" s="197">
        <v>147.75</v>
      </c>
      <c r="M23" s="197">
        <v>1380.8779520000001</v>
      </c>
      <c r="N23" s="197">
        <v>1676.3779520000001</v>
      </c>
      <c r="O23" s="197">
        <v>31421</v>
      </c>
      <c r="P23" s="197">
        <v>11</v>
      </c>
      <c r="Q23" s="197">
        <v>31410</v>
      </c>
      <c r="R23" s="197"/>
      <c r="S23" s="197"/>
      <c r="T23" s="197">
        <v>0</v>
      </c>
      <c r="U23" s="197">
        <v>17046</v>
      </c>
      <c r="V23" s="197">
        <v>11</v>
      </c>
      <c r="W23" s="198">
        <v>17035</v>
      </c>
      <c r="X23" s="229"/>
      <c r="Y23" s="230"/>
      <c r="Z23" s="230"/>
      <c r="AA23" s="230"/>
    </row>
    <row r="24" spans="1:27">
      <c r="A24" s="222">
        <v>18</v>
      </c>
      <c r="B24" s="232" t="s">
        <v>28</v>
      </c>
      <c r="C24" s="222">
        <v>0</v>
      </c>
      <c r="D24" s="222">
        <v>0</v>
      </c>
      <c r="E24" s="222">
        <v>0</v>
      </c>
      <c r="F24" s="222">
        <v>0</v>
      </c>
      <c r="G24" s="222"/>
      <c r="H24" s="222"/>
      <c r="I24" s="222"/>
      <c r="J24" s="222"/>
      <c r="K24" s="222">
        <v>0</v>
      </c>
      <c r="L24" s="222">
        <v>0</v>
      </c>
      <c r="M24" s="222">
        <v>0</v>
      </c>
      <c r="N24" s="222">
        <v>0</v>
      </c>
      <c r="O24" s="206">
        <v>293919</v>
      </c>
      <c r="P24" s="222">
        <v>0</v>
      </c>
      <c r="Q24" s="206">
        <v>293919</v>
      </c>
      <c r="R24" s="222"/>
      <c r="S24" s="222"/>
      <c r="T24" s="222"/>
      <c r="U24" s="206">
        <v>293919</v>
      </c>
      <c r="V24" s="222">
        <v>0</v>
      </c>
      <c r="W24" s="206">
        <v>293919</v>
      </c>
      <c r="X24" s="199"/>
      <c r="Y24" s="200"/>
      <c r="Z24" s="200"/>
      <c r="AA24" s="200"/>
    </row>
    <row r="25" spans="1:27">
      <c r="A25" s="334" t="s">
        <v>321</v>
      </c>
      <c r="B25" s="336"/>
      <c r="C25" s="217">
        <f>SUM(C15:C24)</f>
        <v>2817320.2942900001</v>
      </c>
      <c r="D25" s="217">
        <f>SUM(D15:D24)</f>
        <v>1513171.475442</v>
      </c>
      <c r="E25" s="217">
        <f t="shared" ref="E25:W25" si="2">SUM(E15:E24)</f>
        <v>1304148.8188480001</v>
      </c>
      <c r="F25" s="217">
        <f t="shared" si="2"/>
        <v>4330491.7697320003</v>
      </c>
      <c r="G25" s="217">
        <f t="shared" si="2"/>
        <v>0</v>
      </c>
      <c r="H25" s="217">
        <f t="shared" si="2"/>
        <v>0</v>
      </c>
      <c r="I25" s="217">
        <f t="shared" si="2"/>
        <v>0</v>
      </c>
      <c r="J25" s="217">
        <f t="shared" si="2"/>
        <v>0</v>
      </c>
      <c r="K25" s="217">
        <f t="shared" si="2"/>
        <v>249927.05205700002</v>
      </c>
      <c r="L25" s="217">
        <f t="shared" si="2"/>
        <v>214112.52807999999</v>
      </c>
      <c r="M25" s="217">
        <f t="shared" si="2"/>
        <v>35814.523977000012</v>
      </c>
      <c r="N25" s="217">
        <f t="shared" si="2"/>
        <v>464039.58013700001</v>
      </c>
      <c r="O25" s="217">
        <f>SUM(O15:O24)</f>
        <v>3456851.4354520002</v>
      </c>
      <c r="P25" s="217">
        <f t="shared" si="2"/>
        <v>1431301.7370130001</v>
      </c>
      <c r="Q25" s="217">
        <f t="shared" si="2"/>
        <v>2025549.6984389999</v>
      </c>
      <c r="R25" s="217">
        <f t="shared" si="2"/>
        <v>0</v>
      </c>
      <c r="S25" s="217">
        <f t="shared" si="2"/>
        <v>0</v>
      </c>
      <c r="T25" s="217">
        <f t="shared" si="2"/>
        <v>0</v>
      </c>
      <c r="U25" s="217">
        <f t="shared" si="2"/>
        <v>382170.47329300002</v>
      </c>
      <c r="V25" s="217">
        <f t="shared" si="2"/>
        <v>354230.544605</v>
      </c>
      <c r="W25" s="217">
        <f t="shared" si="2"/>
        <v>27939.928688000015</v>
      </c>
    </row>
    <row r="26" spans="1:27" ht="18.75">
      <c r="A26" s="193">
        <v>19</v>
      </c>
      <c r="B26" s="233" t="s">
        <v>160</v>
      </c>
      <c r="C26" s="195">
        <v>26242.487324999998</v>
      </c>
      <c r="D26" s="195">
        <v>11501.501217000001</v>
      </c>
      <c r="E26" s="197">
        <v>14740.986107999997</v>
      </c>
      <c r="F26" s="196">
        <v>37743.988541999999</v>
      </c>
      <c r="G26" s="226"/>
      <c r="H26" s="226"/>
      <c r="I26" s="197">
        <v>0</v>
      </c>
      <c r="J26" s="196">
        <v>0</v>
      </c>
      <c r="K26" s="195">
        <v>4409.7272249999996</v>
      </c>
      <c r="L26" s="195">
        <v>5405.6402930000004</v>
      </c>
      <c r="M26" s="197">
        <v>-995.91306800000075</v>
      </c>
      <c r="N26" s="196">
        <v>9815.3675179999991</v>
      </c>
      <c r="O26" s="195">
        <v>14371</v>
      </c>
      <c r="P26" s="195">
        <v>11902</v>
      </c>
      <c r="Q26" s="196">
        <v>2469</v>
      </c>
      <c r="R26" s="196"/>
      <c r="S26" s="196"/>
      <c r="T26" s="196">
        <v>0</v>
      </c>
      <c r="U26" s="195">
        <v>213</v>
      </c>
      <c r="V26" s="195">
        <v>2961</v>
      </c>
      <c r="W26" s="210">
        <v>-2748</v>
      </c>
      <c r="X26" s="199"/>
      <c r="Y26" s="200"/>
      <c r="Z26" s="200"/>
      <c r="AA26" s="200"/>
    </row>
    <row r="27" spans="1:27">
      <c r="A27" s="334" t="s">
        <v>322</v>
      </c>
      <c r="B27" s="336"/>
      <c r="C27" s="217">
        <v>26242.487324999998</v>
      </c>
      <c r="D27" s="217">
        <v>11501.501217000001</v>
      </c>
      <c r="E27" s="217">
        <v>14740.986107999997</v>
      </c>
      <c r="F27" s="217">
        <v>37743.988541999999</v>
      </c>
      <c r="G27" s="217">
        <v>0</v>
      </c>
      <c r="H27" s="217">
        <v>0</v>
      </c>
      <c r="I27" s="217">
        <v>0</v>
      </c>
      <c r="J27" s="217">
        <v>0</v>
      </c>
      <c r="K27" s="217">
        <v>4409.7272249999996</v>
      </c>
      <c r="L27" s="217">
        <v>5405.6402930000004</v>
      </c>
      <c r="M27" s="234">
        <v>-995.91306800000075</v>
      </c>
      <c r="N27" s="217">
        <v>9815.3675179999991</v>
      </c>
      <c r="O27" s="217">
        <v>14371</v>
      </c>
      <c r="P27" s="217">
        <v>11902</v>
      </c>
      <c r="Q27" s="217">
        <v>2469</v>
      </c>
      <c r="R27" s="217">
        <v>0</v>
      </c>
      <c r="S27" s="217">
        <v>0</v>
      </c>
      <c r="T27" s="217">
        <v>0</v>
      </c>
      <c r="U27" s="217">
        <v>213</v>
      </c>
      <c r="V27" s="217">
        <v>2961</v>
      </c>
      <c r="W27" s="235">
        <v>-2748</v>
      </c>
    </row>
    <row r="28" spans="1:27" ht="18.75">
      <c r="A28" s="193">
        <v>20</v>
      </c>
      <c r="B28" s="236" t="s">
        <v>204</v>
      </c>
      <c r="C28" s="195">
        <v>180778.36116599999</v>
      </c>
      <c r="D28" s="195">
        <v>183307.68524799999</v>
      </c>
      <c r="E28" s="197">
        <v>-2529.3240820000065</v>
      </c>
      <c r="F28" s="197">
        <v>364086.04641399998</v>
      </c>
      <c r="G28" s="197"/>
      <c r="H28" s="197"/>
      <c r="I28" s="197">
        <v>0</v>
      </c>
      <c r="J28" s="197">
        <v>0</v>
      </c>
      <c r="K28" s="195">
        <v>24867.915166999999</v>
      </c>
      <c r="L28" s="195">
        <v>26052.309356999998</v>
      </c>
      <c r="M28" s="197">
        <v>-1184.3941899999991</v>
      </c>
      <c r="N28" s="197">
        <v>50920.224523999997</v>
      </c>
      <c r="O28" s="195">
        <v>4026</v>
      </c>
      <c r="P28" s="195">
        <v>3990</v>
      </c>
      <c r="Q28" s="197">
        <v>36</v>
      </c>
      <c r="R28" s="237"/>
      <c r="S28" s="237"/>
      <c r="T28" s="237">
        <v>0</v>
      </c>
      <c r="U28" s="195">
        <v>299</v>
      </c>
      <c r="V28" s="195">
        <v>1154</v>
      </c>
      <c r="W28" s="198">
        <v>-855</v>
      </c>
      <c r="X28" s="199"/>
      <c r="Y28" s="200"/>
      <c r="Z28" s="200"/>
      <c r="AA28" s="200"/>
    </row>
    <row r="29" spans="1:27" ht="18.75">
      <c r="A29" s="222">
        <v>21</v>
      </c>
      <c r="B29" s="238" t="s">
        <v>167</v>
      </c>
      <c r="C29" s="206">
        <v>160948.129495</v>
      </c>
      <c r="D29" s="206">
        <v>257733.08259199999</v>
      </c>
      <c r="E29" s="204">
        <v>-96784.953096999991</v>
      </c>
      <c r="F29" s="204">
        <v>418681.21208700002</v>
      </c>
      <c r="G29" s="204"/>
      <c r="H29" s="204"/>
      <c r="I29" s="204">
        <v>0</v>
      </c>
      <c r="J29" s="204">
        <v>0</v>
      </c>
      <c r="K29" s="204">
        <v>9087.5288650000002</v>
      </c>
      <c r="L29" s="204">
        <v>45307.430014999998</v>
      </c>
      <c r="M29" s="204">
        <v>-36219.901149999998</v>
      </c>
      <c r="N29" s="204">
        <v>54394.958879999998</v>
      </c>
      <c r="O29" s="204">
        <v>26745.368682</v>
      </c>
      <c r="P29" s="204">
        <v>86160.595562999995</v>
      </c>
      <c r="Q29" s="204">
        <v>-59415.226880999995</v>
      </c>
      <c r="R29" s="204"/>
      <c r="S29" s="204"/>
      <c r="T29" s="204">
        <v>0</v>
      </c>
      <c r="U29" s="204">
        <v>7153.1654150000004</v>
      </c>
      <c r="V29" s="204">
        <v>41119.487922</v>
      </c>
      <c r="W29" s="207">
        <v>-33966.322506999997</v>
      </c>
      <c r="X29" s="199"/>
      <c r="Y29" s="200"/>
      <c r="Z29" s="200"/>
      <c r="AA29" s="200"/>
    </row>
    <row r="30" spans="1:27" ht="18.75">
      <c r="A30" s="193">
        <v>22</v>
      </c>
      <c r="B30" s="236" t="s">
        <v>176</v>
      </c>
      <c r="C30" s="195">
        <v>156459.33089099999</v>
      </c>
      <c r="D30" s="195">
        <v>142385.20656200001</v>
      </c>
      <c r="E30" s="197">
        <v>14074.124328999984</v>
      </c>
      <c r="F30" s="197">
        <v>298844.53745299997</v>
      </c>
      <c r="G30" s="197"/>
      <c r="H30" s="197"/>
      <c r="I30" s="197">
        <v>0</v>
      </c>
      <c r="J30" s="197">
        <v>0</v>
      </c>
      <c r="K30" s="195">
        <v>7220.3849259999997</v>
      </c>
      <c r="L30" s="195">
        <v>20892.786799000001</v>
      </c>
      <c r="M30" s="197">
        <v>-13672.401873000003</v>
      </c>
      <c r="N30" s="197">
        <v>28113.171725</v>
      </c>
      <c r="O30" s="195">
        <v>67031</v>
      </c>
      <c r="P30" s="195">
        <v>50933</v>
      </c>
      <c r="Q30" s="197">
        <v>16098</v>
      </c>
      <c r="R30" s="237"/>
      <c r="S30" s="237"/>
      <c r="T30" s="237">
        <v>0</v>
      </c>
      <c r="U30" s="195">
        <v>2086</v>
      </c>
      <c r="V30" s="195">
        <v>16087</v>
      </c>
      <c r="W30" s="198">
        <v>-14001</v>
      </c>
      <c r="X30" s="199"/>
      <c r="Y30" s="200"/>
      <c r="Z30" s="200"/>
      <c r="AA30" s="200"/>
    </row>
    <row r="31" spans="1:27" ht="18.75">
      <c r="A31" s="222">
        <v>23</v>
      </c>
      <c r="B31" s="238" t="s">
        <v>170</v>
      </c>
      <c r="C31" s="204">
        <v>148896.52798099999</v>
      </c>
      <c r="D31" s="204">
        <v>103552.92873499999</v>
      </c>
      <c r="E31" s="204">
        <v>45343.599245999998</v>
      </c>
      <c r="F31" s="204">
        <v>252449.45671599999</v>
      </c>
      <c r="G31" s="204"/>
      <c r="H31" s="204"/>
      <c r="I31" s="204">
        <v>0</v>
      </c>
      <c r="J31" s="204">
        <v>0</v>
      </c>
      <c r="K31" s="204">
        <v>4493.6266539999997</v>
      </c>
      <c r="L31" s="204">
        <v>14439.353343000001</v>
      </c>
      <c r="M31" s="204">
        <v>-9945.726689000001</v>
      </c>
      <c r="N31" s="204">
        <v>18932.979997000002</v>
      </c>
      <c r="O31" s="204">
        <v>72221</v>
      </c>
      <c r="P31" s="204">
        <v>40918</v>
      </c>
      <c r="Q31" s="204">
        <v>31303</v>
      </c>
      <c r="R31" s="204"/>
      <c r="S31" s="204"/>
      <c r="T31" s="204">
        <v>0</v>
      </c>
      <c r="U31" s="204">
        <v>10599</v>
      </c>
      <c r="V31" s="204">
        <v>15058</v>
      </c>
      <c r="W31" s="207">
        <v>-4459</v>
      </c>
      <c r="X31" s="199"/>
      <c r="Y31" s="200"/>
      <c r="Z31" s="200"/>
      <c r="AA31" s="200"/>
    </row>
    <row r="32" spans="1:27" ht="18.75">
      <c r="A32" s="193">
        <v>24</v>
      </c>
      <c r="B32" s="236" t="s">
        <v>181</v>
      </c>
      <c r="C32" s="195">
        <v>142872.55132500001</v>
      </c>
      <c r="D32" s="195">
        <v>78405.642152999993</v>
      </c>
      <c r="E32" s="197">
        <v>64466.909172000014</v>
      </c>
      <c r="F32" s="197">
        <v>221278.193478</v>
      </c>
      <c r="G32" s="197"/>
      <c r="H32" s="197"/>
      <c r="I32" s="197">
        <v>0</v>
      </c>
      <c r="J32" s="197">
        <v>0</v>
      </c>
      <c r="K32" s="195">
        <v>919.7</v>
      </c>
      <c r="L32" s="195">
        <v>14632.65216</v>
      </c>
      <c r="M32" s="197">
        <v>-13712.952159999999</v>
      </c>
      <c r="N32" s="197">
        <v>15552.35216</v>
      </c>
      <c r="O32" s="195">
        <v>102896</v>
      </c>
      <c r="P32" s="195">
        <v>27276</v>
      </c>
      <c r="Q32" s="197">
        <v>75620</v>
      </c>
      <c r="R32" s="237"/>
      <c r="S32" s="237"/>
      <c r="T32" s="237">
        <v>0</v>
      </c>
      <c r="U32" s="195">
        <v>968</v>
      </c>
      <c r="V32" s="195">
        <v>11847</v>
      </c>
      <c r="W32" s="198">
        <v>-10879</v>
      </c>
      <c r="X32" s="199"/>
      <c r="Y32" s="200"/>
      <c r="Z32" s="200"/>
      <c r="AA32" s="200"/>
    </row>
    <row r="33" spans="1:27" ht="18.75">
      <c r="A33" s="222">
        <v>25</v>
      </c>
      <c r="B33" s="238" t="s">
        <v>186</v>
      </c>
      <c r="C33" s="204">
        <v>152438.60604300001</v>
      </c>
      <c r="D33" s="204">
        <v>132345.219316</v>
      </c>
      <c r="E33" s="204">
        <v>20093.386727000005</v>
      </c>
      <c r="F33" s="204">
        <v>284783.82535900001</v>
      </c>
      <c r="G33" s="204"/>
      <c r="H33" s="204"/>
      <c r="I33" s="204">
        <v>0</v>
      </c>
      <c r="J33" s="204">
        <v>0</v>
      </c>
      <c r="K33" s="204">
        <v>19768.016586999998</v>
      </c>
      <c r="L33" s="204">
        <v>17599.292778999999</v>
      </c>
      <c r="M33" s="204">
        <v>2168.7238079999988</v>
      </c>
      <c r="N33" s="204">
        <v>37367.309366000001</v>
      </c>
      <c r="O33" s="204">
        <v>39314.925203999999</v>
      </c>
      <c r="P33" s="204">
        <v>27372.338299999999</v>
      </c>
      <c r="Q33" s="204">
        <v>11942.586904</v>
      </c>
      <c r="R33" s="204"/>
      <c r="S33" s="204"/>
      <c r="T33" s="204">
        <v>0</v>
      </c>
      <c r="U33" s="204">
        <v>1087.051336</v>
      </c>
      <c r="V33" s="204">
        <v>11927.279868</v>
      </c>
      <c r="W33" s="207">
        <v>-10840.228531999999</v>
      </c>
      <c r="X33" s="199"/>
      <c r="Y33" s="200"/>
      <c r="Z33" s="200"/>
      <c r="AA33" s="200"/>
    </row>
    <row r="34" spans="1:27" ht="18.75">
      <c r="A34" s="193">
        <v>26</v>
      </c>
      <c r="B34" s="236" t="s">
        <v>164</v>
      </c>
      <c r="C34" s="195">
        <v>138838.84145499999</v>
      </c>
      <c r="D34" s="195">
        <v>256683.43187599999</v>
      </c>
      <c r="E34" s="197">
        <v>-117844.590421</v>
      </c>
      <c r="F34" s="197">
        <v>395522.273331</v>
      </c>
      <c r="G34" s="197"/>
      <c r="H34" s="197"/>
      <c r="I34" s="197">
        <v>0</v>
      </c>
      <c r="J34" s="197">
        <v>0</v>
      </c>
      <c r="K34" s="195">
        <v>6438.0093919999999</v>
      </c>
      <c r="L34" s="195">
        <v>14378.608569</v>
      </c>
      <c r="M34" s="197">
        <v>-7940.5991770000001</v>
      </c>
      <c r="N34" s="197">
        <v>20816.617961</v>
      </c>
      <c r="O34" s="195">
        <v>20062</v>
      </c>
      <c r="P34" s="195">
        <v>112692</v>
      </c>
      <c r="Q34" s="197">
        <v>-92630</v>
      </c>
      <c r="R34" s="237"/>
      <c r="S34" s="237"/>
      <c r="T34" s="237">
        <v>0</v>
      </c>
      <c r="U34" s="195">
        <v>3507</v>
      </c>
      <c r="V34" s="195">
        <v>31586</v>
      </c>
      <c r="W34" s="198">
        <v>-28079</v>
      </c>
      <c r="X34" s="199"/>
      <c r="Y34" s="200"/>
      <c r="Z34" s="200"/>
      <c r="AA34" s="200"/>
    </row>
    <row r="35" spans="1:27" ht="18.75">
      <c r="A35" s="222">
        <v>27</v>
      </c>
      <c r="B35" s="238" t="s">
        <v>173</v>
      </c>
      <c r="C35" s="206">
        <v>107403.650251</v>
      </c>
      <c r="D35" s="206">
        <v>110017.240164</v>
      </c>
      <c r="E35" s="204">
        <v>-2613.5899130000034</v>
      </c>
      <c r="F35" s="204">
        <v>217420.890415</v>
      </c>
      <c r="G35" s="204"/>
      <c r="H35" s="204"/>
      <c r="I35" s="204">
        <v>0</v>
      </c>
      <c r="J35" s="204">
        <v>0</v>
      </c>
      <c r="K35" s="206">
        <v>2893.3695250000001</v>
      </c>
      <c r="L35" s="206">
        <v>9910.8491880000001</v>
      </c>
      <c r="M35" s="204">
        <v>-7017.4796630000001</v>
      </c>
      <c r="N35" s="204">
        <v>12804.218713</v>
      </c>
      <c r="O35" s="206">
        <v>70019</v>
      </c>
      <c r="P35" s="206">
        <v>71020</v>
      </c>
      <c r="Q35" s="204">
        <v>-1001</v>
      </c>
      <c r="R35" s="228"/>
      <c r="S35" s="228"/>
      <c r="T35" s="228">
        <v>0</v>
      </c>
      <c r="U35" s="206">
        <v>505</v>
      </c>
      <c r="V35" s="206">
        <v>10316</v>
      </c>
      <c r="W35" s="207">
        <v>-9811</v>
      </c>
      <c r="X35" s="199"/>
      <c r="Y35" s="200"/>
      <c r="Z35" s="200"/>
      <c r="AA35" s="200"/>
    </row>
    <row r="36" spans="1:27" ht="18.75">
      <c r="A36" s="193">
        <v>28</v>
      </c>
      <c r="B36" s="218" t="s">
        <v>195</v>
      </c>
      <c r="C36" s="197">
        <v>94503.518412000005</v>
      </c>
      <c r="D36" s="197">
        <v>110597.224332</v>
      </c>
      <c r="E36" s="197">
        <v>-16093.705919999993</v>
      </c>
      <c r="F36" s="197">
        <v>205100.74274399999</v>
      </c>
      <c r="G36" s="197"/>
      <c r="H36" s="197"/>
      <c r="I36" s="197">
        <v>0</v>
      </c>
      <c r="J36" s="197">
        <v>0</v>
      </c>
      <c r="K36" s="197">
        <v>6153.5110519999998</v>
      </c>
      <c r="L36" s="197">
        <v>14779.027762</v>
      </c>
      <c r="M36" s="197">
        <v>-8625.5167099999999</v>
      </c>
      <c r="N36" s="197">
        <v>20932.538814</v>
      </c>
      <c r="O36" s="197">
        <v>18603</v>
      </c>
      <c r="P36" s="197">
        <v>25262</v>
      </c>
      <c r="Q36" s="197">
        <v>-6659</v>
      </c>
      <c r="R36" s="197"/>
      <c r="S36" s="197"/>
      <c r="T36" s="197">
        <v>0</v>
      </c>
      <c r="U36" s="197">
        <v>43</v>
      </c>
      <c r="V36" s="197">
        <v>5300</v>
      </c>
      <c r="W36" s="197">
        <v>-5257</v>
      </c>
      <c r="X36" s="199"/>
      <c r="Y36" s="200"/>
      <c r="Z36" s="200"/>
      <c r="AA36" s="200"/>
    </row>
    <row r="37" spans="1:27" ht="18.75">
      <c r="A37" s="222">
        <v>29</v>
      </c>
      <c r="B37" s="238" t="s">
        <v>283</v>
      </c>
      <c r="C37" s="206">
        <v>83197.792761000004</v>
      </c>
      <c r="D37" s="206">
        <v>92097.208612000002</v>
      </c>
      <c r="E37" s="204">
        <v>-8899.4158509999979</v>
      </c>
      <c r="F37" s="204">
        <v>175295.00137300001</v>
      </c>
      <c r="G37" s="204"/>
      <c r="H37" s="204"/>
      <c r="I37" s="204">
        <v>0</v>
      </c>
      <c r="J37" s="204">
        <v>0</v>
      </c>
      <c r="K37" s="206">
        <v>3932.1637620000001</v>
      </c>
      <c r="L37" s="206">
        <v>2652.496099</v>
      </c>
      <c r="M37" s="204">
        <v>1279.6676630000002</v>
      </c>
      <c r="N37" s="204">
        <v>6584.6598610000001</v>
      </c>
      <c r="O37" s="206">
        <v>3157.4904160000001</v>
      </c>
      <c r="P37" s="206">
        <v>98.910430000000005</v>
      </c>
      <c r="Q37" s="204">
        <v>3058.5799860000002</v>
      </c>
      <c r="R37" s="228"/>
      <c r="S37" s="228"/>
      <c r="T37" s="228">
        <v>0</v>
      </c>
      <c r="U37" s="206">
        <v>0</v>
      </c>
      <c r="V37" s="206">
        <v>0</v>
      </c>
      <c r="W37" s="207">
        <v>0</v>
      </c>
      <c r="X37" s="199"/>
      <c r="Y37" s="200"/>
      <c r="Z37" s="200"/>
      <c r="AA37" s="200"/>
    </row>
    <row r="38" spans="1:27" ht="18.75">
      <c r="A38" s="193">
        <v>30</v>
      </c>
      <c r="B38" s="218" t="s">
        <v>215</v>
      </c>
      <c r="C38" s="197">
        <v>91855.109112999999</v>
      </c>
      <c r="D38" s="197">
        <v>84278.043315999996</v>
      </c>
      <c r="E38" s="197">
        <v>7577.0657970000029</v>
      </c>
      <c r="F38" s="197">
        <v>176133.15242900001</v>
      </c>
      <c r="G38" s="197"/>
      <c r="H38" s="197"/>
      <c r="I38" s="197">
        <v>0</v>
      </c>
      <c r="J38" s="197">
        <v>0</v>
      </c>
      <c r="K38" s="197">
        <v>15653.875797999999</v>
      </c>
      <c r="L38" s="197">
        <v>14596.368302000001</v>
      </c>
      <c r="M38" s="197">
        <v>1057.5074959999984</v>
      </c>
      <c r="N38" s="197">
        <v>30250.2441</v>
      </c>
      <c r="O38" s="197">
        <v>16073</v>
      </c>
      <c r="P38" s="197">
        <v>269</v>
      </c>
      <c r="Q38" s="197">
        <v>15804</v>
      </c>
      <c r="R38" s="197"/>
      <c r="S38" s="197"/>
      <c r="T38" s="197">
        <v>0</v>
      </c>
      <c r="U38" s="197">
        <v>0</v>
      </c>
      <c r="V38" s="197">
        <v>88</v>
      </c>
      <c r="W38" s="197">
        <v>-88</v>
      </c>
      <c r="X38" s="199"/>
      <c r="Y38" s="200"/>
      <c r="Z38" s="200"/>
      <c r="AA38" s="200"/>
    </row>
    <row r="39" spans="1:27" ht="18.75">
      <c r="A39" s="222">
        <v>31</v>
      </c>
      <c r="B39" s="238" t="s">
        <v>65</v>
      </c>
      <c r="C39" s="206">
        <v>81283.459336</v>
      </c>
      <c r="D39" s="206">
        <v>103415.60262400001</v>
      </c>
      <c r="E39" s="204">
        <v>-22132.143288000007</v>
      </c>
      <c r="F39" s="204">
        <v>184699.06196000002</v>
      </c>
      <c r="G39" s="204"/>
      <c r="H39" s="204"/>
      <c r="I39" s="204">
        <v>0</v>
      </c>
      <c r="J39" s="204">
        <v>0</v>
      </c>
      <c r="K39" s="206">
        <v>12552.248974</v>
      </c>
      <c r="L39" s="206">
        <v>7937.6235280000001</v>
      </c>
      <c r="M39" s="204">
        <v>4614.625446</v>
      </c>
      <c r="N39" s="204">
        <v>20489.872501999998</v>
      </c>
      <c r="O39" s="206">
        <v>6150.9291880000001</v>
      </c>
      <c r="P39" s="206">
        <v>5338.8624330000002</v>
      </c>
      <c r="Q39" s="204">
        <v>812.06675499999983</v>
      </c>
      <c r="R39" s="228"/>
      <c r="S39" s="228"/>
      <c r="T39" s="228">
        <v>0</v>
      </c>
      <c r="U39" s="206">
        <v>7.9030950000000004</v>
      </c>
      <c r="V39" s="206">
        <v>1087.547405</v>
      </c>
      <c r="W39" s="207">
        <v>-1079.6443100000001</v>
      </c>
      <c r="X39" s="199"/>
      <c r="Y39" s="200"/>
      <c r="Z39" s="200"/>
      <c r="AA39" s="200"/>
    </row>
    <row r="40" spans="1:27" ht="18.75">
      <c r="A40" s="193">
        <v>32</v>
      </c>
      <c r="B40" s="218" t="s">
        <v>323</v>
      </c>
      <c r="C40" s="197">
        <v>74204.961307999998</v>
      </c>
      <c r="D40" s="197">
        <v>41893.328532</v>
      </c>
      <c r="E40" s="197">
        <v>32311.632775999999</v>
      </c>
      <c r="F40" s="197">
        <v>116098.28984</v>
      </c>
      <c r="G40" s="197"/>
      <c r="H40" s="197"/>
      <c r="I40" s="197">
        <v>0</v>
      </c>
      <c r="J40" s="197">
        <v>0</v>
      </c>
      <c r="K40" s="197">
        <v>6385.2554520000003</v>
      </c>
      <c r="L40" s="197">
        <v>13181.451128999999</v>
      </c>
      <c r="M40" s="197">
        <v>-6796.1956769999988</v>
      </c>
      <c r="N40" s="197">
        <v>19566.706580999999</v>
      </c>
      <c r="O40" s="197">
        <v>46110</v>
      </c>
      <c r="P40" s="197">
        <v>3708</v>
      </c>
      <c r="Q40" s="197">
        <v>42402</v>
      </c>
      <c r="R40" s="197"/>
      <c r="S40" s="197"/>
      <c r="T40" s="197">
        <v>0</v>
      </c>
      <c r="U40" s="197">
        <v>2256</v>
      </c>
      <c r="V40" s="197">
        <v>1841</v>
      </c>
      <c r="W40" s="197">
        <v>415</v>
      </c>
      <c r="X40" s="199"/>
      <c r="Y40" s="200"/>
      <c r="Z40" s="200"/>
      <c r="AA40" s="200"/>
    </row>
    <row r="41" spans="1:27" ht="18.75">
      <c r="A41" s="222">
        <v>33</v>
      </c>
      <c r="B41" s="238" t="s">
        <v>209</v>
      </c>
      <c r="C41" s="206">
        <v>74800.14387</v>
      </c>
      <c r="D41" s="206">
        <v>79278.289950000006</v>
      </c>
      <c r="E41" s="204">
        <v>-4478.1460800000059</v>
      </c>
      <c r="F41" s="204">
        <v>154078.43382000001</v>
      </c>
      <c r="G41" s="204"/>
      <c r="H41" s="204"/>
      <c r="I41" s="204">
        <v>0</v>
      </c>
      <c r="J41" s="204">
        <v>0</v>
      </c>
      <c r="K41" s="206">
        <v>8856.1210690000007</v>
      </c>
      <c r="L41" s="206">
        <v>6312.4600739999996</v>
      </c>
      <c r="M41" s="204">
        <v>2543.6609950000011</v>
      </c>
      <c r="N41" s="204">
        <v>15168.581142999999</v>
      </c>
      <c r="O41" s="206">
        <v>724.37880500000006</v>
      </c>
      <c r="P41" s="206">
        <v>5539.2067429999997</v>
      </c>
      <c r="Q41" s="204">
        <v>-4814.8279379999994</v>
      </c>
      <c r="R41" s="228"/>
      <c r="S41" s="228"/>
      <c r="T41" s="228">
        <v>0</v>
      </c>
      <c r="U41" s="206">
        <v>181.87031200000001</v>
      </c>
      <c r="V41" s="206">
        <v>0</v>
      </c>
      <c r="W41" s="207">
        <v>181.87031200000001</v>
      </c>
      <c r="X41" s="199"/>
      <c r="Y41" s="200"/>
      <c r="Z41" s="200"/>
      <c r="AA41" s="200"/>
    </row>
    <row r="42" spans="1:27" ht="18.75">
      <c r="A42" s="193">
        <v>34</v>
      </c>
      <c r="B42" s="218" t="s">
        <v>324</v>
      </c>
      <c r="C42" s="197">
        <v>73720.691135999994</v>
      </c>
      <c r="D42" s="197">
        <v>69826.918197999999</v>
      </c>
      <c r="E42" s="197">
        <v>3893.7729379999946</v>
      </c>
      <c r="F42" s="197">
        <v>143547.60933399998</v>
      </c>
      <c r="G42" s="197"/>
      <c r="H42" s="197"/>
      <c r="I42" s="197">
        <v>0</v>
      </c>
      <c r="J42" s="197">
        <v>0</v>
      </c>
      <c r="K42" s="197">
        <v>13185.224815</v>
      </c>
      <c r="L42" s="197">
        <v>7764.7455239999999</v>
      </c>
      <c r="M42" s="197">
        <v>5420.4792909999996</v>
      </c>
      <c r="N42" s="197">
        <v>20949.970339</v>
      </c>
      <c r="O42" s="197">
        <v>6703.3452850000003</v>
      </c>
      <c r="P42" s="197">
        <v>5647.7420949999996</v>
      </c>
      <c r="Q42" s="197">
        <v>1055.6031900000007</v>
      </c>
      <c r="R42" s="197"/>
      <c r="S42" s="197"/>
      <c r="T42" s="197">
        <v>0</v>
      </c>
      <c r="U42" s="197">
        <v>0</v>
      </c>
      <c r="V42" s="197">
        <v>388.07069999999999</v>
      </c>
      <c r="W42" s="197">
        <v>-388.07069999999999</v>
      </c>
      <c r="X42" s="199"/>
      <c r="Y42" s="200"/>
      <c r="Z42" s="200"/>
      <c r="AA42" s="200"/>
    </row>
    <row r="43" spans="1:27" ht="18.75">
      <c r="A43" s="222">
        <v>35</v>
      </c>
      <c r="B43" s="238" t="s">
        <v>76</v>
      </c>
      <c r="C43" s="206">
        <v>59280.864751000001</v>
      </c>
      <c r="D43" s="206">
        <v>66973.816745000004</v>
      </c>
      <c r="E43" s="204">
        <v>-7692.9519940000027</v>
      </c>
      <c r="F43" s="204">
        <v>126254.681496</v>
      </c>
      <c r="G43" s="204"/>
      <c r="H43" s="204"/>
      <c r="I43" s="204">
        <v>0</v>
      </c>
      <c r="J43" s="204">
        <v>0</v>
      </c>
      <c r="K43" s="206">
        <v>397.86434600000001</v>
      </c>
      <c r="L43" s="206">
        <v>9553.7509570000002</v>
      </c>
      <c r="M43" s="204">
        <v>-9155.8866109999999</v>
      </c>
      <c r="N43" s="204">
        <v>9951.6153030000005</v>
      </c>
      <c r="O43" s="206">
        <v>7018</v>
      </c>
      <c r="P43" s="206">
        <v>14472</v>
      </c>
      <c r="Q43" s="204">
        <v>-7454</v>
      </c>
      <c r="R43" s="228"/>
      <c r="S43" s="228"/>
      <c r="T43" s="228">
        <v>0</v>
      </c>
      <c r="U43" s="206">
        <v>0</v>
      </c>
      <c r="V43" s="206">
        <v>8335</v>
      </c>
      <c r="W43" s="207">
        <v>-8335</v>
      </c>
      <c r="X43" s="199"/>
      <c r="Y43" s="200"/>
      <c r="Z43" s="200"/>
      <c r="AA43" s="200"/>
    </row>
    <row r="44" spans="1:27" ht="18.75">
      <c r="A44" s="193">
        <v>36</v>
      </c>
      <c r="B44" s="218" t="s">
        <v>198</v>
      </c>
      <c r="C44" s="197">
        <v>64727.041922999997</v>
      </c>
      <c r="D44" s="197">
        <v>36870.883374999998</v>
      </c>
      <c r="E44" s="197">
        <v>27856.158547999999</v>
      </c>
      <c r="F44" s="197">
        <v>101597.92529799999</v>
      </c>
      <c r="G44" s="197"/>
      <c r="H44" s="197"/>
      <c r="I44" s="197">
        <v>0</v>
      </c>
      <c r="J44" s="197">
        <v>0</v>
      </c>
      <c r="K44" s="197">
        <v>6036.8294690000002</v>
      </c>
      <c r="L44" s="197">
        <v>13762.211599</v>
      </c>
      <c r="M44" s="197">
        <v>-7725.38213</v>
      </c>
      <c r="N44" s="197">
        <v>19799.041067999999</v>
      </c>
      <c r="O44" s="197">
        <v>32777</v>
      </c>
      <c r="P44" s="197">
        <v>12740</v>
      </c>
      <c r="Q44" s="197">
        <v>20037</v>
      </c>
      <c r="R44" s="197"/>
      <c r="S44" s="197"/>
      <c r="T44" s="197">
        <v>0</v>
      </c>
      <c r="U44" s="197">
        <v>273</v>
      </c>
      <c r="V44" s="197">
        <v>6590</v>
      </c>
      <c r="W44" s="197">
        <v>-6317</v>
      </c>
      <c r="X44" s="199"/>
      <c r="Y44" s="200"/>
      <c r="Z44" s="200"/>
      <c r="AA44" s="200"/>
    </row>
    <row r="45" spans="1:27" ht="18.75">
      <c r="A45" s="222">
        <v>37</v>
      </c>
      <c r="B45" s="238" t="s">
        <v>183</v>
      </c>
      <c r="C45" s="206">
        <v>63430.076739999997</v>
      </c>
      <c r="D45" s="206">
        <v>102747.54758899999</v>
      </c>
      <c r="E45" s="204">
        <v>-39317.470848999998</v>
      </c>
      <c r="F45" s="204">
        <v>166177.62432899998</v>
      </c>
      <c r="G45" s="204"/>
      <c r="H45" s="204"/>
      <c r="I45" s="204">
        <v>0</v>
      </c>
      <c r="J45" s="204">
        <v>0</v>
      </c>
      <c r="K45" s="206">
        <v>5771.4882630000002</v>
      </c>
      <c r="L45" s="206">
        <v>16977.029605</v>
      </c>
      <c r="M45" s="204">
        <v>-11205.541342</v>
      </c>
      <c r="N45" s="204">
        <v>22748.517867999999</v>
      </c>
      <c r="O45" s="206">
        <v>24412</v>
      </c>
      <c r="P45" s="206">
        <v>34986</v>
      </c>
      <c r="Q45" s="204">
        <v>-10574</v>
      </c>
      <c r="R45" s="228"/>
      <c r="S45" s="228"/>
      <c r="T45" s="228">
        <v>0</v>
      </c>
      <c r="U45" s="206">
        <v>442</v>
      </c>
      <c r="V45" s="206">
        <v>2761</v>
      </c>
      <c r="W45" s="207">
        <v>-2319</v>
      </c>
      <c r="X45" s="199"/>
      <c r="Y45" s="200"/>
      <c r="Z45" s="200"/>
      <c r="AA45" s="200"/>
    </row>
    <row r="46" spans="1:27" ht="18.75">
      <c r="A46" s="193">
        <v>38</v>
      </c>
      <c r="B46" s="218" t="s">
        <v>228</v>
      </c>
      <c r="C46" s="197">
        <v>57456.178626000001</v>
      </c>
      <c r="D46" s="197">
        <v>58032.022213999997</v>
      </c>
      <c r="E46" s="197">
        <v>-575.84358799999609</v>
      </c>
      <c r="F46" s="197">
        <v>115488.20084</v>
      </c>
      <c r="G46" s="197"/>
      <c r="H46" s="197"/>
      <c r="I46" s="197">
        <v>0</v>
      </c>
      <c r="J46" s="197">
        <v>0</v>
      </c>
      <c r="K46" s="197">
        <v>6871.5082240000002</v>
      </c>
      <c r="L46" s="197">
        <v>6833.5122780000002</v>
      </c>
      <c r="M46" s="197">
        <v>37.995946000000004</v>
      </c>
      <c r="N46" s="197">
        <v>13705.020501999999</v>
      </c>
      <c r="O46" s="197">
        <v>5412</v>
      </c>
      <c r="P46" s="197">
        <v>4012</v>
      </c>
      <c r="Q46" s="197">
        <v>1400</v>
      </c>
      <c r="R46" s="197"/>
      <c r="S46" s="197"/>
      <c r="T46" s="197">
        <v>0</v>
      </c>
      <c r="U46" s="197">
        <v>258</v>
      </c>
      <c r="V46" s="197">
        <v>880</v>
      </c>
      <c r="W46" s="197">
        <v>-622</v>
      </c>
      <c r="X46" s="199"/>
      <c r="Y46" s="200"/>
      <c r="Z46" s="200"/>
      <c r="AA46" s="200"/>
    </row>
    <row r="47" spans="1:27" ht="18.75">
      <c r="A47" s="222">
        <v>39</v>
      </c>
      <c r="B47" s="238" t="s">
        <v>179</v>
      </c>
      <c r="C47" s="206">
        <v>56698.073357000001</v>
      </c>
      <c r="D47" s="206">
        <v>104892.470157</v>
      </c>
      <c r="E47" s="204">
        <v>-48194.396800000002</v>
      </c>
      <c r="F47" s="204">
        <v>161590.54351400002</v>
      </c>
      <c r="G47" s="204"/>
      <c r="H47" s="204"/>
      <c r="I47" s="204">
        <v>0</v>
      </c>
      <c r="J47" s="204">
        <v>0</v>
      </c>
      <c r="K47" s="206">
        <v>7510.467877</v>
      </c>
      <c r="L47" s="206">
        <v>7328.1214559999999</v>
      </c>
      <c r="M47" s="204">
        <v>182.34642100000019</v>
      </c>
      <c r="N47" s="204">
        <v>14838.589333</v>
      </c>
      <c r="O47" s="206">
        <v>7914</v>
      </c>
      <c r="P47" s="206">
        <v>48792</v>
      </c>
      <c r="Q47" s="204">
        <v>-40878</v>
      </c>
      <c r="R47" s="228"/>
      <c r="S47" s="228"/>
      <c r="T47" s="228">
        <v>0</v>
      </c>
      <c r="U47" s="206">
        <v>1514</v>
      </c>
      <c r="V47" s="206">
        <v>10070</v>
      </c>
      <c r="W47" s="207">
        <v>-8556</v>
      </c>
      <c r="X47" s="199"/>
      <c r="Y47" s="200"/>
      <c r="Z47" s="200"/>
      <c r="AA47" s="200"/>
    </row>
    <row r="48" spans="1:27" ht="18.75">
      <c r="A48" s="193">
        <v>40</v>
      </c>
      <c r="B48" s="218" t="s">
        <v>206</v>
      </c>
      <c r="C48" s="197">
        <v>54660.498901999999</v>
      </c>
      <c r="D48" s="197">
        <v>58940.980137999999</v>
      </c>
      <c r="E48" s="197">
        <v>-4280.4812359999996</v>
      </c>
      <c r="F48" s="197">
        <v>113601.47904000001</v>
      </c>
      <c r="G48" s="197"/>
      <c r="H48" s="197"/>
      <c r="I48" s="197">
        <v>0</v>
      </c>
      <c r="J48" s="197">
        <v>0</v>
      </c>
      <c r="K48" s="197">
        <v>5878.9762119999996</v>
      </c>
      <c r="L48" s="197">
        <v>6516.2738490000002</v>
      </c>
      <c r="M48" s="197">
        <v>-637.29763700000058</v>
      </c>
      <c r="N48" s="197">
        <v>12395.250060999999</v>
      </c>
      <c r="O48" s="197">
        <v>5026</v>
      </c>
      <c r="P48" s="197">
        <v>6181</v>
      </c>
      <c r="Q48" s="197">
        <v>-1155</v>
      </c>
      <c r="R48" s="197"/>
      <c r="S48" s="197"/>
      <c r="T48" s="197">
        <v>0</v>
      </c>
      <c r="U48" s="197">
        <v>111</v>
      </c>
      <c r="V48" s="197">
        <v>966</v>
      </c>
      <c r="W48" s="197">
        <v>-855</v>
      </c>
      <c r="X48" s="199"/>
      <c r="Y48" s="200"/>
      <c r="Z48" s="200"/>
      <c r="AA48" s="200"/>
    </row>
    <row r="49" spans="1:27" ht="18.75">
      <c r="A49" s="222">
        <v>41</v>
      </c>
      <c r="B49" s="238" t="s">
        <v>58</v>
      </c>
      <c r="C49" s="206">
        <v>55815.180789999999</v>
      </c>
      <c r="D49" s="206">
        <v>56783.460629000001</v>
      </c>
      <c r="E49" s="204">
        <v>-968.27983900000254</v>
      </c>
      <c r="F49" s="204">
        <v>112598.64141899999</v>
      </c>
      <c r="G49" s="204"/>
      <c r="H49" s="204"/>
      <c r="I49" s="204">
        <v>0</v>
      </c>
      <c r="J49" s="204">
        <v>0</v>
      </c>
      <c r="K49" s="206">
        <v>7749.1772810000002</v>
      </c>
      <c r="L49" s="206">
        <v>4837.7809539999998</v>
      </c>
      <c r="M49" s="204">
        <v>2911.3963270000004</v>
      </c>
      <c r="N49" s="204">
        <v>12586.958235</v>
      </c>
      <c r="O49" s="206">
        <v>14143</v>
      </c>
      <c r="P49" s="206">
        <v>8230</v>
      </c>
      <c r="Q49" s="204">
        <v>5913</v>
      </c>
      <c r="R49" s="228"/>
      <c r="S49" s="228"/>
      <c r="T49" s="228">
        <v>0</v>
      </c>
      <c r="U49" s="206">
        <v>19</v>
      </c>
      <c r="V49" s="206">
        <v>387</v>
      </c>
      <c r="W49" s="207">
        <v>-368</v>
      </c>
      <c r="X49" s="199"/>
      <c r="Y49" s="200"/>
      <c r="Z49" s="200"/>
      <c r="AA49" s="200"/>
    </row>
    <row r="50" spans="1:27" ht="18.75">
      <c r="A50" s="193">
        <v>42</v>
      </c>
      <c r="B50" s="218" t="s">
        <v>244</v>
      </c>
      <c r="C50" s="197">
        <v>51874.900389000002</v>
      </c>
      <c r="D50" s="197">
        <v>52886.657664999999</v>
      </c>
      <c r="E50" s="197">
        <v>-1011.7572759999966</v>
      </c>
      <c r="F50" s="197">
        <v>104761.55805399999</v>
      </c>
      <c r="G50" s="197"/>
      <c r="H50" s="197"/>
      <c r="I50" s="197">
        <v>0</v>
      </c>
      <c r="J50" s="197">
        <v>0</v>
      </c>
      <c r="K50" s="197">
        <v>6787.0929910000004</v>
      </c>
      <c r="L50" s="197">
        <v>8335.0435259999995</v>
      </c>
      <c r="M50" s="197">
        <v>-1547.950534999999</v>
      </c>
      <c r="N50" s="197">
        <v>15122.136516999999</v>
      </c>
      <c r="O50" s="197">
        <v>2191</v>
      </c>
      <c r="P50" s="197">
        <v>736</v>
      </c>
      <c r="Q50" s="197">
        <v>1455</v>
      </c>
      <c r="R50" s="197"/>
      <c r="S50" s="197"/>
      <c r="T50" s="197">
        <v>0</v>
      </c>
      <c r="U50" s="197">
        <v>249</v>
      </c>
      <c r="V50" s="197">
        <v>165</v>
      </c>
      <c r="W50" s="197">
        <v>84</v>
      </c>
      <c r="X50" s="199"/>
      <c r="Y50" s="200"/>
      <c r="Z50" s="200"/>
      <c r="AA50" s="200"/>
    </row>
    <row r="51" spans="1:27" ht="18.75">
      <c r="A51" s="222">
        <v>43</v>
      </c>
      <c r="B51" s="238" t="s">
        <v>273</v>
      </c>
      <c r="C51" s="206">
        <v>43831.984407999997</v>
      </c>
      <c r="D51" s="206">
        <v>49016.473890000001</v>
      </c>
      <c r="E51" s="204">
        <v>-5184.4894820000045</v>
      </c>
      <c r="F51" s="204">
        <v>92848.458297999998</v>
      </c>
      <c r="G51" s="204"/>
      <c r="H51" s="204"/>
      <c r="I51" s="204">
        <v>0</v>
      </c>
      <c r="J51" s="204">
        <v>0</v>
      </c>
      <c r="K51" s="206">
        <v>1670.6695930000001</v>
      </c>
      <c r="L51" s="206">
        <v>995.04514800000004</v>
      </c>
      <c r="M51" s="204">
        <v>675.62444500000004</v>
      </c>
      <c r="N51" s="204">
        <v>2665.7147410000002</v>
      </c>
      <c r="O51" s="206">
        <v>746</v>
      </c>
      <c r="P51" s="206">
        <v>4960</v>
      </c>
      <c r="Q51" s="204">
        <v>-4214</v>
      </c>
      <c r="R51" s="228"/>
      <c r="S51" s="228"/>
      <c r="T51" s="228">
        <v>0</v>
      </c>
      <c r="U51" s="239">
        <v>0</v>
      </c>
      <c r="V51" s="206">
        <v>610</v>
      </c>
      <c r="W51" s="207">
        <v>-610</v>
      </c>
      <c r="X51" s="199"/>
      <c r="Y51" s="200"/>
      <c r="Z51" s="200"/>
      <c r="AA51" s="200"/>
    </row>
    <row r="52" spans="1:27" ht="18.75">
      <c r="A52" s="193">
        <v>44</v>
      </c>
      <c r="B52" s="218" t="s">
        <v>49</v>
      </c>
      <c r="C52" s="197">
        <v>45825.267926</v>
      </c>
      <c r="D52" s="197">
        <v>58867.622797000004</v>
      </c>
      <c r="E52" s="197">
        <v>-13042.354871000003</v>
      </c>
      <c r="F52" s="197">
        <v>104692.890723</v>
      </c>
      <c r="G52" s="197"/>
      <c r="H52" s="197"/>
      <c r="I52" s="197">
        <v>0</v>
      </c>
      <c r="J52" s="197">
        <v>0</v>
      </c>
      <c r="K52" s="197">
        <v>4158.6343720000004</v>
      </c>
      <c r="L52" s="197">
        <v>7971.4971999999998</v>
      </c>
      <c r="M52" s="197">
        <v>-3812.8628279999994</v>
      </c>
      <c r="N52" s="197">
        <v>12130.131572</v>
      </c>
      <c r="O52" s="197">
        <v>4223.7671559999999</v>
      </c>
      <c r="P52" s="197">
        <v>23790.161684999999</v>
      </c>
      <c r="Q52" s="197">
        <v>-19566.394528999997</v>
      </c>
      <c r="R52" s="197"/>
      <c r="S52" s="197"/>
      <c r="T52" s="197">
        <v>0</v>
      </c>
      <c r="U52" s="197">
        <v>327.01947000000001</v>
      </c>
      <c r="V52" s="197">
        <v>6198.4997549999998</v>
      </c>
      <c r="W52" s="197">
        <v>-5871.4802849999996</v>
      </c>
      <c r="X52" s="199"/>
      <c r="Y52" s="200"/>
      <c r="Z52" s="200"/>
      <c r="AA52" s="200"/>
    </row>
    <row r="53" spans="1:27" ht="18.75">
      <c r="A53" s="222">
        <v>45</v>
      </c>
      <c r="B53" s="238" t="s">
        <v>213</v>
      </c>
      <c r="C53" s="206">
        <v>42841.643545999999</v>
      </c>
      <c r="D53" s="206">
        <v>47442.534376000003</v>
      </c>
      <c r="E53" s="204">
        <v>-4600.8908300000039</v>
      </c>
      <c r="F53" s="204">
        <v>90284.177922000003</v>
      </c>
      <c r="G53" s="204"/>
      <c r="H53" s="204"/>
      <c r="I53" s="204">
        <v>0</v>
      </c>
      <c r="J53" s="204">
        <v>0</v>
      </c>
      <c r="K53" s="206">
        <v>4409.1442559999996</v>
      </c>
      <c r="L53" s="206">
        <v>8930.2232800000002</v>
      </c>
      <c r="M53" s="204">
        <v>-4521.0790240000006</v>
      </c>
      <c r="N53" s="204">
        <v>13339.367536</v>
      </c>
      <c r="O53" s="206">
        <v>3834</v>
      </c>
      <c r="P53" s="206">
        <v>6722</v>
      </c>
      <c r="Q53" s="204">
        <v>-2888</v>
      </c>
      <c r="R53" s="228"/>
      <c r="S53" s="228"/>
      <c r="T53" s="228">
        <v>0</v>
      </c>
      <c r="U53" s="206">
        <v>0</v>
      </c>
      <c r="V53" s="206">
        <v>199</v>
      </c>
      <c r="W53" s="207">
        <v>-199</v>
      </c>
      <c r="X53" s="199"/>
      <c r="Y53" s="200"/>
      <c r="Z53" s="200"/>
      <c r="AA53" s="200"/>
    </row>
    <row r="54" spans="1:27" ht="18.75">
      <c r="A54" s="193">
        <v>46</v>
      </c>
      <c r="B54" s="218" t="s">
        <v>237</v>
      </c>
      <c r="C54" s="197">
        <v>37881.964726999999</v>
      </c>
      <c r="D54" s="197">
        <v>39502.541665999997</v>
      </c>
      <c r="E54" s="197">
        <v>-1620.5769389999987</v>
      </c>
      <c r="F54" s="197">
        <v>77384.506392999989</v>
      </c>
      <c r="G54" s="197"/>
      <c r="H54" s="197"/>
      <c r="I54" s="197">
        <v>0</v>
      </c>
      <c r="J54" s="197">
        <v>0</v>
      </c>
      <c r="K54" s="197">
        <v>1009.25</v>
      </c>
      <c r="L54" s="197">
        <v>1266.2362350000001</v>
      </c>
      <c r="M54" s="197">
        <v>-256.98623500000008</v>
      </c>
      <c r="N54" s="197">
        <v>2275.4862350000003</v>
      </c>
      <c r="O54" s="197">
        <v>6948</v>
      </c>
      <c r="P54" s="197">
        <v>8084</v>
      </c>
      <c r="Q54" s="197">
        <v>-1136</v>
      </c>
      <c r="R54" s="197"/>
      <c r="S54" s="197"/>
      <c r="T54" s="197">
        <v>0</v>
      </c>
      <c r="U54" s="197">
        <v>145</v>
      </c>
      <c r="V54" s="197">
        <v>1764</v>
      </c>
      <c r="W54" s="198">
        <v>-1619</v>
      </c>
      <c r="X54" s="199"/>
      <c r="Y54" s="200"/>
      <c r="Z54" s="200"/>
      <c r="AA54" s="200"/>
    </row>
    <row r="55" spans="1:27" ht="18.75">
      <c r="A55" s="222">
        <v>47</v>
      </c>
      <c r="B55" s="238" t="s">
        <v>218</v>
      </c>
      <c r="C55" s="206">
        <v>34026.600127999998</v>
      </c>
      <c r="D55" s="206">
        <v>34014.050810000001</v>
      </c>
      <c r="E55" s="204">
        <v>12.549317999997584</v>
      </c>
      <c r="F55" s="204">
        <v>68040.650938000006</v>
      </c>
      <c r="G55" s="204"/>
      <c r="H55" s="204"/>
      <c r="I55" s="204">
        <v>0</v>
      </c>
      <c r="J55" s="204">
        <v>0</v>
      </c>
      <c r="K55" s="206">
        <v>2695.4020999999998</v>
      </c>
      <c r="L55" s="206">
        <v>5420.6931789999999</v>
      </c>
      <c r="M55" s="204">
        <v>-2725.2910790000001</v>
      </c>
      <c r="N55" s="204">
        <v>8116.0952789999992</v>
      </c>
      <c r="O55" s="206">
        <v>4097</v>
      </c>
      <c r="P55" s="206">
        <v>6616</v>
      </c>
      <c r="Q55" s="204">
        <v>-2519</v>
      </c>
      <c r="R55" s="228"/>
      <c r="S55" s="228"/>
      <c r="T55" s="228">
        <v>0</v>
      </c>
      <c r="U55" s="206">
        <v>237</v>
      </c>
      <c r="V55" s="206">
        <v>1936</v>
      </c>
      <c r="W55" s="207">
        <v>-1699</v>
      </c>
      <c r="X55" s="199"/>
      <c r="Y55" s="200"/>
      <c r="Z55" s="200"/>
      <c r="AA55" s="200"/>
    </row>
    <row r="56" spans="1:27" ht="18.75">
      <c r="A56" s="193">
        <v>48</v>
      </c>
      <c r="B56" s="218" t="s">
        <v>262</v>
      </c>
      <c r="C56" s="197">
        <v>38328.811056999999</v>
      </c>
      <c r="D56" s="197">
        <v>30473.060469</v>
      </c>
      <c r="E56" s="197">
        <v>7855.750587999999</v>
      </c>
      <c r="F56" s="197">
        <v>68801.871526000003</v>
      </c>
      <c r="G56" s="197"/>
      <c r="H56" s="197"/>
      <c r="I56" s="197">
        <v>0</v>
      </c>
      <c r="J56" s="197">
        <v>0</v>
      </c>
      <c r="K56" s="197">
        <v>8287.9011740000005</v>
      </c>
      <c r="L56" s="197">
        <v>6356.0252559999999</v>
      </c>
      <c r="M56" s="197">
        <v>1931.8759180000006</v>
      </c>
      <c r="N56" s="197">
        <v>14643.92643</v>
      </c>
      <c r="O56" s="197">
        <v>6369</v>
      </c>
      <c r="P56" s="197">
        <v>1774</v>
      </c>
      <c r="Q56" s="197">
        <v>4595</v>
      </c>
      <c r="R56" s="197"/>
      <c r="S56" s="197"/>
      <c r="T56" s="197">
        <v>0</v>
      </c>
      <c r="U56" s="197">
        <v>26</v>
      </c>
      <c r="V56" s="197">
        <v>539</v>
      </c>
      <c r="W56" s="198">
        <v>-513</v>
      </c>
      <c r="X56" s="199"/>
      <c r="Y56" s="200"/>
      <c r="Z56" s="200"/>
      <c r="AA56" s="200"/>
    </row>
    <row r="57" spans="1:27" ht="18.75">
      <c r="A57" s="222">
        <v>49</v>
      </c>
      <c r="B57" s="238" t="s">
        <v>270</v>
      </c>
      <c r="C57" s="206">
        <v>39769.836324999997</v>
      </c>
      <c r="D57" s="206">
        <v>37107.343006000003</v>
      </c>
      <c r="E57" s="204">
        <v>2662.4933189999938</v>
      </c>
      <c r="F57" s="204">
        <v>76877.179330999992</v>
      </c>
      <c r="G57" s="204"/>
      <c r="H57" s="204"/>
      <c r="I57" s="204">
        <v>0</v>
      </c>
      <c r="J57" s="204">
        <v>0</v>
      </c>
      <c r="K57" s="206">
        <v>10268.477926</v>
      </c>
      <c r="L57" s="206">
        <v>10321.502307999999</v>
      </c>
      <c r="M57" s="204">
        <v>-53.024381999999605</v>
      </c>
      <c r="N57" s="204">
        <v>20589.980233999999</v>
      </c>
      <c r="O57" s="206">
        <v>4747</v>
      </c>
      <c r="P57" s="206">
        <v>1482</v>
      </c>
      <c r="Q57" s="204">
        <v>3265</v>
      </c>
      <c r="R57" s="228"/>
      <c r="S57" s="228"/>
      <c r="T57" s="228">
        <v>0</v>
      </c>
      <c r="U57" s="239">
        <v>155</v>
      </c>
      <c r="V57" s="206">
        <v>171</v>
      </c>
      <c r="W57" s="207">
        <v>-16</v>
      </c>
      <c r="X57" s="199"/>
      <c r="Y57" s="200"/>
      <c r="Z57" s="200"/>
      <c r="AA57" s="200"/>
    </row>
    <row r="58" spans="1:27" ht="18.75">
      <c r="A58" s="193">
        <v>50</v>
      </c>
      <c r="B58" s="218" t="s">
        <v>202</v>
      </c>
      <c r="C58" s="197">
        <v>48608.369015999997</v>
      </c>
      <c r="D58" s="197">
        <v>30997.114256000001</v>
      </c>
      <c r="E58" s="197">
        <v>17611.254759999996</v>
      </c>
      <c r="F58" s="197">
        <v>79605.483271999998</v>
      </c>
      <c r="G58" s="197"/>
      <c r="H58" s="197"/>
      <c r="I58" s="197">
        <v>0</v>
      </c>
      <c r="J58" s="197">
        <v>0</v>
      </c>
      <c r="K58" s="197">
        <v>20138.146433000002</v>
      </c>
      <c r="L58" s="197">
        <v>13686.215257</v>
      </c>
      <c r="M58" s="197">
        <v>6451.9311760000019</v>
      </c>
      <c r="N58" s="197">
        <v>33824.361690000005</v>
      </c>
      <c r="O58" s="197">
        <v>30945</v>
      </c>
      <c r="P58" s="197">
        <v>27591</v>
      </c>
      <c r="Q58" s="197">
        <v>3354</v>
      </c>
      <c r="R58" s="197"/>
      <c r="S58" s="197"/>
      <c r="T58" s="197">
        <v>0</v>
      </c>
      <c r="U58" s="197">
        <v>9358</v>
      </c>
      <c r="V58" s="197">
        <v>2442</v>
      </c>
      <c r="W58" s="198">
        <v>6916</v>
      </c>
      <c r="X58" s="199"/>
      <c r="Y58" s="200"/>
      <c r="Z58" s="200"/>
      <c r="AA58" s="200"/>
    </row>
    <row r="59" spans="1:27" ht="18.75">
      <c r="A59" s="222">
        <v>51</v>
      </c>
      <c r="B59" s="238" t="s">
        <v>239</v>
      </c>
      <c r="C59" s="206">
        <v>29196.262591999999</v>
      </c>
      <c r="D59" s="206">
        <v>23758.222645000002</v>
      </c>
      <c r="E59" s="204">
        <v>5438.0399469999975</v>
      </c>
      <c r="F59" s="204">
        <v>52954.485237000001</v>
      </c>
      <c r="G59" s="204"/>
      <c r="H59" s="204"/>
      <c r="I59" s="204">
        <v>0</v>
      </c>
      <c r="J59" s="204">
        <v>0</v>
      </c>
      <c r="K59" s="206">
        <v>2805.6526819999999</v>
      </c>
      <c r="L59" s="206">
        <v>3322.13447</v>
      </c>
      <c r="M59" s="204">
        <v>-516.48178800000005</v>
      </c>
      <c r="N59" s="204">
        <v>6127.7871519999999</v>
      </c>
      <c r="O59" s="206">
        <v>1158</v>
      </c>
      <c r="P59" s="206">
        <v>1265</v>
      </c>
      <c r="Q59" s="204">
        <v>-107</v>
      </c>
      <c r="R59" s="228"/>
      <c r="S59" s="228"/>
      <c r="T59" s="228">
        <v>0</v>
      </c>
      <c r="U59" s="206">
        <v>79</v>
      </c>
      <c r="V59" s="206">
        <v>241</v>
      </c>
      <c r="W59" s="207">
        <v>-162</v>
      </c>
      <c r="X59" s="199"/>
      <c r="Y59" s="200"/>
      <c r="Z59" s="200"/>
      <c r="AA59" s="200"/>
    </row>
    <row r="60" spans="1:27" ht="18.75">
      <c r="A60" s="193">
        <v>52</v>
      </c>
      <c r="B60" s="218" t="s">
        <v>70</v>
      </c>
      <c r="C60" s="197">
        <v>28447.562304999999</v>
      </c>
      <c r="D60" s="197">
        <v>25887.213738999999</v>
      </c>
      <c r="E60" s="197">
        <v>2560.3485660000006</v>
      </c>
      <c r="F60" s="197">
        <v>54334.776043999998</v>
      </c>
      <c r="G60" s="197"/>
      <c r="H60" s="197"/>
      <c r="I60" s="197">
        <v>0</v>
      </c>
      <c r="J60" s="197">
        <v>0</v>
      </c>
      <c r="K60" s="197">
        <v>3169.4073800000001</v>
      </c>
      <c r="L60" s="197">
        <v>1023.14</v>
      </c>
      <c r="M60" s="197">
        <v>2146.2673800000002</v>
      </c>
      <c r="N60" s="197">
        <v>4192.54738</v>
      </c>
      <c r="O60" s="197">
        <v>1868.9356029999999</v>
      </c>
      <c r="P60" s="197">
        <v>841.291561</v>
      </c>
      <c r="Q60" s="197">
        <v>1027.6440419999999</v>
      </c>
      <c r="R60" s="197"/>
      <c r="S60" s="197"/>
      <c r="T60" s="197">
        <v>0</v>
      </c>
      <c r="U60" s="197">
        <v>572.25018899999998</v>
      </c>
      <c r="V60" s="197">
        <v>126.975998</v>
      </c>
      <c r="W60" s="198">
        <v>445.27419099999997</v>
      </c>
      <c r="X60" s="199"/>
      <c r="Y60" s="200"/>
      <c r="Z60" s="200"/>
      <c r="AA60" s="200"/>
    </row>
    <row r="61" spans="1:27" ht="18.75">
      <c r="A61" s="222">
        <v>53</v>
      </c>
      <c r="B61" s="238" t="s">
        <v>280</v>
      </c>
      <c r="C61" s="206">
        <v>28410.165552999999</v>
      </c>
      <c r="D61" s="206">
        <v>20823.563689999999</v>
      </c>
      <c r="E61" s="204">
        <v>7586.6018629999999</v>
      </c>
      <c r="F61" s="204">
        <v>49233.729242999994</v>
      </c>
      <c r="G61" s="204"/>
      <c r="H61" s="204"/>
      <c r="I61" s="204">
        <v>0</v>
      </c>
      <c r="J61" s="204">
        <v>0</v>
      </c>
      <c r="K61" s="206">
        <v>3220.8586660000001</v>
      </c>
      <c r="L61" s="206">
        <v>3200.9326970000002</v>
      </c>
      <c r="M61" s="204">
        <v>19.925968999999895</v>
      </c>
      <c r="N61" s="204">
        <v>6421.7913630000003</v>
      </c>
      <c r="O61" s="206">
        <v>1672</v>
      </c>
      <c r="P61" s="206">
        <v>58</v>
      </c>
      <c r="Q61" s="204">
        <v>1614</v>
      </c>
      <c r="R61" s="228"/>
      <c r="S61" s="228"/>
      <c r="T61" s="228">
        <v>0</v>
      </c>
      <c r="U61" s="206">
        <v>0</v>
      </c>
      <c r="V61" s="206">
        <v>58</v>
      </c>
      <c r="W61" s="207">
        <v>-58</v>
      </c>
      <c r="X61" s="199"/>
      <c r="Y61" s="200"/>
      <c r="Z61" s="200"/>
      <c r="AA61" s="200"/>
    </row>
    <row r="62" spans="1:27" ht="18.75">
      <c r="A62" s="193">
        <v>54</v>
      </c>
      <c r="B62" s="218" t="s">
        <v>223</v>
      </c>
      <c r="C62" s="197">
        <v>28931.338693000002</v>
      </c>
      <c r="D62" s="197">
        <v>12092.343756</v>
      </c>
      <c r="E62" s="197">
        <v>16838.994937000003</v>
      </c>
      <c r="F62" s="197">
        <v>41023.682449</v>
      </c>
      <c r="G62" s="197"/>
      <c r="H62" s="197"/>
      <c r="I62" s="197">
        <v>0</v>
      </c>
      <c r="J62" s="197">
        <v>0</v>
      </c>
      <c r="K62" s="197">
        <v>4875.5761480000001</v>
      </c>
      <c r="L62" s="197">
        <v>8559.8734839999997</v>
      </c>
      <c r="M62" s="197">
        <v>-3684.2973359999996</v>
      </c>
      <c r="N62" s="197">
        <v>13435.449632</v>
      </c>
      <c r="O62" s="197">
        <v>12283.723613</v>
      </c>
      <c r="P62" s="197">
        <v>968.14183300000002</v>
      </c>
      <c r="Q62" s="197">
        <v>11315.58178</v>
      </c>
      <c r="R62" s="197"/>
      <c r="S62" s="197"/>
      <c r="T62" s="197">
        <v>0</v>
      </c>
      <c r="U62" s="197">
        <v>0</v>
      </c>
      <c r="V62" s="197">
        <v>207.095461</v>
      </c>
      <c r="W62" s="198">
        <v>-207.095461</v>
      </c>
      <c r="X62" s="199"/>
      <c r="Y62" s="200"/>
      <c r="Z62" s="200"/>
      <c r="AA62" s="200"/>
    </row>
    <row r="63" spans="1:27" ht="18.75">
      <c r="A63" s="222">
        <v>55</v>
      </c>
      <c r="B63" s="238" t="s">
        <v>69</v>
      </c>
      <c r="C63" s="206">
        <v>36481.782341999999</v>
      </c>
      <c r="D63" s="206">
        <v>39771.424067</v>
      </c>
      <c r="E63" s="204">
        <v>-3289.6417250000013</v>
      </c>
      <c r="F63" s="204">
        <v>76253.206409000006</v>
      </c>
      <c r="G63" s="204"/>
      <c r="H63" s="204"/>
      <c r="I63" s="204">
        <v>0</v>
      </c>
      <c r="J63" s="204">
        <v>0</v>
      </c>
      <c r="K63" s="206">
        <v>13393.307843000001</v>
      </c>
      <c r="L63" s="206">
        <v>8521.2770710000004</v>
      </c>
      <c r="M63" s="204">
        <v>4872.0307720000001</v>
      </c>
      <c r="N63" s="204">
        <v>21914.584913999999</v>
      </c>
      <c r="O63" s="206">
        <v>2172.7949229999999</v>
      </c>
      <c r="P63" s="206">
        <v>6618.5924519999999</v>
      </c>
      <c r="Q63" s="204">
        <v>-4445.7975289999995</v>
      </c>
      <c r="R63" s="228"/>
      <c r="S63" s="228"/>
      <c r="T63" s="228">
        <v>0</v>
      </c>
      <c r="U63" s="206">
        <v>54.228011000000002</v>
      </c>
      <c r="V63" s="206">
        <v>655.46277199999997</v>
      </c>
      <c r="W63" s="207">
        <v>-601.23476099999993</v>
      </c>
      <c r="X63" s="199"/>
      <c r="Y63" s="200"/>
      <c r="Z63" s="200"/>
      <c r="AA63" s="200"/>
    </row>
    <row r="64" spans="1:27" ht="18.75">
      <c r="A64" s="193">
        <v>56</v>
      </c>
      <c r="B64" s="218" t="s">
        <v>259</v>
      </c>
      <c r="C64" s="197">
        <v>25973.200579</v>
      </c>
      <c r="D64" s="197">
        <v>21812.438170000001</v>
      </c>
      <c r="E64" s="197">
        <v>4160.762408999999</v>
      </c>
      <c r="F64" s="197">
        <v>47785.638749000005</v>
      </c>
      <c r="G64" s="197"/>
      <c r="H64" s="197"/>
      <c r="I64" s="197">
        <v>0</v>
      </c>
      <c r="J64" s="197">
        <v>0</v>
      </c>
      <c r="K64" s="197">
        <v>2956.6131650000002</v>
      </c>
      <c r="L64" s="197">
        <v>3172.403491</v>
      </c>
      <c r="M64" s="197">
        <v>-215.79032599999982</v>
      </c>
      <c r="N64" s="197">
        <v>6129.0166559999998</v>
      </c>
      <c r="O64" s="197">
        <v>8403</v>
      </c>
      <c r="P64" s="197">
        <v>4910</v>
      </c>
      <c r="Q64" s="197">
        <v>3493</v>
      </c>
      <c r="R64" s="197"/>
      <c r="S64" s="197"/>
      <c r="T64" s="197">
        <v>0</v>
      </c>
      <c r="U64" s="197">
        <v>0</v>
      </c>
      <c r="V64" s="197">
        <v>249</v>
      </c>
      <c r="W64" s="198">
        <v>-249</v>
      </c>
      <c r="X64" s="199"/>
      <c r="Y64" s="200"/>
      <c r="Z64" s="200"/>
      <c r="AA64" s="200"/>
    </row>
    <row r="65" spans="1:27" ht="18.75">
      <c r="A65" s="222">
        <v>57</v>
      </c>
      <c r="B65" s="238" t="s">
        <v>277</v>
      </c>
      <c r="C65" s="206">
        <v>32518.406318000001</v>
      </c>
      <c r="D65" s="206">
        <v>28881.916626999999</v>
      </c>
      <c r="E65" s="204">
        <v>3636.4896910000025</v>
      </c>
      <c r="F65" s="204">
        <v>61400.322945</v>
      </c>
      <c r="G65" s="204"/>
      <c r="H65" s="204"/>
      <c r="I65" s="204">
        <v>0</v>
      </c>
      <c r="J65" s="204">
        <v>0</v>
      </c>
      <c r="K65" s="206">
        <v>9745.8034819999993</v>
      </c>
      <c r="L65" s="206">
        <v>6211.0540959999998</v>
      </c>
      <c r="M65" s="204">
        <v>3534.7493859999995</v>
      </c>
      <c r="N65" s="204">
        <v>15956.857577999999</v>
      </c>
      <c r="O65" s="206">
        <v>1282.510055</v>
      </c>
      <c r="P65" s="206">
        <v>89.816964999999996</v>
      </c>
      <c r="Q65" s="204">
        <v>1192.69309</v>
      </c>
      <c r="R65" s="228"/>
      <c r="S65" s="228"/>
      <c r="T65" s="228">
        <v>0</v>
      </c>
      <c r="U65" s="206">
        <v>281.37332199999997</v>
      </c>
      <c r="V65" s="206">
        <v>0</v>
      </c>
      <c r="W65" s="207">
        <v>281.37332199999997</v>
      </c>
      <c r="X65" s="199"/>
      <c r="Y65" s="200"/>
      <c r="Z65" s="200"/>
      <c r="AA65" s="200"/>
    </row>
    <row r="66" spans="1:27" ht="18.75">
      <c r="A66" s="193">
        <v>58</v>
      </c>
      <c r="B66" s="218" t="s">
        <v>253</v>
      </c>
      <c r="C66" s="197">
        <v>29568.195426999999</v>
      </c>
      <c r="D66" s="197">
        <v>32066.613291000001</v>
      </c>
      <c r="E66" s="197">
        <v>-2498.4178640000027</v>
      </c>
      <c r="F66" s="197">
        <v>61634.808718</v>
      </c>
      <c r="G66" s="197"/>
      <c r="H66" s="197"/>
      <c r="I66" s="197">
        <v>0</v>
      </c>
      <c r="J66" s="197">
        <v>0</v>
      </c>
      <c r="K66" s="197">
        <v>7951.1494270000003</v>
      </c>
      <c r="L66" s="197">
        <v>6550.8748750000004</v>
      </c>
      <c r="M66" s="197">
        <v>1400.2745519999999</v>
      </c>
      <c r="N66" s="197">
        <v>14502.024302000002</v>
      </c>
      <c r="O66" s="197">
        <v>2910</v>
      </c>
      <c r="P66" s="197">
        <v>1438</v>
      </c>
      <c r="Q66" s="197">
        <v>1472</v>
      </c>
      <c r="R66" s="197"/>
      <c r="S66" s="197"/>
      <c r="T66" s="197">
        <v>0</v>
      </c>
      <c r="U66" s="197">
        <v>1486</v>
      </c>
      <c r="V66" s="197">
        <v>310</v>
      </c>
      <c r="W66" s="198">
        <v>1176</v>
      </c>
      <c r="X66" s="199"/>
      <c r="Y66" s="200"/>
      <c r="Z66" s="200"/>
      <c r="AA66" s="200"/>
    </row>
    <row r="67" spans="1:27" ht="18.75">
      <c r="A67" s="222">
        <v>59</v>
      </c>
      <c r="B67" s="238" t="s">
        <v>290</v>
      </c>
      <c r="C67" s="204">
        <v>20079.111613000001</v>
      </c>
      <c r="D67" s="204">
        <v>18499.214334</v>
      </c>
      <c r="E67" s="204">
        <v>1579.8972790000007</v>
      </c>
      <c r="F67" s="204">
        <v>38578.325947000005</v>
      </c>
      <c r="G67" s="204"/>
      <c r="H67" s="204"/>
      <c r="I67" s="204">
        <v>0</v>
      </c>
      <c r="J67" s="204">
        <v>0</v>
      </c>
      <c r="K67" s="204">
        <v>846.20280000000002</v>
      </c>
      <c r="L67" s="204">
        <v>1826.1732810000001</v>
      </c>
      <c r="M67" s="204">
        <v>-979.97048100000006</v>
      </c>
      <c r="N67" s="204">
        <v>2672.3760810000003</v>
      </c>
      <c r="O67" s="204">
        <v>1284</v>
      </c>
      <c r="P67" s="204">
        <v>1660</v>
      </c>
      <c r="Q67" s="204">
        <v>-376</v>
      </c>
      <c r="R67" s="204"/>
      <c r="S67" s="204"/>
      <c r="T67" s="204">
        <v>0</v>
      </c>
      <c r="U67" s="204">
        <v>0</v>
      </c>
      <c r="V67" s="204">
        <v>456</v>
      </c>
      <c r="W67" s="207">
        <v>-456</v>
      </c>
      <c r="X67" s="199"/>
      <c r="Y67" s="200"/>
      <c r="Z67" s="200"/>
      <c r="AA67" s="200"/>
    </row>
    <row r="68" spans="1:27" ht="18.75">
      <c r="A68" s="193">
        <v>60</v>
      </c>
      <c r="B68" s="218" t="s">
        <v>74</v>
      </c>
      <c r="C68" s="219">
        <v>18909.261208</v>
      </c>
      <c r="D68" s="219">
        <v>20641.170193999998</v>
      </c>
      <c r="E68" s="197">
        <v>-1731.9089859999985</v>
      </c>
      <c r="F68" s="197">
        <v>39550.431402000002</v>
      </c>
      <c r="G68" s="197"/>
      <c r="H68" s="197"/>
      <c r="I68" s="197">
        <v>0</v>
      </c>
      <c r="J68" s="197">
        <v>0</v>
      </c>
      <c r="K68" s="219">
        <v>211.01</v>
      </c>
      <c r="L68" s="219">
        <v>2329.8200000000002</v>
      </c>
      <c r="M68" s="197">
        <v>-2118.8100000000004</v>
      </c>
      <c r="N68" s="197">
        <v>2540.83</v>
      </c>
      <c r="O68" s="219">
        <v>3493</v>
      </c>
      <c r="P68" s="219">
        <v>6697</v>
      </c>
      <c r="Q68" s="197">
        <v>-3204</v>
      </c>
      <c r="R68" s="220"/>
      <c r="S68" s="220"/>
      <c r="T68" s="220">
        <v>0</v>
      </c>
      <c r="U68" s="219">
        <v>0</v>
      </c>
      <c r="V68" s="219">
        <v>2978</v>
      </c>
      <c r="W68" s="198">
        <v>-2978</v>
      </c>
      <c r="X68" s="199"/>
      <c r="Y68" s="200"/>
      <c r="Z68" s="200"/>
      <c r="AA68" s="200"/>
    </row>
    <row r="69" spans="1:27" ht="18.75">
      <c r="A69" s="222">
        <v>61</v>
      </c>
      <c r="B69" s="238" t="s">
        <v>325</v>
      </c>
      <c r="C69" s="204">
        <v>18126.681082999999</v>
      </c>
      <c r="D69" s="204">
        <v>16208.33531</v>
      </c>
      <c r="E69" s="204">
        <v>1918.3457729999991</v>
      </c>
      <c r="F69" s="204">
        <v>34335.016392999998</v>
      </c>
      <c r="G69" s="204"/>
      <c r="H69" s="204"/>
      <c r="I69" s="204">
        <v>0</v>
      </c>
      <c r="J69" s="204">
        <v>0</v>
      </c>
      <c r="K69" s="204">
        <v>2019.519661</v>
      </c>
      <c r="L69" s="204">
        <v>4720.542383</v>
      </c>
      <c r="M69" s="204">
        <v>-2701.0227219999997</v>
      </c>
      <c r="N69" s="204">
        <v>6740.0620440000002</v>
      </c>
      <c r="O69" s="204">
        <v>6698.4093899999998</v>
      </c>
      <c r="P69" s="204">
        <v>2908.6026980000001</v>
      </c>
      <c r="Q69" s="204">
        <v>3789.8066919999997</v>
      </c>
      <c r="R69" s="204"/>
      <c r="S69" s="204"/>
      <c r="T69" s="204">
        <v>0</v>
      </c>
      <c r="U69" s="204">
        <v>24.252521999999999</v>
      </c>
      <c r="V69" s="204">
        <v>2680.200429</v>
      </c>
      <c r="W69" s="207">
        <v>-2655.9479069999998</v>
      </c>
      <c r="X69" s="199"/>
      <c r="Y69" s="200"/>
      <c r="Z69" s="200"/>
      <c r="AA69" s="200"/>
    </row>
    <row r="70" spans="1:27" ht="18.75">
      <c r="A70" s="193">
        <v>62</v>
      </c>
      <c r="B70" s="218" t="s">
        <v>264</v>
      </c>
      <c r="C70" s="219">
        <v>22524.762381</v>
      </c>
      <c r="D70" s="219">
        <v>23925.016844999998</v>
      </c>
      <c r="E70" s="197">
        <v>-1400.2544639999978</v>
      </c>
      <c r="F70" s="197">
        <v>46449.779225999999</v>
      </c>
      <c r="G70" s="197"/>
      <c r="H70" s="197"/>
      <c r="I70" s="197">
        <v>0</v>
      </c>
      <c r="J70" s="197">
        <v>0</v>
      </c>
      <c r="K70" s="219">
        <v>8867.4478500000005</v>
      </c>
      <c r="L70" s="219">
        <v>6585.8599629999999</v>
      </c>
      <c r="M70" s="197">
        <v>2281.5878870000006</v>
      </c>
      <c r="N70" s="197">
        <v>15453.307812999999</v>
      </c>
      <c r="O70" s="219">
        <v>7824</v>
      </c>
      <c r="P70" s="219">
        <v>4678</v>
      </c>
      <c r="Q70" s="197">
        <v>3146</v>
      </c>
      <c r="R70" s="220"/>
      <c r="S70" s="220"/>
      <c r="T70" s="220">
        <v>0</v>
      </c>
      <c r="U70" s="219">
        <v>1999</v>
      </c>
      <c r="V70" s="219">
        <v>226</v>
      </c>
      <c r="W70" s="198">
        <v>1773</v>
      </c>
      <c r="X70" s="199"/>
      <c r="Y70" s="200"/>
      <c r="Z70" s="200"/>
      <c r="AA70" s="200"/>
    </row>
    <row r="71" spans="1:27" ht="18.75">
      <c r="A71" s="222">
        <v>63</v>
      </c>
      <c r="B71" s="238" t="s">
        <v>242</v>
      </c>
      <c r="C71" s="204">
        <v>10236.871214999999</v>
      </c>
      <c r="D71" s="204">
        <v>18257.607097</v>
      </c>
      <c r="E71" s="204">
        <v>-8020.7358820000009</v>
      </c>
      <c r="F71" s="204">
        <v>28494.478311999999</v>
      </c>
      <c r="G71" s="204"/>
      <c r="H71" s="204"/>
      <c r="I71" s="204">
        <v>0</v>
      </c>
      <c r="J71" s="204">
        <v>0</v>
      </c>
      <c r="K71" s="204">
        <v>1256.0476329999999</v>
      </c>
      <c r="L71" s="204">
        <v>1989.0465810000001</v>
      </c>
      <c r="M71" s="204">
        <v>-732.99894800000015</v>
      </c>
      <c r="N71" s="204">
        <v>3245.0942139999997</v>
      </c>
      <c r="O71" s="204">
        <v>0</v>
      </c>
      <c r="P71" s="204">
        <v>4725</v>
      </c>
      <c r="Q71" s="204">
        <v>-4725</v>
      </c>
      <c r="R71" s="204"/>
      <c r="S71" s="204"/>
      <c r="T71" s="204">
        <v>0</v>
      </c>
      <c r="U71" s="204">
        <v>0</v>
      </c>
      <c r="V71" s="204">
        <v>760</v>
      </c>
      <c r="W71" s="207">
        <v>-760</v>
      </c>
      <c r="X71" s="199"/>
      <c r="Y71" s="200"/>
      <c r="Z71" s="200"/>
      <c r="AA71" s="200"/>
    </row>
    <row r="72" spans="1:27" ht="18.75">
      <c r="A72" s="193">
        <v>64</v>
      </c>
      <c r="B72" s="218" t="s">
        <v>292</v>
      </c>
      <c r="C72" s="219">
        <v>7009.8071689999997</v>
      </c>
      <c r="D72" s="219">
        <v>861.18849999999998</v>
      </c>
      <c r="E72" s="197">
        <v>6148.6186689999995</v>
      </c>
      <c r="F72" s="197">
        <v>7870.9956689999999</v>
      </c>
      <c r="G72" s="197"/>
      <c r="H72" s="197"/>
      <c r="I72" s="197">
        <v>0</v>
      </c>
      <c r="J72" s="197">
        <v>0</v>
      </c>
      <c r="K72" s="219">
        <v>1637.2892830000001</v>
      </c>
      <c r="L72" s="219">
        <v>254.4</v>
      </c>
      <c r="M72" s="197">
        <v>1382.889283</v>
      </c>
      <c r="N72" s="197">
        <v>1891.6892830000002</v>
      </c>
      <c r="O72" s="219">
        <v>4662</v>
      </c>
      <c r="P72" s="219">
        <v>0</v>
      </c>
      <c r="Q72" s="197">
        <v>4662</v>
      </c>
      <c r="R72" s="220"/>
      <c r="S72" s="220"/>
      <c r="T72" s="220">
        <v>0</v>
      </c>
      <c r="U72" s="219">
        <v>10</v>
      </c>
      <c r="V72" s="219">
        <v>0</v>
      </c>
      <c r="W72" s="198">
        <v>10</v>
      </c>
      <c r="X72" s="199"/>
      <c r="Y72" s="200"/>
      <c r="Z72" s="200"/>
      <c r="AA72" s="200"/>
    </row>
    <row r="73" spans="1:27" ht="18.75">
      <c r="A73" s="222">
        <v>65</v>
      </c>
      <c r="B73" s="238" t="s">
        <v>83</v>
      </c>
      <c r="C73" s="204">
        <v>7327.0700440000001</v>
      </c>
      <c r="D73" s="204">
        <v>6975.5735780000005</v>
      </c>
      <c r="E73" s="204">
        <v>351.4964659999996</v>
      </c>
      <c r="F73" s="204">
        <v>14302.643622</v>
      </c>
      <c r="G73" s="204"/>
      <c r="H73" s="204"/>
      <c r="I73" s="204">
        <v>0</v>
      </c>
      <c r="J73" s="204">
        <v>0</v>
      </c>
      <c r="K73" s="204">
        <v>2335.9463040000001</v>
      </c>
      <c r="L73" s="204">
        <v>2488.1493019999998</v>
      </c>
      <c r="M73" s="204">
        <v>-152.20299799999975</v>
      </c>
      <c r="N73" s="204">
        <v>4824.0956059999999</v>
      </c>
      <c r="O73" s="204">
        <v>5434</v>
      </c>
      <c r="P73" s="204">
        <v>344</v>
      </c>
      <c r="Q73" s="204">
        <v>5090</v>
      </c>
      <c r="R73" s="204"/>
      <c r="S73" s="204"/>
      <c r="T73" s="204">
        <v>0</v>
      </c>
      <c r="U73" s="204">
        <v>0</v>
      </c>
      <c r="V73" s="204">
        <v>334</v>
      </c>
      <c r="W73" s="207">
        <v>-334</v>
      </c>
      <c r="X73" s="199"/>
      <c r="Y73" s="200"/>
      <c r="Z73" s="200"/>
      <c r="AA73" s="200"/>
    </row>
    <row r="74" spans="1:27" ht="18.75">
      <c r="A74" s="193">
        <v>66</v>
      </c>
      <c r="B74" s="218" t="s">
        <v>255</v>
      </c>
      <c r="C74" s="219">
        <v>5770.7910240000001</v>
      </c>
      <c r="D74" s="219">
        <v>5441.709132</v>
      </c>
      <c r="E74" s="197">
        <v>329.08189200000015</v>
      </c>
      <c r="F74" s="197">
        <v>11212.500156</v>
      </c>
      <c r="G74" s="197"/>
      <c r="H74" s="197"/>
      <c r="I74" s="197">
        <v>0</v>
      </c>
      <c r="J74" s="197">
        <v>0</v>
      </c>
      <c r="K74" s="219">
        <v>1163.678095</v>
      </c>
      <c r="L74" s="219">
        <v>480.02173199999999</v>
      </c>
      <c r="M74" s="197">
        <v>683.65636300000006</v>
      </c>
      <c r="N74" s="197">
        <v>1643.6998269999999</v>
      </c>
      <c r="O74" s="219">
        <v>4284</v>
      </c>
      <c r="P74" s="219">
        <v>3023</v>
      </c>
      <c r="Q74" s="197">
        <v>1261</v>
      </c>
      <c r="R74" s="220"/>
      <c r="S74" s="220"/>
      <c r="T74" s="220">
        <v>0</v>
      </c>
      <c r="U74" s="219">
        <v>819</v>
      </c>
      <c r="V74" s="219">
        <v>170</v>
      </c>
      <c r="W74" s="198">
        <v>649</v>
      </c>
      <c r="X74" s="199"/>
      <c r="Y74" s="200"/>
      <c r="Z74" s="200"/>
      <c r="AA74" s="200"/>
    </row>
    <row r="75" spans="1:27" ht="18.75">
      <c r="A75" s="222">
        <v>67</v>
      </c>
      <c r="B75" s="238" t="s">
        <v>81</v>
      </c>
      <c r="C75" s="204">
        <v>1133.0640000000001</v>
      </c>
      <c r="D75" s="204">
        <v>962.98</v>
      </c>
      <c r="E75" s="204">
        <v>170.08400000000006</v>
      </c>
      <c r="F75" s="204">
        <v>2096.0439999999999</v>
      </c>
      <c r="G75" s="204"/>
      <c r="H75" s="204"/>
      <c r="I75" s="204">
        <v>0</v>
      </c>
      <c r="J75" s="204">
        <v>0</v>
      </c>
      <c r="K75" s="204">
        <v>682.3</v>
      </c>
      <c r="L75" s="204">
        <v>752.51</v>
      </c>
      <c r="M75" s="204">
        <v>-70.210000000000036</v>
      </c>
      <c r="N75" s="204">
        <v>1434.81</v>
      </c>
      <c r="O75" s="204">
        <v>4733</v>
      </c>
      <c r="P75" s="204">
        <v>31</v>
      </c>
      <c r="Q75" s="204">
        <v>4702</v>
      </c>
      <c r="R75" s="204"/>
      <c r="S75" s="204"/>
      <c r="T75" s="204">
        <v>0</v>
      </c>
      <c r="U75" s="204">
        <v>0</v>
      </c>
      <c r="V75" s="204">
        <v>31</v>
      </c>
      <c r="W75" s="207">
        <v>-31</v>
      </c>
      <c r="X75" s="199"/>
      <c r="Y75" s="200"/>
      <c r="Z75" s="200"/>
      <c r="AA75" s="200"/>
    </row>
    <row r="76" spans="1:27">
      <c r="A76" s="240" t="s">
        <v>326</v>
      </c>
      <c r="B76" s="241"/>
      <c r="C76" s="217">
        <f t="shared" ref="C76:W76" si="3">SUM(C28:C75)</f>
        <v>2907903.3007</v>
      </c>
      <c r="D76" s="217">
        <f t="shared" si="3"/>
        <v>3028232.1629670006</v>
      </c>
      <c r="E76" s="242">
        <f t="shared" si="3"/>
        <v>-120328.86226699997</v>
      </c>
      <c r="F76" s="243">
        <f t="shared" si="3"/>
        <v>5936135.4636669969</v>
      </c>
      <c r="G76" s="243">
        <f t="shared" si="3"/>
        <v>0</v>
      </c>
      <c r="H76" s="243">
        <f t="shared" si="3"/>
        <v>0</v>
      </c>
      <c r="I76" s="243">
        <f t="shared" si="3"/>
        <v>0</v>
      </c>
      <c r="J76" s="243">
        <f t="shared" si="3"/>
        <v>0</v>
      </c>
      <c r="K76" s="243">
        <f t="shared" si="3"/>
        <v>309185.79297400004</v>
      </c>
      <c r="L76" s="243">
        <f t="shared" si="3"/>
        <v>421516.83014099998</v>
      </c>
      <c r="M76" s="242">
        <f t="shared" si="3"/>
        <v>-112331.037167</v>
      </c>
      <c r="N76" s="217">
        <f t="shared" si="3"/>
        <v>730702.62311500032</v>
      </c>
      <c r="O76" s="217">
        <f t="shared" si="3"/>
        <v>730803.57831999997</v>
      </c>
      <c r="P76" s="217">
        <f t="shared" si="3"/>
        <v>717649.26275800017</v>
      </c>
      <c r="Q76" s="217">
        <f t="shared" si="3"/>
        <v>13154.315562000007</v>
      </c>
      <c r="R76" s="217">
        <f t="shared" si="3"/>
        <v>0</v>
      </c>
      <c r="S76" s="217">
        <f t="shared" si="3"/>
        <v>0</v>
      </c>
      <c r="T76" s="217">
        <f t="shared" si="3"/>
        <v>0</v>
      </c>
      <c r="U76" s="217">
        <f t="shared" si="3"/>
        <v>47132.113671999999</v>
      </c>
      <c r="V76" s="217">
        <f t="shared" si="3"/>
        <v>201295.62031</v>
      </c>
      <c r="W76" s="242">
        <f t="shared" si="3"/>
        <v>-154163.50663799996</v>
      </c>
    </row>
    <row r="77" spans="1:27" ht="19.5" thickBot="1">
      <c r="A77" s="244" t="s">
        <v>327</v>
      </c>
      <c r="B77" s="245"/>
      <c r="C77" s="246">
        <f>C76+C27+C25+C12+C14</f>
        <v>6311128.8734909995</v>
      </c>
      <c r="D77" s="246">
        <f t="shared" ref="D77:W77" si="4">D76+D27+D25+D12+D14</f>
        <v>4840969.2107380014</v>
      </c>
      <c r="E77" s="246">
        <f t="shared" si="4"/>
        <v>1470159.6627530002</v>
      </c>
      <c r="F77" s="246">
        <f t="shared" si="4"/>
        <v>11152098.084228998</v>
      </c>
      <c r="G77" s="246">
        <f t="shared" si="4"/>
        <v>0</v>
      </c>
      <c r="H77" s="246">
        <f t="shared" si="4"/>
        <v>0</v>
      </c>
      <c r="I77" s="246">
        <f t="shared" si="4"/>
        <v>0</v>
      </c>
      <c r="J77" s="246">
        <f t="shared" si="4"/>
        <v>0</v>
      </c>
      <c r="K77" s="246">
        <f t="shared" si="4"/>
        <v>833804.47328300006</v>
      </c>
      <c r="L77" s="246">
        <f t="shared" si="4"/>
        <v>727987.35098500003</v>
      </c>
      <c r="M77" s="246">
        <f t="shared" si="4"/>
        <v>105817.12229800002</v>
      </c>
      <c r="N77" s="246">
        <f t="shared" si="4"/>
        <v>1561791.8242680004</v>
      </c>
      <c r="O77" s="246">
        <f t="shared" si="4"/>
        <v>13425285.251481</v>
      </c>
      <c r="P77" s="246">
        <f t="shared" si="4"/>
        <v>5018845.8111230005</v>
      </c>
      <c r="Q77" s="246">
        <f t="shared" si="4"/>
        <v>8406439.4403579999</v>
      </c>
      <c r="R77" s="246">
        <f t="shared" si="4"/>
        <v>0</v>
      </c>
      <c r="S77" s="246">
        <f t="shared" si="4"/>
        <v>0</v>
      </c>
      <c r="T77" s="246">
        <f t="shared" si="4"/>
        <v>0</v>
      </c>
      <c r="U77" s="246">
        <f t="shared" si="4"/>
        <v>4315562.5132499998</v>
      </c>
      <c r="V77" s="246">
        <f t="shared" si="4"/>
        <v>1204321.6378799998</v>
      </c>
      <c r="W77" s="246">
        <f t="shared" si="4"/>
        <v>3111240.87537</v>
      </c>
    </row>
    <row r="78" spans="1:27" ht="19.5">
      <c r="B78" s="248" t="s">
        <v>328</v>
      </c>
      <c r="C78" s="249"/>
      <c r="D78" s="249"/>
      <c r="E78" s="249"/>
      <c r="F78" s="249"/>
      <c r="G78" s="249"/>
      <c r="H78" s="249"/>
      <c r="I78" s="249"/>
      <c r="J78" s="249"/>
      <c r="K78" s="249"/>
      <c r="L78" s="249"/>
      <c r="M78" s="249"/>
      <c r="N78" s="249"/>
      <c r="O78" s="249"/>
      <c r="P78" s="249"/>
    </row>
  </sheetData>
  <mergeCells count="15">
    <mergeCell ref="A12:B12"/>
    <mergeCell ref="A14:B14"/>
    <mergeCell ref="A25:B25"/>
    <mergeCell ref="A27:B27"/>
    <mergeCell ref="B1:U1"/>
    <mergeCell ref="A2:A4"/>
    <mergeCell ref="B2:B4"/>
    <mergeCell ref="C2:N2"/>
    <mergeCell ref="O2:W2"/>
    <mergeCell ref="C3:F3"/>
    <mergeCell ref="G3:J3"/>
    <mergeCell ref="K3:N3"/>
    <mergeCell ref="O3:Q3"/>
    <mergeCell ref="R3:T3"/>
    <mergeCell ref="U3:W3"/>
  </mergeCells>
  <pageMargins left="0.9055118110236221" right="0.9055118110236221" top="0.31496062992125984" bottom="0.11811023622047245" header="0.15748031496062992" footer="0.23622047244094491"/>
  <pageSetup paperSize="9" scale="41" orientation="portrait" r:id="rId1"/>
  <headerFooter>
    <oddHeader>&amp;L(پیوست3)</oddHeader>
  </headerFooter>
</worksheet>
</file>

<file path=xl/worksheets/sheet3.xml><?xml version="1.0" encoding="utf-8"?>
<worksheet xmlns="http://schemas.openxmlformats.org/spreadsheetml/2006/main" xmlns:r="http://schemas.openxmlformats.org/officeDocument/2006/relationships">
  <dimension ref="B1:P80"/>
  <sheetViews>
    <sheetView rightToLeft="1" zoomScaleNormal="100" workbookViewId="0">
      <pane ySplit="4" topLeftCell="A5" activePane="bottomLeft" state="frozen"/>
      <selection activeCell="B1" sqref="B1"/>
      <selection pane="bottomLeft" activeCell="C20" sqref="C20"/>
    </sheetView>
  </sheetViews>
  <sheetFormatPr defaultRowHeight="18"/>
  <cols>
    <col min="1" max="1" width="3.125" customWidth="1"/>
    <col min="2" max="2" width="6.5" style="1" customWidth="1"/>
    <col min="3" max="3" width="29" customWidth="1"/>
    <col min="4" max="4" width="13.5" style="58" customWidth="1"/>
    <col min="5" max="5" width="7.75" style="3" customWidth="1"/>
    <col min="6" max="6" width="9" style="3" hidden="1" customWidth="1"/>
    <col min="7" max="7" width="10.875" style="3" bestFit="1" customWidth="1"/>
    <col min="8" max="8" width="9" style="3" hidden="1" customWidth="1"/>
    <col min="9" max="9" width="10.75" style="3" bestFit="1" customWidth="1"/>
    <col min="10" max="10" width="9" style="3" hidden="1" customWidth="1"/>
    <col min="11" max="11" width="9.125" style="4" customWidth="1"/>
    <col min="12" max="12" width="9" style="4" hidden="1" customWidth="1"/>
    <col min="13" max="13" width="9" style="4"/>
    <col min="14" max="14" width="9" hidden="1" customWidth="1"/>
    <col min="15" max="15" width="9" style="5" hidden="1" customWidth="1"/>
    <col min="16" max="16" width="11.125" style="3" customWidth="1"/>
  </cols>
  <sheetData>
    <row r="1" spans="2:16" ht="17.25" customHeight="1" thickBot="1">
      <c r="D1" s="2"/>
    </row>
    <row r="2" spans="2:16" ht="25.5" customHeight="1">
      <c r="B2" s="6"/>
      <c r="C2" s="339" t="s">
        <v>0</v>
      </c>
      <c r="D2" s="339"/>
      <c r="E2" s="339"/>
      <c r="F2" s="339"/>
      <c r="G2" s="339"/>
      <c r="H2" s="339"/>
      <c r="I2" s="339"/>
      <c r="J2" s="339"/>
      <c r="K2" s="339"/>
      <c r="L2" s="339"/>
      <c r="M2" s="339"/>
      <c r="N2" s="339"/>
      <c r="O2" s="339"/>
      <c r="P2" s="340"/>
    </row>
    <row r="3" spans="2:16" ht="17.25" customHeight="1">
      <c r="B3" s="341" t="s">
        <v>1</v>
      </c>
      <c r="C3" s="342" t="s">
        <v>2</v>
      </c>
      <c r="D3" s="7" t="s">
        <v>3</v>
      </c>
      <c r="E3" s="343" t="s">
        <v>4</v>
      </c>
      <c r="F3" s="343"/>
      <c r="G3" s="343"/>
      <c r="H3" s="343"/>
      <c r="I3" s="343"/>
      <c r="J3" s="343"/>
      <c r="K3" s="343"/>
      <c r="L3" s="343"/>
      <c r="M3" s="343"/>
      <c r="N3" s="8"/>
      <c r="O3" s="9"/>
      <c r="P3" s="344" t="s">
        <v>5</v>
      </c>
    </row>
    <row r="4" spans="2:16" ht="14.25" customHeight="1">
      <c r="B4" s="341"/>
      <c r="C4" s="342"/>
      <c r="D4" s="10" t="s">
        <v>6</v>
      </c>
      <c r="E4" s="11" t="s">
        <v>7</v>
      </c>
      <c r="F4" s="12" t="s">
        <v>8</v>
      </c>
      <c r="G4" s="13" t="s">
        <v>9</v>
      </c>
      <c r="H4" s="12" t="s">
        <v>8</v>
      </c>
      <c r="I4" s="13" t="s">
        <v>10</v>
      </c>
      <c r="J4" s="12" t="s">
        <v>8</v>
      </c>
      <c r="K4" s="11" t="s">
        <v>11</v>
      </c>
      <c r="L4" s="12" t="s">
        <v>8</v>
      </c>
      <c r="M4" s="11" t="s">
        <v>12</v>
      </c>
      <c r="N4" s="8"/>
      <c r="O4" s="9"/>
      <c r="P4" s="344"/>
    </row>
    <row r="5" spans="2:16" s="21" customFormat="1" ht="20.100000000000001" customHeight="1">
      <c r="B5" s="14">
        <v>1</v>
      </c>
      <c r="C5" s="15" t="s">
        <v>13</v>
      </c>
      <c r="D5" s="16">
        <v>4524128.3343529999</v>
      </c>
      <c r="E5" s="17">
        <v>0.44</v>
      </c>
      <c r="F5" s="17">
        <v>0.21299800680537478</v>
      </c>
      <c r="G5" s="17">
        <v>0</v>
      </c>
      <c r="H5" s="17">
        <v>0</v>
      </c>
      <c r="I5" s="17">
        <v>0</v>
      </c>
      <c r="J5" s="17">
        <v>0</v>
      </c>
      <c r="K5" s="17">
        <v>98.89</v>
      </c>
      <c r="L5" s="18">
        <f t="shared" ref="L5:L11" si="0">(K5*D5)/$D$7</f>
        <v>299.19438660524486</v>
      </c>
      <c r="M5" s="18">
        <f t="shared" ref="M5:M11" si="1">100-E5-G5-I5-K5</f>
        <v>0.67000000000000171</v>
      </c>
      <c r="N5" s="18">
        <f t="shared" ref="N5:N11" si="2">(M5*D5)/$D$7</f>
        <v>2.0271032361767074</v>
      </c>
      <c r="O5" s="19">
        <f t="shared" ref="O5:O11" si="3">M5+K5+I5+G5+E5</f>
        <v>100</v>
      </c>
      <c r="P5" s="20">
        <v>1.0499999999999972</v>
      </c>
    </row>
    <row r="6" spans="2:16" ht="20.100000000000001" customHeight="1">
      <c r="B6" s="22">
        <v>2</v>
      </c>
      <c r="C6" s="23" t="s">
        <v>14</v>
      </c>
      <c r="D6" s="24">
        <v>2061221.8168279999</v>
      </c>
      <c r="E6" s="25">
        <v>0.46</v>
      </c>
      <c r="F6" s="25">
        <v>0.10145431180623014</v>
      </c>
      <c r="G6" s="25">
        <v>2.97</v>
      </c>
      <c r="H6" s="25">
        <v>0.65504196970544248</v>
      </c>
      <c r="I6" s="25">
        <v>5.24</v>
      </c>
      <c r="J6" s="25">
        <v>1.1556969431840129</v>
      </c>
      <c r="K6" s="25">
        <v>90.65</v>
      </c>
      <c r="L6" s="26">
        <f t="shared" si="0"/>
        <v>124.95645256661501</v>
      </c>
      <c r="M6" s="26">
        <f t="shared" si="1"/>
        <v>0.68000000000000682</v>
      </c>
      <c r="N6" s="26">
        <f t="shared" si="2"/>
        <v>0.93734570044455667</v>
      </c>
      <c r="O6" s="27">
        <f t="shared" si="3"/>
        <v>100</v>
      </c>
      <c r="P6" s="28">
        <v>0.68999999999999773</v>
      </c>
    </row>
    <row r="7" spans="2:16" ht="20.100000000000001" customHeight="1">
      <c r="B7" s="29">
        <v>3</v>
      </c>
      <c r="C7" s="30" t="s">
        <v>15</v>
      </c>
      <c r="D7" s="16">
        <v>1495319</v>
      </c>
      <c r="E7" s="17">
        <v>0</v>
      </c>
      <c r="F7" s="17">
        <v>0</v>
      </c>
      <c r="G7" s="17">
        <v>37</v>
      </c>
      <c r="H7" s="17">
        <v>0</v>
      </c>
      <c r="I7" s="17">
        <v>0</v>
      </c>
      <c r="J7" s="17">
        <v>0</v>
      </c>
      <c r="K7" s="17">
        <v>63</v>
      </c>
      <c r="L7" s="17">
        <f t="shared" si="0"/>
        <v>63</v>
      </c>
      <c r="M7" s="17">
        <f t="shared" si="1"/>
        <v>0</v>
      </c>
      <c r="N7" s="17">
        <f t="shared" si="2"/>
        <v>0</v>
      </c>
      <c r="O7" s="31">
        <f t="shared" si="3"/>
        <v>100</v>
      </c>
      <c r="P7" s="32">
        <v>0</v>
      </c>
    </row>
    <row r="8" spans="2:16" ht="18.75">
      <c r="B8" s="22">
        <v>4</v>
      </c>
      <c r="C8" s="23" t="s">
        <v>16</v>
      </c>
      <c r="D8" s="24">
        <v>1291044.4888170001</v>
      </c>
      <c r="E8" s="25">
        <v>0</v>
      </c>
      <c r="F8" s="25">
        <v>0</v>
      </c>
      <c r="G8" s="25">
        <v>9.43</v>
      </c>
      <c r="H8" s="25">
        <v>1.3026893057426041</v>
      </c>
      <c r="I8" s="25">
        <v>13.92</v>
      </c>
      <c r="J8" s="25">
        <v>1.9229517641502702</v>
      </c>
      <c r="K8" s="25">
        <v>76.209999999999994</v>
      </c>
      <c r="L8" s="26">
        <f t="shared" si="0"/>
        <v>65.799003752873844</v>
      </c>
      <c r="M8" s="26">
        <f t="shared" si="1"/>
        <v>0.43999999999999773</v>
      </c>
      <c r="N8" s="26">
        <f t="shared" si="2"/>
        <v>0.37989189937362999</v>
      </c>
      <c r="O8" s="27">
        <f t="shared" si="3"/>
        <v>100</v>
      </c>
      <c r="P8" s="28">
        <v>0.43000000000000682</v>
      </c>
    </row>
    <row r="9" spans="2:16" ht="20.100000000000001" customHeight="1">
      <c r="B9" s="29">
        <v>5</v>
      </c>
      <c r="C9" s="15" t="s">
        <v>17</v>
      </c>
      <c r="D9" s="16">
        <v>774619.04905100004</v>
      </c>
      <c r="E9" s="17">
        <v>5.69</v>
      </c>
      <c r="F9" s="17">
        <v>0.47161584324140204</v>
      </c>
      <c r="G9" s="17">
        <v>55.19</v>
      </c>
      <c r="H9" s="17">
        <v>4.5744250243397149</v>
      </c>
      <c r="I9" s="17">
        <v>0</v>
      </c>
      <c r="J9" s="17">
        <v>0</v>
      </c>
      <c r="K9" s="17">
        <v>37.57</v>
      </c>
      <c r="L9" s="18">
        <f t="shared" si="0"/>
        <v>19.462360655382611</v>
      </c>
      <c r="M9" s="18">
        <f t="shared" si="1"/>
        <v>1.5500000000000043</v>
      </c>
      <c r="N9" s="18">
        <f t="shared" si="2"/>
        <v>0.80294540899236444</v>
      </c>
      <c r="O9" s="19">
        <f t="shared" si="3"/>
        <v>100</v>
      </c>
      <c r="P9" s="20">
        <v>0</v>
      </c>
    </row>
    <row r="10" spans="2:16" ht="20.100000000000001" customHeight="1">
      <c r="B10" s="22">
        <v>6</v>
      </c>
      <c r="C10" s="23" t="s">
        <v>18</v>
      </c>
      <c r="D10" s="24">
        <v>628894.80842100002</v>
      </c>
      <c r="E10" s="25">
        <v>5.9499999999999993</v>
      </c>
      <c r="F10" s="25">
        <v>0.40038972360372677</v>
      </c>
      <c r="G10" s="25">
        <v>12.659999999999998</v>
      </c>
      <c r="H10" s="25">
        <v>0.85192166400389591</v>
      </c>
      <c r="I10" s="25">
        <v>0</v>
      </c>
      <c r="J10" s="25">
        <v>0</v>
      </c>
      <c r="K10" s="25">
        <v>80.78</v>
      </c>
      <c r="L10" s="26">
        <f t="shared" si="0"/>
        <v>33.974103602140005</v>
      </c>
      <c r="M10" s="26">
        <f t="shared" si="1"/>
        <v>0.60999999999999943</v>
      </c>
      <c r="N10" s="26">
        <f t="shared" si="2"/>
        <v>0.25655116609687273</v>
      </c>
      <c r="O10" s="27">
        <f t="shared" si="3"/>
        <v>100</v>
      </c>
      <c r="P10" s="28">
        <v>2.460000000000008</v>
      </c>
    </row>
    <row r="11" spans="2:16" ht="20.100000000000001" customHeight="1">
      <c r="B11" s="29">
        <v>7</v>
      </c>
      <c r="C11" s="33" t="s">
        <v>19</v>
      </c>
      <c r="D11" s="16">
        <v>65796.173532999994</v>
      </c>
      <c r="E11" s="17">
        <v>5.36</v>
      </c>
      <c r="F11" s="17">
        <v>3.7735783715818073E-2</v>
      </c>
      <c r="G11" s="17">
        <v>87.91</v>
      </c>
      <c r="H11" s="17">
        <v>0.61890909448835196</v>
      </c>
      <c r="I11" s="17">
        <v>2.9</v>
      </c>
      <c r="J11" s="17">
        <v>2.0416748652215003E-2</v>
      </c>
      <c r="K11" s="17">
        <v>1.29</v>
      </c>
      <c r="L11" s="18">
        <f t="shared" si="0"/>
        <v>5.6761844032992288E-2</v>
      </c>
      <c r="M11" s="18">
        <f t="shared" si="1"/>
        <v>2.540000000000004</v>
      </c>
      <c r="N11" s="18">
        <f t="shared" si="2"/>
        <v>0.11176363088666715</v>
      </c>
      <c r="O11" s="19">
        <f t="shared" si="3"/>
        <v>100</v>
      </c>
      <c r="P11" s="20">
        <v>2.0200000000000049</v>
      </c>
    </row>
    <row r="12" spans="2:16" ht="20.100000000000001" customHeight="1">
      <c r="B12" s="337" t="s">
        <v>20</v>
      </c>
      <c r="C12" s="338"/>
      <c r="D12" s="34">
        <f>SUM(D5:D11)</f>
        <v>10841023.671003001</v>
      </c>
      <c r="E12" s="35">
        <f>F12</f>
        <v>1.2241936691725519</v>
      </c>
      <c r="F12" s="35">
        <f>SUM(F5:F11)</f>
        <v>1.2241936691725519</v>
      </c>
      <c r="G12" s="35">
        <f>H12</f>
        <v>8.0029870582800093</v>
      </c>
      <c r="H12" s="35">
        <f>SUM(H5:H11)</f>
        <v>8.0029870582800093</v>
      </c>
      <c r="I12" s="35">
        <f>J12</f>
        <v>3.0990654559864979</v>
      </c>
      <c r="J12" s="35">
        <f>SUM(J5:J11)</f>
        <v>3.0990654559864979</v>
      </c>
      <c r="K12" s="36">
        <v>83.65</v>
      </c>
      <c r="L12" s="36">
        <f>SUM(L5:L11)</f>
        <v>606.44306902628921</v>
      </c>
      <c r="M12" s="36">
        <f t="shared" ref="M12:M26" si="4">100-E12-G12-I12-K12</f>
        <v>4.0237538165609408</v>
      </c>
      <c r="N12" s="37">
        <f t="shared" ref="N12:N76" si="5">(M12*D12)/$D$12</f>
        <v>4.0237538165609408</v>
      </c>
      <c r="O12" s="19">
        <f t="shared" ref="O12:O77" si="6">M12+K12+I12+G12+E12</f>
        <v>100.00000000000001</v>
      </c>
      <c r="P12" s="38">
        <v>0.71057729214290077</v>
      </c>
    </row>
    <row r="13" spans="2:16" ht="20.100000000000001" customHeight="1">
      <c r="B13" s="29">
        <v>8</v>
      </c>
      <c r="C13" s="15" t="s">
        <v>21</v>
      </c>
      <c r="D13" s="16">
        <v>256951.78771599999</v>
      </c>
      <c r="E13" s="17">
        <v>16.739999999999998</v>
      </c>
      <c r="F13" s="17">
        <v>0.46025132162711568</v>
      </c>
      <c r="G13" s="17">
        <v>24.67</v>
      </c>
      <c r="H13" s="17">
        <v>0.67827957613745193</v>
      </c>
      <c r="I13" s="17">
        <v>0</v>
      </c>
      <c r="J13" s="17">
        <v>0</v>
      </c>
      <c r="K13" s="17">
        <v>58.04</v>
      </c>
      <c r="L13" s="18">
        <f t="shared" ref="L13" si="7">(K13*D13)/$D$12</f>
        <v>1.3756525409059326</v>
      </c>
      <c r="M13" s="18">
        <f t="shared" si="4"/>
        <v>0.55000000000000426</v>
      </c>
      <c r="N13" s="18"/>
      <c r="O13" s="19"/>
      <c r="P13" s="20">
        <v>1.1899999999999977</v>
      </c>
    </row>
    <row r="14" spans="2:16" ht="20.100000000000001" customHeight="1">
      <c r="B14" s="346" t="s">
        <v>22</v>
      </c>
      <c r="C14" s="347"/>
      <c r="D14" s="34">
        <f>SUM(D13)</f>
        <v>256951.78771599999</v>
      </c>
      <c r="E14" s="35">
        <f>E13</f>
        <v>16.739999999999998</v>
      </c>
      <c r="F14" s="35">
        <f t="shared" ref="F14:K14" si="8">F13</f>
        <v>0.46025132162711568</v>
      </c>
      <c r="G14" s="35">
        <f t="shared" si="8"/>
        <v>24.67</v>
      </c>
      <c r="H14" s="35">
        <f t="shared" si="8"/>
        <v>0.67827957613745193</v>
      </c>
      <c r="I14" s="35">
        <f t="shared" si="8"/>
        <v>0</v>
      </c>
      <c r="J14" s="35">
        <f t="shared" si="8"/>
        <v>0</v>
      </c>
      <c r="K14" s="35">
        <f t="shared" si="8"/>
        <v>58.04</v>
      </c>
      <c r="L14" s="36"/>
      <c r="M14" s="36">
        <f t="shared" si="4"/>
        <v>0.55000000000000426</v>
      </c>
      <c r="N14" s="37"/>
      <c r="O14" s="19"/>
      <c r="P14" s="38">
        <v>1.19</v>
      </c>
    </row>
    <row r="15" spans="2:16" ht="20.100000000000001" customHeight="1">
      <c r="B15" s="29">
        <v>9</v>
      </c>
      <c r="C15" s="15" t="s">
        <v>23</v>
      </c>
      <c r="D15" s="16">
        <v>1368827.4965369999</v>
      </c>
      <c r="E15" s="17">
        <v>65.87</v>
      </c>
      <c r="F15" s="17">
        <v>9.6477120100581484</v>
      </c>
      <c r="G15" s="17">
        <v>30.29</v>
      </c>
      <c r="H15" s="17">
        <v>4.4364535719547797</v>
      </c>
      <c r="I15" s="17">
        <v>0</v>
      </c>
      <c r="J15" s="17">
        <v>0</v>
      </c>
      <c r="K15" s="17">
        <v>1.8900000000000001</v>
      </c>
      <c r="L15" s="18" t="e">
        <f>(K15*D15)/#REF!</f>
        <v>#REF!</v>
      </c>
      <c r="M15" s="18">
        <f t="shared" ref="M15:M24" si="9">100-E15-G15-I15-K15</f>
        <v>1.9499999999999962</v>
      </c>
      <c r="N15" s="18" t="e">
        <f>(M15*D15)/#REF!</f>
        <v>#REF!</v>
      </c>
      <c r="O15" s="19">
        <f>M15+K15+I15+G15+E15</f>
        <v>100</v>
      </c>
      <c r="P15" s="20">
        <v>1.5400000000000009</v>
      </c>
    </row>
    <row r="16" spans="2:16" ht="20.100000000000001" customHeight="1">
      <c r="B16" s="22">
        <v>10</v>
      </c>
      <c r="C16" s="23" t="s">
        <v>24</v>
      </c>
      <c r="D16" s="24">
        <v>779269.29716800002</v>
      </c>
      <c r="E16" s="25">
        <v>11.84</v>
      </c>
      <c r="F16" s="25">
        <v>0.98725016499787499</v>
      </c>
      <c r="G16" s="25">
        <v>0</v>
      </c>
      <c r="H16" s="25">
        <v>0</v>
      </c>
      <c r="I16" s="25">
        <v>0</v>
      </c>
      <c r="J16" s="25">
        <v>0</v>
      </c>
      <c r="K16" s="25">
        <v>84.8</v>
      </c>
      <c r="L16" s="26" t="e">
        <f>(K16*D16)/#REF!</f>
        <v>#REF!</v>
      </c>
      <c r="M16" s="26">
        <f t="shared" si="9"/>
        <v>3.3599999999999994</v>
      </c>
      <c r="N16" s="26" t="e">
        <f>(M16*D16)/#REF!</f>
        <v>#REF!</v>
      </c>
      <c r="O16" s="27">
        <f>M16+K16+I16+G16+E16</f>
        <v>100</v>
      </c>
      <c r="P16" s="28">
        <v>2.5799999999999983</v>
      </c>
    </row>
    <row r="17" spans="2:16" ht="20.100000000000001" customHeight="1">
      <c r="B17" s="29">
        <v>11</v>
      </c>
      <c r="C17" s="15" t="s">
        <v>25</v>
      </c>
      <c r="D17" s="16">
        <v>657980.80975999997</v>
      </c>
      <c r="E17" s="17">
        <v>10.220000000000001</v>
      </c>
      <c r="F17" s="17">
        <v>0.71953524238911193</v>
      </c>
      <c r="G17" s="17">
        <v>0</v>
      </c>
      <c r="H17" s="17">
        <v>0</v>
      </c>
      <c r="I17" s="17">
        <v>0</v>
      </c>
      <c r="J17" s="17">
        <v>0</v>
      </c>
      <c r="K17" s="17">
        <v>87.62</v>
      </c>
      <c r="L17" s="18" t="e">
        <f>(K17*D17)/#REF!</f>
        <v>#REF!</v>
      </c>
      <c r="M17" s="18">
        <f t="shared" si="9"/>
        <v>2.1599999999999966</v>
      </c>
      <c r="N17" s="18" t="e">
        <f>(M17*D17)/#REF!</f>
        <v>#REF!</v>
      </c>
      <c r="O17" s="19">
        <f>M17+K17+I17+G17+E17</f>
        <v>100</v>
      </c>
      <c r="P17" s="20">
        <v>1.8499999999999801</v>
      </c>
    </row>
    <row r="18" spans="2:16" ht="20.100000000000001" customHeight="1">
      <c r="B18" s="22">
        <v>12</v>
      </c>
      <c r="C18" s="23" t="s">
        <v>26</v>
      </c>
      <c r="D18" s="24">
        <v>522896.71309199999</v>
      </c>
      <c r="E18" s="25">
        <v>85.92</v>
      </c>
      <c r="F18" s="25">
        <v>4.8072657087336514</v>
      </c>
      <c r="G18" s="25">
        <v>7.33</v>
      </c>
      <c r="H18" s="25">
        <v>0.41011705825206779</v>
      </c>
      <c r="I18" s="25">
        <v>0</v>
      </c>
      <c r="J18" s="25">
        <v>0</v>
      </c>
      <c r="K18" s="25">
        <v>0.08</v>
      </c>
      <c r="L18" s="26" t="e">
        <f>(K18*D18)/#REF!</f>
        <v>#REF!</v>
      </c>
      <c r="M18" s="26">
        <f t="shared" si="9"/>
        <v>6.6699999999999982</v>
      </c>
      <c r="N18" s="26" t="e">
        <f>(M18*D18)/#REF!</f>
        <v>#REF!</v>
      </c>
      <c r="O18" s="27">
        <f>M18+K18+I18+G18+E18</f>
        <v>100</v>
      </c>
      <c r="P18" s="28">
        <v>4.2799999999999896</v>
      </c>
    </row>
    <row r="19" spans="2:16" ht="20.100000000000001" customHeight="1">
      <c r="B19" s="29">
        <v>13</v>
      </c>
      <c r="C19" s="15" t="s">
        <v>27</v>
      </c>
      <c r="D19" s="16">
        <v>412176.33764600003</v>
      </c>
      <c r="E19" s="17">
        <v>84.960000000000008</v>
      </c>
      <c r="F19" s="17">
        <v>3.74701564827491</v>
      </c>
      <c r="G19" s="17">
        <v>10.73</v>
      </c>
      <c r="H19" s="17">
        <v>0.47322831810251625</v>
      </c>
      <c r="I19" s="17">
        <v>0</v>
      </c>
      <c r="J19" s="17">
        <v>0</v>
      </c>
      <c r="K19" s="17">
        <v>0.18</v>
      </c>
      <c r="L19" s="18" t="e">
        <f>(K19*D19)/#REF!</f>
        <v>#REF!</v>
      </c>
      <c r="M19" s="18">
        <f t="shared" si="9"/>
        <v>4.1299999999999919</v>
      </c>
      <c r="N19" s="18"/>
      <c r="O19" s="19"/>
      <c r="P19" s="20">
        <v>3.2000000000000033</v>
      </c>
    </row>
    <row r="20" spans="2:16" ht="20.100000000000001" customHeight="1">
      <c r="B20" s="22">
        <v>14</v>
      </c>
      <c r="C20" s="39" t="s">
        <v>28</v>
      </c>
      <c r="D20" s="40">
        <v>304287</v>
      </c>
      <c r="E20" s="25">
        <v>0</v>
      </c>
      <c r="F20" s="25">
        <v>0</v>
      </c>
      <c r="G20" s="25">
        <v>0</v>
      </c>
      <c r="H20" s="25">
        <v>0</v>
      </c>
      <c r="I20" s="25">
        <v>0</v>
      </c>
      <c r="J20" s="25">
        <v>0</v>
      </c>
      <c r="K20" s="40">
        <v>99.44</v>
      </c>
      <c r="L20" s="40" t="e">
        <f>(K20*D20)/#REF!</f>
        <v>#REF!</v>
      </c>
      <c r="M20" s="40">
        <f t="shared" si="9"/>
        <v>0.56000000000000227</v>
      </c>
      <c r="N20" s="39"/>
      <c r="O20" s="39"/>
      <c r="P20" s="41" t="s">
        <v>29</v>
      </c>
    </row>
    <row r="21" spans="2:16" ht="20.100000000000001" customHeight="1">
      <c r="B21" s="29">
        <v>15</v>
      </c>
      <c r="C21" s="30" t="s">
        <v>30</v>
      </c>
      <c r="D21" s="16">
        <v>294640.19023900002</v>
      </c>
      <c r="E21" s="17">
        <v>15.09</v>
      </c>
      <c r="F21" s="17">
        <v>0.47573945756081198</v>
      </c>
      <c r="G21" s="17">
        <v>3.3</v>
      </c>
      <c r="H21" s="17">
        <v>0.10403844996359696</v>
      </c>
      <c r="I21" s="17">
        <v>0</v>
      </c>
      <c r="J21" s="17">
        <v>0</v>
      </c>
      <c r="K21" s="17">
        <v>81.61999999999999</v>
      </c>
      <c r="L21" s="18" t="e">
        <f>(K21*D21)/#REF!</f>
        <v>#REF!</v>
      </c>
      <c r="M21" s="18">
        <f t="shared" si="9"/>
        <v>-9.9999999999909051E-3</v>
      </c>
      <c r="N21" s="17" t="e">
        <f>(M21*D21)/#REF!</f>
        <v>#REF!</v>
      </c>
      <c r="O21" s="31">
        <f>M21+K21+I21+G21+E21</f>
        <v>100</v>
      </c>
      <c r="P21" s="32">
        <v>0.52000000000001023</v>
      </c>
    </row>
    <row r="22" spans="2:16" ht="20.100000000000001" customHeight="1">
      <c r="B22" s="22">
        <v>16</v>
      </c>
      <c r="C22" s="23" t="s">
        <v>31</v>
      </c>
      <c r="D22" s="24">
        <v>233214.86714399999</v>
      </c>
      <c r="E22" s="25">
        <v>50.62</v>
      </c>
      <c r="F22" s="25">
        <v>1.2631831403209004</v>
      </c>
      <c r="G22" s="25">
        <v>3.83</v>
      </c>
      <c r="H22" s="25">
        <v>9.5574702240795131E-2</v>
      </c>
      <c r="I22" s="25">
        <v>0</v>
      </c>
      <c r="J22" s="25">
        <v>0</v>
      </c>
      <c r="K22" s="25">
        <v>42.17</v>
      </c>
      <c r="L22" s="26" t="e">
        <f>(K22*D22)/#REF!</f>
        <v>#REF!</v>
      </c>
      <c r="M22" s="26">
        <f t="shared" si="9"/>
        <v>3.3800000000000026</v>
      </c>
      <c r="N22" s="26"/>
      <c r="O22" s="27"/>
      <c r="P22" s="28">
        <v>2.4400000000000048</v>
      </c>
    </row>
    <row r="23" spans="2:16" ht="20.100000000000001" customHeight="1">
      <c r="B23" s="29">
        <v>17</v>
      </c>
      <c r="C23" s="15" t="s">
        <v>32</v>
      </c>
      <c r="D23" s="16">
        <v>85489.502466000005</v>
      </c>
      <c r="E23" s="17">
        <v>0.75</v>
      </c>
      <c r="F23" s="17">
        <v>6.8605984360319847E-3</v>
      </c>
      <c r="G23" s="17">
        <v>0</v>
      </c>
      <c r="H23" s="17">
        <v>0</v>
      </c>
      <c r="I23" s="17">
        <v>0</v>
      </c>
      <c r="J23" s="17">
        <v>0</v>
      </c>
      <c r="K23" s="17">
        <v>98.44</v>
      </c>
      <c r="L23" s="18" t="e">
        <f>(K23*D23)/#REF!</f>
        <v>#REF!</v>
      </c>
      <c r="M23" s="18">
        <f t="shared" si="9"/>
        <v>0.81000000000000227</v>
      </c>
      <c r="N23" s="18"/>
      <c r="O23" s="19"/>
      <c r="P23" s="20">
        <v>1.5200000000000102</v>
      </c>
    </row>
    <row r="24" spans="2:16" ht="20.100000000000001" customHeight="1">
      <c r="B24" s="42">
        <v>18</v>
      </c>
      <c r="C24" s="23" t="s">
        <v>33</v>
      </c>
      <c r="D24" s="24">
        <v>63973.685168999997</v>
      </c>
      <c r="E24" s="25">
        <v>36.08</v>
      </c>
      <c r="F24" s="25">
        <v>0.24697662104165358</v>
      </c>
      <c r="G24" s="25">
        <v>31.09</v>
      </c>
      <c r="H24" s="25">
        <v>0.21281882339758898</v>
      </c>
      <c r="I24" s="25">
        <v>31.2</v>
      </c>
      <c r="J24" s="25">
        <v>0.21357180090076475</v>
      </c>
      <c r="K24" s="25">
        <v>1.1200000000000001</v>
      </c>
      <c r="L24" s="26" t="e">
        <f>(K24*D24)/#REF!</f>
        <v>#REF!</v>
      </c>
      <c r="M24" s="26">
        <f t="shared" si="9"/>
        <v>0.5099999999999989</v>
      </c>
      <c r="N24" s="26"/>
      <c r="O24" s="27"/>
      <c r="P24" s="26">
        <v>0.65000000000000568</v>
      </c>
    </row>
    <row r="25" spans="2:16" ht="20.100000000000001" customHeight="1">
      <c r="B25" s="337" t="s">
        <v>34</v>
      </c>
      <c r="C25" s="338"/>
      <c r="D25" s="34">
        <f>SUM(D15:D24)</f>
        <v>4722755.8992210003</v>
      </c>
      <c r="E25" s="35">
        <f>F25</f>
        <v>21.654561970771443</v>
      </c>
      <c r="F25" s="35">
        <f>SUM(F15:F23)</f>
        <v>21.654561970771443</v>
      </c>
      <c r="G25" s="35">
        <f>H25</f>
        <v>5.5194121005137564</v>
      </c>
      <c r="H25" s="35">
        <f>SUM(H15:H23)</f>
        <v>5.5194121005137564</v>
      </c>
      <c r="I25" s="35">
        <v>0.21</v>
      </c>
      <c r="J25" s="35">
        <f>SUM(J15:J23)</f>
        <v>0</v>
      </c>
      <c r="K25" s="36">
        <v>21.9</v>
      </c>
      <c r="L25" s="36"/>
      <c r="M25" s="36">
        <f>100-K25-I25-G25-E25</f>
        <v>50.716025928714799</v>
      </c>
      <c r="N25" s="18">
        <f t="shared" si="5"/>
        <v>22.093800171337783</v>
      </c>
      <c r="O25" s="19">
        <f t="shared" si="6"/>
        <v>100</v>
      </c>
      <c r="P25" s="38">
        <v>14.691513917466301</v>
      </c>
    </row>
    <row r="26" spans="2:16" ht="20.100000000000001" customHeight="1">
      <c r="B26" s="29">
        <v>19</v>
      </c>
      <c r="C26" s="15" t="s">
        <v>35</v>
      </c>
      <c r="D26" s="16">
        <v>56231.081198</v>
      </c>
      <c r="E26" s="17">
        <v>91.93</v>
      </c>
      <c r="F26" s="17">
        <v>0.55312290260691044</v>
      </c>
      <c r="G26" s="17">
        <v>0</v>
      </c>
      <c r="H26" s="17">
        <v>0</v>
      </c>
      <c r="I26" s="17">
        <v>0</v>
      </c>
      <c r="J26" s="17">
        <v>0</v>
      </c>
      <c r="K26" s="17">
        <v>1.2</v>
      </c>
      <c r="L26" s="18">
        <f t="shared" ref="L26" si="10">(K26*D26)/$D$12</f>
        <v>6.2242551520374145E-3</v>
      </c>
      <c r="M26" s="18">
        <f t="shared" si="4"/>
        <v>6.869999999999993</v>
      </c>
      <c r="N26" s="18">
        <f t="shared" si="5"/>
        <v>3.5633860745414164E-2</v>
      </c>
      <c r="O26" s="19">
        <f t="shared" si="6"/>
        <v>100</v>
      </c>
      <c r="P26" s="20">
        <v>4.4500000000000064</v>
      </c>
    </row>
    <row r="27" spans="2:16" ht="20.100000000000001" customHeight="1">
      <c r="B27" s="348" t="s">
        <v>36</v>
      </c>
      <c r="C27" s="349"/>
      <c r="D27" s="34">
        <f>D26</f>
        <v>56231.081198</v>
      </c>
      <c r="E27" s="43">
        <v>95.21</v>
      </c>
      <c r="F27" s="34">
        <f>F26</f>
        <v>0.55312290260691044</v>
      </c>
      <c r="G27" s="34">
        <f t="shared" ref="G27:O27" si="11">G26</f>
        <v>0</v>
      </c>
      <c r="H27" s="34">
        <f t="shared" si="11"/>
        <v>0</v>
      </c>
      <c r="I27" s="34">
        <f t="shared" si="11"/>
        <v>0</v>
      </c>
      <c r="J27" s="34">
        <f t="shared" si="11"/>
        <v>0</v>
      </c>
      <c r="K27" s="34">
        <v>0.34</v>
      </c>
      <c r="L27" s="34">
        <f t="shared" si="11"/>
        <v>6.2242551520374145E-3</v>
      </c>
      <c r="M27" s="43">
        <f t="shared" si="11"/>
        <v>6.869999999999993</v>
      </c>
      <c r="N27" s="34">
        <f t="shared" si="11"/>
        <v>3.5633860745414164E-2</v>
      </c>
      <c r="O27" s="34">
        <f t="shared" si="11"/>
        <v>100</v>
      </c>
      <c r="P27" s="34">
        <v>4.4500000000000064</v>
      </c>
    </row>
    <row r="28" spans="2:16" ht="20.100000000000001" customHeight="1">
      <c r="B28" s="29">
        <v>20</v>
      </c>
      <c r="C28" s="15" t="s">
        <v>37</v>
      </c>
      <c r="D28" s="16">
        <v>158363.705674</v>
      </c>
      <c r="E28" s="17">
        <v>90.21</v>
      </c>
      <c r="F28" s="17">
        <v>1.5286155931266268</v>
      </c>
      <c r="G28" s="17">
        <v>0</v>
      </c>
      <c r="H28" s="17">
        <v>0</v>
      </c>
      <c r="I28" s="17">
        <v>0</v>
      </c>
      <c r="J28" s="17">
        <v>0</v>
      </c>
      <c r="K28" s="17">
        <v>0.04</v>
      </c>
      <c r="L28" s="18" t="e">
        <f>(K28*D28)/#REF!</f>
        <v>#REF!</v>
      </c>
      <c r="M28" s="18">
        <f t="shared" ref="M28:M59" si="12">100-E28-G28-I28-K28</f>
        <v>9.7500000000000071</v>
      </c>
      <c r="N28" s="18" t="e">
        <f>(M28*D28)/#REF!</f>
        <v>#REF!</v>
      </c>
      <c r="O28" s="19">
        <f t="shared" ref="O28:O71" si="13">M28+K28+I28+G28+E28</f>
        <v>100</v>
      </c>
      <c r="P28" s="20">
        <v>8.0800000000000036</v>
      </c>
    </row>
    <row r="29" spans="2:16" ht="20.100000000000001" customHeight="1">
      <c r="B29" s="22">
        <v>21</v>
      </c>
      <c r="C29" s="23" t="s">
        <v>38</v>
      </c>
      <c r="D29" s="24">
        <v>139956.96148</v>
      </c>
      <c r="E29" s="25">
        <v>78.820000000000007</v>
      </c>
      <c r="F29" s="25">
        <v>1.1803719561223507</v>
      </c>
      <c r="G29" s="25">
        <v>10.9</v>
      </c>
      <c r="H29" s="25">
        <v>0.16323337124757192</v>
      </c>
      <c r="I29" s="25">
        <v>0</v>
      </c>
      <c r="J29" s="25">
        <v>0</v>
      </c>
      <c r="K29" s="25">
        <v>0.94000000000000006</v>
      </c>
      <c r="L29" s="26" t="e">
        <f>(K29*D29)/#REF!</f>
        <v>#REF!</v>
      </c>
      <c r="M29" s="26">
        <f t="shared" si="12"/>
        <v>9.3399999999999928</v>
      </c>
      <c r="N29" s="26" t="e">
        <f>(M29*D29)/#REF!</f>
        <v>#REF!</v>
      </c>
      <c r="O29" s="27">
        <f t="shared" si="13"/>
        <v>100</v>
      </c>
      <c r="P29" s="28">
        <v>3.2065467881107406</v>
      </c>
    </row>
    <row r="30" spans="2:16" ht="20.100000000000001" customHeight="1">
      <c r="B30" s="29">
        <v>22</v>
      </c>
      <c r="C30" s="15" t="s">
        <v>39</v>
      </c>
      <c r="D30" s="16">
        <v>122948.80693799999</v>
      </c>
      <c r="E30" s="17">
        <v>69.040000000000006</v>
      </c>
      <c r="F30" s="17">
        <v>0.90826598205446274</v>
      </c>
      <c r="G30" s="17">
        <v>19.96</v>
      </c>
      <c r="H30" s="17">
        <v>0.2625867468396158</v>
      </c>
      <c r="I30" s="17">
        <v>0</v>
      </c>
      <c r="J30" s="17">
        <v>0</v>
      </c>
      <c r="K30" s="17">
        <v>3.85</v>
      </c>
      <c r="L30" s="18" t="e">
        <f>(K30*D30)/#REF!</f>
        <v>#REF!</v>
      </c>
      <c r="M30" s="18">
        <f t="shared" si="12"/>
        <v>7.1499999999999932</v>
      </c>
      <c r="N30" s="18" t="e">
        <f>(M30*D30)/#REF!</f>
        <v>#REF!</v>
      </c>
      <c r="O30" s="19">
        <f t="shared" si="13"/>
        <v>100</v>
      </c>
      <c r="P30" s="20">
        <v>6.2600000000000069</v>
      </c>
    </row>
    <row r="31" spans="2:16" ht="20.100000000000001" customHeight="1">
      <c r="B31" s="22">
        <v>23</v>
      </c>
      <c r="C31" s="23" t="s">
        <v>40</v>
      </c>
      <c r="D31" s="24">
        <v>94148.716060000006</v>
      </c>
      <c r="E31" s="25">
        <v>87.74</v>
      </c>
      <c r="F31" s="25">
        <v>0.88389357869767293</v>
      </c>
      <c r="G31" s="25">
        <v>3.45</v>
      </c>
      <c r="H31" s="25">
        <v>3.4755332191782215E-2</v>
      </c>
      <c r="I31" s="25">
        <v>0</v>
      </c>
      <c r="J31" s="25">
        <v>0</v>
      </c>
      <c r="K31" s="25">
        <v>4.8600000000000003</v>
      </c>
      <c r="L31" s="26" t="e">
        <f>(K31*D31)/#REF!</f>
        <v>#REF!</v>
      </c>
      <c r="M31" s="26">
        <f t="shared" si="12"/>
        <v>3.9500000000000055</v>
      </c>
      <c r="N31" s="26" t="e">
        <f>(M31*D31)/#REF!</f>
        <v>#REF!</v>
      </c>
      <c r="O31" s="27">
        <f t="shared" si="13"/>
        <v>100</v>
      </c>
      <c r="P31" s="28">
        <v>4.9599999999999955</v>
      </c>
    </row>
    <row r="32" spans="2:16" s="44" customFormat="1" ht="20.100000000000001" customHeight="1">
      <c r="B32" s="29">
        <v>24</v>
      </c>
      <c r="C32" s="15" t="s">
        <v>41</v>
      </c>
      <c r="D32" s="16">
        <v>84961.464617999998</v>
      </c>
      <c r="E32" s="17">
        <v>88.37</v>
      </c>
      <c r="F32" s="17">
        <v>0.8033684877276227</v>
      </c>
      <c r="G32" s="17">
        <v>0.24</v>
      </c>
      <c r="H32" s="17">
        <v>2.181831357413482E-3</v>
      </c>
      <c r="I32" s="17">
        <v>1.1100000000000001</v>
      </c>
      <c r="J32" s="17">
        <v>1.0090970028037357E-2</v>
      </c>
      <c r="K32" s="17">
        <v>0.01</v>
      </c>
      <c r="L32" s="18" t="e">
        <f>(K32*D32)/#REF!</f>
        <v>#REF!</v>
      </c>
      <c r="M32" s="18">
        <f t="shared" si="12"/>
        <v>10.269999999999996</v>
      </c>
      <c r="N32" s="18" t="e">
        <f>(M32*D32)/#REF!</f>
        <v>#REF!</v>
      </c>
      <c r="O32" s="19">
        <f t="shared" si="13"/>
        <v>100</v>
      </c>
      <c r="P32" s="20">
        <v>11.160000000000004</v>
      </c>
    </row>
    <row r="33" spans="2:16" ht="20.100000000000001" customHeight="1">
      <c r="B33" s="22">
        <v>25</v>
      </c>
      <c r="C33" s="23" t="s">
        <v>42</v>
      </c>
      <c r="D33" s="24">
        <v>82641.218798999995</v>
      </c>
      <c r="E33" s="25">
        <v>77.59</v>
      </c>
      <c r="F33" s="25">
        <v>0.68610472857219507</v>
      </c>
      <c r="G33" s="25">
        <v>3.82</v>
      </c>
      <c r="H33" s="25">
        <v>3.3779096058071723E-2</v>
      </c>
      <c r="I33" s="25">
        <v>0</v>
      </c>
      <c r="J33" s="25">
        <v>0</v>
      </c>
      <c r="K33" s="25">
        <v>0.35</v>
      </c>
      <c r="L33" s="26" t="e">
        <f>(K33*D33)/#REF!</f>
        <v>#REF!</v>
      </c>
      <c r="M33" s="26">
        <f t="shared" si="12"/>
        <v>18.239999999999995</v>
      </c>
      <c r="N33" s="26" t="e">
        <f>(M33*D33)/#REF!</f>
        <v>#REF!</v>
      </c>
      <c r="O33" s="27">
        <f t="shared" si="13"/>
        <v>100</v>
      </c>
      <c r="P33" s="28">
        <v>12.199999999999998</v>
      </c>
    </row>
    <row r="34" spans="2:16" ht="20.100000000000001" customHeight="1">
      <c r="B34" s="29">
        <v>26</v>
      </c>
      <c r="C34" s="15" t="s">
        <v>43</v>
      </c>
      <c r="D34" s="16">
        <v>74033.987743000005</v>
      </c>
      <c r="E34" s="17">
        <v>54.14</v>
      </c>
      <c r="F34" s="17">
        <v>0.42888152766503501</v>
      </c>
      <c r="G34" s="17">
        <v>38.42</v>
      </c>
      <c r="H34" s="17">
        <v>0.30435220341504698</v>
      </c>
      <c r="I34" s="17">
        <v>0</v>
      </c>
      <c r="J34" s="17">
        <v>0</v>
      </c>
      <c r="K34" s="17">
        <v>0</v>
      </c>
      <c r="L34" s="18" t="e">
        <f>(K34*D34)/#REF!</f>
        <v>#REF!</v>
      </c>
      <c r="M34" s="18">
        <f t="shared" si="12"/>
        <v>7.4399999999999977</v>
      </c>
      <c r="N34" s="18" t="e">
        <f>(M34*D34)/#REF!</f>
        <v>#REF!</v>
      </c>
      <c r="O34" s="19">
        <f t="shared" si="13"/>
        <v>100</v>
      </c>
      <c r="P34" s="20">
        <v>11.779999999999996</v>
      </c>
    </row>
    <row r="35" spans="2:16" ht="20.100000000000001" customHeight="1">
      <c r="B35" s="22">
        <v>27</v>
      </c>
      <c r="C35" s="23" t="s">
        <v>44</v>
      </c>
      <c r="D35" s="24">
        <v>73989.097611999998</v>
      </c>
      <c r="E35" s="25">
        <v>64.92</v>
      </c>
      <c r="F35" s="25">
        <v>0.51396576139138062</v>
      </c>
      <c r="G35" s="25">
        <v>25.75</v>
      </c>
      <c r="H35" s="25">
        <v>0.20386041829679685</v>
      </c>
      <c r="I35" s="25">
        <v>0</v>
      </c>
      <c r="J35" s="25">
        <v>0</v>
      </c>
      <c r="K35" s="25">
        <v>2.63</v>
      </c>
      <c r="L35" s="26" t="e">
        <f>(K35*D35)/#REF!</f>
        <v>#REF!</v>
      </c>
      <c r="M35" s="26">
        <f t="shared" si="12"/>
        <v>6.6999999999999984</v>
      </c>
      <c r="N35" s="26" t="e">
        <f>(M35*D35)/#REF!</f>
        <v>#REF!</v>
      </c>
      <c r="O35" s="27">
        <f t="shared" si="13"/>
        <v>100</v>
      </c>
      <c r="P35" s="28">
        <v>5.399999999999987</v>
      </c>
    </row>
    <row r="36" spans="2:16" ht="20.100000000000001" customHeight="1">
      <c r="B36" s="29">
        <v>28</v>
      </c>
      <c r="C36" s="15" t="s">
        <v>45</v>
      </c>
      <c r="D36" s="16">
        <v>49711.087992000001</v>
      </c>
      <c r="E36" s="17">
        <v>86.350000000000009</v>
      </c>
      <c r="F36" s="17">
        <v>0.45930752139298175</v>
      </c>
      <c r="G36" s="17">
        <v>4.4400000000000004</v>
      </c>
      <c r="H36" s="17">
        <v>2.3616970410941969E-2</v>
      </c>
      <c r="I36" s="17">
        <v>0</v>
      </c>
      <c r="J36" s="17">
        <v>0</v>
      </c>
      <c r="K36" s="17">
        <v>2.78</v>
      </c>
      <c r="L36" s="18" t="e">
        <f>(K36*D36)/#REF!</f>
        <v>#REF!</v>
      </c>
      <c r="M36" s="18">
        <f t="shared" si="12"/>
        <v>6.4299999999999908</v>
      </c>
      <c r="N36" s="18" t="e">
        <f>(M36*D36)/#REF!</f>
        <v>#REF!</v>
      </c>
      <c r="O36" s="19">
        <f t="shared" si="13"/>
        <v>100</v>
      </c>
      <c r="P36" s="20">
        <v>4.0699999999999967</v>
      </c>
    </row>
    <row r="37" spans="2:16" ht="20.100000000000001" customHeight="1">
      <c r="B37" s="22">
        <v>29</v>
      </c>
      <c r="C37" s="23" t="s">
        <v>46</v>
      </c>
      <c r="D37" s="24">
        <v>43795.114870999998</v>
      </c>
      <c r="E37" s="25">
        <v>78.53</v>
      </c>
      <c r="F37" s="25">
        <v>0.36800118256363912</v>
      </c>
      <c r="G37" s="25">
        <v>0</v>
      </c>
      <c r="H37" s="25">
        <v>0</v>
      </c>
      <c r="I37" s="25">
        <v>0</v>
      </c>
      <c r="J37" s="25">
        <v>0</v>
      </c>
      <c r="K37" s="25">
        <v>13.489999999999998</v>
      </c>
      <c r="L37" s="26" t="e">
        <f>(K37*D37)/#REF!</f>
        <v>#REF!</v>
      </c>
      <c r="M37" s="26">
        <f t="shared" si="12"/>
        <v>7.98</v>
      </c>
      <c r="N37" s="26" t="e">
        <f>(M37*D37)/#REF!</f>
        <v>#REF!</v>
      </c>
      <c r="O37" s="27">
        <f t="shared" si="13"/>
        <v>100</v>
      </c>
      <c r="P37" s="28">
        <v>4.1200000000000045</v>
      </c>
    </row>
    <row r="38" spans="2:16" ht="20.100000000000001" customHeight="1">
      <c r="B38" s="29">
        <v>30</v>
      </c>
      <c r="C38" s="15" t="s">
        <v>47</v>
      </c>
      <c r="D38" s="16">
        <v>40865.515281</v>
      </c>
      <c r="E38" s="17">
        <v>69.75</v>
      </c>
      <c r="F38" s="17">
        <v>0.30499248491059394</v>
      </c>
      <c r="G38" s="17">
        <v>0</v>
      </c>
      <c r="H38" s="17">
        <v>0</v>
      </c>
      <c r="I38" s="17">
        <v>0</v>
      </c>
      <c r="J38" s="17">
        <v>0</v>
      </c>
      <c r="K38" s="17">
        <v>24.470000000000002</v>
      </c>
      <c r="L38" s="18" t="e">
        <f>(K38*D38)/#REF!</f>
        <v>#REF!</v>
      </c>
      <c r="M38" s="18">
        <f t="shared" si="12"/>
        <v>5.7799999999999976</v>
      </c>
      <c r="N38" s="18" t="e">
        <f>(M38*D38)/#REF!</f>
        <v>#REF!</v>
      </c>
      <c r="O38" s="19">
        <f t="shared" si="13"/>
        <v>100</v>
      </c>
      <c r="P38" s="20">
        <v>4.4699999999999926</v>
      </c>
    </row>
    <row r="39" spans="2:16" ht="20.100000000000001" customHeight="1">
      <c r="B39" s="22">
        <v>31</v>
      </c>
      <c r="C39" s="23" t="s">
        <v>48</v>
      </c>
      <c r="D39" s="24">
        <v>40716.433234999997</v>
      </c>
      <c r="E39" s="25">
        <v>79.41</v>
      </c>
      <c r="F39" s="25">
        <v>0.34596556140098378</v>
      </c>
      <c r="G39" s="25">
        <v>13.52</v>
      </c>
      <c r="H39" s="25">
        <v>5.8902586451848642E-2</v>
      </c>
      <c r="I39" s="25">
        <v>0</v>
      </c>
      <c r="J39" s="25">
        <v>0</v>
      </c>
      <c r="K39" s="25">
        <v>0.41000000000000003</v>
      </c>
      <c r="L39" s="26" t="e">
        <f>(K39*D39)/#REF!</f>
        <v>#REF!</v>
      </c>
      <c r="M39" s="26">
        <f t="shared" si="12"/>
        <v>6.6600000000000037</v>
      </c>
      <c r="N39" s="26" t="e">
        <f>(M39*D39)/#REF!</f>
        <v>#REF!</v>
      </c>
      <c r="O39" s="27">
        <f t="shared" si="13"/>
        <v>100</v>
      </c>
      <c r="P39" s="28">
        <v>3.2600000000000051</v>
      </c>
    </row>
    <row r="40" spans="2:16" ht="20.100000000000001" customHeight="1">
      <c r="B40" s="29">
        <v>32</v>
      </c>
      <c r="C40" s="15" t="s">
        <v>49</v>
      </c>
      <c r="D40" s="16">
        <v>37781.744081999997</v>
      </c>
      <c r="E40" s="17">
        <v>68.42</v>
      </c>
      <c r="F40" s="17">
        <v>0.27660053694089282</v>
      </c>
      <c r="G40" s="17">
        <v>20.21</v>
      </c>
      <c r="H40" s="17">
        <v>8.1702672487217826E-2</v>
      </c>
      <c r="I40" s="17">
        <v>0</v>
      </c>
      <c r="J40" s="17">
        <v>0</v>
      </c>
      <c r="K40" s="17">
        <v>1.52</v>
      </c>
      <c r="L40" s="18" t="e">
        <f>(K40*D40)/#REF!</f>
        <v>#REF!</v>
      </c>
      <c r="M40" s="18">
        <f t="shared" si="12"/>
        <v>9.8499999999999979</v>
      </c>
      <c r="N40" s="18" t="e">
        <f>(M40*D40)/#REF!</f>
        <v>#REF!</v>
      </c>
      <c r="O40" s="19">
        <f t="shared" si="13"/>
        <v>100</v>
      </c>
      <c r="P40" s="20">
        <v>4.2700000000000049</v>
      </c>
    </row>
    <row r="41" spans="2:16" ht="20.100000000000001" customHeight="1">
      <c r="B41" s="22">
        <v>33</v>
      </c>
      <c r="C41" s="23" t="s">
        <v>50</v>
      </c>
      <c r="D41" s="24">
        <v>29421.320715000002</v>
      </c>
      <c r="E41" s="25">
        <v>87.24</v>
      </c>
      <c r="F41" s="25">
        <v>0.27464125066356654</v>
      </c>
      <c r="G41" s="25">
        <v>0</v>
      </c>
      <c r="H41" s="25">
        <v>0</v>
      </c>
      <c r="I41" s="25">
        <v>0</v>
      </c>
      <c r="J41" s="25">
        <v>0</v>
      </c>
      <c r="K41" s="25">
        <v>1.05</v>
      </c>
      <c r="L41" s="26" t="e">
        <f>(K41*D41)/#REF!</f>
        <v>#REF!</v>
      </c>
      <c r="M41" s="26">
        <f t="shared" si="12"/>
        <v>11.710000000000004</v>
      </c>
      <c r="N41" s="26" t="e">
        <f>(M41*D41)/#REF!</f>
        <v>#REF!</v>
      </c>
      <c r="O41" s="27">
        <f t="shared" si="13"/>
        <v>100</v>
      </c>
      <c r="P41" s="28">
        <v>7.0399999999999956</v>
      </c>
    </row>
    <row r="42" spans="2:16" ht="20.100000000000001" customHeight="1">
      <c r="B42" s="29">
        <v>34</v>
      </c>
      <c r="C42" s="15" t="s">
        <v>51</v>
      </c>
      <c r="D42" s="16">
        <v>29368.749143000001</v>
      </c>
      <c r="E42" s="17">
        <v>72.98</v>
      </c>
      <c r="F42" s="17">
        <v>0.22933865213034957</v>
      </c>
      <c r="G42" s="17">
        <v>12.85</v>
      </c>
      <c r="H42" s="17">
        <v>4.0380949299465493E-2</v>
      </c>
      <c r="I42" s="17">
        <v>0</v>
      </c>
      <c r="J42" s="17">
        <v>0</v>
      </c>
      <c r="K42" s="17">
        <v>3.48</v>
      </c>
      <c r="L42" s="18" t="e">
        <f>(K42*D42)/#REF!</f>
        <v>#REF!</v>
      </c>
      <c r="M42" s="18">
        <f t="shared" si="12"/>
        <v>10.689999999999996</v>
      </c>
      <c r="N42" s="18" t="e">
        <f>(M42*D42)/#REF!</f>
        <v>#REF!</v>
      </c>
      <c r="O42" s="19">
        <f t="shared" si="13"/>
        <v>100</v>
      </c>
      <c r="P42" s="20">
        <v>4.1699999999999955</v>
      </c>
    </row>
    <row r="43" spans="2:16" ht="20.100000000000001" customHeight="1">
      <c r="B43" s="22">
        <v>35</v>
      </c>
      <c r="C43" s="23" t="s">
        <v>52</v>
      </c>
      <c r="D43" s="24">
        <v>27779.351360000001</v>
      </c>
      <c r="E43" s="25">
        <v>15.63</v>
      </c>
      <c r="F43" s="25">
        <v>4.645891102293967E-2</v>
      </c>
      <c r="G43" s="25">
        <v>82</v>
      </c>
      <c r="H43" s="25">
        <v>0.24373836877038083</v>
      </c>
      <c r="I43" s="25">
        <v>0</v>
      </c>
      <c r="J43" s="25">
        <v>0</v>
      </c>
      <c r="K43" s="25">
        <v>0.76</v>
      </c>
      <c r="L43" s="26" t="e">
        <f>(K43*D43)/#REF!</f>
        <v>#REF!</v>
      </c>
      <c r="M43" s="26">
        <f t="shared" si="12"/>
        <v>1.6100000000000045</v>
      </c>
      <c r="N43" s="26" t="e">
        <f>(M43*D43)/#REF!</f>
        <v>#REF!</v>
      </c>
      <c r="O43" s="27">
        <f t="shared" si="13"/>
        <v>100</v>
      </c>
      <c r="P43" s="28">
        <v>1.0900000000000056</v>
      </c>
    </row>
    <row r="44" spans="2:16" ht="20.100000000000001" customHeight="1">
      <c r="B44" s="29">
        <v>36</v>
      </c>
      <c r="C44" s="15" t="s">
        <v>53</v>
      </c>
      <c r="D44" s="16">
        <v>27152.150819999999</v>
      </c>
      <c r="E44" s="17">
        <v>78.38</v>
      </c>
      <c r="F44" s="17">
        <v>0.22771804333543086</v>
      </c>
      <c r="G44" s="17">
        <v>14.2</v>
      </c>
      <c r="H44" s="17">
        <v>4.1255374015860144E-2</v>
      </c>
      <c r="I44" s="17">
        <v>0</v>
      </c>
      <c r="J44" s="17">
        <v>0</v>
      </c>
      <c r="K44" s="17">
        <v>0.35</v>
      </c>
      <c r="L44" s="18" t="e">
        <f>(K44*D44)/#REF!</f>
        <v>#REF!</v>
      </c>
      <c r="M44" s="18">
        <f t="shared" si="12"/>
        <v>7.0700000000000056</v>
      </c>
      <c r="N44" s="18" t="e">
        <f>(M44*D44)/#REF!</f>
        <v>#REF!</v>
      </c>
      <c r="O44" s="19">
        <f t="shared" si="13"/>
        <v>100</v>
      </c>
      <c r="P44" s="20">
        <v>4.8599999999999977</v>
      </c>
    </row>
    <row r="45" spans="2:16" ht="20.100000000000001" customHeight="1">
      <c r="B45" s="22">
        <v>37</v>
      </c>
      <c r="C45" s="23" t="s">
        <v>54</v>
      </c>
      <c r="D45" s="24">
        <v>24615.071236</v>
      </c>
      <c r="E45" s="25">
        <v>59.72</v>
      </c>
      <c r="F45" s="25">
        <v>0.15729279984364786</v>
      </c>
      <c r="G45" s="25">
        <v>16.16</v>
      </c>
      <c r="H45" s="25">
        <v>4.2562820587296539E-2</v>
      </c>
      <c r="I45" s="25">
        <v>7.97</v>
      </c>
      <c r="J45" s="25">
        <v>2.0991688123809003E-2</v>
      </c>
      <c r="K45" s="25">
        <v>3.96</v>
      </c>
      <c r="L45" s="26" t="e">
        <f>(K45*D45)/#REF!</f>
        <v>#REF!</v>
      </c>
      <c r="M45" s="26">
        <f t="shared" si="12"/>
        <v>12.190000000000001</v>
      </c>
      <c r="N45" s="26" t="e">
        <f>(M45*D45)/#REF!</f>
        <v>#REF!</v>
      </c>
      <c r="O45" s="27">
        <f t="shared" si="13"/>
        <v>100</v>
      </c>
      <c r="P45" s="28">
        <v>16.569999999999997</v>
      </c>
    </row>
    <row r="46" spans="2:16" s="44" customFormat="1" ht="20.100000000000001" customHeight="1">
      <c r="B46" s="29">
        <v>38</v>
      </c>
      <c r="C46" s="15" t="s">
        <v>55</v>
      </c>
      <c r="D46" s="16">
        <v>21602.753378000001</v>
      </c>
      <c r="E46" s="17">
        <v>66.33</v>
      </c>
      <c r="F46" s="17">
        <v>0.15332290950821978</v>
      </c>
      <c r="G46" s="17">
        <v>14.78</v>
      </c>
      <c r="H46" s="17">
        <v>3.4164218340592321E-2</v>
      </c>
      <c r="I46" s="17">
        <v>0</v>
      </c>
      <c r="J46" s="17">
        <v>0</v>
      </c>
      <c r="K46" s="17">
        <v>0.06</v>
      </c>
      <c r="L46" s="18" t="e">
        <f>(K46*D46)/#REF!</f>
        <v>#REF!</v>
      </c>
      <c r="M46" s="18">
        <f t="shared" si="12"/>
        <v>18.830000000000002</v>
      </c>
      <c r="N46" s="18" t="e">
        <f>(M46*D46)/#REF!</f>
        <v>#REF!</v>
      </c>
      <c r="O46" s="19">
        <f t="shared" si="13"/>
        <v>100</v>
      </c>
      <c r="P46" s="20">
        <v>4.5899999999999945</v>
      </c>
    </row>
    <row r="47" spans="2:16" s="44" customFormat="1" ht="20.100000000000001" customHeight="1">
      <c r="B47" s="22">
        <v>39</v>
      </c>
      <c r="C47" s="23" t="s">
        <v>56</v>
      </c>
      <c r="D47" s="24">
        <v>21043.781816999999</v>
      </c>
      <c r="E47" s="25">
        <v>71.260000000000005</v>
      </c>
      <c r="F47" s="25">
        <v>0.16045658888967246</v>
      </c>
      <c r="G47" s="25">
        <v>24.21</v>
      </c>
      <c r="H47" s="25">
        <v>5.4513808827097526E-2</v>
      </c>
      <c r="I47" s="25">
        <v>0</v>
      </c>
      <c r="J47" s="25">
        <v>0</v>
      </c>
      <c r="K47" s="25">
        <v>0.37</v>
      </c>
      <c r="L47" s="26" t="e">
        <f>(K47*D47)/#REF!</f>
        <v>#REF!</v>
      </c>
      <c r="M47" s="26">
        <f t="shared" si="12"/>
        <v>4.1599999999999939</v>
      </c>
      <c r="N47" s="26" t="e">
        <f>(M47*D47)/#REF!</f>
        <v>#REF!</v>
      </c>
      <c r="O47" s="27">
        <f t="shared" si="13"/>
        <v>100</v>
      </c>
      <c r="P47" s="28">
        <v>2.8348946214182482</v>
      </c>
    </row>
    <row r="48" spans="2:16" s="44" customFormat="1" ht="20.100000000000001" customHeight="1">
      <c r="B48" s="29">
        <v>40</v>
      </c>
      <c r="C48" s="15" t="s">
        <v>57</v>
      </c>
      <c r="D48" s="16">
        <v>20713.570769999998</v>
      </c>
      <c r="E48" s="17">
        <v>69.11</v>
      </c>
      <c r="F48" s="17">
        <v>0.15317356222011524</v>
      </c>
      <c r="G48" s="17">
        <v>9.51</v>
      </c>
      <c r="H48" s="17">
        <v>2.1077710558722269E-2</v>
      </c>
      <c r="I48" s="17">
        <v>10.09</v>
      </c>
      <c r="J48" s="17">
        <v>2.2363207101735824E-2</v>
      </c>
      <c r="K48" s="17">
        <v>0.16</v>
      </c>
      <c r="L48" s="18" t="e">
        <f>(K48*D48)/#REF!</f>
        <v>#REF!</v>
      </c>
      <c r="M48" s="18">
        <f t="shared" si="12"/>
        <v>11.130000000000003</v>
      </c>
      <c r="N48" s="18" t="e">
        <f>(M48*D48)/#REF!</f>
        <v>#REF!</v>
      </c>
      <c r="O48" s="19">
        <f t="shared" si="13"/>
        <v>100</v>
      </c>
      <c r="P48" s="20">
        <v>2.7800000000000029</v>
      </c>
    </row>
    <row r="49" spans="2:16" s="44" customFormat="1" ht="20.100000000000001" customHeight="1">
      <c r="B49" s="22">
        <v>41</v>
      </c>
      <c r="C49" s="23" t="s">
        <v>58</v>
      </c>
      <c r="D49" s="24">
        <v>17994.457848999999</v>
      </c>
      <c r="E49" s="25">
        <v>57.83</v>
      </c>
      <c r="F49" s="25">
        <v>0.11134735517979817</v>
      </c>
      <c r="G49" s="25">
        <v>24.66</v>
      </c>
      <c r="H49" s="25">
        <v>4.7480992196676862E-2</v>
      </c>
      <c r="I49" s="25">
        <v>0</v>
      </c>
      <c r="J49" s="25">
        <v>0</v>
      </c>
      <c r="K49" s="25">
        <v>1.28</v>
      </c>
      <c r="L49" s="26" t="e">
        <f>(K49*D49)/#REF!</f>
        <v>#REF!</v>
      </c>
      <c r="M49" s="26">
        <f t="shared" si="12"/>
        <v>16.23</v>
      </c>
      <c r="N49" s="26" t="e">
        <f>(M49*D49)/#REF!</f>
        <v>#REF!</v>
      </c>
      <c r="O49" s="27">
        <f t="shared" si="13"/>
        <v>100</v>
      </c>
      <c r="P49" s="28">
        <v>3.8500000000000014</v>
      </c>
    </row>
    <row r="50" spans="2:16" ht="20.100000000000001" customHeight="1">
      <c r="B50" s="29">
        <v>42</v>
      </c>
      <c r="C50" s="15" t="s">
        <v>59</v>
      </c>
      <c r="D50" s="16">
        <v>16861.713213999999</v>
      </c>
      <c r="E50" s="17">
        <v>82.14</v>
      </c>
      <c r="F50" s="17">
        <v>0.14819868294097469</v>
      </c>
      <c r="G50" s="17">
        <v>0</v>
      </c>
      <c r="H50" s="17">
        <v>0</v>
      </c>
      <c r="I50" s="17">
        <v>0</v>
      </c>
      <c r="J50" s="17">
        <v>0</v>
      </c>
      <c r="K50" s="17">
        <v>11.59</v>
      </c>
      <c r="L50" s="18" t="e">
        <f>(K50*D50)/#REF!</f>
        <v>#REF!</v>
      </c>
      <c r="M50" s="18">
        <f t="shared" si="12"/>
        <v>6.27</v>
      </c>
      <c r="N50" s="18" t="e">
        <f>(M50*D50)/#REF!</f>
        <v>#REF!</v>
      </c>
      <c r="O50" s="19">
        <f t="shared" si="13"/>
        <v>100</v>
      </c>
      <c r="P50" s="20">
        <v>4.1900000000000084</v>
      </c>
    </row>
    <row r="51" spans="2:16" ht="20.100000000000001" customHeight="1">
      <c r="B51" s="22">
        <v>43</v>
      </c>
      <c r="C51" s="23" t="s">
        <v>60</v>
      </c>
      <c r="D51" s="24">
        <v>15816.267882</v>
      </c>
      <c r="E51" s="25">
        <v>64.81</v>
      </c>
      <c r="F51" s="25">
        <v>0.10968165135935215</v>
      </c>
      <c r="G51" s="25">
        <v>27.82</v>
      </c>
      <c r="H51" s="25">
        <v>4.708136924575184E-2</v>
      </c>
      <c r="I51" s="25">
        <v>0</v>
      </c>
      <c r="J51" s="25">
        <v>0</v>
      </c>
      <c r="K51" s="25">
        <v>2.77</v>
      </c>
      <c r="L51" s="26" t="e">
        <f>(K51*D51)/#REF!</f>
        <v>#REF!</v>
      </c>
      <c r="M51" s="26">
        <f t="shared" si="12"/>
        <v>4.5999999999999979</v>
      </c>
      <c r="N51" s="26" t="e">
        <f>(M51*D51)/#REF!</f>
        <v>#REF!</v>
      </c>
      <c r="O51" s="27">
        <f t="shared" si="13"/>
        <v>100</v>
      </c>
      <c r="P51" s="28">
        <v>4.3199999999999967</v>
      </c>
    </row>
    <row r="52" spans="2:16" ht="20.100000000000001" customHeight="1">
      <c r="B52" s="29">
        <v>44</v>
      </c>
      <c r="C52" s="15" t="s">
        <v>61</v>
      </c>
      <c r="D52" s="16">
        <v>15586.221962</v>
      </c>
      <c r="E52" s="17">
        <v>41.38</v>
      </c>
      <c r="F52" s="17">
        <v>6.9011154053334939E-2</v>
      </c>
      <c r="G52" s="17">
        <v>0</v>
      </c>
      <c r="H52" s="17">
        <v>0</v>
      </c>
      <c r="I52" s="17">
        <v>0</v>
      </c>
      <c r="J52" s="17">
        <v>0</v>
      </c>
      <c r="K52" s="17">
        <v>49.81</v>
      </c>
      <c r="L52" s="18" t="e">
        <f>(K52*D52)/#REF!</f>
        <v>#REF!</v>
      </c>
      <c r="M52" s="18">
        <f t="shared" si="12"/>
        <v>8.8099999999999952</v>
      </c>
      <c r="N52" s="18" t="e">
        <f>(M52*D52)/#REF!</f>
        <v>#REF!</v>
      </c>
      <c r="O52" s="19">
        <f t="shared" si="13"/>
        <v>100</v>
      </c>
      <c r="P52" s="20">
        <v>4.5</v>
      </c>
    </row>
    <row r="53" spans="2:16" ht="20.100000000000001" customHeight="1">
      <c r="B53" s="22">
        <v>45</v>
      </c>
      <c r="C53" s="23" t="s">
        <v>62</v>
      </c>
      <c r="D53" s="24">
        <v>15449.476799</v>
      </c>
      <c r="E53" s="25">
        <v>89.4</v>
      </c>
      <c r="F53" s="25">
        <v>0.14778802395885773</v>
      </c>
      <c r="G53" s="25">
        <v>0</v>
      </c>
      <c r="H53" s="25">
        <v>0</v>
      </c>
      <c r="I53" s="25">
        <v>0</v>
      </c>
      <c r="J53" s="25">
        <v>0</v>
      </c>
      <c r="K53" s="25">
        <v>2.76</v>
      </c>
      <c r="L53" s="26" t="e">
        <f>(K53*D53)/#REF!</f>
        <v>#REF!</v>
      </c>
      <c r="M53" s="26">
        <f t="shared" si="12"/>
        <v>7.8399999999999945</v>
      </c>
      <c r="N53" s="26" t="e">
        <f>(M53*D53)/#REF!</f>
        <v>#REF!</v>
      </c>
      <c r="O53" s="27">
        <f t="shared" si="13"/>
        <v>100</v>
      </c>
      <c r="P53" s="28">
        <v>4.6099999999999977</v>
      </c>
    </row>
    <row r="54" spans="2:16" ht="20.100000000000001" customHeight="1">
      <c r="B54" s="29">
        <v>46</v>
      </c>
      <c r="C54" s="15" t="s">
        <v>63</v>
      </c>
      <c r="D54" s="16">
        <v>14970.057371000001</v>
      </c>
      <c r="E54" s="17">
        <v>76.95</v>
      </c>
      <c r="F54" s="17">
        <v>0.12325939618791965</v>
      </c>
      <c r="G54" s="17">
        <v>0</v>
      </c>
      <c r="H54" s="17">
        <v>0</v>
      </c>
      <c r="I54" s="17">
        <v>11.67</v>
      </c>
      <c r="J54" s="17">
        <v>1.8693140396530503E-2</v>
      </c>
      <c r="K54" s="17">
        <v>5.23</v>
      </c>
      <c r="L54" s="18" t="e">
        <f>(K54*D54)/#REF!</f>
        <v>#REF!</v>
      </c>
      <c r="M54" s="18">
        <f t="shared" si="12"/>
        <v>6.1499999999999968</v>
      </c>
      <c r="N54" s="18" t="e">
        <f>(M54*D54)/#REF!</f>
        <v>#REF!</v>
      </c>
      <c r="O54" s="19">
        <f t="shared" si="13"/>
        <v>100</v>
      </c>
      <c r="P54" s="20">
        <v>5.41</v>
      </c>
    </row>
    <row r="55" spans="2:16" s="44" customFormat="1" ht="20.100000000000001" customHeight="1">
      <c r="B55" s="22">
        <v>47</v>
      </c>
      <c r="C55" s="23" t="s">
        <v>64</v>
      </c>
      <c r="D55" s="24">
        <v>14637.594856</v>
      </c>
      <c r="E55" s="25">
        <v>65.36</v>
      </c>
      <c r="F55" s="25">
        <v>0.10236929514331458</v>
      </c>
      <c r="G55" s="25">
        <v>23.46</v>
      </c>
      <c r="H55" s="25">
        <v>3.6743936108662181E-2</v>
      </c>
      <c r="I55" s="25">
        <v>0</v>
      </c>
      <c r="J55" s="25">
        <v>0</v>
      </c>
      <c r="K55" s="25">
        <v>2.93</v>
      </c>
      <c r="L55" s="26" t="e">
        <f>(K55*D55)/#REF!</f>
        <v>#REF!</v>
      </c>
      <c r="M55" s="26">
        <f t="shared" si="12"/>
        <v>8.25</v>
      </c>
      <c r="N55" s="26" t="e">
        <f>(M55*D55)/#REF!</f>
        <v>#REF!</v>
      </c>
      <c r="O55" s="27">
        <f t="shared" si="13"/>
        <v>100</v>
      </c>
      <c r="P55" s="28">
        <v>4.3899999999999997</v>
      </c>
    </row>
    <row r="56" spans="2:16" ht="20.100000000000001" customHeight="1">
      <c r="B56" s="29">
        <v>48</v>
      </c>
      <c r="C56" s="15" t="s">
        <v>65</v>
      </c>
      <c r="D56" s="16">
        <v>14253.478308</v>
      </c>
      <c r="E56" s="17">
        <v>68.92</v>
      </c>
      <c r="F56" s="17">
        <v>0.10511242967427646</v>
      </c>
      <c r="G56" s="17">
        <v>0</v>
      </c>
      <c r="H56" s="17">
        <v>0</v>
      </c>
      <c r="I56" s="17">
        <v>0</v>
      </c>
      <c r="J56" s="17">
        <v>0</v>
      </c>
      <c r="K56" s="17">
        <v>0.1</v>
      </c>
      <c r="L56" s="18" t="e">
        <f>(K56*D56)/#REF!</f>
        <v>#REF!</v>
      </c>
      <c r="M56" s="18">
        <f t="shared" si="12"/>
        <v>30.979999999999997</v>
      </c>
      <c r="N56" s="18" t="e">
        <f>(M56*D56)/#REF!</f>
        <v>#REF!</v>
      </c>
      <c r="O56" s="19">
        <f t="shared" si="13"/>
        <v>100</v>
      </c>
      <c r="P56" s="20">
        <v>6.3400000000000034</v>
      </c>
    </row>
    <row r="57" spans="2:16" ht="20.100000000000001" customHeight="1">
      <c r="B57" s="22">
        <v>49</v>
      </c>
      <c r="C57" s="23" t="s">
        <v>66</v>
      </c>
      <c r="D57" s="24">
        <v>13288.451163</v>
      </c>
      <c r="E57" s="25">
        <v>55.57</v>
      </c>
      <c r="F57" s="25">
        <v>7.901375627876106E-2</v>
      </c>
      <c r="G57" s="25">
        <v>0.23</v>
      </c>
      <c r="H57" s="25">
        <v>3.2703192269417034E-4</v>
      </c>
      <c r="I57" s="25">
        <v>33.380000000000003</v>
      </c>
      <c r="J57" s="25">
        <v>4.7462285128397418E-2</v>
      </c>
      <c r="K57" s="25">
        <v>4.29</v>
      </c>
      <c r="L57" s="26" t="e">
        <f>(K57*D57)/#REF!</f>
        <v>#REF!</v>
      </c>
      <c r="M57" s="26">
        <f t="shared" si="12"/>
        <v>6.53</v>
      </c>
      <c r="N57" s="26" t="e">
        <f>(M57*D57)/#REF!</f>
        <v>#REF!</v>
      </c>
      <c r="O57" s="27">
        <f t="shared" si="13"/>
        <v>100</v>
      </c>
      <c r="P57" s="28">
        <v>6.72</v>
      </c>
    </row>
    <row r="58" spans="2:16" ht="20.100000000000001" customHeight="1">
      <c r="B58" s="29">
        <v>50</v>
      </c>
      <c r="C58" s="15" t="s">
        <v>67</v>
      </c>
      <c r="D58" s="16">
        <v>13275.812521</v>
      </c>
      <c r="E58" s="17">
        <v>63.17</v>
      </c>
      <c r="F58" s="17">
        <v>8.9734600704172066E-2</v>
      </c>
      <c r="G58" s="17">
        <v>33.200000000000003</v>
      </c>
      <c r="H58" s="17">
        <v>4.7161449159070966E-2</v>
      </c>
      <c r="I58" s="17">
        <v>0</v>
      </c>
      <c r="J58" s="17">
        <v>0</v>
      </c>
      <c r="K58" s="17">
        <v>0.38</v>
      </c>
      <c r="L58" s="18" t="e">
        <f>(K58*D58)/#REF!</f>
        <v>#REF!</v>
      </c>
      <c r="M58" s="18">
        <f t="shared" si="12"/>
        <v>3.2499999999999956</v>
      </c>
      <c r="N58" s="18" t="e">
        <f>(M58*D58)/#REF!</f>
        <v>#REF!</v>
      </c>
      <c r="O58" s="19">
        <f t="shared" si="13"/>
        <v>100</v>
      </c>
      <c r="P58" s="20">
        <v>8.0399999999999956</v>
      </c>
    </row>
    <row r="59" spans="2:16" ht="20.100000000000001" customHeight="1">
      <c r="B59" s="22">
        <v>51</v>
      </c>
      <c r="C59" s="23" t="s">
        <v>68</v>
      </c>
      <c r="D59" s="24">
        <v>12758.542546999999</v>
      </c>
      <c r="E59" s="25">
        <v>82.57</v>
      </c>
      <c r="F59" s="25">
        <v>0.11272267797787461</v>
      </c>
      <c r="G59" s="25">
        <v>11.44</v>
      </c>
      <c r="H59" s="25">
        <v>1.5617626693313376E-2</v>
      </c>
      <c r="I59" s="25">
        <v>0</v>
      </c>
      <c r="J59" s="25">
        <v>0</v>
      </c>
      <c r="K59" s="25">
        <v>1.8299999999999998</v>
      </c>
      <c r="L59" s="26" t="e">
        <f>(K59*D59)/#REF!</f>
        <v>#REF!</v>
      </c>
      <c r="M59" s="26">
        <f t="shared" si="12"/>
        <v>4.1600000000000072</v>
      </c>
      <c r="N59" s="26" t="e">
        <f>(M59*D59)/#REF!</f>
        <v>#REF!</v>
      </c>
      <c r="O59" s="27">
        <f t="shared" si="13"/>
        <v>100</v>
      </c>
      <c r="P59" s="28">
        <v>1.5100000000000058</v>
      </c>
    </row>
    <row r="60" spans="2:16" ht="20.100000000000001" customHeight="1">
      <c r="B60" s="29">
        <v>52</v>
      </c>
      <c r="C60" s="15" t="s">
        <v>69</v>
      </c>
      <c r="D60" s="16">
        <v>12574.87088</v>
      </c>
      <c r="E60" s="17">
        <v>70.62</v>
      </c>
      <c r="F60" s="17">
        <v>9.5020912045393591E-2</v>
      </c>
      <c r="G60" s="17">
        <v>23.31</v>
      </c>
      <c r="H60" s="17">
        <v>3.1364166805127783E-2</v>
      </c>
      <c r="I60" s="17">
        <v>0</v>
      </c>
      <c r="J60" s="17">
        <v>0</v>
      </c>
      <c r="K60" s="17">
        <v>2.8899999999999997</v>
      </c>
      <c r="L60" s="18" t="e">
        <f>(K60*D60)/#REF!</f>
        <v>#REF!</v>
      </c>
      <c r="M60" s="18">
        <f t="shared" ref="M60:M77" si="14">100-E60-G60-I60-K60</f>
        <v>3.1799999999999971</v>
      </c>
      <c r="N60" s="18" t="e">
        <f>(M60*D60)/#REF!</f>
        <v>#REF!</v>
      </c>
      <c r="O60" s="19">
        <f t="shared" si="13"/>
        <v>100</v>
      </c>
      <c r="P60" s="20">
        <v>3.850000000000005</v>
      </c>
    </row>
    <row r="61" spans="2:16" ht="20.100000000000001" customHeight="1">
      <c r="B61" s="22">
        <v>53</v>
      </c>
      <c r="C61" s="23" t="s">
        <v>70</v>
      </c>
      <c r="D61" s="24">
        <v>12063.135813000001</v>
      </c>
      <c r="E61" s="25">
        <v>91.820000000000007</v>
      </c>
      <c r="F61" s="25">
        <v>0.11851831074721796</v>
      </c>
      <c r="G61" s="25">
        <v>0</v>
      </c>
      <c r="H61" s="25">
        <v>0</v>
      </c>
      <c r="I61" s="25">
        <v>0</v>
      </c>
      <c r="J61" s="25">
        <v>0</v>
      </c>
      <c r="K61" s="25">
        <v>1.6500000000000001</v>
      </c>
      <c r="L61" s="26" t="e">
        <f>(K61*D61)/#REF!</f>
        <v>#REF!</v>
      </c>
      <c r="M61" s="26">
        <f t="shared" si="14"/>
        <v>6.5299999999999923</v>
      </c>
      <c r="N61" s="26" t="e">
        <f>(M61*D61)/#REF!</f>
        <v>#REF!</v>
      </c>
      <c r="O61" s="27">
        <f t="shared" si="13"/>
        <v>100</v>
      </c>
      <c r="P61" s="28">
        <v>8.2200000000000006</v>
      </c>
    </row>
    <row r="62" spans="2:16" s="44" customFormat="1" ht="20.100000000000001" customHeight="1">
      <c r="B62" s="29">
        <v>54</v>
      </c>
      <c r="C62" s="15" t="s">
        <v>71</v>
      </c>
      <c r="D62" s="16">
        <v>11022.291348000001</v>
      </c>
      <c r="E62" s="17">
        <v>79.150000000000006</v>
      </c>
      <c r="F62" s="17">
        <v>9.3349232712333363E-2</v>
      </c>
      <c r="G62" s="17">
        <v>0</v>
      </c>
      <c r="H62" s="17">
        <v>0</v>
      </c>
      <c r="I62" s="17">
        <v>17.170000000000002</v>
      </c>
      <c r="J62" s="17">
        <v>2.0250237848019759E-2</v>
      </c>
      <c r="K62" s="17">
        <v>1.02</v>
      </c>
      <c r="L62" s="18" t="e">
        <f>(K62*D62)/#REF!</f>
        <v>#REF!</v>
      </c>
      <c r="M62" s="18">
        <f t="shared" si="14"/>
        <v>2.6599999999999926</v>
      </c>
      <c r="N62" s="18" t="e">
        <f>(M62*D62)/#REF!</f>
        <v>#REF!</v>
      </c>
      <c r="O62" s="19">
        <f t="shared" si="13"/>
        <v>100</v>
      </c>
      <c r="P62" s="20">
        <v>1.8299999999999947</v>
      </c>
    </row>
    <row r="63" spans="2:16" s="44" customFormat="1" ht="20.100000000000001" customHeight="1">
      <c r="B63" s="22">
        <v>55</v>
      </c>
      <c r="C63" s="23" t="s">
        <v>72</v>
      </c>
      <c r="D63" s="24">
        <v>10718.157528</v>
      </c>
      <c r="E63" s="25">
        <v>86.240000000000009</v>
      </c>
      <c r="F63" s="25">
        <v>9.8904677362923618E-2</v>
      </c>
      <c r="G63" s="25">
        <v>0</v>
      </c>
      <c r="H63" s="25">
        <v>0</v>
      </c>
      <c r="I63" s="25">
        <v>0</v>
      </c>
      <c r="J63" s="25">
        <v>0</v>
      </c>
      <c r="K63" s="25">
        <v>4.0599999999999996</v>
      </c>
      <c r="L63" s="26" t="e">
        <f>(K63*D63)/#REF!</f>
        <v>#REF!</v>
      </c>
      <c r="M63" s="26">
        <f t="shared" si="14"/>
        <v>9.6999999999999922</v>
      </c>
      <c r="N63" s="26" t="e">
        <f>(M63*D63)/#REF!</f>
        <v>#REF!</v>
      </c>
      <c r="O63" s="27">
        <f t="shared" si="13"/>
        <v>100</v>
      </c>
      <c r="P63" s="28">
        <v>6.6799999999999926</v>
      </c>
    </row>
    <row r="64" spans="2:16" s="44" customFormat="1" ht="20.100000000000001" customHeight="1">
      <c r="B64" s="29">
        <v>56</v>
      </c>
      <c r="C64" s="15" t="s">
        <v>73</v>
      </c>
      <c r="D64" s="16">
        <v>10136.409772999999</v>
      </c>
      <c r="E64" s="17">
        <v>92.19</v>
      </c>
      <c r="F64" s="17">
        <v>9.9989850938931937E-2</v>
      </c>
      <c r="G64" s="17">
        <v>0</v>
      </c>
      <c r="H64" s="17">
        <v>0</v>
      </c>
      <c r="I64" s="17">
        <v>0</v>
      </c>
      <c r="J64" s="17">
        <v>0</v>
      </c>
      <c r="K64" s="17">
        <v>0.19999999999999998</v>
      </c>
      <c r="L64" s="18" t="e">
        <f>(K64*D64)/#REF!</f>
        <v>#REF!</v>
      </c>
      <c r="M64" s="18">
        <f t="shared" si="14"/>
        <v>7.6100000000000021</v>
      </c>
      <c r="N64" s="18" t="e">
        <f>(M64*D64)/#REF!</f>
        <v>#REF!</v>
      </c>
      <c r="O64" s="19">
        <f t="shared" si="13"/>
        <v>100</v>
      </c>
      <c r="P64" s="20">
        <v>5.7600000000000033</v>
      </c>
    </row>
    <row r="65" spans="2:16" s="45" customFormat="1" ht="20.100000000000001" customHeight="1">
      <c r="B65" s="22">
        <v>57</v>
      </c>
      <c r="C65" s="23" t="s">
        <v>74</v>
      </c>
      <c r="D65" s="24">
        <v>9985.5841569999993</v>
      </c>
      <c r="E65" s="25">
        <v>84.32</v>
      </c>
      <c r="F65" s="25">
        <v>9.0093201717648147E-2</v>
      </c>
      <c r="G65" s="25">
        <v>0</v>
      </c>
      <c r="H65" s="25">
        <v>0</v>
      </c>
      <c r="I65" s="25">
        <v>0</v>
      </c>
      <c r="J65" s="25">
        <v>0</v>
      </c>
      <c r="K65" s="25">
        <v>2.5</v>
      </c>
      <c r="L65" s="26" t="e">
        <f>(K65*D65)/#REF!</f>
        <v>#REF!</v>
      </c>
      <c r="M65" s="26">
        <f t="shared" si="14"/>
        <v>13.180000000000007</v>
      </c>
      <c r="N65" s="26" t="e">
        <f>(M65*D65)/#REF!</f>
        <v>#REF!</v>
      </c>
      <c r="O65" s="27">
        <f t="shared" si="13"/>
        <v>100</v>
      </c>
      <c r="P65" s="28">
        <v>14.139999999999993</v>
      </c>
    </row>
    <row r="66" spans="2:16" s="45" customFormat="1" ht="20.100000000000001" customHeight="1">
      <c r="B66" s="29">
        <v>58</v>
      </c>
      <c r="C66" s="15" t="s">
        <v>75</v>
      </c>
      <c r="D66" s="16">
        <v>9407.1933680000002</v>
      </c>
      <c r="E66" s="17">
        <v>75.44</v>
      </c>
      <c r="F66" s="17">
        <v>7.5936346446282013E-2</v>
      </c>
      <c r="G66" s="17">
        <v>0</v>
      </c>
      <c r="H66" s="17">
        <v>0</v>
      </c>
      <c r="I66" s="17">
        <v>0</v>
      </c>
      <c r="J66" s="17">
        <v>0</v>
      </c>
      <c r="K66" s="17">
        <v>17.77</v>
      </c>
      <c r="L66" s="18" t="e">
        <f>(K66*D66)/#REF!</f>
        <v>#REF!</v>
      </c>
      <c r="M66" s="18">
        <f t="shared" si="14"/>
        <v>6.7900000000000027</v>
      </c>
      <c r="N66" s="18" t="e">
        <f>(M66*D66)/#REF!</f>
        <v>#REF!</v>
      </c>
      <c r="O66" s="19">
        <f t="shared" si="13"/>
        <v>100</v>
      </c>
      <c r="P66" s="20">
        <v>10.39</v>
      </c>
    </row>
    <row r="67" spans="2:16" s="45" customFormat="1" ht="20.100000000000001" customHeight="1">
      <c r="B67" s="22">
        <v>59</v>
      </c>
      <c r="C67" s="23" t="s">
        <v>76</v>
      </c>
      <c r="D67" s="24">
        <v>9097.3115670000007</v>
      </c>
      <c r="E67" s="25">
        <v>69.8</v>
      </c>
      <c r="F67" s="25">
        <v>6.7944833453468342E-2</v>
      </c>
      <c r="G67" s="25">
        <v>11.1</v>
      </c>
      <c r="H67" s="25">
        <v>1.0804980678130353E-2</v>
      </c>
      <c r="I67" s="25">
        <v>0</v>
      </c>
      <c r="J67" s="25">
        <v>0</v>
      </c>
      <c r="K67" s="25">
        <v>2.4</v>
      </c>
      <c r="L67" s="26" t="e">
        <f>(K67*D67)/#REF!</f>
        <v>#REF!</v>
      </c>
      <c r="M67" s="26">
        <f t="shared" si="14"/>
        <v>16.700000000000003</v>
      </c>
      <c r="N67" s="26" t="e">
        <f>(M67*D67)/#REF!</f>
        <v>#REF!</v>
      </c>
      <c r="O67" s="27">
        <f t="shared" si="13"/>
        <v>100</v>
      </c>
      <c r="P67" s="28">
        <v>11.139999999999995</v>
      </c>
    </row>
    <row r="68" spans="2:16" s="45" customFormat="1" ht="20.100000000000001" customHeight="1">
      <c r="B68" s="29">
        <v>60</v>
      </c>
      <c r="C68" s="15" t="s">
        <v>77</v>
      </c>
      <c r="D68" s="16">
        <v>9054.4846949999992</v>
      </c>
      <c r="E68" s="17">
        <v>33.39</v>
      </c>
      <c r="F68" s="17">
        <v>3.2349539666504716E-2</v>
      </c>
      <c r="G68" s="17">
        <v>18.46</v>
      </c>
      <c r="H68" s="17">
        <v>1.7884770956683949E-2</v>
      </c>
      <c r="I68" s="17">
        <v>39.799999999999997</v>
      </c>
      <c r="J68" s="17">
        <v>3.8559798704009815E-2</v>
      </c>
      <c r="K68" s="17">
        <v>2.02</v>
      </c>
      <c r="L68" s="18" t="e">
        <f>(K68*D68)/#REF!</f>
        <v>#REF!</v>
      </c>
      <c r="M68" s="18">
        <f t="shared" si="14"/>
        <v>6.3300000000000018</v>
      </c>
      <c r="N68" s="18" t="e">
        <f>(M68*D68)/#REF!</f>
        <v>#REF!</v>
      </c>
      <c r="O68" s="19">
        <f t="shared" si="13"/>
        <v>100</v>
      </c>
      <c r="P68" s="20">
        <v>9.9200000000000053</v>
      </c>
    </row>
    <row r="69" spans="2:16" s="44" customFormat="1" ht="20.100000000000001" customHeight="1">
      <c r="B69" s="22">
        <v>61</v>
      </c>
      <c r="C69" s="23" t="s">
        <v>78</v>
      </c>
      <c r="D69" s="24">
        <v>8085.0788839999996</v>
      </c>
      <c r="E69" s="25">
        <v>91.85</v>
      </c>
      <c r="F69" s="25">
        <v>7.9460513855045767E-2</v>
      </c>
      <c r="G69" s="25">
        <v>0</v>
      </c>
      <c r="H69" s="25">
        <v>0</v>
      </c>
      <c r="I69" s="25">
        <v>0</v>
      </c>
      <c r="J69" s="25">
        <v>0</v>
      </c>
      <c r="K69" s="25">
        <v>2.92</v>
      </c>
      <c r="L69" s="26" t="e">
        <f>(K69*D69)/#REF!</f>
        <v>#REF!</v>
      </c>
      <c r="M69" s="26">
        <f t="shared" si="14"/>
        <v>5.2300000000000058</v>
      </c>
      <c r="N69" s="26" t="e">
        <f>(M69*D69)/#REF!</f>
        <v>#REF!</v>
      </c>
      <c r="O69" s="27">
        <f t="shared" si="13"/>
        <v>100</v>
      </c>
      <c r="P69" s="28">
        <v>6.1772025395693468</v>
      </c>
    </row>
    <row r="70" spans="2:16" s="44" customFormat="1" ht="20.100000000000001" customHeight="1">
      <c r="B70" s="29">
        <v>62</v>
      </c>
      <c r="C70" s="15" t="s">
        <v>79</v>
      </c>
      <c r="D70" s="16">
        <v>7386.167042</v>
      </c>
      <c r="E70" s="17">
        <v>88.79</v>
      </c>
      <c r="F70" s="17">
        <v>7.0173175244237232E-2</v>
      </c>
      <c r="G70" s="17">
        <v>0</v>
      </c>
      <c r="H70" s="17">
        <v>0</v>
      </c>
      <c r="I70" s="17">
        <v>0</v>
      </c>
      <c r="J70" s="17">
        <v>0</v>
      </c>
      <c r="K70" s="17">
        <v>0.71</v>
      </c>
      <c r="L70" s="18" t="e">
        <f>(K70*D70)/#REF!</f>
        <v>#REF!</v>
      </c>
      <c r="M70" s="18">
        <f t="shared" si="14"/>
        <v>10.499999999999993</v>
      </c>
      <c r="N70" s="18" t="e">
        <f>(M70*D70)/#REF!</f>
        <v>#REF!</v>
      </c>
      <c r="O70" s="19">
        <f t="shared" si="13"/>
        <v>100</v>
      </c>
      <c r="P70" s="20">
        <v>9.0600000000000023</v>
      </c>
    </row>
    <row r="71" spans="2:16" s="44" customFormat="1" ht="20.100000000000001" customHeight="1">
      <c r="B71" s="22">
        <v>63</v>
      </c>
      <c r="C71" s="23" t="s">
        <v>80</v>
      </c>
      <c r="D71" s="24">
        <v>6587.5416699999996</v>
      </c>
      <c r="E71" s="25">
        <v>86.95</v>
      </c>
      <c r="F71" s="25">
        <v>6.1288770442713685E-2</v>
      </c>
      <c r="G71" s="25">
        <v>0</v>
      </c>
      <c r="H71" s="25">
        <v>0</v>
      </c>
      <c r="I71" s="25">
        <v>0</v>
      </c>
      <c r="J71" s="25">
        <v>0</v>
      </c>
      <c r="K71" s="25">
        <v>1.38</v>
      </c>
      <c r="L71" s="26" t="e">
        <f>(K71*D71)/#REF!</f>
        <v>#REF!</v>
      </c>
      <c r="M71" s="26">
        <f t="shared" si="14"/>
        <v>11.669999999999998</v>
      </c>
      <c r="N71" s="26" t="e">
        <f>(M71*D71)/#REF!</f>
        <v>#REF!</v>
      </c>
      <c r="O71" s="27">
        <f t="shared" si="13"/>
        <v>100</v>
      </c>
      <c r="P71" s="28">
        <v>12.059999999999995</v>
      </c>
    </row>
    <row r="72" spans="2:16" s="44" customFormat="1" ht="20.100000000000001" customHeight="1">
      <c r="B72" s="29">
        <v>64</v>
      </c>
      <c r="C72" s="15" t="s">
        <v>81</v>
      </c>
      <c r="D72" s="16">
        <v>5929.9987490000003</v>
      </c>
      <c r="E72" s="17">
        <v>4.03</v>
      </c>
      <c r="F72" s="17">
        <v>2.557099309227929E-3</v>
      </c>
      <c r="G72" s="17">
        <v>82.98</v>
      </c>
      <c r="H72" s="17">
        <v>5.2652134163705594E-2</v>
      </c>
      <c r="I72" s="17">
        <v>0</v>
      </c>
      <c r="J72" s="17">
        <v>0</v>
      </c>
      <c r="K72" s="17">
        <v>1.84</v>
      </c>
      <c r="L72" s="18" t="e">
        <f>(K72*D72)/#REF!</f>
        <v>#REF!</v>
      </c>
      <c r="M72" s="18">
        <f t="shared" si="14"/>
        <v>11.149999999999995</v>
      </c>
      <c r="N72" s="18"/>
      <c r="O72" s="19"/>
      <c r="P72" s="20">
        <v>1.9999999999999982</v>
      </c>
    </row>
    <row r="73" spans="2:16" s="44" customFormat="1" ht="20.100000000000001" customHeight="1">
      <c r="B73" s="22">
        <v>65</v>
      </c>
      <c r="C73" s="23" t="s">
        <v>82</v>
      </c>
      <c r="D73" s="24">
        <v>5586.7719459999998</v>
      </c>
      <c r="E73" s="25">
        <v>72</v>
      </c>
      <c r="F73" s="25">
        <v>4.3040904273388511E-2</v>
      </c>
      <c r="G73" s="25">
        <v>24.68</v>
      </c>
      <c r="H73" s="25">
        <v>1.4753465520378171E-2</v>
      </c>
      <c r="I73" s="25">
        <v>0</v>
      </c>
      <c r="J73" s="25">
        <v>0</v>
      </c>
      <c r="K73" s="25">
        <v>0.47</v>
      </c>
      <c r="L73" s="26" t="e">
        <f>(K73*D73)/#REF!</f>
        <v>#REF!</v>
      </c>
      <c r="M73" s="26">
        <f t="shared" si="14"/>
        <v>2.8500000000000005</v>
      </c>
      <c r="N73" s="26" t="e">
        <f>(M73*D73)/#REF!</f>
        <v>#REF!</v>
      </c>
      <c r="O73" s="27">
        <f>M73+K73+I73+G73+E73</f>
        <v>100</v>
      </c>
      <c r="P73" s="28">
        <v>1.840000000000007</v>
      </c>
    </row>
    <row r="74" spans="2:16" s="44" customFormat="1" ht="20.100000000000001" customHeight="1">
      <c r="B74" s="29">
        <v>66</v>
      </c>
      <c r="C74" s="15" t="s">
        <v>83</v>
      </c>
      <c r="D74" s="16">
        <v>5348.7364340000004</v>
      </c>
      <c r="E74" s="17">
        <v>7.51</v>
      </c>
      <c r="F74" s="17">
        <v>4.2981253991443511E-3</v>
      </c>
      <c r="G74" s="17">
        <v>64.95</v>
      </c>
      <c r="H74" s="17">
        <v>3.7172203019231111E-2</v>
      </c>
      <c r="I74" s="17">
        <v>17.5</v>
      </c>
      <c r="J74" s="17">
        <v>1.0015605124504149E-2</v>
      </c>
      <c r="K74" s="17">
        <v>3.5</v>
      </c>
      <c r="L74" s="18" t="e">
        <f>(K74*D74)/#REF!</f>
        <v>#REF!</v>
      </c>
      <c r="M74" s="18">
        <f t="shared" si="14"/>
        <v>6.539999999999992</v>
      </c>
      <c r="N74" s="18" t="e">
        <f>(M74*D74)/#REF!</f>
        <v>#REF!</v>
      </c>
      <c r="O74" s="19">
        <f>M74+K74+I74+G74+E74</f>
        <v>100</v>
      </c>
      <c r="P74" s="20">
        <v>7.6900000000000013</v>
      </c>
    </row>
    <row r="75" spans="2:16" ht="20.100000000000001" customHeight="1">
      <c r="B75" s="22">
        <v>67</v>
      </c>
      <c r="C75" s="23" t="s">
        <v>84</v>
      </c>
      <c r="D75" s="24">
        <v>5244.106014</v>
      </c>
      <c r="E75" s="25">
        <v>77.66</v>
      </c>
      <c r="F75" s="25">
        <v>4.3576946563573818E-2</v>
      </c>
      <c r="G75" s="25">
        <v>0</v>
      </c>
      <c r="H75" s="25">
        <v>0</v>
      </c>
      <c r="I75" s="25">
        <v>0</v>
      </c>
      <c r="J75" s="25">
        <v>0</v>
      </c>
      <c r="K75" s="25">
        <v>15.62</v>
      </c>
      <c r="L75" s="26" t="e">
        <f>(K75*D75)/#REF!</f>
        <v>#REF!</v>
      </c>
      <c r="M75" s="26">
        <f t="shared" si="14"/>
        <v>6.7200000000000042</v>
      </c>
      <c r="N75" s="26" t="e">
        <f>(M75*D75)/#REF!</f>
        <v>#REF!</v>
      </c>
      <c r="O75" s="27">
        <f>M75+K75+I75+G75+E75</f>
        <v>100</v>
      </c>
      <c r="P75" s="28">
        <v>4.88</v>
      </c>
    </row>
    <row r="76" spans="2:16" ht="20.100000000000001" customHeight="1">
      <c r="B76" s="337" t="s">
        <v>85</v>
      </c>
      <c r="C76" s="338"/>
      <c r="D76" s="46">
        <f>SUM(D28:D75)</f>
        <v>1548730.5179640001</v>
      </c>
      <c r="E76" s="35">
        <f>F76</f>
        <v>12.365479083817053</v>
      </c>
      <c r="F76" s="35">
        <f>SUM(F28:F75)</f>
        <v>12.365479083817053</v>
      </c>
      <c r="G76" s="35">
        <f>H76</f>
        <v>2.0057086056251494</v>
      </c>
      <c r="H76" s="35">
        <f>SUM(H28:H75)</f>
        <v>2.0057086056251494</v>
      </c>
      <c r="I76" s="35">
        <f>J76</f>
        <v>0.18842693245504386</v>
      </c>
      <c r="J76" s="35">
        <f>SUM(J28:J75)</f>
        <v>0.18842693245504386</v>
      </c>
      <c r="K76" s="36">
        <v>0.48</v>
      </c>
      <c r="L76" s="36" t="e">
        <f>SUM(L28:L75)</f>
        <v>#REF!</v>
      </c>
      <c r="M76" s="36">
        <f t="shared" si="14"/>
        <v>84.960385378102757</v>
      </c>
      <c r="N76" s="37">
        <f t="shared" si="5"/>
        <v>12.137298621069833</v>
      </c>
      <c r="O76" s="19">
        <f t="shared" si="6"/>
        <v>100</v>
      </c>
      <c r="P76" s="47">
        <v>6.9434266034427132</v>
      </c>
    </row>
    <row r="77" spans="2:16" ht="20.100000000000001" customHeight="1">
      <c r="B77" s="350" t="s">
        <v>86</v>
      </c>
      <c r="C77" s="351"/>
      <c r="D77" s="46">
        <f>D25+D76+D12+D27+D14</f>
        <v>17425692.957102001</v>
      </c>
      <c r="E77" s="35">
        <f>(E25*(D25/D77))+(E76*(D76/D77))+(E12*(D12/D77))</f>
        <v>7.7294784199303495</v>
      </c>
      <c r="F77" s="35"/>
      <c r="G77" s="35">
        <f>(G25*(D25/D77))+(G76*(D76/D77))+(G12*(D12/D77))</f>
        <v>6.6530330018182839</v>
      </c>
      <c r="H77" s="35"/>
      <c r="I77" s="35">
        <f>(I25*(D25/D77))+(I76*(D76/D77))+(I12*(D12/D77))</f>
        <v>2.00167897665483</v>
      </c>
      <c r="J77" s="35"/>
      <c r="K77" s="36">
        <f>(K25*(D25/D77))+(K76*(D76/D77))+(K12*(D12/D77))</f>
        <v>58.019120238711189</v>
      </c>
      <c r="L77" s="36"/>
      <c r="M77" s="36">
        <f t="shared" si="14"/>
        <v>25.59668936288535</v>
      </c>
      <c r="N77" s="48"/>
      <c r="O77" s="19">
        <f t="shared" si="6"/>
        <v>100</v>
      </c>
      <c r="P77" s="47">
        <v>6.656805872901451</v>
      </c>
    </row>
    <row r="78" spans="2:16" s="53" customFormat="1" ht="18" customHeight="1">
      <c r="B78" s="49"/>
      <c r="C78" s="352" t="s">
        <v>87</v>
      </c>
      <c r="D78" s="352"/>
      <c r="E78" s="352"/>
      <c r="F78" s="352"/>
      <c r="G78" s="352"/>
      <c r="H78" s="352"/>
      <c r="I78" s="352"/>
      <c r="J78" s="352"/>
      <c r="K78" s="352"/>
      <c r="L78" s="352"/>
      <c r="M78" s="352"/>
      <c r="N78" s="50"/>
      <c r="O78" s="51"/>
      <c r="P78" s="52"/>
    </row>
    <row r="79" spans="2:16" s="53" customFormat="1" ht="39.75" customHeight="1" thickBot="1">
      <c r="B79" s="54"/>
      <c r="C79" s="345" t="s">
        <v>88</v>
      </c>
      <c r="D79" s="345"/>
      <c r="E79" s="345"/>
      <c r="F79" s="345"/>
      <c r="G79" s="345"/>
      <c r="H79" s="345"/>
      <c r="I79" s="345"/>
      <c r="J79" s="345"/>
      <c r="K79" s="345"/>
      <c r="L79" s="345"/>
      <c r="M79" s="345"/>
      <c r="N79" s="55"/>
      <c r="O79" s="56"/>
      <c r="P79" s="57"/>
    </row>
    <row r="80" spans="2:16" ht="17.25" customHeight="1"/>
  </sheetData>
  <mergeCells count="13">
    <mergeCell ref="C79:M79"/>
    <mergeCell ref="B14:C14"/>
    <mergeCell ref="B25:C25"/>
    <mergeCell ref="B27:C27"/>
    <mergeCell ref="B76:C76"/>
    <mergeCell ref="B77:C77"/>
    <mergeCell ref="C78:M78"/>
    <mergeCell ref="B12:C12"/>
    <mergeCell ref="C2:P2"/>
    <mergeCell ref="B3:B4"/>
    <mergeCell ref="C3:C4"/>
    <mergeCell ref="E3:M3"/>
    <mergeCell ref="P3:P4"/>
  </mergeCells>
  <pageMargins left="0.70866141732283472" right="1.299212598425197" top="0.15748031496062992" bottom="0.15748031496062992" header="0.43307086614173229" footer="0.31496062992125984"/>
  <pageSetup paperSize="9" scale="54" orientation="portrait" r:id="rId1"/>
  <headerFooter>
    <oddHeader>&amp;L(پیوست2)</oddHeader>
  </headerFooter>
</worksheet>
</file>

<file path=xl/worksheets/sheet4.xml><?xml version="1.0" encoding="utf-8"?>
<worksheet xmlns="http://schemas.openxmlformats.org/spreadsheetml/2006/main" xmlns:r="http://schemas.openxmlformats.org/officeDocument/2006/relationships">
  <dimension ref="E1:AI76"/>
  <sheetViews>
    <sheetView rightToLeft="1" topLeftCell="A2" zoomScaleNormal="100" workbookViewId="0">
      <pane xSplit="12" ySplit="2" topLeftCell="M34" activePane="bottomRight" state="frozen"/>
      <selection activeCell="A2" sqref="A2"/>
      <selection pane="topRight" activeCell="M2" sqref="M2"/>
      <selection pane="bottomLeft" activeCell="A4" sqref="A4"/>
      <selection pane="bottomRight" activeCell="I4" sqref="I4"/>
    </sheetView>
  </sheetViews>
  <sheetFormatPr defaultRowHeight="30.75"/>
  <cols>
    <col min="1" max="3" width="0.125" style="61" customWidth="1"/>
    <col min="4" max="4" width="5.75" style="61" customWidth="1"/>
    <col min="5" max="5" width="6.125" style="61" hidden="1" customWidth="1"/>
    <col min="6" max="6" width="0.875" style="59" hidden="1" customWidth="1"/>
    <col min="7" max="7" width="14.25" style="60" hidden="1" customWidth="1"/>
    <col min="8" max="8" width="6" style="61" customWidth="1"/>
    <col min="9" max="9" width="45.875" style="62" customWidth="1"/>
    <col min="10" max="11" width="26.5" style="63" customWidth="1"/>
    <col min="12" max="12" width="13.75" style="64" customWidth="1"/>
    <col min="13" max="13" width="17.75" style="62" customWidth="1"/>
    <col min="14" max="14" width="21.625" style="61" bestFit="1" customWidth="1"/>
    <col min="15" max="15" width="15.75" style="61" customWidth="1"/>
    <col min="16" max="16" width="11.625" style="65" customWidth="1"/>
    <col min="17" max="17" width="13.5" style="61" hidden="1" customWidth="1"/>
    <col min="18" max="18" width="21.875" style="66" customWidth="1"/>
    <col min="19" max="19" width="21.625" style="67" customWidth="1"/>
    <col min="20" max="20" width="22.5" style="61" customWidth="1"/>
    <col min="21" max="21" width="16" style="68" customWidth="1"/>
    <col min="22" max="22" width="15.25" style="68" customWidth="1"/>
    <col min="23" max="23" width="21.75" style="68" customWidth="1"/>
    <col min="24" max="24" width="17" style="68" bestFit="1" customWidth="1"/>
    <col min="25" max="25" width="25.375" style="68" customWidth="1"/>
    <col min="26" max="26" width="17.25" style="69" bestFit="1" customWidth="1"/>
    <col min="27" max="27" width="17.625" style="69" bestFit="1" customWidth="1"/>
    <col min="28" max="28" width="17.625" style="69" hidden="1" customWidth="1"/>
    <col min="29" max="29" width="17.375" style="69" bestFit="1" customWidth="1"/>
    <col min="30" max="31" width="17.625" style="69" bestFit="1" customWidth="1"/>
    <col min="32" max="256" width="9" style="61"/>
    <col min="257" max="259" width="0.125" style="61" customWidth="1"/>
    <col min="260" max="260" width="5.75" style="61" customWidth="1"/>
    <col min="261" max="263" width="0" style="61" hidden="1" customWidth="1"/>
    <col min="264" max="264" width="6" style="61" customWidth="1"/>
    <col min="265" max="265" width="45.875" style="61" customWidth="1"/>
    <col min="266" max="267" width="26.5" style="61" customWidth="1"/>
    <col min="268" max="268" width="13.75" style="61" customWidth="1"/>
    <col min="269" max="269" width="17.75" style="61" customWidth="1"/>
    <col min="270" max="270" width="21.625" style="61" bestFit="1" customWidth="1"/>
    <col min="271" max="271" width="15.75" style="61" customWidth="1"/>
    <col min="272" max="272" width="11.625" style="61" customWidth="1"/>
    <col min="273" max="273" width="0" style="61" hidden="1" customWidth="1"/>
    <col min="274" max="274" width="21.875" style="61" customWidth="1"/>
    <col min="275" max="275" width="21.625" style="61" customWidth="1"/>
    <col min="276" max="276" width="22.5" style="61" customWidth="1"/>
    <col min="277" max="277" width="16" style="61" customWidth="1"/>
    <col min="278" max="278" width="15.25" style="61" customWidth="1"/>
    <col min="279" max="279" width="21.75" style="61" customWidth="1"/>
    <col min="280" max="280" width="17" style="61" bestFit="1" customWidth="1"/>
    <col min="281" max="281" width="25.375" style="61" customWidth="1"/>
    <col min="282" max="282" width="17.25" style="61" bestFit="1" customWidth="1"/>
    <col min="283" max="283" width="17.625" style="61" bestFit="1" customWidth="1"/>
    <col min="284" max="284" width="0" style="61" hidden="1" customWidth="1"/>
    <col min="285" max="285" width="17.375" style="61" bestFit="1" customWidth="1"/>
    <col min="286" max="287" width="17.625" style="61" bestFit="1" customWidth="1"/>
    <col min="288" max="512" width="9" style="61"/>
    <col min="513" max="515" width="0.125" style="61" customWidth="1"/>
    <col min="516" max="516" width="5.75" style="61" customWidth="1"/>
    <col min="517" max="519" width="0" style="61" hidden="1" customWidth="1"/>
    <col min="520" max="520" width="6" style="61" customWidth="1"/>
    <col min="521" max="521" width="45.875" style="61" customWidth="1"/>
    <col min="522" max="523" width="26.5" style="61" customWidth="1"/>
    <col min="524" max="524" width="13.75" style="61" customWidth="1"/>
    <col min="525" max="525" width="17.75" style="61" customWidth="1"/>
    <col min="526" max="526" width="21.625" style="61" bestFit="1" customWidth="1"/>
    <col min="527" max="527" width="15.75" style="61" customWidth="1"/>
    <col min="528" max="528" width="11.625" style="61" customWidth="1"/>
    <col min="529" max="529" width="0" style="61" hidden="1" customWidth="1"/>
    <col min="530" max="530" width="21.875" style="61" customWidth="1"/>
    <col min="531" max="531" width="21.625" style="61" customWidth="1"/>
    <col min="532" max="532" width="22.5" style="61" customWidth="1"/>
    <col min="533" max="533" width="16" style="61" customWidth="1"/>
    <col min="534" max="534" width="15.25" style="61" customWidth="1"/>
    <col min="535" max="535" width="21.75" style="61" customWidth="1"/>
    <col min="536" max="536" width="17" style="61" bestFit="1" customWidth="1"/>
    <col min="537" max="537" width="25.375" style="61" customWidth="1"/>
    <col min="538" max="538" width="17.25" style="61" bestFit="1" customWidth="1"/>
    <col min="539" max="539" width="17.625" style="61" bestFit="1" customWidth="1"/>
    <col min="540" max="540" width="0" style="61" hidden="1" customWidth="1"/>
    <col min="541" max="541" width="17.375" style="61" bestFit="1" customWidth="1"/>
    <col min="542" max="543" width="17.625" style="61" bestFit="1" customWidth="1"/>
    <col min="544" max="768" width="9" style="61"/>
    <col min="769" max="771" width="0.125" style="61" customWidth="1"/>
    <col min="772" max="772" width="5.75" style="61" customWidth="1"/>
    <col min="773" max="775" width="0" style="61" hidden="1" customWidth="1"/>
    <col min="776" max="776" width="6" style="61" customWidth="1"/>
    <col min="777" max="777" width="45.875" style="61" customWidth="1"/>
    <col min="778" max="779" width="26.5" style="61" customWidth="1"/>
    <col min="780" max="780" width="13.75" style="61" customWidth="1"/>
    <col min="781" max="781" width="17.75" style="61" customWidth="1"/>
    <col min="782" max="782" width="21.625" style="61" bestFit="1" customWidth="1"/>
    <col min="783" max="783" width="15.75" style="61" customWidth="1"/>
    <col min="784" max="784" width="11.625" style="61" customWidth="1"/>
    <col min="785" max="785" width="0" style="61" hidden="1" customWidth="1"/>
    <col min="786" max="786" width="21.875" style="61" customWidth="1"/>
    <col min="787" max="787" width="21.625" style="61" customWidth="1"/>
    <col min="788" max="788" width="22.5" style="61" customWidth="1"/>
    <col min="789" max="789" width="16" style="61" customWidth="1"/>
    <col min="790" max="790" width="15.25" style="61" customWidth="1"/>
    <col min="791" max="791" width="21.75" style="61" customWidth="1"/>
    <col min="792" max="792" width="17" style="61" bestFit="1" customWidth="1"/>
    <col min="793" max="793" width="25.375" style="61" customWidth="1"/>
    <col min="794" max="794" width="17.25" style="61" bestFit="1" customWidth="1"/>
    <col min="795" max="795" width="17.625" style="61" bestFit="1" customWidth="1"/>
    <col min="796" max="796" width="0" style="61" hidden="1" customWidth="1"/>
    <col min="797" max="797" width="17.375" style="61" bestFit="1" customWidth="1"/>
    <col min="798" max="799" width="17.625" style="61" bestFit="1" customWidth="1"/>
    <col min="800" max="1024" width="9" style="61"/>
    <col min="1025" max="1027" width="0.125" style="61" customWidth="1"/>
    <col min="1028" max="1028" width="5.75" style="61" customWidth="1"/>
    <col min="1029" max="1031" width="0" style="61" hidden="1" customWidth="1"/>
    <col min="1032" max="1032" width="6" style="61" customWidth="1"/>
    <col min="1033" max="1033" width="45.875" style="61" customWidth="1"/>
    <col min="1034" max="1035" width="26.5" style="61" customWidth="1"/>
    <col min="1036" max="1036" width="13.75" style="61" customWidth="1"/>
    <col min="1037" max="1037" width="17.75" style="61" customWidth="1"/>
    <col min="1038" max="1038" width="21.625" style="61" bestFit="1" customWidth="1"/>
    <col min="1039" max="1039" width="15.75" style="61" customWidth="1"/>
    <col min="1040" max="1040" width="11.625" style="61" customWidth="1"/>
    <col min="1041" max="1041" width="0" style="61" hidden="1" customWidth="1"/>
    <col min="1042" max="1042" width="21.875" style="61" customWidth="1"/>
    <col min="1043" max="1043" width="21.625" style="61" customWidth="1"/>
    <col min="1044" max="1044" width="22.5" style="61" customWidth="1"/>
    <col min="1045" max="1045" width="16" style="61" customWidth="1"/>
    <col min="1046" max="1046" width="15.25" style="61" customWidth="1"/>
    <col min="1047" max="1047" width="21.75" style="61" customWidth="1"/>
    <col min="1048" max="1048" width="17" style="61" bestFit="1" customWidth="1"/>
    <col min="1049" max="1049" width="25.375" style="61" customWidth="1"/>
    <col min="1050" max="1050" width="17.25" style="61" bestFit="1" customWidth="1"/>
    <col min="1051" max="1051" width="17.625" style="61" bestFit="1" customWidth="1"/>
    <col min="1052" max="1052" width="0" style="61" hidden="1" customWidth="1"/>
    <col min="1053" max="1053" width="17.375" style="61" bestFit="1" customWidth="1"/>
    <col min="1054" max="1055" width="17.625" style="61" bestFit="1" customWidth="1"/>
    <col min="1056" max="1280" width="9" style="61"/>
    <col min="1281" max="1283" width="0.125" style="61" customWidth="1"/>
    <col min="1284" max="1284" width="5.75" style="61" customWidth="1"/>
    <col min="1285" max="1287" width="0" style="61" hidden="1" customWidth="1"/>
    <col min="1288" max="1288" width="6" style="61" customWidth="1"/>
    <col min="1289" max="1289" width="45.875" style="61" customWidth="1"/>
    <col min="1290" max="1291" width="26.5" style="61" customWidth="1"/>
    <col min="1292" max="1292" width="13.75" style="61" customWidth="1"/>
    <col min="1293" max="1293" width="17.75" style="61" customWidth="1"/>
    <col min="1294" max="1294" width="21.625" style="61" bestFit="1" customWidth="1"/>
    <col min="1295" max="1295" width="15.75" style="61" customWidth="1"/>
    <col min="1296" max="1296" width="11.625" style="61" customWidth="1"/>
    <col min="1297" max="1297" width="0" style="61" hidden="1" customWidth="1"/>
    <col min="1298" max="1298" width="21.875" style="61" customWidth="1"/>
    <col min="1299" max="1299" width="21.625" style="61" customWidth="1"/>
    <col min="1300" max="1300" width="22.5" style="61" customWidth="1"/>
    <col min="1301" max="1301" width="16" style="61" customWidth="1"/>
    <col min="1302" max="1302" width="15.25" style="61" customWidth="1"/>
    <col min="1303" max="1303" width="21.75" style="61" customWidth="1"/>
    <col min="1304" max="1304" width="17" style="61" bestFit="1" customWidth="1"/>
    <col min="1305" max="1305" width="25.375" style="61" customWidth="1"/>
    <col min="1306" max="1306" width="17.25" style="61" bestFit="1" customWidth="1"/>
    <col min="1307" max="1307" width="17.625" style="61" bestFit="1" customWidth="1"/>
    <col min="1308" max="1308" width="0" style="61" hidden="1" customWidth="1"/>
    <col min="1309" max="1309" width="17.375" style="61" bestFit="1" customWidth="1"/>
    <col min="1310" max="1311" width="17.625" style="61" bestFit="1" customWidth="1"/>
    <col min="1312" max="1536" width="9" style="61"/>
    <col min="1537" max="1539" width="0.125" style="61" customWidth="1"/>
    <col min="1540" max="1540" width="5.75" style="61" customWidth="1"/>
    <col min="1541" max="1543" width="0" style="61" hidden="1" customWidth="1"/>
    <col min="1544" max="1544" width="6" style="61" customWidth="1"/>
    <col min="1545" max="1545" width="45.875" style="61" customWidth="1"/>
    <col min="1546" max="1547" width="26.5" style="61" customWidth="1"/>
    <col min="1548" max="1548" width="13.75" style="61" customWidth="1"/>
    <col min="1549" max="1549" width="17.75" style="61" customWidth="1"/>
    <col min="1550" max="1550" width="21.625" style="61" bestFit="1" customWidth="1"/>
    <col min="1551" max="1551" width="15.75" style="61" customWidth="1"/>
    <col min="1552" max="1552" width="11.625" style="61" customWidth="1"/>
    <col min="1553" max="1553" width="0" style="61" hidden="1" customWidth="1"/>
    <col min="1554" max="1554" width="21.875" style="61" customWidth="1"/>
    <col min="1555" max="1555" width="21.625" style="61" customWidth="1"/>
    <col min="1556" max="1556" width="22.5" style="61" customWidth="1"/>
    <col min="1557" max="1557" width="16" style="61" customWidth="1"/>
    <col min="1558" max="1558" width="15.25" style="61" customWidth="1"/>
    <col min="1559" max="1559" width="21.75" style="61" customWidth="1"/>
    <col min="1560" max="1560" width="17" style="61" bestFit="1" customWidth="1"/>
    <col min="1561" max="1561" width="25.375" style="61" customWidth="1"/>
    <col min="1562" max="1562" width="17.25" style="61" bestFit="1" customWidth="1"/>
    <col min="1563" max="1563" width="17.625" style="61" bestFit="1" customWidth="1"/>
    <col min="1564" max="1564" width="0" style="61" hidden="1" customWidth="1"/>
    <col min="1565" max="1565" width="17.375" style="61" bestFit="1" customWidth="1"/>
    <col min="1566" max="1567" width="17.625" style="61" bestFit="1" customWidth="1"/>
    <col min="1568" max="1792" width="9" style="61"/>
    <col min="1793" max="1795" width="0.125" style="61" customWidth="1"/>
    <col min="1796" max="1796" width="5.75" style="61" customWidth="1"/>
    <col min="1797" max="1799" width="0" style="61" hidden="1" customWidth="1"/>
    <col min="1800" max="1800" width="6" style="61" customWidth="1"/>
    <col min="1801" max="1801" width="45.875" style="61" customWidth="1"/>
    <col min="1802" max="1803" width="26.5" style="61" customWidth="1"/>
    <col min="1804" max="1804" width="13.75" style="61" customWidth="1"/>
    <col min="1805" max="1805" width="17.75" style="61" customWidth="1"/>
    <col min="1806" max="1806" width="21.625" style="61" bestFit="1" customWidth="1"/>
    <col min="1807" max="1807" width="15.75" style="61" customWidth="1"/>
    <col min="1808" max="1808" width="11.625" style="61" customWidth="1"/>
    <col min="1809" max="1809" width="0" style="61" hidden="1" customWidth="1"/>
    <col min="1810" max="1810" width="21.875" style="61" customWidth="1"/>
    <col min="1811" max="1811" width="21.625" style="61" customWidth="1"/>
    <col min="1812" max="1812" width="22.5" style="61" customWidth="1"/>
    <col min="1813" max="1813" width="16" style="61" customWidth="1"/>
    <col min="1814" max="1814" width="15.25" style="61" customWidth="1"/>
    <col min="1815" max="1815" width="21.75" style="61" customWidth="1"/>
    <col min="1816" max="1816" width="17" style="61" bestFit="1" customWidth="1"/>
    <col min="1817" max="1817" width="25.375" style="61" customWidth="1"/>
    <col min="1818" max="1818" width="17.25" style="61" bestFit="1" customWidth="1"/>
    <col min="1819" max="1819" width="17.625" style="61" bestFit="1" customWidth="1"/>
    <col min="1820" max="1820" width="0" style="61" hidden="1" customWidth="1"/>
    <col min="1821" max="1821" width="17.375" style="61" bestFit="1" customWidth="1"/>
    <col min="1822" max="1823" width="17.625" style="61" bestFit="1" customWidth="1"/>
    <col min="1824" max="2048" width="9" style="61"/>
    <col min="2049" max="2051" width="0.125" style="61" customWidth="1"/>
    <col min="2052" max="2052" width="5.75" style="61" customWidth="1"/>
    <col min="2053" max="2055" width="0" style="61" hidden="1" customWidth="1"/>
    <col min="2056" max="2056" width="6" style="61" customWidth="1"/>
    <col min="2057" max="2057" width="45.875" style="61" customWidth="1"/>
    <col min="2058" max="2059" width="26.5" style="61" customWidth="1"/>
    <col min="2060" max="2060" width="13.75" style="61" customWidth="1"/>
    <col min="2061" max="2061" width="17.75" style="61" customWidth="1"/>
    <col min="2062" max="2062" width="21.625" style="61" bestFit="1" customWidth="1"/>
    <col min="2063" max="2063" width="15.75" style="61" customWidth="1"/>
    <col min="2064" max="2064" width="11.625" style="61" customWidth="1"/>
    <col min="2065" max="2065" width="0" style="61" hidden="1" customWidth="1"/>
    <col min="2066" max="2066" width="21.875" style="61" customWidth="1"/>
    <col min="2067" max="2067" width="21.625" style="61" customWidth="1"/>
    <col min="2068" max="2068" width="22.5" style="61" customWidth="1"/>
    <col min="2069" max="2069" width="16" style="61" customWidth="1"/>
    <col min="2070" max="2070" width="15.25" style="61" customWidth="1"/>
    <col min="2071" max="2071" width="21.75" style="61" customWidth="1"/>
    <col min="2072" max="2072" width="17" style="61" bestFit="1" customWidth="1"/>
    <col min="2073" max="2073" width="25.375" style="61" customWidth="1"/>
    <col min="2074" max="2074" width="17.25" style="61" bestFit="1" customWidth="1"/>
    <col min="2075" max="2075" width="17.625" style="61" bestFit="1" customWidth="1"/>
    <col min="2076" max="2076" width="0" style="61" hidden="1" customWidth="1"/>
    <col min="2077" max="2077" width="17.375" style="61" bestFit="1" customWidth="1"/>
    <col min="2078" max="2079" width="17.625" style="61" bestFit="1" customWidth="1"/>
    <col min="2080" max="2304" width="9" style="61"/>
    <col min="2305" max="2307" width="0.125" style="61" customWidth="1"/>
    <col min="2308" max="2308" width="5.75" style="61" customWidth="1"/>
    <col min="2309" max="2311" width="0" style="61" hidden="1" customWidth="1"/>
    <col min="2312" max="2312" width="6" style="61" customWidth="1"/>
    <col min="2313" max="2313" width="45.875" style="61" customWidth="1"/>
    <col min="2314" max="2315" width="26.5" style="61" customWidth="1"/>
    <col min="2316" max="2316" width="13.75" style="61" customWidth="1"/>
    <col min="2317" max="2317" width="17.75" style="61" customWidth="1"/>
    <col min="2318" max="2318" width="21.625" style="61" bestFit="1" customWidth="1"/>
    <col min="2319" max="2319" width="15.75" style="61" customWidth="1"/>
    <col min="2320" max="2320" width="11.625" style="61" customWidth="1"/>
    <col min="2321" max="2321" width="0" style="61" hidden="1" customWidth="1"/>
    <col min="2322" max="2322" width="21.875" style="61" customWidth="1"/>
    <col min="2323" max="2323" width="21.625" style="61" customWidth="1"/>
    <col min="2324" max="2324" width="22.5" style="61" customWidth="1"/>
    <col min="2325" max="2325" width="16" style="61" customWidth="1"/>
    <col min="2326" max="2326" width="15.25" style="61" customWidth="1"/>
    <col min="2327" max="2327" width="21.75" style="61" customWidth="1"/>
    <col min="2328" max="2328" width="17" style="61" bestFit="1" customWidth="1"/>
    <col min="2329" max="2329" width="25.375" style="61" customWidth="1"/>
    <col min="2330" max="2330" width="17.25" style="61" bestFit="1" customWidth="1"/>
    <col min="2331" max="2331" width="17.625" style="61" bestFit="1" customWidth="1"/>
    <col min="2332" max="2332" width="0" style="61" hidden="1" customWidth="1"/>
    <col min="2333" max="2333" width="17.375" style="61" bestFit="1" customWidth="1"/>
    <col min="2334" max="2335" width="17.625" style="61" bestFit="1" customWidth="1"/>
    <col min="2336" max="2560" width="9" style="61"/>
    <col min="2561" max="2563" width="0.125" style="61" customWidth="1"/>
    <col min="2564" max="2564" width="5.75" style="61" customWidth="1"/>
    <col min="2565" max="2567" width="0" style="61" hidden="1" customWidth="1"/>
    <col min="2568" max="2568" width="6" style="61" customWidth="1"/>
    <col min="2569" max="2569" width="45.875" style="61" customWidth="1"/>
    <col min="2570" max="2571" width="26.5" style="61" customWidth="1"/>
    <col min="2572" max="2572" width="13.75" style="61" customWidth="1"/>
    <col min="2573" max="2573" width="17.75" style="61" customWidth="1"/>
    <col min="2574" max="2574" width="21.625" style="61" bestFit="1" customWidth="1"/>
    <col min="2575" max="2575" width="15.75" style="61" customWidth="1"/>
    <col min="2576" max="2576" width="11.625" style="61" customWidth="1"/>
    <col min="2577" max="2577" width="0" style="61" hidden="1" customWidth="1"/>
    <col min="2578" max="2578" width="21.875" style="61" customWidth="1"/>
    <col min="2579" max="2579" width="21.625" style="61" customWidth="1"/>
    <col min="2580" max="2580" width="22.5" style="61" customWidth="1"/>
    <col min="2581" max="2581" width="16" style="61" customWidth="1"/>
    <col min="2582" max="2582" width="15.25" style="61" customWidth="1"/>
    <col min="2583" max="2583" width="21.75" style="61" customWidth="1"/>
    <col min="2584" max="2584" width="17" style="61" bestFit="1" customWidth="1"/>
    <col min="2585" max="2585" width="25.375" style="61" customWidth="1"/>
    <col min="2586" max="2586" width="17.25" style="61" bestFit="1" customWidth="1"/>
    <col min="2587" max="2587" width="17.625" style="61" bestFit="1" customWidth="1"/>
    <col min="2588" max="2588" width="0" style="61" hidden="1" customWidth="1"/>
    <col min="2589" max="2589" width="17.375" style="61" bestFit="1" customWidth="1"/>
    <col min="2590" max="2591" width="17.625" style="61" bestFit="1" customWidth="1"/>
    <col min="2592" max="2816" width="9" style="61"/>
    <col min="2817" max="2819" width="0.125" style="61" customWidth="1"/>
    <col min="2820" max="2820" width="5.75" style="61" customWidth="1"/>
    <col min="2821" max="2823" width="0" style="61" hidden="1" customWidth="1"/>
    <col min="2824" max="2824" width="6" style="61" customWidth="1"/>
    <col min="2825" max="2825" width="45.875" style="61" customWidth="1"/>
    <col min="2826" max="2827" width="26.5" style="61" customWidth="1"/>
    <col min="2828" max="2828" width="13.75" style="61" customWidth="1"/>
    <col min="2829" max="2829" width="17.75" style="61" customWidth="1"/>
    <col min="2830" max="2830" width="21.625" style="61" bestFit="1" customWidth="1"/>
    <col min="2831" max="2831" width="15.75" style="61" customWidth="1"/>
    <col min="2832" max="2832" width="11.625" style="61" customWidth="1"/>
    <col min="2833" max="2833" width="0" style="61" hidden="1" customWidth="1"/>
    <col min="2834" max="2834" width="21.875" style="61" customWidth="1"/>
    <col min="2835" max="2835" width="21.625" style="61" customWidth="1"/>
    <col min="2836" max="2836" width="22.5" style="61" customWidth="1"/>
    <col min="2837" max="2837" width="16" style="61" customWidth="1"/>
    <col min="2838" max="2838" width="15.25" style="61" customWidth="1"/>
    <col min="2839" max="2839" width="21.75" style="61" customWidth="1"/>
    <col min="2840" max="2840" width="17" style="61" bestFit="1" customWidth="1"/>
    <col min="2841" max="2841" width="25.375" style="61" customWidth="1"/>
    <col min="2842" max="2842" width="17.25" style="61" bestFit="1" customWidth="1"/>
    <col min="2843" max="2843" width="17.625" style="61" bestFit="1" customWidth="1"/>
    <col min="2844" max="2844" width="0" style="61" hidden="1" customWidth="1"/>
    <col min="2845" max="2845" width="17.375" style="61" bestFit="1" customWidth="1"/>
    <col min="2846" max="2847" width="17.625" style="61" bestFit="1" customWidth="1"/>
    <col min="2848" max="3072" width="9" style="61"/>
    <col min="3073" max="3075" width="0.125" style="61" customWidth="1"/>
    <col min="3076" max="3076" width="5.75" style="61" customWidth="1"/>
    <col min="3077" max="3079" width="0" style="61" hidden="1" customWidth="1"/>
    <col min="3080" max="3080" width="6" style="61" customWidth="1"/>
    <col min="3081" max="3081" width="45.875" style="61" customWidth="1"/>
    <col min="3082" max="3083" width="26.5" style="61" customWidth="1"/>
    <col min="3084" max="3084" width="13.75" style="61" customWidth="1"/>
    <col min="3085" max="3085" width="17.75" style="61" customWidth="1"/>
    <col min="3086" max="3086" width="21.625" style="61" bestFit="1" customWidth="1"/>
    <col min="3087" max="3087" width="15.75" style="61" customWidth="1"/>
    <col min="3088" max="3088" width="11.625" style="61" customWidth="1"/>
    <col min="3089" max="3089" width="0" style="61" hidden="1" customWidth="1"/>
    <col min="3090" max="3090" width="21.875" style="61" customWidth="1"/>
    <col min="3091" max="3091" width="21.625" style="61" customWidth="1"/>
    <col min="3092" max="3092" width="22.5" style="61" customWidth="1"/>
    <col min="3093" max="3093" width="16" style="61" customWidth="1"/>
    <col min="3094" max="3094" width="15.25" style="61" customWidth="1"/>
    <col min="3095" max="3095" width="21.75" style="61" customWidth="1"/>
    <col min="3096" max="3096" width="17" style="61" bestFit="1" customWidth="1"/>
    <col min="3097" max="3097" width="25.375" style="61" customWidth="1"/>
    <col min="3098" max="3098" width="17.25" style="61" bestFit="1" customWidth="1"/>
    <col min="3099" max="3099" width="17.625" style="61" bestFit="1" customWidth="1"/>
    <col min="3100" max="3100" width="0" style="61" hidden="1" customWidth="1"/>
    <col min="3101" max="3101" width="17.375" style="61" bestFit="1" customWidth="1"/>
    <col min="3102" max="3103" width="17.625" style="61" bestFit="1" customWidth="1"/>
    <col min="3104" max="3328" width="9" style="61"/>
    <col min="3329" max="3331" width="0.125" style="61" customWidth="1"/>
    <col min="3332" max="3332" width="5.75" style="61" customWidth="1"/>
    <col min="3333" max="3335" width="0" style="61" hidden="1" customWidth="1"/>
    <col min="3336" max="3336" width="6" style="61" customWidth="1"/>
    <col min="3337" max="3337" width="45.875" style="61" customWidth="1"/>
    <col min="3338" max="3339" width="26.5" style="61" customWidth="1"/>
    <col min="3340" max="3340" width="13.75" style="61" customWidth="1"/>
    <col min="3341" max="3341" width="17.75" style="61" customWidth="1"/>
    <col min="3342" max="3342" width="21.625" style="61" bestFit="1" customWidth="1"/>
    <col min="3343" max="3343" width="15.75" style="61" customWidth="1"/>
    <col min="3344" max="3344" width="11.625" style="61" customWidth="1"/>
    <col min="3345" max="3345" width="0" style="61" hidden="1" customWidth="1"/>
    <col min="3346" max="3346" width="21.875" style="61" customWidth="1"/>
    <col min="3347" max="3347" width="21.625" style="61" customWidth="1"/>
    <col min="3348" max="3348" width="22.5" style="61" customWidth="1"/>
    <col min="3349" max="3349" width="16" style="61" customWidth="1"/>
    <col min="3350" max="3350" width="15.25" style="61" customWidth="1"/>
    <col min="3351" max="3351" width="21.75" style="61" customWidth="1"/>
    <col min="3352" max="3352" width="17" style="61" bestFit="1" customWidth="1"/>
    <col min="3353" max="3353" width="25.375" style="61" customWidth="1"/>
    <col min="3354" max="3354" width="17.25" style="61" bestFit="1" customWidth="1"/>
    <col min="3355" max="3355" width="17.625" style="61" bestFit="1" customWidth="1"/>
    <col min="3356" max="3356" width="0" style="61" hidden="1" customWidth="1"/>
    <col min="3357" max="3357" width="17.375" style="61" bestFit="1" customWidth="1"/>
    <col min="3358" max="3359" width="17.625" style="61" bestFit="1" customWidth="1"/>
    <col min="3360" max="3584" width="9" style="61"/>
    <col min="3585" max="3587" width="0.125" style="61" customWidth="1"/>
    <col min="3588" max="3588" width="5.75" style="61" customWidth="1"/>
    <col min="3589" max="3591" width="0" style="61" hidden="1" customWidth="1"/>
    <col min="3592" max="3592" width="6" style="61" customWidth="1"/>
    <col min="3593" max="3593" width="45.875" style="61" customWidth="1"/>
    <col min="3594" max="3595" width="26.5" style="61" customWidth="1"/>
    <col min="3596" max="3596" width="13.75" style="61" customWidth="1"/>
    <col min="3597" max="3597" width="17.75" style="61" customWidth="1"/>
    <col min="3598" max="3598" width="21.625" style="61" bestFit="1" customWidth="1"/>
    <col min="3599" max="3599" width="15.75" style="61" customWidth="1"/>
    <col min="3600" max="3600" width="11.625" style="61" customWidth="1"/>
    <col min="3601" max="3601" width="0" style="61" hidden="1" customWidth="1"/>
    <col min="3602" max="3602" width="21.875" style="61" customWidth="1"/>
    <col min="3603" max="3603" width="21.625" style="61" customWidth="1"/>
    <col min="3604" max="3604" width="22.5" style="61" customWidth="1"/>
    <col min="3605" max="3605" width="16" style="61" customWidth="1"/>
    <col min="3606" max="3606" width="15.25" style="61" customWidth="1"/>
    <col min="3607" max="3607" width="21.75" style="61" customWidth="1"/>
    <col min="3608" max="3608" width="17" style="61" bestFit="1" customWidth="1"/>
    <col min="3609" max="3609" width="25.375" style="61" customWidth="1"/>
    <col min="3610" max="3610" width="17.25" style="61" bestFit="1" customWidth="1"/>
    <col min="3611" max="3611" width="17.625" style="61" bestFit="1" customWidth="1"/>
    <col min="3612" max="3612" width="0" style="61" hidden="1" customWidth="1"/>
    <col min="3613" max="3613" width="17.375" style="61" bestFit="1" customWidth="1"/>
    <col min="3614" max="3615" width="17.625" style="61" bestFit="1" customWidth="1"/>
    <col min="3616" max="3840" width="9" style="61"/>
    <col min="3841" max="3843" width="0.125" style="61" customWidth="1"/>
    <col min="3844" max="3844" width="5.75" style="61" customWidth="1"/>
    <col min="3845" max="3847" width="0" style="61" hidden="1" customWidth="1"/>
    <col min="3848" max="3848" width="6" style="61" customWidth="1"/>
    <col min="3849" max="3849" width="45.875" style="61" customWidth="1"/>
    <col min="3850" max="3851" width="26.5" style="61" customWidth="1"/>
    <col min="3852" max="3852" width="13.75" style="61" customWidth="1"/>
    <col min="3853" max="3853" width="17.75" style="61" customWidth="1"/>
    <col min="3854" max="3854" width="21.625" style="61" bestFit="1" customWidth="1"/>
    <col min="3855" max="3855" width="15.75" style="61" customWidth="1"/>
    <col min="3856" max="3856" width="11.625" style="61" customWidth="1"/>
    <col min="3857" max="3857" width="0" style="61" hidden="1" customWidth="1"/>
    <col min="3858" max="3858" width="21.875" style="61" customWidth="1"/>
    <col min="3859" max="3859" width="21.625" style="61" customWidth="1"/>
    <col min="3860" max="3860" width="22.5" style="61" customWidth="1"/>
    <col min="3861" max="3861" width="16" style="61" customWidth="1"/>
    <col min="3862" max="3862" width="15.25" style="61" customWidth="1"/>
    <col min="3863" max="3863" width="21.75" style="61" customWidth="1"/>
    <col min="3864" max="3864" width="17" style="61" bestFit="1" customWidth="1"/>
    <col min="3865" max="3865" width="25.375" style="61" customWidth="1"/>
    <col min="3866" max="3866" width="17.25" style="61" bestFit="1" customWidth="1"/>
    <col min="3867" max="3867" width="17.625" style="61" bestFit="1" customWidth="1"/>
    <col min="3868" max="3868" width="0" style="61" hidden="1" customWidth="1"/>
    <col min="3869" max="3869" width="17.375" style="61" bestFit="1" customWidth="1"/>
    <col min="3870" max="3871" width="17.625" style="61" bestFit="1" customWidth="1"/>
    <col min="3872" max="4096" width="9" style="61"/>
    <col min="4097" max="4099" width="0.125" style="61" customWidth="1"/>
    <col min="4100" max="4100" width="5.75" style="61" customWidth="1"/>
    <col min="4101" max="4103" width="0" style="61" hidden="1" customWidth="1"/>
    <col min="4104" max="4104" width="6" style="61" customWidth="1"/>
    <col min="4105" max="4105" width="45.875" style="61" customWidth="1"/>
    <col min="4106" max="4107" width="26.5" style="61" customWidth="1"/>
    <col min="4108" max="4108" width="13.75" style="61" customWidth="1"/>
    <col min="4109" max="4109" width="17.75" style="61" customWidth="1"/>
    <col min="4110" max="4110" width="21.625" style="61" bestFit="1" customWidth="1"/>
    <col min="4111" max="4111" width="15.75" style="61" customWidth="1"/>
    <col min="4112" max="4112" width="11.625" style="61" customWidth="1"/>
    <col min="4113" max="4113" width="0" style="61" hidden="1" customWidth="1"/>
    <col min="4114" max="4114" width="21.875" style="61" customWidth="1"/>
    <col min="4115" max="4115" width="21.625" style="61" customWidth="1"/>
    <col min="4116" max="4116" width="22.5" style="61" customWidth="1"/>
    <col min="4117" max="4117" width="16" style="61" customWidth="1"/>
    <col min="4118" max="4118" width="15.25" style="61" customWidth="1"/>
    <col min="4119" max="4119" width="21.75" style="61" customWidth="1"/>
    <col min="4120" max="4120" width="17" style="61" bestFit="1" customWidth="1"/>
    <col min="4121" max="4121" width="25.375" style="61" customWidth="1"/>
    <col min="4122" max="4122" width="17.25" style="61" bestFit="1" customWidth="1"/>
    <col min="4123" max="4123" width="17.625" style="61" bestFit="1" customWidth="1"/>
    <col min="4124" max="4124" width="0" style="61" hidden="1" customWidth="1"/>
    <col min="4125" max="4125" width="17.375" style="61" bestFit="1" customWidth="1"/>
    <col min="4126" max="4127" width="17.625" style="61" bestFit="1" customWidth="1"/>
    <col min="4128" max="4352" width="9" style="61"/>
    <col min="4353" max="4355" width="0.125" style="61" customWidth="1"/>
    <col min="4356" max="4356" width="5.75" style="61" customWidth="1"/>
    <col min="4357" max="4359" width="0" style="61" hidden="1" customWidth="1"/>
    <col min="4360" max="4360" width="6" style="61" customWidth="1"/>
    <col min="4361" max="4361" width="45.875" style="61" customWidth="1"/>
    <col min="4362" max="4363" width="26.5" style="61" customWidth="1"/>
    <col min="4364" max="4364" width="13.75" style="61" customWidth="1"/>
    <col min="4365" max="4365" width="17.75" style="61" customWidth="1"/>
    <col min="4366" max="4366" width="21.625" style="61" bestFit="1" customWidth="1"/>
    <col min="4367" max="4367" width="15.75" style="61" customWidth="1"/>
    <col min="4368" max="4368" width="11.625" style="61" customWidth="1"/>
    <col min="4369" max="4369" width="0" style="61" hidden="1" customWidth="1"/>
    <col min="4370" max="4370" width="21.875" style="61" customWidth="1"/>
    <col min="4371" max="4371" width="21.625" style="61" customWidth="1"/>
    <col min="4372" max="4372" width="22.5" style="61" customWidth="1"/>
    <col min="4373" max="4373" width="16" style="61" customWidth="1"/>
    <col min="4374" max="4374" width="15.25" style="61" customWidth="1"/>
    <col min="4375" max="4375" width="21.75" style="61" customWidth="1"/>
    <col min="4376" max="4376" width="17" style="61" bestFit="1" customWidth="1"/>
    <col min="4377" max="4377" width="25.375" style="61" customWidth="1"/>
    <col min="4378" max="4378" width="17.25" style="61" bestFit="1" customWidth="1"/>
    <col min="4379" max="4379" width="17.625" style="61" bestFit="1" customWidth="1"/>
    <col min="4380" max="4380" width="0" style="61" hidden="1" customWidth="1"/>
    <col min="4381" max="4381" width="17.375" style="61" bestFit="1" customWidth="1"/>
    <col min="4382" max="4383" width="17.625" style="61" bestFit="1" customWidth="1"/>
    <col min="4384" max="4608" width="9" style="61"/>
    <col min="4609" max="4611" width="0.125" style="61" customWidth="1"/>
    <col min="4612" max="4612" width="5.75" style="61" customWidth="1"/>
    <col min="4613" max="4615" width="0" style="61" hidden="1" customWidth="1"/>
    <col min="4616" max="4616" width="6" style="61" customWidth="1"/>
    <col min="4617" max="4617" width="45.875" style="61" customWidth="1"/>
    <col min="4618" max="4619" width="26.5" style="61" customWidth="1"/>
    <col min="4620" max="4620" width="13.75" style="61" customWidth="1"/>
    <col min="4621" max="4621" width="17.75" style="61" customWidth="1"/>
    <col min="4622" max="4622" width="21.625" style="61" bestFit="1" customWidth="1"/>
    <col min="4623" max="4623" width="15.75" style="61" customWidth="1"/>
    <col min="4624" max="4624" width="11.625" style="61" customWidth="1"/>
    <col min="4625" max="4625" width="0" style="61" hidden="1" customWidth="1"/>
    <col min="4626" max="4626" width="21.875" style="61" customWidth="1"/>
    <col min="4627" max="4627" width="21.625" style="61" customWidth="1"/>
    <col min="4628" max="4628" width="22.5" style="61" customWidth="1"/>
    <col min="4629" max="4629" width="16" style="61" customWidth="1"/>
    <col min="4630" max="4630" width="15.25" style="61" customWidth="1"/>
    <col min="4631" max="4631" width="21.75" style="61" customWidth="1"/>
    <col min="4632" max="4632" width="17" style="61" bestFit="1" customWidth="1"/>
    <col min="4633" max="4633" width="25.375" style="61" customWidth="1"/>
    <col min="4634" max="4634" width="17.25" style="61" bestFit="1" customWidth="1"/>
    <col min="4635" max="4635" width="17.625" style="61" bestFit="1" customWidth="1"/>
    <col min="4636" max="4636" width="0" style="61" hidden="1" customWidth="1"/>
    <col min="4637" max="4637" width="17.375" style="61" bestFit="1" customWidth="1"/>
    <col min="4638" max="4639" width="17.625" style="61" bestFit="1" customWidth="1"/>
    <col min="4640" max="4864" width="9" style="61"/>
    <col min="4865" max="4867" width="0.125" style="61" customWidth="1"/>
    <col min="4868" max="4868" width="5.75" style="61" customWidth="1"/>
    <col min="4869" max="4871" width="0" style="61" hidden="1" customWidth="1"/>
    <col min="4872" max="4872" width="6" style="61" customWidth="1"/>
    <col min="4873" max="4873" width="45.875" style="61" customWidth="1"/>
    <col min="4874" max="4875" width="26.5" style="61" customWidth="1"/>
    <col min="4876" max="4876" width="13.75" style="61" customWidth="1"/>
    <col min="4877" max="4877" width="17.75" style="61" customWidth="1"/>
    <col min="4878" max="4878" width="21.625" style="61" bestFit="1" customWidth="1"/>
    <col min="4879" max="4879" width="15.75" style="61" customWidth="1"/>
    <col min="4880" max="4880" width="11.625" style="61" customWidth="1"/>
    <col min="4881" max="4881" width="0" style="61" hidden="1" customWidth="1"/>
    <col min="4882" max="4882" width="21.875" style="61" customWidth="1"/>
    <col min="4883" max="4883" width="21.625" style="61" customWidth="1"/>
    <col min="4884" max="4884" width="22.5" style="61" customWidth="1"/>
    <col min="4885" max="4885" width="16" style="61" customWidth="1"/>
    <col min="4886" max="4886" width="15.25" style="61" customWidth="1"/>
    <col min="4887" max="4887" width="21.75" style="61" customWidth="1"/>
    <col min="4888" max="4888" width="17" style="61" bestFit="1" customWidth="1"/>
    <col min="4889" max="4889" width="25.375" style="61" customWidth="1"/>
    <col min="4890" max="4890" width="17.25" style="61" bestFit="1" customWidth="1"/>
    <col min="4891" max="4891" width="17.625" style="61" bestFit="1" customWidth="1"/>
    <col min="4892" max="4892" width="0" style="61" hidden="1" customWidth="1"/>
    <col min="4893" max="4893" width="17.375" style="61" bestFit="1" customWidth="1"/>
    <col min="4894" max="4895" width="17.625" style="61" bestFit="1" customWidth="1"/>
    <col min="4896" max="5120" width="9" style="61"/>
    <col min="5121" max="5123" width="0.125" style="61" customWidth="1"/>
    <col min="5124" max="5124" width="5.75" style="61" customWidth="1"/>
    <col min="5125" max="5127" width="0" style="61" hidden="1" customWidth="1"/>
    <col min="5128" max="5128" width="6" style="61" customWidth="1"/>
    <col min="5129" max="5129" width="45.875" style="61" customWidth="1"/>
    <col min="5130" max="5131" width="26.5" style="61" customWidth="1"/>
    <col min="5132" max="5132" width="13.75" style="61" customWidth="1"/>
    <col min="5133" max="5133" width="17.75" style="61" customWidth="1"/>
    <col min="5134" max="5134" width="21.625" style="61" bestFit="1" customWidth="1"/>
    <col min="5135" max="5135" width="15.75" style="61" customWidth="1"/>
    <col min="5136" max="5136" width="11.625" style="61" customWidth="1"/>
    <col min="5137" max="5137" width="0" style="61" hidden="1" customWidth="1"/>
    <col min="5138" max="5138" width="21.875" style="61" customWidth="1"/>
    <col min="5139" max="5139" width="21.625" style="61" customWidth="1"/>
    <col min="5140" max="5140" width="22.5" style="61" customWidth="1"/>
    <col min="5141" max="5141" width="16" style="61" customWidth="1"/>
    <col min="5142" max="5142" width="15.25" style="61" customWidth="1"/>
    <col min="5143" max="5143" width="21.75" style="61" customWidth="1"/>
    <col min="5144" max="5144" width="17" style="61" bestFit="1" customWidth="1"/>
    <col min="5145" max="5145" width="25.375" style="61" customWidth="1"/>
    <col min="5146" max="5146" width="17.25" style="61" bestFit="1" customWidth="1"/>
    <col min="5147" max="5147" width="17.625" style="61" bestFit="1" customWidth="1"/>
    <col min="5148" max="5148" width="0" style="61" hidden="1" customWidth="1"/>
    <col min="5149" max="5149" width="17.375" style="61" bestFit="1" customWidth="1"/>
    <col min="5150" max="5151" width="17.625" style="61" bestFit="1" customWidth="1"/>
    <col min="5152" max="5376" width="9" style="61"/>
    <col min="5377" max="5379" width="0.125" style="61" customWidth="1"/>
    <col min="5380" max="5380" width="5.75" style="61" customWidth="1"/>
    <col min="5381" max="5383" width="0" style="61" hidden="1" customWidth="1"/>
    <col min="5384" max="5384" width="6" style="61" customWidth="1"/>
    <col min="5385" max="5385" width="45.875" style="61" customWidth="1"/>
    <col min="5386" max="5387" width="26.5" style="61" customWidth="1"/>
    <col min="5388" max="5388" width="13.75" style="61" customWidth="1"/>
    <col min="5389" max="5389" width="17.75" style="61" customWidth="1"/>
    <col min="5390" max="5390" width="21.625" style="61" bestFit="1" customWidth="1"/>
    <col min="5391" max="5391" width="15.75" style="61" customWidth="1"/>
    <col min="5392" max="5392" width="11.625" style="61" customWidth="1"/>
    <col min="5393" max="5393" width="0" style="61" hidden="1" customWidth="1"/>
    <col min="5394" max="5394" width="21.875" style="61" customWidth="1"/>
    <col min="5395" max="5395" width="21.625" style="61" customWidth="1"/>
    <col min="5396" max="5396" width="22.5" style="61" customWidth="1"/>
    <col min="5397" max="5397" width="16" style="61" customWidth="1"/>
    <col min="5398" max="5398" width="15.25" style="61" customWidth="1"/>
    <col min="5399" max="5399" width="21.75" style="61" customWidth="1"/>
    <col min="5400" max="5400" width="17" style="61" bestFit="1" customWidth="1"/>
    <col min="5401" max="5401" width="25.375" style="61" customWidth="1"/>
    <col min="5402" max="5402" width="17.25" style="61" bestFit="1" customWidth="1"/>
    <col min="5403" max="5403" width="17.625" style="61" bestFit="1" customWidth="1"/>
    <col min="5404" max="5404" width="0" style="61" hidden="1" customWidth="1"/>
    <col min="5405" max="5405" width="17.375" style="61" bestFit="1" customWidth="1"/>
    <col min="5406" max="5407" width="17.625" style="61" bestFit="1" customWidth="1"/>
    <col min="5408" max="5632" width="9" style="61"/>
    <col min="5633" max="5635" width="0.125" style="61" customWidth="1"/>
    <col min="5636" max="5636" width="5.75" style="61" customWidth="1"/>
    <col min="5637" max="5639" width="0" style="61" hidden="1" customWidth="1"/>
    <col min="5640" max="5640" width="6" style="61" customWidth="1"/>
    <col min="5641" max="5641" width="45.875" style="61" customWidth="1"/>
    <col min="5642" max="5643" width="26.5" style="61" customWidth="1"/>
    <col min="5644" max="5644" width="13.75" style="61" customWidth="1"/>
    <col min="5645" max="5645" width="17.75" style="61" customWidth="1"/>
    <col min="5646" max="5646" width="21.625" style="61" bestFit="1" customWidth="1"/>
    <col min="5647" max="5647" width="15.75" style="61" customWidth="1"/>
    <col min="5648" max="5648" width="11.625" style="61" customWidth="1"/>
    <col min="5649" max="5649" width="0" style="61" hidden="1" customWidth="1"/>
    <col min="5650" max="5650" width="21.875" style="61" customWidth="1"/>
    <col min="5651" max="5651" width="21.625" style="61" customWidth="1"/>
    <col min="5652" max="5652" width="22.5" style="61" customWidth="1"/>
    <col min="5653" max="5653" width="16" style="61" customWidth="1"/>
    <col min="5654" max="5654" width="15.25" style="61" customWidth="1"/>
    <col min="5655" max="5655" width="21.75" style="61" customWidth="1"/>
    <col min="5656" max="5656" width="17" style="61" bestFit="1" customWidth="1"/>
    <col min="5657" max="5657" width="25.375" style="61" customWidth="1"/>
    <col min="5658" max="5658" width="17.25" style="61" bestFit="1" customWidth="1"/>
    <col min="5659" max="5659" width="17.625" style="61" bestFit="1" customWidth="1"/>
    <col min="5660" max="5660" width="0" style="61" hidden="1" customWidth="1"/>
    <col min="5661" max="5661" width="17.375" style="61" bestFit="1" customWidth="1"/>
    <col min="5662" max="5663" width="17.625" style="61" bestFit="1" customWidth="1"/>
    <col min="5664" max="5888" width="9" style="61"/>
    <col min="5889" max="5891" width="0.125" style="61" customWidth="1"/>
    <col min="5892" max="5892" width="5.75" style="61" customWidth="1"/>
    <col min="5893" max="5895" width="0" style="61" hidden="1" customWidth="1"/>
    <col min="5896" max="5896" width="6" style="61" customWidth="1"/>
    <col min="5897" max="5897" width="45.875" style="61" customWidth="1"/>
    <col min="5898" max="5899" width="26.5" style="61" customWidth="1"/>
    <col min="5900" max="5900" width="13.75" style="61" customWidth="1"/>
    <col min="5901" max="5901" width="17.75" style="61" customWidth="1"/>
    <col min="5902" max="5902" width="21.625" style="61" bestFit="1" customWidth="1"/>
    <col min="5903" max="5903" width="15.75" style="61" customWidth="1"/>
    <col min="5904" max="5904" width="11.625" style="61" customWidth="1"/>
    <col min="5905" max="5905" width="0" style="61" hidden="1" customWidth="1"/>
    <col min="5906" max="5906" width="21.875" style="61" customWidth="1"/>
    <col min="5907" max="5907" width="21.625" style="61" customWidth="1"/>
    <col min="5908" max="5908" width="22.5" style="61" customWidth="1"/>
    <col min="5909" max="5909" width="16" style="61" customWidth="1"/>
    <col min="5910" max="5910" width="15.25" style="61" customWidth="1"/>
    <col min="5911" max="5911" width="21.75" style="61" customWidth="1"/>
    <col min="5912" max="5912" width="17" style="61" bestFit="1" customWidth="1"/>
    <col min="5913" max="5913" width="25.375" style="61" customWidth="1"/>
    <col min="5914" max="5914" width="17.25" style="61" bestFit="1" customWidth="1"/>
    <col min="5915" max="5915" width="17.625" style="61" bestFit="1" customWidth="1"/>
    <col min="5916" max="5916" width="0" style="61" hidden="1" customWidth="1"/>
    <col min="5917" max="5917" width="17.375" style="61" bestFit="1" customWidth="1"/>
    <col min="5918" max="5919" width="17.625" style="61" bestFit="1" customWidth="1"/>
    <col min="5920" max="6144" width="9" style="61"/>
    <col min="6145" max="6147" width="0.125" style="61" customWidth="1"/>
    <col min="6148" max="6148" width="5.75" style="61" customWidth="1"/>
    <col min="6149" max="6151" width="0" style="61" hidden="1" customWidth="1"/>
    <col min="6152" max="6152" width="6" style="61" customWidth="1"/>
    <col min="6153" max="6153" width="45.875" style="61" customWidth="1"/>
    <col min="6154" max="6155" width="26.5" style="61" customWidth="1"/>
    <col min="6156" max="6156" width="13.75" style="61" customWidth="1"/>
    <col min="6157" max="6157" width="17.75" style="61" customWidth="1"/>
    <col min="6158" max="6158" width="21.625" style="61" bestFit="1" customWidth="1"/>
    <col min="6159" max="6159" width="15.75" style="61" customWidth="1"/>
    <col min="6160" max="6160" width="11.625" style="61" customWidth="1"/>
    <col min="6161" max="6161" width="0" style="61" hidden="1" customWidth="1"/>
    <col min="6162" max="6162" width="21.875" style="61" customWidth="1"/>
    <col min="6163" max="6163" width="21.625" style="61" customWidth="1"/>
    <col min="6164" max="6164" width="22.5" style="61" customWidth="1"/>
    <col min="6165" max="6165" width="16" style="61" customWidth="1"/>
    <col min="6166" max="6166" width="15.25" style="61" customWidth="1"/>
    <col min="6167" max="6167" width="21.75" style="61" customWidth="1"/>
    <col min="6168" max="6168" width="17" style="61" bestFit="1" customWidth="1"/>
    <col min="6169" max="6169" width="25.375" style="61" customWidth="1"/>
    <col min="6170" max="6170" width="17.25" style="61" bestFit="1" customWidth="1"/>
    <col min="6171" max="6171" width="17.625" style="61" bestFit="1" customWidth="1"/>
    <col min="6172" max="6172" width="0" style="61" hidden="1" customWidth="1"/>
    <col min="6173" max="6173" width="17.375" style="61" bestFit="1" customWidth="1"/>
    <col min="6174" max="6175" width="17.625" style="61" bestFit="1" customWidth="1"/>
    <col min="6176" max="6400" width="9" style="61"/>
    <col min="6401" max="6403" width="0.125" style="61" customWidth="1"/>
    <col min="6404" max="6404" width="5.75" style="61" customWidth="1"/>
    <col min="6405" max="6407" width="0" style="61" hidden="1" customWidth="1"/>
    <col min="6408" max="6408" width="6" style="61" customWidth="1"/>
    <col min="6409" max="6409" width="45.875" style="61" customWidth="1"/>
    <col min="6410" max="6411" width="26.5" style="61" customWidth="1"/>
    <col min="6412" max="6412" width="13.75" style="61" customWidth="1"/>
    <col min="6413" max="6413" width="17.75" style="61" customWidth="1"/>
    <col min="6414" max="6414" width="21.625" style="61" bestFit="1" customWidth="1"/>
    <col min="6415" max="6415" width="15.75" style="61" customWidth="1"/>
    <col min="6416" max="6416" width="11.625" style="61" customWidth="1"/>
    <col min="6417" max="6417" width="0" style="61" hidden="1" customWidth="1"/>
    <col min="6418" max="6418" width="21.875" style="61" customWidth="1"/>
    <col min="6419" max="6419" width="21.625" style="61" customWidth="1"/>
    <col min="6420" max="6420" width="22.5" style="61" customWidth="1"/>
    <col min="6421" max="6421" width="16" style="61" customWidth="1"/>
    <col min="6422" max="6422" width="15.25" style="61" customWidth="1"/>
    <col min="6423" max="6423" width="21.75" style="61" customWidth="1"/>
    <col min="6424" max="6424" width="17" style="61" bestFit="1" customWidth="1"/>
    <col min="6425" max="6425" width="25.375" style="61" customWidth="1"/>
    <col min="6426" max="6426" width="17.25" style="61" bestFit="1" customWidth="1"/>
    <col min="6427" max="6427" width="17.625" style="61" bestFit="1" customWidth="1"/>
    <col min="6428" max="6428" width="0" style="61" hidden="1" customWidth="1"/>
    <col min="6429" max="6429" width="17.375" style="61" bestFit="1" customWidth="1"/>
    <col min="6430" max="6431" width="17.625" style="61" bestFit="1" customWidth="1"/>
    <col min="6432" max="6656" width="9" style="61"/>
    <col min="6657" max="6659" width="0.125" style="61" customWidth="1"/>
    <col min="6660" max="6660" width="5.75" style="61" customWidth="1"/>
    <col min="6661" max="6663" width="0" style="61" hidden="1" customWidth="1"/>
    <col min="6664" max="6664" width="6" style="61" customWidth="1"/>
    <col min="6665" max="6665" width="45.875" style="61" customWidth="1"/>
    <col min="6666" max="6667" width="26.5" style="61" customWidth="1"/>
    <col min="6668" max="6668" width="13.75" style="61" customWidth="1"/>
    <col min="6669" max="6669" width="17.75" style="61" customWidth="1"/>
    <col min="6670" max="6670" width="21.625" style="61" bestFit="1" customWidth="1"/>
    <col min="6671" max="6671" width="15.75" style="61" customWidth="1"/>
    <col min="6672" max="6672" width="11.625" style="61" customWidth="1"/>
    <col min="6673" max="6673" width="0" style="61" hidden="1" customWidth="1"/>
    <col min="6674" max="6674" width="21.875" style="61" customWidth="1"/>
    <col min="6675" max="6675" width="21.625" style="61" customWidth="1"/>
    <col min="6676" max="6676" width="22.5" style="61" customWidth="1"/>
    <col min="6677" max="6677" width="16" style="61" customWidth="1"/>
    <col min="6678" max="6678" width="15.25" style="61" customWidth="1"/>
    <col min="6679" max="6679" width="21.75" style="61" customWidth="1"/>
    <col min="6680" max="6680" width="17" style="61" bestFit="1" customWidth="1"/>
    <col min="6681" max="6681" width="25.375" style="61" customWidth="1"/>
    <col min="6682" max="6682" width="17.25" style="61" bestFit="1" customWidth="1"/>
    <col min="6683" max="6683" width="17.625" style="61" bestFit="1" customWidth="1"/>
    <col min="6684" max="6684" width="0" style="61" hidden="1" customWidth="1"/>
    <col min="6685" max="6685" width="17.375" style="61" bestFit="1" customWidth="1"/>
    <col min="6686" max="6687" width="17.625" style="61" bestFit="1" customWidth="1"/>
    <col min="6688" max="6912" width="9" style="61"/>
    <col min="6913" max="6915" width="0.125" style="61" customWidth="1"/>
    <col min="6916" max="6916" width="5.75" style="61" customWidth="1"/>
    <col min="6917" max="6919" width="0" style="61" hidden="1" customWidth="1"/>
    <col min="6920" max="6920" width="6" style="61" customWidth="1"/>
    <col min="6921" max="6921" width="45.875" style="61" customWidth="1"/>
    <col min="6922" max="6923" width="26.5" style="61" customWidth="1"/>
    <col min="6924" max="6924" width="13.75" style="61" customWidth="1"/>
    <col min="6925" max="6925" width="17.75" style="61" customWidth="1"/>
    <col min="6926" max="6926" width="21.625" style="61" bestFit="1" customWidth="1"/>
    <col min="6927" max="6927" width="15.75" style="61" customWidth="1"/>
    <col min="6928" max="6928" width="11.625" style="61" customWidth="1"/>
    <col min="6929" max="6929" width="0" style="61" hidden="1" customWidth="1"/>
    <col min="6930" max="6930" width="21.875" style="61" customWidth="1"/>
    <col min="6931" max="6931" width="21.625" style="61" customWidth="1"/>
    <col min="6932" max="6932" width="22.5" style="61" customWidth="1"/>
    <col min="6933" max="6933" width="16" style="61" customWidth="1"/>
    <col min="6934" max="6934" width="15.25" style="61" customWidth="1"/>
    <col min="6935" max="6935" width="21.75" style="61" customWidth="1"/>
    <col min="6936" max="6936" width="17" style="61" bestFit="1" customWidth="1"/>
    <col min="6937" max="6937" width="25.375" style="61" customWidth="1"/>
    <col min="6938" max="6938" width="17.25" style="61" bestFit="1" customWidth="1"/>
    <col min="6939" max="6939" width="17.625" style="61" bestFit="1" customWidth="1"/>
    <col min="6940" max="6940" width="0" style="61" hidden="1" customWidth="1"/>
    <col min="6941" max="6941" width="17.375" style="61" bestFit="1" customWidth="1"/>
    <col min="6942" max="6943" width="17.625" style="61" bestFit="1" customWidth="1"/>
    <col min="6944" max="7168" width="9" style="61"/>
    <col min="7169" max="7171" width="0.125" style="61" customWidth="1"/>
    <col min="7172" max="7172" width="5.75" style="61" customWidth="1"/>
    <col min="7173" max="7175" width="0" style="61" hidden="1" customWidth="1"/>
    <col min="7176" max="7176" width="6" style="61" customWidth="1"/>
    <col min="7177" max="7177" width="45.875" style="61" customWidth="1"/>
    <col min="7178" max="7179" width="26.5" style="61" customWidth="1"/>
    <col min="7180" max="7180" width="13.75" style="61" customWidth="1"/>
    <col min="7181" max="7181" width="17.75" style="61" customWidth="1"/>
    <col min="7182" max="7182" width="21.625" style="61" bestFit="1" customWidth="1"/>
    <col min="7183" max="7183" width="15.75" style="61" customWidth="1"/>
    <col min="7184" max="7184" width="11.625" style="61" customWidth="1"/>
    <col min="7185" max="7185" width="0" style="61" hidden="1" customWidth="1"/>
    <col min="7186" max="7186" width="21.875" style="61" customWidth="1"/>
    <col min="7187" max="7187" width="21.625" style="61" customWidth="1"/>
    <col min="7188" max="7188" width="22.5" style="61" customWidth="1"/>
    <col min="7189" max="7189" width="16" style="61" customWidth="1"/>
    <col min="7190" max="7190" width="15.25" style="61" customWidth="1"/>
    <col min="7191" max="7191" width="21.75" style="61" customWidth="1"/>
    <col min="7192" max="7192" width="17" style="61" bestFit="1" customWidth="1"/>
    <col min="7193" max="7193" width="25.375" style="61" customWidth="1"/>
    <col min="7194" max="7194" width="17.25" style="61" bestFit="1" customWidth="1"/>
    <col min="7195" max="7195" width="17.625" style="61" bestFit="1" customWidth="1"/>
    <col min="7196" max="7196" width="0" style="61" hidden="1" customWidth="1"/>
    <col min="7197" max="7197" width="17.375" style="61" bestFit="1" customWidth="1"/>
    <col min="7198" max="7199" width="17.625" style="61" bestFit="1" customWidth="1"/>
    <col min="7200" max="7424" width="9" style="61"/>
    <col min="7425" max="7427" width="0.125" style="61" customWidth="1"/>
    <col min="7428" max="7428" width="5.75" style="61" customWidth="1"/>
    <col min="7429" max="7431" width="0" style="61" hidden="1" customWidth="1"/>
    <col min="7432" max="7432" width="6" style="61" customWidth="1"/>
    <col min="7433" max="7433" width="45.875" style="61" customWidth="1"/>
    <col min="7434" max="7435" width="26.5" style="61" customWidth="1"/>
    <col min="7436" max="7436" width="13.75" style="61" customWidth="1"/>
    <col min="7437" max="7437" width="17.75" style="61" customWidth="1"/>
    <col min="7438" max="7438" width="21.625" style="61" bestFit="1" customWidth="1"/>
    <col min="7439" max="7439" width="15.75" style="61" customWidth="1"/>
    <col min="7440" max="7440" width="11.625" style="61" customWidth="1"/>
    <col min="7441" max="7441" width="0" style="61" hidden="1" customWidth="1"/>
    <col min="7442" max="7442" width="21.875" style="61" customWidth="1"/>
    <col min="7443" max="7443" width="21.625" style="61" customWidth="1"/>
    <col min="7444" max="7444" width="22.5" style="61" customWidth="1"/>
    <col min="7445" max="7445" width="16" style="61" customWidth="1"/>
    <col min="7446" max="7446" width="15.25" style="61" customWidth="1"/>
    <col min="7447" max="7447" width="21.75" style="61" customWidth="1"/>
    <col min="7448" max="7448" width="17" style="61" bestFit="1" customWidth="1"/>
    <col min="7449" max="7449" width="25.375" style="61" customWidth="1"/>
    <col min="7450" max="7450" width="17.25" style="61" bestFit="1" customWidth="1"/>
    <col min="7451" max="7451" width="17.625" style="61" bestFit="1" customWidth="1"/>
    <col min="7452" max="7452" width="0" style="61" hidden="1" customWidth="1"/>
    <col min="7453" max="7453" width="17.375" style="61" bestFit="1" customWidth="1"/>
    <col min="7454" max="7455" width="17.625" style="61" bestFit="1" customWidth="1"/>
    <col min="7456" max="7680" width="9" style="61"/>
    <col min="7681" max="7683" width="0.125" style="61" customWidth="1"/>
    <col min="7684" max="7684" width="5.75" style="61" customWidth="1"/>
    <col min="7685" max="7687" width="0" style="61" hidden="1" customWidth="1"/>
    <col min="7688" max="7688" width="6" style="61" customWidth="1"/>
    <col min="7689" max="7689" width="45.875" style="61" customWidth="1"/>
    <col min="7690" max="7691" width="26.5" style="61" customWidth="1"/>
    <col min="7692" max="7692" width="13.75" style="61" customWidth="1"/>
    <col min="7693" max="7693" width="17.75" style="61" customWidth="1"/>
    <col min="7694" max="7694" width="21.625" style="61" bestFit="1" customWidth="1"/>
    <col min="7695" max="7695" width="15.75" style="61" customWidth="1"/>
    <col min="7696" max="7696" width="11.625" style="61" customWidth="1"/>
    <col min="7697" max="7697" width="0" style="61" hidden="1" customWidth="1"/>
    <col min="7698" max="7698" width="21.875" style="61" customWidth="1"/>
    <col min="7699" max="7699" width="21.625" style="61" customWidth="1"/>
    <col min="7700" max="7700" width="22.5" style="61" customWidth="1"/>
    <col min="7701" max="7701" width="16" style="61" customWidth="1"/>
    <col min="7702" max="7702" width="15.25" style="61" customWidth="1"/>
    <col min="7703" max="7703" width="21.75" style="61" customWidth="1"/>
    <col min="7704" max="7704" width="17" style="61" bestFit="1" customWidth="1"/>
    <col min="7705" max="7705" width="25.375" style="61" customWidth="1"/>
    <col min="7706" max="7706" width="17.25" style="61" bestFit="1" customWidth="1"/>
    <col min="7707" max="7707" width="17.625" style="61" bestFit="1" customWidth="1"/>
    <col min="7708" max="7708" width="0" style="61" hidden="1" customWidth="1"/>
    <col min="7709" max="7709" width="17.375" style="61" bestFit="1" customWidth="1"/>
    <col min="7710" max="7711" width="17.625" style="61" bestFit="1" customWidth="1"/>
    <col min="7712" max="7936" width="9" style="61"/>
    <col min="7937" max="7939" width="0.125" style="61" customWidth="1"/>
    <col min="7940" max="7940" width="5.75" style="61" customWidth="1"/>
    <col min="7941" max="7943" width="0" style="61" hidden="1" customWidth="1"/>
    <col min="7944" max="7944" width="6" style="61" customWidth="1"/>
    <col min="7945" max="7945" width="45.875" style="61" customWidth="1"/>
    <col min="7946" max="7947" width="26.5" style="61" customWidth="1"/>
    <col min="7948" max="7948" width="13.75" style="61" customWidth="1"/>
    <col min="7949" max="7949" width="17.75" style="61" customWidth="1"/>
    <col min="7950" max="7950" width="21.625" style="61" bestFit="1" customWidth="1"/>
    <col min="7951" max="7951" width="15.75" style="61" customWidth="1"/>
    <col min="7952" max="7952" width="11.625" style="61" customWidth="1"/>
    <col min="7953" max="7953" width="0" style="61" hidden="1" customWidth="1"/>
    <col min="7954" max="7954" width="21.875" style="61" customWidth="1"/>
    <col min="7955" max="7955" width="21.625" style="61" customWidth="1"/>
    <col min="7956" max="7956" width="22.5" style="61" customWidth="1"/>
    <col min="7957" max="7957" width="16" style="61" customWidth="1"/>
    <col min="7958" max="7958" width="15.25" style="61" customWidth="1"/>
    <col min="7959" max="7959" width="21.75" style="61" customWidth="1"/>
    <col min="7960" max="7960" width="17" style="61" bestFit="1" customWidth="1"/>
    <col min="7961" max="7961" width="25.375" style="61" customWidth="1"/>
    <col min="7962" max="7962" width="17.25" style="61" bestFit="1" customWidth="1"/>
    <col min="7963" max="7963" width="17.625" style="61" bestFit="1" customWidth="1"/>
    <col min="7964" max="7964" width="0" style="61" hidden="1" customWidth="1"/>
    <col min="7965" max="7965" width="17.375" style="61" bestFit="1" customWidth="1"/>
    <col min="7966" max="7967" width="17.625" style="61" bestFit="1" customWidth="1"/>
    <col min="7968" max="8192" width="9" style="61"/>
    <col min="8193" max="8195" width="0.125" style="61" customWidth="1"/>
    <col min="8196" max="8196" width="5.75" style="61" customWidth="1"/>
    <col min="8197" max="8199" width="0" style="61" hidden="1" customWidth="1"/>
    <col min="8200" max="8200" width="6" style="61" customWidth="1"/>
    <col min="8201" max="8201" width="45.875" style="61" customWidth="1"/>
    <col min="8202" max="8203" width="26.5" style="61" customWidth="1"/>
    <col min="8204" max="8204" width="13.75" style="61" customWidth="1"/>
    <col min="8205" max="8205" width="17.75" style="61" customWidth="1"/>
    <col min="8206" max="8206" width="21.625" style="61" bestFit="1" customWidth="1"/>
    <col min="8207" max="8207" width="15.75" style="61" customWidth="1"/>
    <col min="8208" max="8208" width="11.625" style="61" customWidth="1"/>
    <col min="8209" max="8209" width="0" style="61" hidden="1" customWidth="1"/>
    <col min="8210" max="8210" width="21.875" style="61" customWidth="1"/>
    <col min="8211" max="8211" width="21.625" style="61" customWidth="1"/>
    <col min="8212" max="8212" width="22.5" style="61" customWidth="1"/>
    <col min="8213" max="8213" width="16" style="61" customWidth="1"/>
    <col min="8214" max="8214" width="15.25" style="61" customWidth="1"/>
    <col min="8215" max="8215" width="21.75" style="61" customWidth="1"/>
    <col min="8216" max="8216" width="17" style="61" bestFit="1" customWidth="1"/>
    <col min="8217" max="8217" width="25.375" style="61" customWidth="1"/>
    <col min="8218" max="8218" width="17.25" style="61" bestFit="1" customWidth="1"/>
    <col min="8219" max="8219" width="17.625" style="61" bestFit="1" customWidth="1"/>
    <col min="8220" max="8220" width="0" style="61" hidden="1" customWidth="1"/>
    <col min="8221" max="8221" width="17.375" style="61" bestFit="1" customWidth="1"/>
    <col min="8222" max="8223" width="17.625" style="61" bestFit="1" customWidth="1"/>
    <col min="8224" max="8448" width="9" style="61"/>
    <col min="8449" max="8451" width="0.125" style="61" customWidth="1"/>
    <col min="8452" max="8452" width="5.75" style="61" customWidth="1"/>
    <col min="8453" max="8455" width="0" style="61" hidden="1" customWidth="1"/>
    <col min="8456" max="8456" width="6" style="61" customWidth="1"/>
    <col min="8457" max="8457" width="45.875" style="61" customWidth="1"/>
    <col min="8458" max="8459" width="26.5" style="61" customWidth="1"/>
    <col min="8460" max="8460" width="13.75" style="61" customWidth="1"/>
    <col min="8461" max="8461" width="17.75" style="61" customWidth="1"/>
    <col min="8462" max="8462" width="21.625" style="61" bestFit="1" customWidth="1"/>
    <col min="8463" max="8463" width="15.75" style="61" customWidth="1"/>
    <col min="8464" max="8464" width="11.625" style="61" customWidth="1"/>
    <col min="8465" max="8465" width="0" style="61" hidden="1" customWidth="1"/>
    <col min="8466" max="8466" width="21.875" style="61" customWidth="1"/>
    <col min="8467" max="8467" width="21.625" style="61" customWidth="1"/>
    <col min="8468" max="8468" width="22.5" style="61" customWidth="1"/>
    <col min="8469" max="8469" width="16" style="61" customWidth="1"/>
    <col min="8470" max="8470" width="15.25" style="61" customWidth="1"/>
    <col min="8471" max="8471" width="21.75" style="61" customWidth="1"/>
    <col min="8472" max="8472" width="17" style="61" bestFit="1" customWidth="1"/>
    <col min="8473" max="8473" width="25.375" style="61" customWidth="1"/>
    <col min="8474" max="8474" width="17.25" style="61" bestFit="1" customWidth="1"/>
    <col min="8475" max="8475" width="17.625" style="61" bestFit="1" customWidth="1"/>
    <col min="8476" max="8476" width="0" style="61" hidden="1" customWidth="1"/>
    <col min="8477" max="8477" width="17.375" style="61" bestFit="1" customWidth="1"/>
    <col min="8478" max="8479" width="17.625" style="61" bestFit="1" customWidth="1"/>
    <col min="8480" max="8704" width="9" style="61"/>
    <col min="8705" max="8707" width="0.125" style="61" customWidth="1"/>
    <col min="8708" max="8708" width="5.75" style="61" customWidth="1"/>
    <col min="8709" max="8711" width="0" style="61" hidden="1" customWidth="1"/>
    <col min="8712" max="8712" width="6" style="61" customWidth="1"/>
    <col min="8713" max="8713" width="45.875" style="61" customWidth="1"/>
    <col min="8714" max="8715" width="26.5" style="61" customWidth="1"/>
    <col min="8716" max="8716" width="13.75" style="61" customWidth="1"/>
    <col min="8717" max="8717" width="17.75" style="61" customWidth="1"/>
    <col min="8718" max="8718" width="21.625" style="61" bestFit="1" customWidth="1"/>
    <col min="8719" max="8719" width="15.75" style="61" customWidth="1"/>
    <col min="8720" max="8720" width="11.625" style="61" customWidth="1"/>
    <col min="8721" max="8721" width="0" style="61" hidden="1" customWidth="1"/>
    <col min="8722" max="8722" width="21.875" style="61" customWidth="1"/>
    <col min="8723" max="8723" width="21.625" style="61" customWidth="1"/>
    <col min="8724" max="8724" width="22.5" style="61" customWidth="1"/>
    <col min="8725" max="8725" width="16" style="61" customWidth="1"/>
    <col min="8726" max="8726" width="15.25" style="61" customWidth="1"/>
    <col min="8727" max="8727" width="21.75" style="61" customWidth="1"/>
    <col min="8728" max="8728" width="17" style="61" bestFit="1" customWidth="1"/>
    <col min="8729" max="8729" width="25.375" style="61" customWidth="1"/>
    <col min="8730" max="8730" width="17.25" style="61" bestFit="1" customWidth="1"/>
    <col min="8731" max="8731" width="17.625" style="61" bestFit="1" customWidth="1"/>
    <col min="8732" max="8732" width="0" style="61" hidden="1" customWidth="1"/>
    <col min="8733" max="8733" width="17.375" style="61" bestFit="1" customWidth="1"/>
    <col min="8734" max="8735" width="17.625" style="61" bestFit="1" customWidth="1"/>
    <col min="8736" max="8960" width="9" style="61"/>
    <col min="8961" max="8963" width="0.125" style="61" customWidth="1"/>
    <col min="8964" max="8964" width="5.75" style="61" customWidth="1"/>
    <col min="8965" max="8967" width="0" style="61" hidden="1" customWidth="1"/>
    <col min="8968" max="8968" width="6" style="61" customWidth="1"/>
    <col min="8969" max="8969" width="45.875" style="61" customWidth="1"/>
    <col min="8970" max="8971" width="26.5" style="61" customWidth="1"/>
    <col min="8972" max="8972" width="13.75" style="61" customWidth="1"/>
    <col min="8973" max="8973" width="17.75" style="61" customWidth="1"/>
    <col min="8974" max="8974" width="21.625" style="61" bestFit="1" customWidth="1"/>
    <col min="8975" max="8975" width="15.75" style="61" customWidth="1"/>
    <col min="8976" max="8976" width="11.625" style="61" customWidth="1"/>
    <col min="8977" max="8977" width="0" style="61" hidden="1" customWidth="1"/>
    <col min="8978" max="8978" width="21.875" style="61" customWidth="1"/>
    <col min="8979" max="8979" width="21.625" style="61" customWidth="1"/>
    <col min="8980" max="8980" width="22.5" style="61" customWidth="1"/>
    <col min="8981" max="8981" width="16" style="61" customWidth="1"/>
    <col min="8982" max="8982" width="15.25" style="61" customWidth="1"/>
    <col min="8983" max="8983" width="21.75" style="61" customWidth="1"/>
    <col min="8984" max="8984" width="17" style="61" bestFit="1" customWidth="1"/>
    <col min="8985" max="8985" width="25.375" style="61" customWidth="1"/>
    <col min="8986" max="8986" width="17.25" style="61" bestFit="1" customWidth="1"/>
    <col min="8987" max="8987" width="17.625" style="61" bestFit="1" customWidth="1"/>
    <col min="8988" max="8988" width="0" style="61" hidden="1" customWidth="1"/>
    <col min="8989" max="8989" width="17.375" style="61" bestFit="1" customWidth="1"/>
    <col min="8990" max="8991" width="17.625" style="61" bestFit="1" customWidth="1"/>
    <col min="8992" max="9216" width="9" style="61"/>
    <col min="9217" max="9219" width="0.125" style="61" customWidth="1"/>
    <col min="9220" max="9220" width="5.75" style="61" customWidth="1"/>
    <col min="9221" max="9223" width="0" style="61" hidden="1" customWidth="1"/>
    <col min="9224" max="9224" width="6" style="61" customWidth="1"/>
    <col min="9225" max="9225" width="45.875" style="61" customWidth="1"/>
    <col min="9226" max="9227" width="26.5" style="61" customWidth="1"/>
    <col min="9228" max="9228" width="13.75" style="61" customWidth="1"/>
    <col min="9229" max="9229" width="17.75" style="61" customWidth="1"/>
    <col min="9230" max="9230" width="21.625" style="61" bestFit="1" customWidth="1"/>
    <col min="9231" max="9231" width="15.75" style="61" customWidth="1"/>
    <col min="9232" max="9232" width="11.625" style="61" customWidth="1"/>
    <col min="9233" max="9233" width="0" style="61" hidden="1" customWidth="1"/>
    <col min="9234" max="9234" width="21.875" style="61" customWidth="1"/>
    <col min="9235" max="9235" width="21.625" style="61" customWidth="1"/>
    <col min="9236" max="9236" width="22.5" style="61" customWidth="1"/>
    <col min="9237" max="9237" width="16" style="61" customWidth="1"/>
    <col min="9238" max="9238" width="15.25" style="61" customWidth="1"/>
    <col min="9239" max="9239" width="21.75" style="61" customWidth="1"/>
    <col min="9240" max="9240" width="17" style="61" bestFit="1" customWidth="1"/>
    <col min="9241" max="9241" width="25.375" style="61" customWidth="1"/>
    <col min="9242" max="9242" width="17.25" style="61" bestFit="1" customWidth="1"/>
    <col min="9243" max="9243" width="17.625" style="61" bestFit="1" customWidth="1"/>
    <col min="9244" max="9244" width="0" style="61" hidden="1" customWidth="1"/>
    <col min="9245" max="9245" width="17.375" style="61" bestFit="1" customWidth="1"/>
    <col min="9246" max="9247" width="17.625" style="61" bestFit="1" customWidth="1"/>
    <col min="9248" max="9472" width="9" style="61"/>
    <col min="9473" max="9475" width="0.125" style="61" customWidth="1"/>
    <col min="9476" max="9476" width="5.75" style="61" customWidth="1"/>
    <col min="9477" max="9479" width="0" style="61" hidden="1" customWidth="1"/>
    <col min="9480" max="9480" width="6" style="61" customWidth="1"/>
    <col min="9481" max="9481" width="45.875" style="61" customWidth="1"/>
    <col min="9482" max="9483" width="26.5" style="61" customWidth="1"/>
    <col min="9484" max="9484" width="13.75" style="61" customWidth="1"/>
    <col min="9485" max="9485" width="17.75" style="61" customWidth="1"/>
    <col min="9486" max="9486" width="21.625" style="61" bestFit="1" customWidth="1"/>
    <col min="9487" max="9487" width="15.75" style="61" customWidth="1"/>
    <col min="9488" max="9488" width="11.625" style="61" customWidth="1"/>
    <col min="9489" max="9489" width="0" style="61" hidden="1" customWidth="1"/>
    <col min="9490" max="9490" width="21.875" style="61" customWidth="1"/>
    <col min="9491" max="9491" width="21.625" style="61" customWidth="1"/>
    <col min="9492" max="9492" width="22.5" style="61" customWidth="1"/>
    <col min="9493" max="9493" width="16" style="61" customWidth="1"/>
    <col min="9494" max="9494" width="15.25" style="61" customWidth="1"/>
    <col min="9495" max="9495" width="21.75" style="61" customWidth="1"/>
    <col min="9496" max="9496" width="17" style="61" bestFit="1" customWidth="1"/>
    <col min="9497" max="9497" width="25.375" style="61" customWidth="1"/>
    <col min="9498" max="9498" width="17.25" style="61" bestFit="1" customWidth="1"/>
    <col min="9499" max="9499" width="17.625" style="61" bestFit="1" customWidth="1"/>
    <col min="9500" max="9500" width="0" style="61" hidden="1" customWidth="1"/>
    <col min="9501" max="9501" width="17.375" style="61" bestFit="1" customWidth="1"/>
    <col min="9502" max="9503" width="17.625" style="61" bestFit="1" customWidth="1"/>
    <col min="9504" max="9728" width="9" style="61"/>
    <col min="9729" max="9731" width="0.125" style="61" customWidth="1"/>
    <col min="9732" max="9732" width="5.75" style="61" customWidth="1"/>
    <col min="9733" max="9735" width="0" style="61" hidden="1" customWidth="1"/>
    <col min="9736" max="9736" width="6" style="61" customWidth="1"/>
    <col min="9737" max="9737" width="45.875" style="61" customWidth="1"/>
    <col min="9738" max="9739" width="26.5" style="61" customWidth="1"/>
    <col min="9740" max="9740" width="13.75" style="61" customWidth="1"/>
    <col min="9741" max="9741" width="17.75" style="61" customWidth="1"/>
    <col min="9742" max="9742" width="21.625" style="61" bestFit="1" customWidth="1"/>
    <col min="9743" max="9743" width="15.75" style="61" customWidth="1"/>
    <col min="9744" max="9744" width="11.625" style="61" customWidth="1"/>
    <col min="9745" max="9745" width="0" style="61" hidden="1" customWidth="1"/>
    <col min="9746" max="9746" width="21.875" style="61" customWidth="1"/>
    <col min="9747" max="9747" width="21.625" style="61" customWidth="1"/>
    <col min="9748" max="9748" width="22.5" style="61" customWidth="1"/>
    <col min="9749" max="9749" width="16" style="61" customWidth="1"/>
    <col min="9750" max="9750" width="15.25" style="61" customWidth="1"/>
    <col min="9751" max="9751" width="21.75" style="61" customWidth="1"/>
    <col min="9752" max="9752" width="17" style="61" bestFit="1" customWidth="1"/>
    <col min="9753" max="9753" width="25.375" style="61" customWidth="1"/>
    <col min="9754" max="9754" width="17.25" style="61" bestFit="1" customWidth="1"/>
    <col min="9755" max="9755" width="17.625" style="61" bestFit="1" customWidth="1"/>
    <col min="9756" max="9756" width="0" style="61" hidden="1" customWidth="1"/>
    <col min="9757" max="9757" width="17.375" style="61" bestFit="1" customWidth="1"/>
    <col min="9758" max="9759" width="17.625" style="61" bestFit="1" customWidth="1"/>
    <col min="9760" max="9984" width="9" style="61"/>
    <col min="9985" max="9987" width="0.125" style="61" customWidth="1"/>
    <col min="9988" max="9988" width="5.75" style="61" customWidth="1"/>
    <col min="9989" max="9991" width="0" style="61" hidden="1" customWidth="1"/>
    <col min="9992" max="9992" width="6" style="61" customWidth="1"/>
    <col min="9993" max="9993" width="45.875" style="61" customWidth="1"/>
    <col min="9994" max="9995" width="26.5" style="61" customWidth="1"/>
    <col min="9996" max="9996" width="13.75" style="61" customWidth="1"/>
    <col min="9997" max="9997" width="17.75" style="61" customWidth="1"/>
    <col min="9998" max="9998" width="21.625" style="61" bestFit="1" customWidth="1"/>
    <col min="9999" max="9999" width="15.75" style="61" customWidth="1"/>
    <col min="10000" max="10000" width="11.625" style="61" customWidth="1"/>
    <col min="10001" max="10001" width="0" style="61" hidden="1" customWidth="1"/>
    <col min="10002" max="10002" width="21.875" style="61" customWidth="1"/>
    <col min="10003" max="10003" width="21.625" style="61" customWidth="1"/>
    <col min="10004" max="10004" width="22.5" style="61" customWidth="1"/>
    <col min="10005" max="10005" width="16" style="61" customWidth="1"/>
    <col min="10006" max="10006" width="15.25" style="61" customWidth="1"/>
    <col min="10007" max="10007" width="21.75" style="61" customWidth="1"/>
    <col min="10008" max="10008" width="17" style="61" bestFit="1" customWidth="1"/>
    <col min="10009" max="10009" width="25.375" style="61" customWidth="1"/>
    <col min="10010" max="10010" width="17.25" style="61" bestFit="1" customWidth="1"/>
    <col min="10011" max="10011" width="17.625" style="61" bestFit="1" customWidth="1"/>
    <col min="10012" max="10012" width="0" style="61" hidden="1" customWidth="1"/>
    <col min="10013" max="10013" width="17.375" style="61" bestFit="1" customWidth="1"/>
    <col min="10014" max="10015" width="17.625" style="61" bestFit="1" customWidth="1"/>
    <col min="10016" max="10240" width="9" style="61"/>
    <col min="10241" max="10243" width="0.125" style="61" customWidth="1"/>
    <col min="10244" max="10244" width="5.75" style="61" customWidth="1"/>
    <col min="10245" max="10247" width="0" style="61" hidden="1" customWidth="1"/>
    <col min="10248" max="10248" width="6" style="61" customWidth="1"/>
    <col min="10249" max="10249" width="45.875" style="61" customWidth="1"/>
    <col min="10250" max="10251" width="26.5" style="61" customWidth="1"/>
    <col min="10252" max="10252" width="13.75" style="61" customWidth="1"/>
    <col min="10253" max="10253" width="17.75" style="61" customWidth="1"/>
    <col min="10254" max="10254" width="21.625" style="61" bestFit="1" customWidth="1"/>
    <col min="10255" max="10255" width="15.75" style="61" customWidth="1"/>
    <col min="10256" max="10256" width="11.625" style="61" customWidth="1"/>
    <col min="10257" max="10257" width="0" style="61" hidden="1" customWidth="1"/>
    <col min="10258" max="10258" width="21.875" style="61" customWidth="1"/>
    <col min="10259" max="10259" width="21.625" style="61" customWidth="1"/>
    <col min="10260" max="10260" width="22.5" style="61" customWidth="1"/>
    <col min="10261" max="10261" width="16" style="61" customWidth="1"/>
    <col min="10262" max="10262" width="15.25" style="61" customWidth="1"/>
    <col min="10263" max="10263" width="21.75" style="61" customWidth="1"/>
    <col min="10264" max="10264" width="17" style="61" bestFit="1" customWidth="1"/>
    <col min="10265" max="10265" width="25.375" style="61" customWidth="1"/>
    <col min="10266" max="10266" width="17.25" style="61" bestFit="1" customWidth="1"/>
    <col min="10267" max="10267" width="17.625" style="61" bestFit="1" customWidth="1"/>
    <col min="10268" max="10268" width="0" style="61" hidden="1" customWidth="1"/>
    <col min="10269" max="10269" width="17.375" style="61" bestFit="1" customWidth="1"/>
    <col min="10270" max="10271" width="17.625" style="61" bestFit="1" customWidth="1"/>
    <col min="10272" max="10496" width="9" style="61"/>
    <col min="10497" max="10499" width="0.125" style="61" customWidth="1"/>
    <col min="10500" max="10500" width="5.75" style="61" customWidth="1"/>
    <col min="10501" max="10503" width="0" style="61" hidden="1" customWidth="1"/>
    <col min="10504" max="10504" width="6" style="61" customWidth="1"/>
    <col min="10505" max="10505" width="45.875" style="61" customWidth="1"/>
    <col min="10506" max="10507" width="26.5" style="61" customWidth="1"/>
    <col min="10508" max="10508" width="13.75" style="61" customWidth="1"/>
    <col min="10509" max="10509" width="17.75" style="61" customWidth="1"/>
    <col min="10510" max="10510" width="21.625" style="61" bestFit="1" customWidth="1"/>
    <col min="10511" max="10511" width="15.75" style="61" customWidth="1"/>
    <col min="10512" max="10512" width="11.625" style="61" customWidth="1"/>
    <col min="10513" max="10513" width="0" style="61" hidden="1" customWidth="1"/>
    <col min="10514" max="10514" width="21.875" style="61" customWidth="1"/>
    <col min="10515" max="10515" width="21.625" style="61" customWidth="1"/>
    <col min="10516" max="10516" width="22.5" style="61" customWidth="1"/>
    <col min="10517" max="10517" width="16" style="61" customWidth="1"/>
    <col min="10518" max="10518" width="15.25" style="61" customWidth="1"/>
    <col min="10519" max="10519" width="21.75" style="61" customWidth="1"/>
    <col min="10520" max="10520" width="17" style="61" bestFit="1" customWidth="1"/>
    <col min="10521" max="10521" width="25.375" style="61" customWidth="1"/>
    <col min="10522" max="10522" width="17.25" style="61" bestFit="1" customWidth="1"/>
    <col min="10523" max="10523" width="17.625" style="61" bestFit="1" customWidth="1"/>
    <col min="10524" max="10524" width="0" style="61" hidden="1" customWidth="1"/>
    <col min="10525" max="10525" width="17.375" style="61" bestFit="1" customWidth="1"/>
    <col min="10526" max="10527" width="17.625" style="61" bestFit="1" customWidth="1"/>
    <col min="10528" max="10752" width="9" style="61"/>
    <col min="10753" max="10755" width="0.125" style="61" customWidth="1"/>
    <col min="10756" max="10756" width="5.75" style="61" customWidth="1"/>
    <col min="10757" max="10759" width="0" style="61" hidden="1" customWidth="1"/>
    <col min="10760" max="10760" width="6" style="61" customWidth="1"/>
    <col min="10761" max="10761" width="45.875" style="61" customWidth="1"/>
    <col min="10762" max="10763" width="26.5" style="61" customWidth="1"/>
    <col min="10764" max="10764" width="13.75" style="61" customWidth="1"/>
    <col min="10765" max="10765" width="17.75" style="61" customWidth="1"/>
    <col min="10766" max="10766" width="21.625" style="61" bestFit="1" customWidth="1"/>
    <col min="10767" max="10767" width="15.75" style="61" customWidth="1"/>
    <col min="10768" max="10768" width="11.625" style="61" customWidth="1"/>
    <col min="10769" max="10769" width="0" style="61" hidden="1" customWidth="1"/>
    <col min="10770" max="10770" width="21.875" style="61" customWidth="1"/>
    <col min="10771" max="10771" width="21.625" style="61" customWidth="1"/>
    <col min="10772" max="10772" width="22.5" style="61" customWidth="1"/>
    <col min="10773" max="10773" width="16" style="61" customWidth="1"/>
    <col min="10774" max="10774" width="15.25" style="61" customWidth="1"/>
    <col min="10775" max="10775" width="21.75" style="61" customWidth="1"/>
    <col min="10776" max="10776" width="17" style="61" bestFit="1" customWidth="1"/>
    <col min="10777" max="10777" width="25.375" style="61" customWidth="1"/>
    <col min="10778" max="10778" width="17.25" style="61" bestFit="1" customWidth="1"/>
    <col min="10779" max="10779" width="17.625" style="61" bestFit="1" customWidth="1"/>
    <col min="10780" max="10780" width="0" style="61" hidden="1" customWidth="1"/>
    <col min="10781" max="10781" width="17.375" style="61" bestFit="1" customWidth="1"/>
    <col min="10782" max="10783" width="17.625" style="61" bestFit="1" customWidth="1"/>
    <col min="10784" max="11008" width="9" style="61"/>
    <col min="11009" max="11011" width="0.125" style="61" customWidth="1"/>
    <col min="11012" max="11012" width="5.75" style="61" customWidth="1"/>
    <col min="11013" max="11015" width="0" style="61" hidden="1" customWidth="1"/>
    <col min="11016" max="11016" width="6" style="61" customWidth="1"/>
    <col min="11017" max="11017" width="45.875" style="61" customWidth="1"/>
    <col min="11018" max="11019" width="26.5" style="61" customWidth="1"/>
    <col min="11020" max="11020" width="13.75" style="61" customWidth="1"/>
    <col min="11021" max="11021" width="17.75" style="61" customWidth="1"/>
    <col min="11022" max="11022" width="21.625" style="61" bestFit="1" customWidth="1"/>
    <col min="11023" max="11023" width="15.75" style="61" customWidth="1"/>
    <col min="11024" max="11024" width="11.625" style="61" customWidth="1"/>
    <col min="11025" max="11025" width="0" style="61" hidden="1" customWidth="1"/>
    <col min="11026" max="11026" width="21.875" style="61" customWidth="1"/>
    <col min="11027" max="11027" width="21.625" style="61" customWidth="1"/>
    <col min="11028" max="11028" width="22.5" style="61" customWidth="1"/>
    <col min="11029" max="11029" width="16" style="61" customWidth="1"/>
    <col min="11030" max="11030" width="15.25" style="61" customWidth="1"/>
    <col min="11031" max="11031" width="21.75" style="61" customWidth="1"/>
    <col min="11032" max="11032" width="17" style="61" bestFit="1" customWidth="1"/>
    <col min="11033" max="11033" width="25.375" style="61" customWidth="1"/>
    <col min="11034" max="11034" width="17.25" style="61" bestFit="1" customWidth="1"/>
    <col min="11035" max="11035" width="17.625" style="61" bestFit="1" customWidth="1"/>
    <col min="11036" max="11036" width="0" style="61" hidden="1" customWidth="1"/>
    <col min="11037" max="11037" width="17.375" style="61" bestFit="1" customWidth="1"/>
    <col min="11038" max="11039" width="17.625" style="61" bestFit="1" customWidth="1"/>
    <col min="11040" max="11264" width="9" style="61"/>
    <col min="11265" max="11267" width="0.125" style="61" customWidth="1"/>
    <col min="11268" max="11268" width="5.75" style="61" customWidth="1"/>
    <col min="11269" max="11271" width="0" style="61" hidden="1" customWidth="1"/>
    <col min="11272" max="11272" width="6" style="61" customWidth="1"/>
    <col min="11273" max="11273" width="45.875" style="61" customWidth="1"/>
    <col min="11274" max="11275" width="26.5" style="61" customWidth="1"/>
    <col min="11276" max="11276" width="13.75" style="61" customWidth="1"/>
    <col min="11277" max="11277" width="17.75" style="61" customWidth="1"/>
    <col min="11278" max="11278" width="21.625" style="61" bestFit="1" customWidth="1"/>
    <col min="11279" max="11279" width="15.75" style="61" customWidth="1"/>
    <col min="11280" max="11280" width="11.625" style="61" customWidth="1"/>
    <col min="11281" max="11281" width="0" style="61" hidden="1" customWidth="1"/>
    <col min="11282" max="11282" width="21.875" style="61" customWidth="1"/>
    <col min="11283" max="11283" width="21.625" style="61" customWidth="1"/>
    <col min="11284" max="11284" width="22.5" style="61" customWidth="1"/>
    <col min="11285" max="11285" width="16" style="61" customWidth="1"/>
    <col min="11286" max="11286" width="15.25" style="61" customWidth="1"/>
    <col min="11287" max="11287" width="21.75" style="61" customWidth="1"/>
    <col min="11288" max="11288" width="17" style="61" bestFit="1" customWidth="1"/>
    <col min="11289" max="11289" width="25.375" style="61" customWidth="1"/>
    <col min="11290" max="11290" width="17.25" style="61" bestFit="1" customWidth="1"/>
    <col min="11291" max="11291" width="17.625" style="61" bestFit="1" customWidth="1"/>
    <col min="11292" max="11292" width="0" style="61" hidden="1" customWidth="1"/>
    <col min="11293" max="11293" width="17.375" style="61" bestFit="1" customWidth="1"/>
    <col min="11294" max="11295" width="17.625" style="61" bestFit="1" customWidth="1"/>
    <col min="11296" max="11520" width="9" style="61"/>
    <col min="11521" max="11523" width="0.125" style="61" customWidth="1"/>
    <col min="11524" max="11524" width="5.75" style="61" customWidth="1"/>
    <col min="11525" max="11527" width="0" style="61" hidden="1" customWidth="1"/>
    <col min="11528" max="11528" width="6" style="61" customWidth="1"/>
    <col min="11529" max="11529" width="45.875" style="61" customWidth="1"/>
    <col min="11530" max="11531" width="26.5" style="61" customWidth="1"/>
    <col min="11532" max="11532" width="13.75" style="61" customWidth="1"/>
    <col min="11533" max="11533" width="17.75" style="61" customWidth="1"/>
    <col min="11534" max="11534" width="21.625" style="61" bestFit="1" customWidth="1"/>
    <col min="11535" max="11535" width="15.75" style="61" customWidth="1"/>
    <col min="11536" max="11536" width="11.625" style="61" customWidth="1"/>
    <col min="11537" max="11537" width="0" style="61" hidden="1" customWidth="1"/>
    <col min="11538" max="11538" width="21.875" style="61" customWidth="1"/>
    <col min="11539" max="11539" width="21.625" style="61" customWidth="1"/>
    <col min="11540" max="11540" width="22.5" style="61" customWidth="1"/>
    <col min="11541" max="11541" width="16" style="61" customWidth="1"/>
    <col min="11542" max="11542" width="15.25" style="61" customWidth="1"/>
    <col min="11543" max="11543" width="21.75" style="61" customWidth="1"/>
    <col min="11544" max="11544" width="17" style="61" bestFit="1" customWidth="1"/>
    <col min="11545" max="11545" width="25.375" style="61" customWidth="1"/>
    <col min="11546" max="11546" width="17.25" style="61" bestFit="1" customWidth="1"/>
    <col min="11547" max="11547" width="17.625" style="61" bestFit="1" customWidth="1"/>
    <col min="11548" max="11548" width="0" style="61" hidden="1" customWidth="1"/>
    <col min="11549" max="11549" width="17.375" style="61" bestFit="1" customWidth="1"/>
    <col min="11550" max="11551" width="17.625" style="61" bestFit="1" customWidth="1"/>
    <col min="11552" max="11776" width="9" style="61"/>
    <col min="11777" max="11779" width="0.125" style="61" customWidth="1"/>
    <col min="11780" max="11780" width="5.75" style="61" customWidth="1"/>
    <col min="11781" max="11783" width="0" style="61" hidden="1" customWidth="1"/>
    <col min="11784" max="11784" width="6" style="61" customWidth="1"/>
    <col min="11785" max="11785" width="45.875" style="61" customWidth="1"/>
    <col min="11786" max="11787" width="26.5" style="61" customWidth="1"/>
    <col min="11788" max="11788" width="13.75" style="61" customWidth="1"/>
    <col min="11789" max="11789" width="17.75" style="61" customWidth="1"/>
    <col min="11790" max="11790" width="21.625" style="61" bestFit="1" customWidth="1"/>
    <col min="11791" max="11791" width="15.75" style="61" customWidth="1"/>
    <col min="11792" max="11792" width="11.625" style="61" customWidth="1"/>
    <col min="11793" max="11793" width="0" style="61" hidden="1" customWidth="1"/>
    <col min="11794" max="11794" width="21.875" style="61" customWidth="1"/>
    <col min="11795" max="11795" width="21.625" style="61" customWidth="1"/>
    <col min="11796" max="11796" width="22.5" style="61" customWidth="1"/>
    <col min="11797" max="11797" width="16" style="61" customWidth="1"/>
    <col min="11798" max="11798" width="15.25" style="61" customWidth="1"/>
    <col min="11799" max="11799" width="21.75" style="61" customWidth="1"/>
    <col min="11800" max="11800" width="17" style="61" bestFit="1" customWidth="1"/>
    <col min="11801" max="11801" width="25.375" style="61" customWidth="1"/>
    <col min="11802" max="11802" width="17.25" style="61" bestFit="1" customWidth="1"/>
    <col min="11803" max="11803" width="17.625" style="61" bestFit="1" customWidth="1"/>
    <col min="11804" max="11804" width="0" style="61" hidden="1" customWidth="1"/>
    <col min="11805" max="11805" width="17.375" style="61" bestFit="1" customWidth="1"/>
    <col min="11806" max="11807" width="17.625" style="61" bestFit="1" customWidth="1"/>
    <col min="11808" max="12032" width="9" style="61"/>
    <col min="12033" max="12035" width="0.125" style="61" customWidth="1"/>
    <col min="12036" max="12036" width="5.75" style="61" customWidth="1"/>
    <col min="12037" max="12039" width="0" style="61" hidden="1" customWidth="1"/>
    <col min="12040" max="12040" width="6" style="61" customWidth="1"/>
    <col min="12041" max="12041" width="45.875" style="61" customWidth="1"/>
    <col min="12042" max="12043" width="26.5" style="61" customWidth="1"/>
    <col min="12044" max="12044" width="13.75" style="61" customWidth="1"/>
    <col min="12045" max="12045" width="17.75" style="61" customWidth="1"/>
    <col min="12046" max="12046" width="21.625" style="61" bestFit="1" customWidth="1"/>
    <col min="12047" max="12047" width="15.75" style="61" customWidth="1"/>
    <col min="12048" max="12048" width="11.625" style="61" customWidth="1"/>
    <col min="12049" max="12049" width="0" style="61" hidden="1" customWidth="1"/>
    <col min="12050" max="12050" width="21.875" style="61" customWidth="1"/>
    <col min="12051" max="12051" width="21.625" style="61" customWidth="1"/>
    <col min="12052" max="12052" width="22.5" style="61" customWidth="1"/>
    <col min="12053" max="12053" width="16" style="61" customWidth="1"/>
    <col min="12054" max="12054" width="15.25" style="61" customWidth="1"/>
    <col min="12055" max="12055" width="21.75" style="61" customWidth="1"/>
    <col min="12056" max="12056" width="17" style="61" bestFit="1" customWidth="1"/>
    <col min="12057" max="12057" width="25.375" style="61" customWidth="1"/>
    <col min="12058" max="12058" width="17.25" style="61" bestFit="1" customWidth="1"/>
    <col min="12059" max="12059" width="17.625" style="61" bestFit="1" customWidth="1"/>
    <col min="12060" max="12060" width="0" style="61" hidden="1" customWidth="1"/>
    <col min="12061" max="12061" width="17.375" style="61" bestFit="1" customWidth="1"/>
    <col min="12062" max="12063" width="17.625" style="61" bestFit="1" customWidth="1"/>
    <col min="12064" max="12288" width="9" style="61"/>
    <col min="12289" max="12291" width="0.125" style="61" customWidth="1"/>
    <col min="12292" max="12292" width="5.75" style="61" customWidth="1"/>
    <col min="12293" max="12295" width="0" style="61" hidden="1" customWidth="1"/>
    <col min="12296" max="12296" width="6" style="61" customWidth="1"/>
    <col min="12297" max="12297" width="45.875" style="61" customWidth="1"/>
    <col min="12298" max="12299" width="26.5" style="61" customWidth="1"/>
    <col min="12300" max="12300" width="13.75" style="61" customWidth="1"/>
    <col min="12301" max="12301" width="17.75" style="61" customWidth="1"/>
    <col min="12302" max="12302" width="21.625" style="61" bestFit="1" customWidth="1"/>
    <col min="12303" max="12303" width="15.75" style="61" customWidth="1"/>
    <col min="12304" max="12304" width="11.625" style="61" customWidth="1"/>
    <col min="12305" max="12305" width="0" style="61" hidden="1" customWidth="1"/>
    <col min="12306" max="12306" width="21.875" style="61" customWidth="1"/>
    <col min="12307" max="12307" width="21.625" style="61" customWidth="1"/>
    <col min="12308" max="12308" width="22.5" style="61" customWidth="1"/>
    <col min="12309" max="12309" width="16" style="61" customWidth="1"/>
    <col min="12310" max="12310" width="15.25" style="61" customWidth="1"/>
    <col min="12311" max="12311" width="21.75" style="61" customWidth="1"/>
    <col min="12312" max="12312" width="17" style="61" bestFit="1" customWidth="1"/>
    <col min="12313" max="12313" width="25.375" style="61" customWidth="1"/>
    <col min="12314" max="12314" width="17.25" style="61" bestFit="1" customWidth="1"/>
    <col min="12315" max="12315" width="17.625" style="61" bestFit="1" customWidth="1"/>
    <col min="12316" max="12316" width="0" style="61" hidden="1" customWidth="1"/>
    <col min="12317" max="12317" width="17.375" style="61" bestFit="1" customWidth="1"/>
    <col min="12318" max="12319" width="17.625" style="61" bestFit="1" customWidth="1"/>
    <col min="12320" max="12544" width="9" style="61"/>
    <col min="12545" max="12547" width="0.125" style="61" customWidth="1"/>
    <col min="12548" max="12548" width="5.75" style="61" customWidth="1"/>
    <col min="12549" max="12551" width="0" style="61" hidden="1" customWidth="1"/>
    <col min="12552" max="12552" width="6" style="61" customWidth="1"/>
    <col min="12553" max="12553" width="45.875" style="61" customWidth="1"/>
    <col min="12554" max="12555" width="26.5" style="61" customWidth="1"/>
    <col min="12556" max="12556" width="13.75" style="61" customWidth="1"/>
    <col min="12557" max="12557" width="17.75" style="61" customWidth="1"/>
    <col min="12558" max="12558" width="21.625" style="61" bestFit="1" customWidth="1"/>
    <col min="12559" max="12559" width="15.75" style="61" customWidth="1"/>
    <col min="12560" max="12560" width="11.625" style="61" customWidth="1"/>
    <col min="12561" max="12561" width="0" style="61" hidden="1" customWidth="1"/>
    <col min="12562" max="12562" width="21.875" style="61" customWidth="1"/>
    <col min="12563" max="12563" width="21.625" style="61" customWidth="1"/>
    <col min="12564" max="12564" width="22.5" style="61" customWidth="1"/>
    <col min="12565" max="12565" width="16" style="61" customWidth="1"/>
    <col min="12566" max="12566" width="15.25" style="61" customWidth="1"/>
    <col min="12567" max="12567" width="21.75" style="61" customWidth="1"/>
    <col min="12568" max="12568" width="17" style="61" bestFit="1" customWidth="1"/>
    <col min="12569" max="12569" width="25.375" style="61" customWidth="1"/>
    <col min="12570" max="12570" width="17.25" style="61" bestFit="1" customWidth="1"/>
    <col min="12571" max="12571" width="17.625" style="61" bestFit="1" customWidth="1"/>
    <col min="12572" max="12572" width="0" style="61" hidden="1" customWidth="1"/>
    <col min="12573" max="12573" width="17.375" style="61" bestFit="1" customWidth="1"/>
    <col min="12574" max="12575" width="17.625" style="61" bestFit="1" customWidth="1"/>
    <col min="12576" max="12800" width="9" style="61"/>
    <col min="12801" max="12803" width="0.125" style="61" customWidth="1"/>
    <col min="12804" max="12804" width="5.75" style="61" customWidth="1"/>
    <col min="12805" max="12807" width="0" style="61" hidden="1" customWidth="1"/>
    <col min="12808" max="12808" width="6" style="61" customWidth="1"/>
    <col min="12809" max="12809" width="45.875" style="61" customWidth="1"/>
    <col min="12810" max="12811" width="26.5" style="61" customWidth="1"/>
    <col min="12812" max="12812" width="13.75" style="61" customWidth="1"/>
    <col min="12813" max="12813" width="17.75" style="61" customWidth="1"/>
    <col min="12814" max="12814" width="21.625" style="61" bestFit="1" customWidth="1"/>
    <col min="12815" max="12815" width="15.75" style="61" customWidth="1"/>
    <col min="12816" max="12816" width="11.625" style="61" customWidth="1"/>
    <col min="12817" max="12817" width="0" style="61" hidden="1" customWidth="1"/>
    <col min="12818" max="12818" width="21.875" style="61" customWidth="1"/>
    <col min="12819" max="12819" width="21.625" style="61" customWidth="1"/>
    <col min="12820" max="12820" width="22.5" style="61" customWidth="1"/>
    <col min="12821" max="12821" width="16" style="61" customWidth="1"/>
    <col min="12822" max="12822" width="15.25" style="61" customWidth="1"/>
    <col min="12823" max="12823" width="21.75" style="61" customWidth="1"/>
    <col min="12824" max="12824" width="17" style="61" bestFit="1" customWidth="1"/>
    <col min="12825" max="12825" width="25.375" style="61" customWidth="1"/>
    <col min="12826" max="12826" width="17.25" style="61" bestFit="1" customWidth="1"/>
    <col min="12827" max="12827" width="17.625" style="61" bestFit="1" customWidth="1"/>
    <col min="12828" max="12828" width="0" style="61" hidden="1" customWidth="1"/>
    <col min="12829" max="12829" width="17.375" style="61" bestFit="1" customWidth="1"/>
    <col min="12830" max="12831" width="17.625" style="61" bestFit="1" customWidth="1"/>
    <col min="12832" max="13056" width="9" style="61"/>
    <col min="13057" max="13059" width="0.125" style="61" customWidth="1"/>
    <col min="13060" max="13060" width="5.75" style="61" customWidth="1"/>
    <col min="13061" max="13063" width="0" style="61" hidden="1" customWidth="1"/>
    <col min="13064" max="13064" width="6" style="61" customWidth="1"/>
    <col min="13065" max="13065" width="45.875" style="61" customWidth="1"/>
    <col min="13066" max="13067" width="26.5" style="61" customWidth="1"/>
    <col min="13068" max="13068" width="13.75" style="61" customWidth="1"/>
    <col min="13069" max="13069" width="17.75" style="61" customWidth="1"/>
    <col min="13070" max="13070" width="21.625" style="61" bestFit="1" customWidth="1"/>
    <col min="13071" max="13071" width="15.75" style="61" customWidth="1"/>
    <col min="13072" max="13072" width="11.625" style="61" customWidth="1"/>
    <col min="13073" max="13073" width="0" style="61" hidden="1" customWidth="1"/>
    <col min="13074" max="13074" width="21.875" style="61" customWidth="1"/>
    <col min="13075" max="13075" width="21.625" style="61" customWidth="1"/>
    <col min="13076" max="13076" width="22.5" style="61" customWidth="1"/>
    <col min="13077" max="13077" width="16" style="61" customWidth="1"/>
    <col min="13078" max="13078" width="15.25" style="61" customWidth="1"/>
    <col min="13079" max="13079" width="21.75" style="61" customWidth="1"/>
    <col min="13080" max="13080" width="17" style="61" bestFit="1" customWidth="1"/>
    <col min="13081" max="13081" width="25.375" style="61" customWidth="1"/>
    <col min="13082" max="13082" width="17.25" style="61" bestFit="1" customWidth="1"/>
    <col min="13083" max="13083" width="17.625" style="61" bestFit="1" customWidth="1"/>
    <col min="13084" max="13084" width="0" style="61" hidden="1" customWidth="1"/>
    <col min="13085" max="13085" width="17.375" style="61" bestFit="1" customWidth="1"/>
    <col min="13086" max="13087" width="17.625" style="61" bestFit="1" customWidth="1"/>
    <col min="13088" max="13312" width="9" style="61"/>
    <col min="13313" max="13315" width="0.125" style="61" customWidth="1"/>
    <col min="13316" max="13316" width="5.75" style="61" customWidth="1"/>
    <col min="13317" max="13319" width="0" style="61" hidden="1" customWidth="1"/>
    <col min="13320" max="13320" width="6" style="61" customWidth="1"/>
    <col min="13321" max="13321" width="45.875" style="61" customWidth="1"/>
    <col min="13322" max="13323" width="26.5" style="61" customWidth="1"/>
    <col min="13324" max="13324" width="13.75" style="61" customWidth="1"/>
    <col min="13325" max="13325" width="17.75" style="61" customWidth="1"/>
    <col min="13326" max="13326" width="21.625" style="61" bestFit="1" customWidth="1"/>
    <col min="13327" max="13327" width="15.75" style="61" customWidth="1"/>
    <col min="13328" max="13328" width="11.625" style="61" customWidth="1"/>
    <col min="13329" max="13329" width="0" style="61" hidden="1" customWidth="1"/>
    <col min="13330" max="13330" width="21.875" style="61" customWidth="1"/>
    <col min="13331" max="13331" width="21.625" style="61" customWidth="1"/>
    <col min="13332" max="13332" width="22.5" style="61" customWidth="1"/>
    <col min="13333" max="13333" width="16" style="61" customWidth="1"/>
    <col min="13334" max="13334" width="15.25" style="61" customWidth="1"/>
    <col min="13335" max="13335" width="21.75" style="61" customWidth="1"/>
    <col min="13336" max="13336" width="17" style="61" bestFit="1" customWidth="1"/>
    <col min="13337" max="13337" width="25.375" style="61" customWidth="1"/>
    <col min="13338" max="13338" width="17.25" style="61" bestFit="1" customWidth="1"/>
    <col min="13339" max="13339" width="17.625" style="61" bestFit="1" customWidth="1"/>
    <col min="13340" max="13340" width="0" style="61" hidden="1" customWidth="1"/>
    <col min="13341" max="13341" width="17.375" style="61" bestFit="1" customWidth="1"/>
    <col min="13342" max="13343" width="17.625" style="61" bestFit="1" customWidth="1"/>
    <col min="13344" max="13568" width="9" style="61"/>
    <col min="13569" max="13571" width="0.125" style="61" customWidth="1"/>
    <col min="13572" max="13572" width="5.75" style="61" customWidth="1"/>
    <col min="13573" max="13575" width="0" style="61" hidden="1" customWidth="1"/>
    <col min="13576" max="13576" width="6" style="61" customWidth="1"/>
    <col min="13577" max="13577" width="45.875" style="61" customWidth="1"/>
    <col min="13578" max="13579" width="26.5" style="61" customWidth="1"/>
    <col min="13580" max="13580" width="13.75" style="61" customWidth="1"/>
    <col min="13581" max="13581" width="17.75" style="61" customWidth="1"/>
    <col min="13582" max="13582" width="21.625" style="61" bestFit="1" customWidth="1"/>
    <col min="13583" max="13583" width="15.75" style="61" customWidth="1"/>
    <col min="13584" max="13584" width="11.625" style="61" customWidth="1"/>
    <col min="13585" max="13585" width="0" style="61" hidden="1" customWidth="1"/>
    <col min="13586" max="13586" width="21.875" style="61" customWidth="1"/>
    <col min="13587" max="13587" width="21.625" style="61" customWidth="1"/>
    <col min="13588" max="13588" width="22.5" style="61" customWidth="1"/>
    <col min="13589" max="13589" width="16" style="61" customWidth="1"/>
    <col min="13590" max="13590" width="15.25" style="61" customWidth="1"/>
    <col min="13591" max="13591" width="21.75" style="61" customWidth="1"/>
    <col min="13592" max="13592" width="17" style="61" bestFit="1" customWidth="1"/>
    <col min="13593" max="13593" width="25.375" style="61" customWidth="1"/>
    <col min="13594" max="13594" width="17.25" style="61" bestFit="1" customWidth="1"/>
    <col min="13595" max="13595" width="17.625" style="61" bestFit="1" customWidth="1"/>
    <col min="13596" max="13596" width="0" style="61" hidden="1" customWidth="1"/>
    <col min="13597" max="13597" width="17.375" style="61" bestFit="1" customWidth="1"/>
    <col min="13598" max="13599" width="17.625" style="61" bestFit="1" customWidth="1"/>
    <col min="13600" max="13824" width="9" style="61"/>
    <col min="13825" max="13827" width="0.125" style="61" customWidth="1"/>
    <col min="13828" max="13828" width="5.75" style="61" customWidth="1"/>
    <col min="13829" max="13831" width="0" style="61" hidden="1" customWidth="1"/>
    <col min="13832" max="13832" width="6" style="61" customWidth="1"/>
    <col min="13833" max="13833" width="45.875" style="61" customWidth="1"/>
    <col min="13834" max="13835" width="26.5" style="61" customWidth="1"/>
    <col min="13836" max="13836" width="13.75" style="61" customWidth="1"/>
    <col min="13837" max="13837" width="17.75" style="61" customWidth="1"/>
    <col min="13838" max="13838" width="21.625" style="61" bestFit="1" customWidth="1"/>
    <col min="13839" max="13839" width="15.75" style="61" customWidth="1"/>
    <col min="13840" max="13840" width="11.625" style="61" customWidth="1"/>
    <col min="13841" max="13841" width="0" style="61" hidden="1" customWidth="1"/>
    <col min="13842" max="13842" width="21.875" style="61" customWidth="1"/>
    <col min="13843" max="13843" width="21.625" style="61" customWidth="1"/>
    <col min="13844" max="13844" width="22.5" style="61" customWidth="1"/>
    <col min="13845" max="13845" width="16" style="61" customWidth="1"/>
    <col min="13846" max="13846" width="15.25" style="61" customWidth="1"/>
    <col min="13847" max="13847" width="21.75" style="61" customWidth="1"/>
    <col min="13848" max="13848" width="17" style="61" bestFit="1" customWidth="1"/>
    <col min="13849" max="13849" width="25.375" style="61" customWidth="1"/>
    <col min="13850" max="13850" width="17.25" style="61" bestFit="1" customWidth="1"/>
    <col min="13851" max="13851" width="17.625" style="61" bestFit="1" customWidth="1"/>
    <col min="13852" max="13852" width="0" style="61" hidden="1" customWidth="1"/>
    <col min="13853" max="13853" width="17.375" style="61" bestFit="1" customWidth="1"/>
    <col min="13854" max="13855" width="17.625" style="61" bestFit="1" customWidth="1"/>
    <col min="13856" max="14080" width="9" style="61"/>
    <col min="14081" max="14083" width="0.125" style="61" customWidth="1"/>
    <col min="14084" max="14084" width="5.75" style="61" customWidth="1"/>
    <col min="14085" max="14087" width="0" style="61" hidden="1" customWidth="1"/>
    <col min="14088" max="14088" width="6" style="61" customWidth="1"/>
    <col min="14089" max="14089" width="45.875" style="61" customWidth="1"/>
    <col min="14090" max="14091" width="26.5" style="61" customWidth="1"/>
    <col min="14092" max="14092" width="13.75" style="61" customWidth="1"/>
    <col min="14093" max="14093" width="17.75" style="61" customWidth="1"/>
    <col min="14094" max="14094" width="21.625" style="61" bestFit="1" customWidth="1"/>
    <col min="14095" max="14095" width="15.75" style="61" customWidth="1"/>
    <col min="14096" max="14096" width="11.625" style="61" customWidth="1"/>
    <col min="14097" max="14097" width="0" style="61" hidden="1" customWidth="1"/>
    <col min="14098" max="14098" width="21.875" style="61" customWidth="1"/>
    <col min="14099" max="14099" width="21.625" style="61" customWidth="1"/>
    <col min="14100" max="14100" width="22.5" style="61" customWidth="1"/>
    <col min="14101" max="14101" width="16" style="61" customWidth="1"/>
    <col min="14102" max="14102" width="15.25" style="61" customWidth="1"/>
    <col min="14103" max="14103" width="21.75" style="61" customWidth="1"/>
    <col min="14104" max="14104" width="17" style="61" bestFit="1" customWidth="1"/>
    <col min="14105" max="14105" width="25.375" style="61" customWidth="1"/>
    <col min="14106" max="14106" width="17.25" style="61" bestFit="1" customWidth="1"/>
    <col min="14107" max="14107" width="17.625" style="61" bestFit="1" customWidth="1"/>
    <col min="14108" max="14108" width="0" style="61" hidden="1" customWidth="1"/>
    <col min="14109" max="14109" width="17.375" style="61" bestFit="1" customWidth="1"/>
    <col min="14110" max="14111" width="17.625" style="61" bestFit="1" customWidth="1"/>
    <col min="14112" max="14336" width="9" style="61"/>
    <col min="14337" max="14339" width="0.125" style="61" customWidth="1"/>
    <col min="14340" max="14340" width="5.75" style="61" customWidth="1"/>
    <col min="14341" max="14343" width="0" style="61" hidden="1" customWidth="1"/>
    <col min="14344" max="14344" width="6" style="61" customWidth="1"/>
    <col min="14345" max="14345" width="45.875" style="61" customWidth="1"/>
    <col min="14346" max="14347" width="26.5" style="61" customWidth="1"/>
    <col min="14348" max="14348" width="13.75" style="61" customWidth="1"/>
    <col min="14349" max="14349" width="17.75" style="61" customWidth="1"/>
    <col min="14350" max="14350" width="21.625" style="61" bestFit="1" customWidth="1"/>
    <col min="14351" max="14351" width="15.75" style="61" customWidth="1"/>
    <col min="14352" max="14352" width="11.625" style="61" customWidth="1"/>
    <col min="14353" max="14353" width="0" style="61" hidden="1" customWidth="1"/>
    <col min="14354" max="14354" width="21.875" style="61" customWidth="1"/>
    <col min="14355" max="14355" width="21.625" style="61" customWidth="1"/>
    <col min="14356" max="14356" width="22.5" style="61" customWidth="1"/>
    <col min="14357" max="14357" width="16" style="61" customWidth="1"/>
    <col min="14358" max="14358" width="15.25" style="61" customWidth="1"/>
    <col min="14359" max="14359" width="21.75" style="61" customWidth="1"/>
    <col min="14360" max="14360" width="17" style="61" bestFit="1" customWidth="1"/>
    <col min="14361" max="14361" width="25.375" style="61" customWidth="1"/>
    <col min="14362" max="14362" width="17.25" style="61" bestFit="1" customWidth="1"/>
    <col min="14363" max="14363" width="17.625" style="61" bestFit="1" customWidth="1"/>
    <col min="14364" max="14364" width="0" style="61" hidden="1" customWidth="1"/>
    <col min="14365" max="14365" width="17.375" style="61" bestFit="1" customWidth="1"/>
    <col min="14366" max="14367" width="17.625" style="61" bestFit="1" customWidth="1"/>
    <col min="14368" max="14592" width="9" style="61"/>
    <col min="14593" max="14595" width="0.125" style="61" customWidth="1"/>
    <col min="14596" max="14596" width="5.75" style="61" customWidth="1"/>
    <col min="14597" max="14599" width="0" style="61" hidden="1" customWidth="1"/>
    <col min="14600" max="14600" width="6" style="61" customWidth="1"/>
    <col min="14601" max="14601" width="45.875" style="61" customWidth="1"/>
    <col min="14602" max="14603" width="26.5" style="61" customWidth="1"/>
    <col min="14604" max="14604" width="13.75" style="61" customWidth="1"/>
    <col min="14605" max="14605" width="17.75" style="61" customWidth="1"/>
    <col min="14606" max="14606" width="21.625" style="61" bestFit="1" customWidth="1"/>
    <col min="14607" max="14607" width="15.75" style="61" customWidth="1"/>
    <col min="14608" max="14608" width="11.625" style="61" customWidth="1"/>
    <col min="14609" max="14609" width="0" style="61" hidden="1" customWidth="1"/>
    <col min="14610" max="14610" width="21.875" style="61" customWidth="1"/>
    <col min="14611" max="14611" width="21.625" style="61" customWidth="1"/>
    <col min="14612" max="14612" width="22.5" style="61" customWidth="1"/>
    <col min="14613" max="14613" width="16" style="61" customWidth="1"/>
    <col min="14614" max="14614" width="15.25" style="61" customWidth="1"/>
    <col min="14615" max="14615" width="21.75" style="61" customWidth="1"/>
    <col min="14616" max="14616" width="17" style="61" bestFit="1" customWidth="1"/>
    <col min="14617" max="14617" width="25.375" style="61" customWidth="1"/>
    <col min="14618" max="14618" width="17.25" style="61" bestFit="1" customWidth="1"/>
    <col min="14619" max="14619" width="17.625" style="61" bestFit="1" customWidth="1"/>
    <col min="14620" max="14620" width="0" style="61" hidden="1" customWidth="1"/>
    <col min="14621" max="14621" width="17.375" style="61" bestFit="1" customWidth="1"/>
    <col min="14622" max="14623" width="17.625" style="61" bestFit="1" customWidth="1"/>
    <col min="14624" max="14848" width="9" style="61"/>
    <col min="14849" max="14851" width="0.125" style="61" customWidth="1"/>
    <col min="14852" max="14852" width="5.75" style="61" customWidth="1"/>
    <col min="14853" max="14855" width="0" style="61" hidden="1" customWidth="1"/>
    <col min="14856" max="14856" width="6" style="61" customWidth="1"/>
    <col min="14857" max="14857" width="45.875" style="61" customWidth="1"/>
    <col min="14858" max="14859" width="26.5" style="61" customWidth="1"/>
    <col min="14860" max="14860" width="13.75" style="61" customWidth="1"/>
    <col min="14861" max="14861" width="17.75" style="61" customWidth="1"/>
    <col min="14862" max="14862" width="21.625" style="61" bestFit="1" customWidth="1"/>
    <col min="14863" max="14863" width="15.75" style="61" customWidth="1"/>
    <col min="14864" max="14864" width="11.625" style="61" customWidth="1"/>
    <col min="14865" max="14865" width="0" style="61" hidden="1" customWidth="1"/>
    <col min="14866" max="14866" width="21.875" style="61" customWidth="1"/>
    <col min="14867" max="14867" width="21.625" style="61" customWidth="1"/>
    <col min="14868" max="14868" width="22.5" style="61" customWidth="1"/>
    <col min="14869" max="14869" width="16" style="61" customWidth="1"/>
    <col min="14870" max="14870" width="15.25" style="61" customWidth="1"/>
    <col min="14871" max="14871" width="21.75" style="61" customWidth="1"/>
    <col min="14872" max="14872" width="17" style="61" bestFit="1" customWidth="1"/>
    <col min="14873" max="14873" width="25.375" style="61" customWidth="1"/>
    <col min="14874" max="14874" width="17.25" style="61" bestFit="1" customWidth="1"/>
    <col min="14875" max="14875" width="17.625" style="61" bestFit="1" customWidth="1"/>
    <col min="14876" max="14876" width="0" style="61" hidden="1" customWidth="1"/>
    <col min="14877" max="14877" width="17.375" style="61" bestFit="1" customWidth="1"/>
    <col min="14878" max="14879" width="17.625" style="61" bestFit="1" customWidth="1"/>
    <col min="14880" max="15104" width="9" style="61"/>
    <col min="15105" max="15107" width="0.125" style="61" customWidth="1"/>
    <col min="15108" max="15108" width="5.75" style="61" customWidth="1"/>
    <col min="15109" max="15111" width="0" style="61" hidden="1" customWidth="1"/>
    <col min="15112" max="15112" width="6" style="61" customWidth="1"/>
    <col min="15113" max="15113" width="45.875" style="61" customWidth="1"/>
    <col min="15114" max="15115" width="26.5" style="61" customWidth="1"/>
    <col min="15116" max="15116" width="13.75" style="61" customWidth="1"/>
    <col min="15117" max="15117" width="17.75" style="61" customWidth="1"/>
    <col min="15118" max="15118" width="21.625" style="61" bestFit="1" customWidth="1"/>
    <col min="15119" max="15119" width="15.75" style="61" customWidth="1"/>
    <col min="15120" max="15120" width="11.625" style="61" customWidth="1"/>
    <col min="15121" max="15121" width="0" style="61" hidden="1" customWidth="1"/>
    <col min="15122" max="15122" width="21.875" style="61" customWidth="1"/>
    <col min="15123" max="15123" width="21.625" style="61" customWidth="1"/>
    <col min="15124" max="15124" width="22.5" style="61" customWidth="1"/>
    <col min="15125" max="15125" width="16" style="61" customWidth="1"/>
    <col min="15126" max="15126" width="15.25" style="61" customWidth="1"/>
    <col min="15127" max="15127" width="21.75" style="61" customWidth="1"/>
    <col min="15128" max="15128" width="17" style="61" bestFit="1" customWidth="1"/>
    <col min="15129" max="15129" width="25.375" style="61" customWidth="1"/>
    <col min="15130" max="15130" width="17.25" style="61" bestFit="1" customWidth="1"/>
    <col min="15131" max="15131" width="17.625" style="61" bestFit="1" customWidth="1"/>
    <col min="15132" max="15132" width="0" style="61" hidden="1" customWidth="1"/>
    <col min="15133" max="15133" width="17.375" style="61" bestFit="1" customWidth="1"/>
    <col min="15134" max="15135" width="17.625" style="61" bestFit="1" customWidth="1"/>
    <col min="15136" max="15360" width="9" style="61"/>
    <col min="15361" max="15363" width="0.125" style="61" customWidth="1"/>
    <col min="15364" max="15364" width="5.75" style="61" customWidth="1"/>
    <col min="15365" max="15367" width="0" style="61" hidden="1" customWidth="1"/>
    <col min="15368" max="15368" width="6" style="61" customWidth="1"/>
    <col min="15369" max="15369" width="45.875" style="61" customWidth="1"/>
    <col min="15370" max="15371" width="26.5" style="61" customWidth="1"/>
    <col min="15372" max="15372" width="13.75" style="61" customWidth="1"/>
    <col min="15373" max="15373" width="17.75" style="61" customWidth="1"/>
    <col min="15374" max="15374" width="21.625" style="61" bestFit="1" customWidth="1"/>
    <col min="15375" max="15375" width="15.75" style="61" customWidth="1"/>
    <col min="15376" max="15376" width="11.625" style="61" customWidth="1"/>
    <col min="15377" max="15377" width="0" style="61" hidden="1" customWidth="1"/>
    <col min="15378" max="15378" width="21.875" style="61" customWidth="1"/>
    <col min="15379" max="15379" width="21.625" style="61" customWidth="1"/>
    <col min="15380" max="15380" width="22.5" style="61" customWidth="1"/>
    <col min="15381" max="15381" width="16" style="61" customWidth="1"/>
    <col min="15382" max="15382" width="15.25" style="61" customWidth="1"/>
    <col min="15383" max="15383" width="21.75" style="61" customWidth="1"/>
    <col min="15384" max="15384" width="17" style="61" bestFit="1" customWidth="1"/>
    <col min="15385" max="15385" width="25.375" style="61" customWidth="1"/>
    <col min="15386" max="15386" width="17.25" style="61" bestFit="1" customWidth="1"/>
    <col min="15387" max="15387" width="17.625" style="61" bestFit="1" customWidth="1"/>
    <col min="15388" max="15388" width="0" style="61" hidden="1" customWidth="1"/>
    <col min="15389" max="15389" width="17.375" style="61" bestFit="1" customWidth="1"/>
    <col min="15390" max="15391" width="17.625" style="61" bestFit="1" customWidth="1"/>
    <col min="15392" max="15616" width="9" style="61"/>
    <col min="15617" max="15619" width="0.125" style="61" customWidth="1"/>
    <col min="15620" max="15620" width="5.75" style="61" customWidth="1"/>
    <col min="15621" max="15623" width="0" style="61" hidden="1" customWidth="1"/>
    <col min="15624" max="15624" width="6" style="61" customWidth="1"/>
    <col min="15625" max="15625" width="45.875" style="61" customWidth="1"/>
    <col min="15626" max="15627" width="26.5" style="61" customWidth="1"/>
    <col min="15628" max="15628" width="13.75" style="61" customWidth="1"/>
    <col min="15629" max="15629" width="17.75" style="61" customWidth="1"/>
    <col min="15630" max="15630" width="21.625" style="61" bestFit="1" customWidth="1"/>
    <col min="15631" max="15631" width="15.75" style="61" customWidth="1"/>
    <col min="15632" max="15632" width="11.625" style="61" customWidth="1"/>
    <col min="15633" max="15633" width="0" style="61" hidden="1" customWidth="1"/>
    <col min="15634" max="15634" width="21.875" style="61" customWidth="1"/>
    <col min="15635" max="15635" width="21.625" style="61" customWidth="1"/>
    <col min="15636" max="15636" width="22.5" style="61" customWidth="1"/>
    <col min="15637" max="15637" width="16" style="61" customWidth="1"/>
    <col min="15638" max="15638" width="15.25" style="61" customWidth="1"/>
    <col min="15639" max="15639" width="21.75" style="61" customWidth="1"/>
    <col min="15640" max="15640" width="17" style="61" bestFit="1" customWidth="1"/>
    <col min="15641" max="15641" width="25.375" style="61" customWidth="1"/>
    <col min="15642" max="15642" width="17.25" style="61" bestFit="1" customWidth="1"/>
    <col min="15643" max="15643" width="17.625" style="61" bestFit="1" customWidth="1"/>
    <col min="15644" max="15644" width="0" style="61" hidden="1" customWidth="1"/>
    <col min="15645" max="15645" width="17.375" style="61" bestFit="1" customWidth="1"/>
    <col min="15646" max="15647" width="17.625" style="61" bestFit="1" customWidth="1"/>
    <col min="15648" max="15872" width="9" style="61"/>
    <col min="15873" max="15875" width="0.125" style="61" customWidth="1"/>
    <col min="15876" max="15876" width="5.75" style="61" customWidth="1"/>
    <col min="15877" max="15879" width="0" style="61" hidden="1" customWidth="1"/>
    <col min="15880" max="15880" width="6" style="61" customWidth="1"/>
    <col min="15881" max="15881" width="45.875" style="61" customWidth="1"/>
    <col min="15882" max="15883" width="26.5" style="61" customWidth="1"/>
    <col min="15884" max="15884" width="13.75" style="61" customWidth="1"/>
    <col min="15885" max="15885" width="17.75" style="61" customWidth="1"/>
    <col min="15886" max="15886" width="21.625" style="61" bestFit="1" customWidth="1"/>
    <col min="15887" max="15887" width="15.75" style="61" customWidth="1"/>
    <col min="15888" max="15888" width="11.625" style="61" customWidth="1"/>
    <col min="15889" max="15889" width="0" style="61" hidden="1" customWidth="1"/>
    <col min="15890" max="15890" width="21.875" style="61" customWidth="1"/>
    <col min="15891" max="15891" width="21.625" style="61" customWidth="1"/>
    <col min="15892" max="15892" width="22.5" style="61" customWidth="1"/>
    <col min="15893" max="15893" width="16" style="61" customWidth="1"/>
    <col min="15894" max="15894" width="15.25" style="61" customWidth="1"/>
    <col min="15895" max="15895" width="21.75" style="61" customWidth="1"/>
    <col min="15896" max="15896" width="17" style="61" bestFit="1" customWidth="1"/>
    <col min="15897" max="15897" width="25.375" style="61" customWidth="1"/>
    <col min="15898" max="15898" width="17.25" style="61" bestFit="1" customWidth="1"/>
    <col min="15899" max="15899" width="17.625" style="61" bestFit="1" customWidth="1"/>
    <col min="15900" max="15900" width="0" style="61" hidden="1" customWidth="1"/>
    <col min="15901" max="15901" width="17.375" style="61" bestFit="1" customWidth="1"/>
    <col min="15902" max="15903" width="17.625" style="61" bestFit="1" customWidth="1"/>
    <col min="15904" max="16128" width="9" style="61"/>
    <col min="16129" max="16131" width="0.125" style="61" customWidth="1"/>
    <col min="16132" max="16132" width="5.75" style="61" customWidth="1"/>
    <col min="16133" max="16135" width="0" style="61" hidden="1" customWidth="1"/>
    <col min="16136" max="16136" width="6" style="61" customWidth="1"/>
    <col min="16137" max="16137" width="45.875" style="61" customWidth="1"/>
    <col min="16138" max="16139" width="26.5" style="61" customWidth="1"/>
    <col min="16140" max="16140" width="13.75" style="61" customWidth="1"/>
    <col min="16141" max="16141" width="17.75" style="61" customWidth="1"/>
    <col min="16142" max="16142" width="21.625" style="61" bestFit="1" customWidth="1"/>
    <col min="16143" max="16143" width="15.75" style="61" customWidth="1"/>
    <col min="16144" max="16144" width="11.625" style="61" customWidth="1"/>
    <col min="16145" max="16145" width="0" style="61" hidden="1" customWidth="1"/>
    <col min="16146" max="16146" width="21.875" style="61" customWidth="1"/>
    <col min="16147" max="16147" width="21.625" style="61" customWidth="1"/>
    <col min="16148" max="16148" width="22.5" style="61" customWidth="1"/>
    <col min="16149" max="16149" width="16" style="61" customWidth="1"/>
    <col min="16150" max="16150" width="15.25" style="61" customWidth="1"/>
    <col min="16151" max="16151" width="21.75" style="61" customWidth="1"/>
    <col min="16152" max="16152" width="17" style="61" bestFit="1" customWidth="1"/>
    <col min="16153" max="16153" width="25.375" style="61" customWidth="1"/>
    <col min="16154" max="16154" width="17.25" style="61" bestFit="1" customWidth="1"/>
    <col min="16155" max="16155" width="17.625" style="61" bestFit="1" customWidth="1"/>
    <col min="16156" max="16156" width="0" style="61" hidden="1" customWidth="1"/>
    <col min="16157" max="16157" width="17.375" style="61" bestFit="1" customWidth="1"/>
    <col min="16158" max="16159" width="17.625" style="61" bestFit="1" customWidth="1"/>
    <col min="16160" max="16384" width="9" style="61"/>
  </cols>
  <sheetData>
    <row r="1" spans="6:35" ht="6.75" hidden="1" customHeight="1"/>
    <row r="2" spans="6:35" s="70" customFormat="1" ht="36.75" customHeight="1" thickBot="1">
      <c r="F2" s="59"/>
      <c r="G2" s="60"/>
      <c r="I2" s="354" t="s">
        <v>89</v>
      </c>
      <c r="J2" s="354"/>
      <c r="K2" s="354"/>
      <c r="L2" s="354"/>
      <c r="M2" s="354"/>
      <c r="N2" s="354"/>
      <c r="O2" s="354"/>
      <c r="P2" s="354"/>
      <c r="Q2" s="354"/>
      <c r="R2" s="354"/>
      <c r="S2" s="354"/>
      <c r="T2" s="354"/>
      <c r="U2" s="354"/>
      <c r="V2" s="354"/>
      <c r="W2" s="354"/>
      <c r="X2" s="354"/>
      <c r="Y2" s="354"/>
      <c r="Z2" s="354"/>
      <c r="AA2" s="354"/>
      <c r="AB2" s="354"/>
      <c r="AC2" s="354"/>
      <c r="AD2" s="71"/>
      <c r="AE2" s="71"/>
    </row>
    <row r="3" spans="6:35" s="79" customFormat="1" ht="75" customHeight="1" thickBot="1">
      <c r="F3" s="72"/>
      <c r="G3" s="73"/>
      <c r="H3" s="74" t="s">
        <v>90</v>
      </c>
      <c r="I3" s="75" t="s">
        <v>91</v>
      </c>
      <c r="J3" s="75" t="s">
        <v>92</v>
      </c>
      <c r="K3" s="75" t="s">
        <v>93</v>
      </c>
      <c r="L3" s="76" t="s">
        <v>94</v>
      </c>
      <c r="M3" s="76" t="s">
        <v>95</v>
      </c>
      <c r="N3" s="76" t="s">
        <v>96</v>
      </c>
      <c r="O3" s="76" t="s">
        <v>97</v>
      </c>
      <c r="P3" s="76" t="s">
        <v>98</v>
      </c>
      <c r="Q3" s="76" t="s">
        <v>99</v>
      </c>
      <c r="R3" s="77" t="s">
        <v>100</v>
      </c>
      <c r="S3" s="76" t="s">
        <v>101</v>
      </c>
      <c r="T3" s="76" t="s">
        <v>102</v>
      </c>
      <c r="U3" s="78" t="s">
        <v>103</v>
      </c>
      <c r="V3" s="78" t="s">
        <v>104</v>
      </c>
      <c r="W3" s="78" t="s">
        <v>105</v>
      </c>
      <c r="X3" s="78" t="s">
        <v>106</v>
      </c>
      <c r="Y3" s="78" t="s">
        <v>107</v>
      </c>
      <c r="Z3" s="77" t="s">
        <v>108</v>
      </c>
      <c r="AA3" s="77" t="s">
        <v>109</v>
      </c>
      <c r="AB3" s="77"/>
      <c r="AC3" s="77" t="s">
        <v>110</v>
      </c>
      <c r="AD3" s="77" t="s">
        <v>111</v>
      </c>
      <c r="AE3" s="77" t="s">
        <v>112</v>
      </c>
    </row>
    <row r="4" spans="6:35" ht="46.5" customHeight="1" thickBot="1">
      <c r="H4" s="80">
        <v>1</v>
      </c>
      <c r="I4" s="81" t="s">
        <v>15</v>
      </c>
      <c r="J4" s="82" t="s">
        <v>113</v>
      </c>
      <c r="K4" s="83" t="s">
        <v>114</v>
      </c>
      <c r="L4" s="84">
        <v>16.5</v>
      </c>
      <c r="M4" s="85">
        <v>1501156.418936</v>
      </c>
      <c r="N4" s="86">
        <v>1495319</v>
      </c>
      <c r="O4" s="87" t="s">
        <v>115</v>
      </c>
      <c r="P4" s="88">
        <v>49</v>
      </c>
      <c r="Q4" s="89"/>
      <c r="R4" s="86">
        <v>1469083</v>
      </c>
      <c r="S4" s="85">
        <v>1500000</v>
      </c>
      <c r="T4" s="86">
        <v>1017859</v>
      </c>
      <c r="U4" s="90">
        <v>1.42</v>
      </c>
      <c r="V4" s="90">
        <v>4.2699999999999996</v>
      </c>
      <c r="W4" s="90">
        <v>7.04</v>
      </c>
      <c r="X4" s="90">
        <v>17.13</v>
      </c>
      <c r="Y4" s="90">
        <v>69.53</v>
      </c>
      <c r="Z4" s="85">
        <v>3536</v>
      </c>
      <c r="AA4" s="85">
        <v>97</v>
      </c>
      <c r="AB4" s="85">
        <v>13.379358573670608</v>
      </c>
      <c r="AC4" s="85">
        <v>35</v>
      </c>
      <c r="AD4" s="91">
        <v>3</v>
      </c>
      <c r="AE4" s="85">
        <v>3571</v>
      </c>
      <c r="AG4" s="69"/>
    </row>
    <row r="5" spans="6:35" ht="45" customHeight="1" thickBot="1">
      <c r="H5" s="92">
        <v>2</v>
      </c>
      <c r="I5" s="93" t="s">
        <v>13</v>
      </c>
      <c r="J5" s="94" t="s">
        <v>116</v>
      </c>
      <c r="K5" s="95" t="s">
        <v>117</v>
      </c>
      <c r="L5" s="96">
        <v>17</v>
      </c>
      <c r="M5" s="97">
        <v>636500.38199000002</v>
      </c>
      <c r="N5" s="98">
        <v>4524128.3343529999</v>
      </c>
      <c r="O5" s="97" t="s">
        <v>118</v>
      </c>
      <c r="P5" s="97">
        <v>5</v>
      </c>
      <c r="Q5" s="97">
        <v>97</v>
      </c>
      <c r="R5" s="98">
        <v>4395479</v>
      </c>
      <c r="S5" s="97">
        <v>5000000</v>
      </c>
      <c r="T5" s="98">
        <v>1029269</v>
      </c>
      <c r="U5" s="99">
        <v>1.27</v>
      </c>
      <c r="V5" s="99">
        <v>4.1399999999999997</v>
      </c>
      <c r="W5" s="99">
        <v>7.58</v>
      </c>
      <c r="X5" s="100" t="s">
        <v>119</v>
      </c>
      <c r="Y5" s="99">
        <v>7.83</v>
      </c>
      <c r="Z5" s="97">
        <v>9713</v>
      </c>
      <c r="AA5" s="97">
        <v>76</v>
      </c>
      <c r="AB5" s="97">
        <v>31.715985855698886</v>
      </c>
      <c r="AC5" s="97">
        <v>115</v>
      </c>
      <c r="AD5" s="97">
        <v>24</v>
      </c>
      <c r="AE5" s="97">
        <v>9828</v>
      </c>
      <c r="AG5" s="69"/>
    </row>
    <row r="6" spans="6:35" ht="45" customHeight="1" thickBot="1">
      <c r="H6" s="80">
        <v>3</v>
      </c>
      <c r="I6" s="81" t="s">
        <v>14</v>
      </c>
      <c r="J6" s="82" t="s">
        <v>120</v>
      </c>
      <c r="K6" s="83" t="s">
        <v>114</v>
      </c>
      <c r="L6" s="84">
        <v>17</v>
      </c>
      <c r="M6" s="85">
        <v>966022.04195099999</v>
      </c>
      <c r="N6" s="85">
        <v>2061221.8168279999</v>
      </c>
      <c r="O6" s="87" t="s">
        <v>121</v>
      </c>
      <c r="P6" s="88">
        <v>17</v>
      </c>
      <c r="Q6" s="88">
        <v>430</v>
      </c>
      <c r="R6" s="85">
        <v>1998444</v>
      </c>
      <c r="S6" s="85">
        <v>2000000</v>
      </c>
      <c r="T6" s="86">
        <v>1031413</v>
      </c>
      <c r="U6" s="101">
        <v>1.22</v>
      </c>
      <c r="V6" s="101">
        <v>3.77</v>
      </c>
      <c r="W6" s="85">
        <v>6.6</v>
      </c>
      <c r="X6" s="85">
        <v>16.920000000000002</v>
      </c>
      <c r="Y6" s="85">
        <v>25.82</v>
      </c>
      <c r="Z6" s="85">
        <v>2170</v>
      </c>
      <c r="AA6" s="85">
        <v>73</v>
      </c>
      <c r="AB6" s="85">
        <v>13.879611113746671</v>
      </c>
      <c r="AC6" s="85">
        <v>49</v>
      </c>
      <c r="AD6" s="85">
        <v>27</v>
      </c>
      <c r="AE6" s="85">
        <v>2219</v>
      </c>
      <c r="AG6" s="69"/>
    </row>
    <row r="7" spans="6:35" ht="45.75" customHeight="1" thickBot="1">
      <c r="H7" s="92">
        <v>4</v>
      </c>
      <c r="I7" s="93" t="s">
        <v>16</v>
      </c>
      <c r="J7" s="94" t="s">
        <v>120</v>
      </c>
      <c r="K7" s="95" t="s">
        <v>114</v>
      </c>
      <c r="L7" s="96">
        <v>16.5</v>
      </c>
      <c r="M7" s="97">
        <v>994125.24502000003</v>
      </c>
      <c r="N7" s="97">
        <v>1291044.4888170001</v>
      </c>
      <c r="O7" s="97" t="s">
        <v>122</v>
      </c>
      <c r="P7" s="102">
        <v>19</v>
      </c>
      <c r="Q7" s="103">
        <v>495</v>
      </c>
      <c r="R7" s="98">
        <v>1252923</v>
      </c>
      <c r="S7" s="85">
        <v>2000000</v>
      </c>
      <c r="T7" s="98">
        <v>1030426</v>
      </c>
      <c r="U7" s="100">
        <v>1.08</v>
      </c>
      <c r="V7" s="100">
        <v>3.56</v>
      </c>
      <c r="W7" s="100">
        <v>6.37</v>
      </c>
      <c r="X7" s="100">
        <v>16.62</v>
      </c>
      <c r="Y7" s="100">
        <v>29.48</v>
      </c>
      <c r="Z7" s="98">
        <v>2440</v>
      </c>
      <c r="AA7" s="100">
        <v>89</v>
      </c>
      <c r="AB7" s="97">
        <v>10.598903110233897</v>
      </c>
      <c r="AC7" s="98">
        <v>16</v>
      </c>
      <c r="AD7" s="104">
        <v>11</v>
      </c>
      <c r="AE7" s="97">
        <v>2456</v>
      </c>
      <c r="AG7" s="69"/>
    </row>
    <row r="8" spans="6:35" ht="46.5" customHeight="1" thickBot="1">
      <c r="H8" s="80">
        <v>5</v>
      </c>
      <c r="I8" s="81" t="s">
        <v>18</v>
      </c>
      <c r="J8" s="82" t="s">
        <v>123</v>
      </c>
      <c r="K8" s="83" t="s">
        <v>114</v>
      </c>
      <c r="L8" s="84">
        <v>16.5</v>
      </c>
      <c r="M8" s="85">
        <v>423777.51963499998</v>
      </c>
      <c r="N8" s="85">
        <v>628894.80842100002</v>
      </c>
      <c r="O8" s="87" t="s">
        <v>124</v>
      </c>
      <c r="P8" s="88">
        <v>15</v>
      </c>
      <c r="Q8" s="88">
        <v>404</v>
      </c>
      <c r="R8" s="105">
        <v>611553</v>
      </c>
      <c r="S8" s="85">
        <v>1000000</v>
      </c>
      <c r="T8" s="105">
        <v>1028357</v>
      </c>
      <c r="U8" s="101">
        <v>1.1499999999999999</v>
      </c>
      <c r="V8" s="101">
        <v>3.56</v>
      </c>
      <c r="W8" s="101">
        <v>8.1</v>
      </c>
      <c r="X8" s="101">
        <v>17.64</v>
      </c>
      <c r="Y8" s="101">
        <v>25.64</v>
      </c>
      <c r="Z8" s="105">
        <v>405</v>
      </c>
      <c r="AA8" s="105">
        <v>51</v>
      </c>
      <c r="AB8" s="85">
        <v>2.9585430493302836</v>
      </c>
      <c r="AC8" s="105">
        <v>19</v>
      </c>
      <c r="AD8" s="105">
        <v>49</v>
      </c>
      <c r="AE8" s="85">
        <v>424</v>
      </c>
      <c r="AG8" s="69"/>
    </row>
    <row r="9" spans="6:35" ht="46.5" customHeight="1" thickBot="1">
      <c r="H9" s="92">
        <v>6</v>
      </c>
      <c r="I9" s="93" t="s">
        <v>17</v>
      </c>
      <c r="J9" s="94" t="s">
        <v>113</v>
      </c>
      <c r="K9" s="95" t="s">
        <v>117</v>
      </c>
      <c r="L9" s="96">
        <v>14</v>
      </c>
      <c r="M9" s="97" t="s">
        <v>125</v>
      </c>
      <c r="N9" s="106">
        <v>774619.04905100004</v>
      </c>
      <c r="O9" s="97" t="s">
        <v>126</v>
      </c>
      <c r="P9" s="102">
        <v>5</v>
      </c>
      <c r="Q9" s="103">
        <v>79</v>
      </c>
      <c r="R9" s="106">
        <v>755301</v>
      </c>
      <c r="S9" s="97">
        <v>2000000</v>
      </c>
      <c r="T9" s="98">
        <v>1025577</v>
      </c>
      <c r="U9" s="100">
        <v>0.94</v>
      </c>
      <c r="V9" s="100">
        <v>4.0199999999999996</v>
      </c>
      <c r="W9" s="100">
        <v>7.4</v>
      </c>
      <c r="X9" s="100" t="s">
        <v>119</v>
      </c>
      <c r="Y9" s="100">
        <v>6.04</v>
      </c>
      <c r="Z9" s="98">
        <v>1128</v>
      </c>
      <c r="AA9" s="100">
        <v>88</v>
      </c>
      <c r="AB9" s="97">
        <v>6.2878265360508436</v>
      </c>
      <c r="AC9" s="98">
        <v>18</v>
      </c>
      <c r="AD9" s="100">
        <v>12</v>
      </c>
      <c r="AE9" s="97">
        <v>1146</v>
      </c>
      <c r="AG9" s="69"/>
    </row>
    <row r="10" spans="6:35" ht="45.75" customHeight="1" thickBot="1">
      <c r="H10" s="80">
        <v>7</v>
      </c>
      <c r="I10" s="81" t="s">
        <v>19</v>
      </c>
      <c r="J10" s="82" t="s">
        <v>127</v>
      </c>
      <c r="K10" s="83" t="s">
        <v>117</v>
      </c>
      <c r="L10" s="84">
        <v>17</v>
      </c>
      <c r="M10" s="85" t="s">
        <v>125</v>
      </c>
      <c r="N10" s="85">
        <v>65796.173532999994</v>
      </c>
      <c r="O10" s="85" t="s">
        <v>128</v>
      </c>
      <c r="P10" s="88">
        <v>4</v>
      </c>
      <c r="Q10" s="87">
        <v>65</v>
      </c>
      <c r="R10" s="105">
        <v>64609</v>
      </c>
      <c r="S10" s="85">
        <v>500000</v>
      </c>
      <c r="T10" s="105">
        <v>1018375</v>
      </c>
      <c r="U10" s="101">
        <v>0.21</v>
      </c>
      <c r="V10" s="101">
        <v>3.34</v>
      </c>
      <c r="W10" s="101">
        <v>4.68</v>
      </c>
      <c r="X10" s="101" t="s">
        <v>119</v>
      </c>
      <c r="Y10" s="101">
        <v>4.68</v>
      </c>
      <c r="Z10" s="105">
        <v>89</v>
      </c>
      <c r="AA10" s="105">
        <v>10</v>
      </c>
      <c r="AB10" s="85">
        <v>6.069184565013739E-2</v>
      </c>
      <c r="AC10" s="105">
        <v>5</v>
      </c>
      <c r="AD10" s="105">
        <v>90</v>
      </c>
      <c r="AE10" s="85">
        <v>94</v>
      </c>
      <c r="AG10" s="69"/>
    </row>
    <row r="11" spans="6:35" ht="34.5" customHeight="1" thickBot="1">
      <c r="H11" s="353" t="s">
        <v>129</v>
      </c>
      <c r="I11" s="353"/>
      <c r="J11" s="107" t="s">
        <v>125</v>
      </c>
      <c r="K11" s="108" t="s">
        <v>125</v>
      </c>
      <c r="L11" s="109"/>
      <c r="M11" s="110">
        <v>4521581.6075320002</v>
      </c>
      <c r="N11" s="111">
        <v>10841023.671003001</v>
      </c>
      <c r="O11" s="112" t="s">
        <v>125</v>
      </c>
      <c r="P11" s="113" t="s">
        <v>125</v>
      </c>
      <c r="Q11" s="113">
        <v>1332</v>
      </c>
      <c r="R11" s="110">
        <v>10547392</v>
      </c>
      <c r="S11" s="114" t="s">
        <v>125</v>
      </c>
      <c r="T11" s="110">
        <v>1025896.5714285715</v>
      </c>
      <c r="U11" s="115">
        <v>1.0414285714285714</v>
      </c>
      <c r="V11" s="115">
        <v>3.8085714285714287</v>
      </c>
      <c r="W11" s="115">
        <v>6.8242857142857138</v>
      </c>
      <c r="X11" s="115">
        <v>17.077500000000001</v>
      </c>
      <c r="Y11" s="115">
        <v>24.145714285714288</v>
      </c>
      <c r="Z11" s="116">
        <v>19481</v>
      </c>
      <c r="AA11" s="116">
        <v>78.88092008438133</v>
      </c>
      <c r="AB11" s="116">
        <v>78.88092008438133</v>
      </c>
      <c r="AC11" s="116">
        <v>257</v>
      </c>
      <c r="AD11" s="116">
        <v>21.11907991561867</v>
      </c>
      <c r="AE11" s="116">
        <v>19738</v>
      </c>
      <c r="AF11" s="117"/>
      <c r="AG11" s="118"/>
      <c r="AH11" s="117"/>
      <c r="AI11" s="117"/>
    </row>
    <row r="12" spans="6:35" s="127" customFormat="1" ht="28.5" customHeight="1" thickBot="1">
      <c r="F12" s="119"/>
      <c r="G12" s="120"/>
      <c r="H12" s="121">
        <v>8</v>
      </c>
      <c r="I12" s="122" t="s">
        <v>21</v>
      </c>
      <c r="J12" s="94" t="s">
        <v>130</v>
      </c>
      <c r="K12" s="93" t="s">
        <v>131</v>
      </c>
      <c r="L12" s="103" t="s">
        <v>29</v>
      </c>
      <c r="M12" s="97" t="s">
        <v>29</v>
      </c>
      <c r="N12" s="123">
        <v>256951.78771599999</v>
      </c>
      <c r="O12" s="97" t="s">
        <v>132</v>
      </c>
      <c r="P12" s="97">
        <v>1</v>
      </c>
      <c r="Q12" s="102"/>
      <c r="R12" s="123">
        <v>253470</v>
      </c>
      <c r="S12" s="97">
        <v>500000</v>
      </c>
      <c r="T12" s="123">
        <v>1013737</v>
      </c>
      <c r="U12" s="124">
        <v>0.53</v>
      </c>
      <c r="V12" s="124">
        <v>1.37</v>
      </c>
      <c r="W12" s="124" t="s">
        <v>119</v>
      </c>
      <c r="X12" s="124" t="s">
        <v>119</v>
      </c>
      <c r="Y12" s="124">
        <v>0.61</v>
      </c>
      <c r="Z12" s="123">
        <v>435</v>
      </c>
      <c r="AA12" s="124">
        <v>86</v>
      </c>
      <c r="AB12" s="97">
        <v>4.4375805032781557</v>
      </c>
      <c r="AC12" s="123">
        <v>3</v>
      </c>
      <c r="AD12" s="124">
        <v>14</v>
      </c>
      <c r="AE12" s="97">
        <v>438</v>
      </c>
      <c r="AF12" s="125"/>
      <c r="AG12" s="126"/>
      <c r="AH12" s="125"/>
      <c r="AI12" s="125"/>
    </row>
    <row r="13" spans="6:35" s="127" customFormat="1" ht="32.25" customHeight="1" thickBot="1">
      <c r="F13" s="119"/>
      <c r="G13" s="120"/>
      <c r="H13" s="353" t="s">
        <v>133</v>
      </c>
      <c r="I13" s="353"/>
      <c r="J13" s="128" t="s">
        <v>29</v>
      </c>
      <c r="K13" s="128" t="s">
        <v>29</v>
      </c>
      <c r="L13" s="129" t="s">
        <v>29</v>
      </c>
      <c r="M13" s="129" t="s">
        <v>29</v>
      </c>
      <c r="N13" s="130">
        <v>256951.78771599999</v>
      </c>
      <c r="O13" s="129" t="s">
        <v>29</v>
      </c>
      <c r="P13" s="129" t="s">
        <v>29</v>
      </c>
      <c r="Q13" s="129"/>
      <c r="R13" s="130">
        <v>253470</v>
      </c>
      <c r="S13" s="129" t="s">
        <v>29</v>
      </c>
      <c r="T13" s="130">
        <v>1013737</v>
      </c>
      <c r="U13" s="129">
        <v>0.53</v>
      </c>
      <c r="V13" s="129">
        <v>1.37</v>
      </c>
      <c r="W13" s="131" t="s">
        <v>119</v>
      </c>
      <c r="X13" s="131" t="s">
        <v>119</v>
      </c>
      <c r="Y13" s="129">
        <v>0.61</v>
      </c>
      <c r="Z13" s="130">
        <v>435</v>
      </c>
      <c r="AA13" s="130">
        <v>86</v>
      </c>
      <c r="AB13" s="130">
        <v>4.4375805032781557</v>
      </c>
      <c r="AC13" s="130">
        <v>3</v>
      </c>
      <c r="AD13" s="130">
        <v>14</v>
      </c>
      <c r="AE13" s="130">
        <v>438</v>
      </c>
      <c r="AF13" s="125"/>
      <c r="AG13" s="126"/>
      <c r="AH13" s="125"/>
      <c r="AI13" s="125"/>
    </row>
    <row r="14" spans="6:35" ht="27.75" customHeight="1" thickBot="1">
      <c r="H14" s="80">
        <v>9</v>
      </c>
      <c r="I14" s="132" t="s">
        <v>23</v>
      </c>
      <c r="J14" s="133" t="s">
        <v>134</v>
      </c>
      <c r="K14" s="132" t="s">
        <v>135</v>
      </c>
      <c r="L14" s="134" t="s">
        <v>29</v>
      </c>
      <c r="M14" s="135" t="s">
        <v>125</v>
      </c>
      <c r="N14" s="136">
        <v>1368827.4965369999</v>
      </c>
      <c r="O14" s="134" t="s">
        <v>136</v>
      </c>
      <c r="P14" s="137">
        <v>4</v>
      </c>
      <c r="Q14" s="137"/>
      <c r="R14" s="138">
        <v>1382752</v>
      </c>
      <c r="S14" s="138">
        <v>1500000</v>
      </c>
      <c r="T14" s="139">
        <v>989929</v>
      </c>
      <c r="U14" s="140">
        <v>-1.44</v>
      </c>
      <c r="V14" s="140">
        <v>0.88</v>
      </c>
      <c r="W14" s="140">
        <v>-1</v>
      </c>
      <c r="X14" s="140" t="s">
        <v>119</v>
      </c>
      <c r="Y14" s="140">
        <v>-1</v>
      </c>
      <c r="Z14" s="139">
        <v>10289</v>
      </c>
      <c r="AA14" s="140">
        <v>50</v>
      </c>
      <c r="AB14" s="138">
        <v>14.491829831420914</v>
      </c>
      <c r="AC14" s="139">
        <v>13</v>
      </c>
      <c r="AD14" s="140">
        <v>50</v>
      </c>
      <c r="AE14" s="138">
        <v>10302</v>
      </c>
      <c r="AG14" s="118"/>
    </row>
    <row r="15" spans="6:35" ht="27.75" customHeight="1" thickBot="1">
      <c r="H15" s="92">
        <v>10</v>
      </c>
      <c r="I15" s="141" t="s">
        <v>27</v>
      </c>
      <c r="J15" s="94" t="s">
        <v>137</v>
      </c>
      <c r="K15" s="93" t="s">
        <v>135</v>
      </c>
      <c r="L15" s="103" t="s">
        <v>29</v>
      </c>
      <c r="M15" s="142" t="s">
        <v>125</v>
      </c>
      <c r="N15" s="97">
        <v>412176.33764600003</v>
      </c>
      <c r="O15" s="102" t="s">
        <v>138</v>
      </c>
      <c r="P15" s="102">
        <v>4</v>
      </c>
      <c r="Q15" s="102">
        <v>7</v>
      </c>
      <c r="R15" s="97">
        <v>418282</v>
      </c>
      <c r="S15" s="97">
        <v>500000</v>
      </c>
      <c r="T15" s="106">
        <v>985403</v>
      </c>
      <c r="U15" s="104" t="s">
        <v>139</v>
      </c>
      <c r="V15" s="104">
        <v>3.09</v>
      </c>
      <c r="W15" s="104">
        <v>0</v>
      </c>
      <c r="X15" s="104" t="s">
        <v>119</v>
      </c>
      <c r="Y15" s="104" t="s">
        <v>140</v>
      </c>
      <c r="Z15" s="106">
        <v>3690</v>
      </c>
      <c r="AA15" s="106">
        <v>87</v>
      </c>
      <c r="AB15" s="97">
        <v>7.5928847775335697</v>
      </c>
      <c r="AC15" s="106">
        <v>23</v>
      </c>
      <c r="AD15" s="106">
        <v>13</v>
      </c>
      <c r="AE15" s="97">
        <v>3713</v>
      </c>
      <c r="AG15" s="118"/>
    </row>
    <row r="16" spans="6:35" ht="27.75" customHeight="1" thickBot="1">
      <c r="H16" s="80">
        <v>11</v>
      </c>
      <c r="I16" s="81" t="s">
        <v>141</v>
      </c>
      <c r="J16" s="82" t="s">
        <v>142</v>
      </c>
      <c r="K16" s="81" t="s">
        <v>135</v>
      </c>
      <c r="L16" s="87" t="s">
        <v>29</v>
      </c>
      <c r="M16" s="85">
        <v>535265</v>
      </c>
      <c r="N16" s="143">
        <v>522896.71309199999</v>
      </c>
      <c r="O16" s="87" t="s">
        <v>143</v>
      </c>
      <c r="P16" s="88">
        <v>17</v>
      </c>
      <c r="Q16" s="87">
        <v>838</v>
      </c>
      <c r="R16" s="85">
        <v>255762</v>
      </c>
      <c r="S16" s="85">
        <v>500000</v>
      </c>
      <c r="T16" s="105">
        <v>2044466</v>
      </c>
      <c r="U16" s="144" t="s">
        <v>144</v>
      </c>
      <c r="V16" s="144">
        <v>1.71</v>
      </c>
      <c r="W16" s="144">
        <v>5.53</v>
      </c>
      <c r="X16" s="144">
        <v>45.07</v>
      </c>
      <c r="Y16" s="144">
        <v>104.1</v>
      </c>
      <c r="Z16" s="105">
        <v>2048</v>
      </c>
      <c r="AA16" s="105">
        <v>66</v>
      </c>
      <c r="AB16" s="85">
        <v>7.3074246902670703</v>
      </c>
      <c r="AC16" s="105">
        <v>23</v>
      </c>
      <c r="AD16" s="105">
        <v>34</v>
      </c>
      <c r="AE16" s="85">
        <v>2071</v>
      </c>
      <c r="AG16" s="118"/>
    </row>
    <row r="17" spans="7:35" ht="27.75" customHeight="1" thickBot="1">
      <c r="H17" s="92">
        <v>12</v>
      </c>
      <c r="I17" s="141" t="s">
        <v>145</v>
      </c>
      <c r="J17" s="145" t="s">
        <v>120</v>
      </c>
      <c r="K17" s="93" t="s">
        <v>135</v>
      </c>
      <c r="L17" s="103">
        <v>19</v>
      </c>
      <c r="M17" s="97">
        <v>837401.21799799998</v>
      </c>
      <c r="N17" s="97">
        <v>779269.29716800002</v>
      </c>
      <c r="O17" s="102" t="s">
        <v>146</v>
      </c>
      <c r="P17" s="102">
        <v>30</v>
      </c>
      <c r="Q17" s="102">
        <v>459</v>
      </c>
      <c r="R17" s="97">
        <v>421430</v>
      </c>
      <c r="S17" s="97">
        <v>500000</v>
      </c>
      <c r="T17" s="106">
        <v>1849107</v>
      </c>
      <c r="U17" s="104">
        <v>1.61</v>
      </c>
      <c r="V17" s="104">
        <v>5.34</v>
      </c>
      <c r="W17" s="104">
        <v>10.039999999999999</v>
      </c>
      <c r="X17" s="104">
        <v>27.32</v>
      </c>
      <c r="Y17" s="104">
        <v>83.75</v>
      </c>
      <c r="Z17" s="106">
        <v>941</v>
      </c>
      <c r="AA17" s="104">
        <v>66</v>
      </c>
      <c r="AB17" s="97">
        <v>10.890203667221392</v>
      </c>
      <c r="AC17" s="106">
        <v>40</v>
      </c>
      <c r="AD17" s="104">
        <v>34</v>
      </c>
      <c r="AE17" s="97">
        <v>981</v>
      </c>
      <c r="AG17" s="118"/>
    </row>
    <row r="18" spans="7:35" ht="27.75" customHeight="1" thickBot="1">
      <c r="H18" s="80">
        <v>13</v>
      </c>
      <c r="I18" s="81" t="s">
        <v>147</v>
      </c>
      <c r="J18" s="82" t="s">
        <v>130</v>
      </c>
      <c r="K18" s="81" t="s">
        <v>135</v>
      </c>
      <c r="L18" s="87" t="s">
        <v>29</v>
      </c>
      <c r="M18" s="85" t="s">
        <v>29</v>
      </c>
      <c r="N18" s="143">
        <v>233214.86714399999</v>
      </c>
      <c r="O18" s="87" t="s">
        <v>148</v>
      </c>
      <c r="P18" s="88">
        <v>2</v>
      </c>
      <c r="Q18" s="87">
        <v>509</v>
      </c>
      <c r="R18" s="85">
        <v>231097</v>
      </c>
      <c r="S18" s="85">
        <v>500000</v>
      </c>
      <c r="T18" s="105">
        <v>1009164</v>
      </c>
      <c r="U18" s="144">
        <v>-1.02</v>
      </c>
      <c r="V18" s="144">
        <v>0.92</v>
      </c>
      <c r="W18" s="146">
        <v>0</v>
      </c>
      <c r="X18" s="146" t="s">
        <v>119</v>
      </c>
      <c r="Y18" s="146">
        <v>0.92</v>
      </c>
      <c r="Z18" s="147">
        <v>947</v>
      </c>
      <c r="AA18" s="146">
        <v>33</v>
      </c>
      <c r="AB18" s="148">
        <v>1.6295762008410044</v>
      </c>
      <c r="AC18" s="147">
        <v>17</v>
      </c>
      <c r="AD18" s="146">
        <v>67</v>
      </c>
      <c r="AE18" s="148">
        <v>964</v>
      </c>
      <c r="AG18" s="118"/>
    </row>
    <row r="19" spans="7:35" ht="27.75" customHeight="1" thickBot="1">
      <c r="H19" s="92">
        <v>14</v>
      </c>
      <c r="I19" s="141" t="s">
        <v>149</v>
      </c>
      <c r="J19" s="145" t="s">
        <v>123</v>
      </c>
      <c r="K19" s="93" t="s">
        <v>135</v>
      </c>
      <c r="L19" s="103" t="s">
        <v>29</v>
      </c>
      <c r="M19" s="97">
        <v>277364</v>
      </c>
      <c r="N19" s="97">
        <v>294640.19023900002</v>
      </c>
      <c r="O19" s="102" t="s">
        <v>150</v>
      </c>
      <c r="P19" s="102">
        <v>26</v>
      </c>
      <c r="Q19" s="102">
        <v>59</v>
      </c>
      <c r="R19" s="97">
        <v>180683</v>
      </c>
      <c r="S19" s="97">
        <v>500000</v>
      </c>
      <c r="T19" s="106">
        <v>1630731</v>
      </c>
      <c r="U19" s="149">
        <v>1.19</v>
      </c>
      <c r="V19" s="149">
        <v>3.36</v>
      </c>
      <c r="W19" s="150">
        <v>8.3699999999999992</v>
      </c>
      <c r="X19" s="150">
        <v>24.13</v>
      </c>
      <c r="Y19" s="104">
        <v>60.53</v>
      </c>
      <c r="Z19" s="150">
        <v>37</v>
      </c>
      <c r="AA19" s="150">
        <v>2</v>
      </c>
      <c r="AB19" s="123">
        <v>0.12477468517379851</v>
      </c>
      <c r="AC19" s="150">
        <v>5</v>
      </c>
      <c r="AD19" s="150">
        <v>98</v>
      </c>
      <c r="AE19" s="123">
        <v>42</v>
      </c>
      <c r="AG19" s="118"/>
    </row>
    <row r="20" spans="7:35" ht="27.75" customHeight="1" thickBot="1">
      <c r="H20" s="80">
        <v>15</v>
      </c>
      <c r="I20" s="81" t="s">
        <v>151</v>
      </c>
      <c r="J20" s="82" t="s">
        <v>120</v>
      </c>
      <c r="K20" s="81" t="s">
        <v>135</v>
      </c>
      <c r="L20" s="87">
        <v>17</v>
      </c>
      <c r="M20" s="85">
        <v>689439.85379600001</v>
      </c>
      <c r="N20" s="143">
        <v>657980.80975999997</v>
      </c>
      <c r="O20" s="87" t="s">
        <v>152</v>
      </c>
      <c r="P20" s="88">
        <v>29</v>
      </c>
      <c r="Q20" s="87">
        <v>697</v>
      </c>
      <c r="R20" s="85">
        <v>437012</v>
      </c>
      <c r="S20" s="85">
        <v>500000</v>
      </c>
      <c r="T20" s="151">
        <v>1505635</v>
      </c>
      <c r="U20" s="152">
        <v>1.07</v>
      </c>
      <c r="V20" s="152">
        <v>3.97</v>
      </c>
      <c r="W20" s="153">
        <v>8.7799999999999994</v>
      </c>
      <c r="X20" s="153">
        <v>26.94</v>
      </c>
      <c r="Y20" s="153">
        <v>49.83</v>
      </c>
      <c r="Z20" s="154">
        <v>522</v>
      </c>
      <c r="AA20" s="153">
        <v>78</v>
      </c>
      <c r="AB20" s="138">
        <v>10.867066656937624</v>
      </c>
      <c r="AC20" s="154">
        <v>32</v>
      </c>
      <c r="AD20" s="153">
        <v>22</v>
      </c>
      <c r="AE20" s="138">
        <v>554</v>
      </c>
      <c r="AG20" s="118"/>
    </row>
    <row r="21" spans="7:35" ht="27.75" customHeight="1" thickBot="1">
      <c r="H21" s="92">
        <v>16</v>
      </c>
      <c r="I21" s="93" t="s">
        <v>153</v>
      </c>
      <c r="J21" s="94" t="s">
        <v>154</v>
      </c>
      <c r="K21" s="93" t="s">
        <v>135</v>
      </c>
      <c r="L21" s="103" t="s">
        <v>29</v>
      </c>
      <c r="M21" s="97" t="s">
        <v>29</v>
      </c>
      <c r="N21" s="98">
        <v>63973.685168999997</v>
      </c>
      <c r="O21" s="97" t="s">
        <v>155</v>
      </c>
      <c r="P21" s="97">
        <v>2</v>
      </c>
      <c r="Q21" s="102"/>
      <c r="R21" s="98">
        <v>63696</v>
      </c>
      <c r="S21" s="97">
        <v>500000</v>
      </c>
      <c r="T21" s="98">
        <v>1004359</v>
      </c>
      <c r="U21" s="100">
        <v>-0.83</v>
      </c>
      <c r="V21" s="100" t="s">
        <v>119</v>
      </c>
      <c r="W21" s="100">
        <v>0</v>
      </c>
      <c r="X21" s="100" t="s">
        <v>119</v>
      </c>
      <c r="Y21" s="100">
        <v>-0.36</v>
      </c>
      <c r="Z21" s="98">
        <v>188</v>
      </c>
      <c r="AA21" s="100">
        <v>27</v>
      </c>
      <c r="AB21" s="97">
        <v>0.36573761939462285</v>
      </c>
      <c r="AC21" s="98">
        <v>7</v>
      </c>
      <c r="AD21" s="100">
        <v>73</v>
      </c>
      <c r="AE21" s="97">
        <v>195</v>
      </c>
      <c r="AG21" s="118"/>
    </row>
    <row r="22" spans="7:35" ht="27.75" customHeight="1" thickBot="1">
      <c r="H22" s="80">
        <v>17</v>
      </c>
      <c r="I22" s="81" t="s">
        <v>156</v>
      </c>
      <c r="J22" s="155" t="s">
        <v>120</v>
      </c>
      <c r="K22" s="81" t="s">
        <v>135</v>
      </c>
      <c r="L22" s="156"/>
      <c r="M22" s="85" t="s">
        <v>29</v>
      </c>
      <c r="N22" s="86">
        <v>85489.502466000005</v>
      </c>
      <c r="O22" s="85" t="s">
        <v>157</v>
      </c>
      <c r="P22" s="85">
        <v>1</v>
      </c>
      <c r="Q22" s="89"/>
      <c r="R22" s="86">
        <v>80145</v>
      </c>
      <c r="S22" s="85">
        <v>500000</v>
      </c>
      <c r="T22" s="86">
        <v>1066685</v>
      </c>
      <c r="U22" s="101">
        <v>1.98</v>
      </c>
      <c r="V22" s="101" t="s">
        <v>119</v>
      </c>
      <c r="W22" s="101">
        <v>0</v>
      </c>
      <c r="X22" s="101" t="s">
        <v>119</v>
      </c>
      <c r="Y22" s="101">
        <v>2.86</v>
      </c>
      <c r="Z22" s="86">
        <v>112</v>
      </c>
      <c r="AA22" s="101">
        <v>37</v>
      </c>
      <c r="AB22" s="85">
        <v>0.66975970360097214</v>
      </c>
      <c r="AC22" s="86">
        <v>3</v>
      </c>
      <c r="AD22" s="101">
        <v>63</v>
      </c>
      <c r="AE22" s="85">
        <v>115</v>
      </c>
      <c r="AG22" s="118"/>
    </row>
    <row r="23" spans="7:35" ht="27.75" customHeight="1" thickBot="1">
      <c r="H23" s="92">
        <v>18</v>
      </c>
      <c r="I23" s="93" t="s">
        <v>28</v>
      </c>
      <c r="J23" s="157"/>
      <c r="K23" s="93" t="s">
        <v>135</v>
      </c>
      <c r="L23" s="158"/>
      <c r="M23" s="97" t="s">
        <v>29</v>
      </c>
      <c r="N23" s="159">
        <v>304287</v>
      </c>
      <c r="O23" s="97" t="s">
        <v>158</v>
      </c>
      <c r="P23" s="97">
        <v>0</v>
      </c>
      <c r="Q23" s="160"/>
      <c r="R23" s="159">
        <v>302421</v>
      </c>
      <c r="S23" s="97">
        <v>500000</v>
      </c>
      <c r="T23" s="123">
        <v>1006557</v>
      </c>
      <c r="U23" s="124" t="s">
        <v>29</v>
      </c>
      <c r="V23" s="124" t="s">
        <v>119</v>
      </c>
      <c r="W23" s="124">
        <v>0</v>
      </c>
      <c r="X23" s="124" t="s">
        <v>119</v>
      </c>
      <c r="Y23" s="124">
        <v>0.6</v>
      </c>
      <c r="Z23" s="124">
        <v>24288</v>
      </c>
      <c r="AA23" s="124">
        <v>92</v>
      </c>
      <c r="AB23" s="97">
        <v>5.927556832784342</v>
      </c>
      <c r="AC23" s="124">
        <v>7</v>
      </c>
      <c r="AD23" s="124">
        <v>8</v>
      </c>
      <c r="AE23" s="97">
        <v>24295</v>
      </c>
      <c r="AG23" s="118"/>
    </row>
    <row r="24" spans="7:35" ht="36" customHeight="1" thickBot="1">
      <c r="H24" s="353" t="s">
        <v>159</v>
      </c>
      <c r="I24" s="353"/>
      <c r="J24" s="107" t="s">
        <v>125</v>
      </c>
      <c r="K24" s="107" t="s">
        <v>125</v>
      </c>
      <c r="L24" s="112"/>
      <c r="M24" s="110">
        <v>2339470.071794</v>
      </c>
      <c r="N24" s="110">
        <v>4722755.8992210003</v>
      </c>
      <c r="O24" s="110" t="s">
        <v>125</v>
      </c>
      <c r="P24" s="113" t="s">
        <v>125</v>
      </c>
      <c r="Q24" s="112">
        <v>807</v>
      </c>
      <c r="R24" s="110">
        <v>3773280</v>
      </c>
      <c r="S24" s="110" t="s">
        <v>125</v>
      </c>
      <c r="T24" s="110">
        <v>1309203.6000000001</v>
      </c>
      <c r="U24" s="161">
        <v>0.36571428571428571</v>
      </c>
      <c r="V24" s="161">
        <v>2.7528571428571427</v>
      </c>
      <c r="W24" s="161">
        <v>4.5314285714285711</v>
      </c>
      <c r="X24" s="161">
        <v>30.864999999999998</v>
      </c>
      <c r="Y24" s="161">
        <v>33.47</v>
      </c>
      <c r="Z24" s="116">
        <v>43062</v>
      </c>
      <c r="AA24" s="116">
        <v>59.866814665175312</v>
      </c>
      <c r="AB24" s="116">
        <v>59.866814665175312</v>
      </c>
      <c r="AC24" s="110">
        <v>170</v>
      </c>
      <c r="AD24" s="110">
        <v>40.133185334824688</v>
      </c>
      <c r="AE24" s="116">
        <v>43232</v>
      </c>
      <c r="AF24" s="162"/>
      <c r="AG24" s="118"/>
      <c r="AH24" s="162"/>
      <c r="AI24" s="162"/>
    </row>
    <row r="25" spans="7:35" ht="27.75" customHeight="1" thickBot="1">
      <c r="H25" s="92">
        <v>19</v>
      </c>
      <c r="I25" s="93" t="s">
        <v>160</v>
      </c>
      <c r="J25" s="94" t="s">
        <v>113</v>
      </c>
      <c r="K25" s="93" t="s">
        <v>161</v>
      </c>
      <c r="L25" s="103"/>
      <c r="M25" s="97">
        <v>51421.370834000001</v>
      </c>
      <c r="N25" s="163">
        <v>56231.081198</v>
      </c>
      <c r="O25" s="97" t="s">
        <v>162</v>
      </c>
      <c r="P25" s="102">
        <v>5</v>
      </c>
      <c r="Q25" s="103">
        <v>98</v>
      </c>
      <c r="R25" s="123">
        <v>52843</v>
      </c>
      <c r="S25" s="97">
        <v>500000</v>
      </c>
      <c r="T25" s="123">
        <v>1064116</v>
      </c>
      <c r="U25" s="124">
        <v>-1.17</v>
      </c>
      <c r="V25" s="124">
        <v>-1.68</v>
      </c>
      <c r="W25" s="124">
        <v>5.78</v>
      </c>
      <c r="X25" s="164">
        <v>0</v>
      </c>
      <c r="Y25" s="124">
        <v>6.21</v>
      </c>
      <c r="Z25" s="123">
        <v>139</v>
      </c>
      <c r="AA25" s="124">
        <v>36</v>
      </c>
      <c r="AB25" s="97">
        <v>36</v>
      </c>
      <c r="AC25" s="123">
        <v>5</v>
      </c>
      <c r="AD25" s="124">
        <v>64</v>
      </c>
      <c r="AE25" s="97">
        <v>144</v>
      </c>
      <c r="AG25" s="118"/>
    </row>
    <row r="26" spans="7:35" ht="27.75" customHeight="1" thickBot="1">
      <c r="H26" s="355" t="s">
        <v>163</v>
      </c>
      <c r="I26" s="355"/>
      <c r="J26" s="107" t="s">
        <v>125</v>
      </c>
      <c r="K26" s="107" t="s">
        <v>125</v>
      </c>
      <c r="L26" s="112"/>
      <c r="M26" s="110">
        <v>51421.370834000001</v>
      </c>
      <c r="N26" s="110">
        <v>56231.081198</v>
      </c>
      <c r="O26" s="110" t="s">
        <v>162</v>
      </c>
      <c r="P26" s="110">
        <v>5</v>
      </c>
      <c r="Q26" s="110">
        <v>98</v>
      </c>
      <c r="R26" s="110">
        <v>52843</v>
      </c>
      <c r="S26" s="110">
        <v>500000</v>
      </c>
      <c r="T26" s="110">
        <v>1064116</v>
      </c>
      <c r="U26" s="165">
        <v>-1.17</v>
      </c>
      <c r="V26" s="165">
        <v>-1.68</v>
      </c>
      <c r="W26" s="165">
        <v>5.78</v>
      </c>
      <c r="X26" s="165" t="s">
        <v>125</v>
      </c>
      <c r="Y26" s="165">
        <v>6.21</v>
      </c>
      <c r="Z26" s="110">
        <v>139</v>
      </c>
      <c r="AA26" s="116">
        <v>36</v>
      </c>
      <c r="AB26" s="110">
        <v>36</v>
      </c>
      <c r="AC26" s="110">
        <v>5</v>
      </c>
      <c r="AD26" s="110">
        <v>64</v>
      </c>
      <c r="AE26" s="110">
        <v>144</v>
      </c>
      <c r="AG26" s="118"/>
    </row>
    <row r="27" spans="7:35" ht="27.75" customHeight="1" thickBot="1">
      <c r="G27" s="166"/>
      <c r="H27" s="80">
        <v>20</v>
      </c>
      <c r="I27" s="81" t="s">
        <v>164</v>
      </c>
      <c r="J27" s="82" t="s">
        <v>130</v>
      </c>
      <c r="K27" s="81" t="s">
        <v>165</v>
      </c>
      <c r="L27" s="87"/>
      <c r="M27" s="85">
        <v>210992.47357599999</v>
      </c>
      <c r="N27" s="105">
        <v>122948.80693799999</v>
      </c>
      <c r="O27" s="85" t="s">
        <v>166</v>
      </c>
      <c r="P27" s="88">
        <v>37</v>
      </c>
      <c r="Q27" s="87">
        <v>1018</v>
      </c>
      <c r="R27" s="105">
        <v>28524</v>
      </c>
      <c r="S27" s="85">
        <v>50000</v>
      </c>
      <c r="T27" s="105">
        <v>4310837</v>
      </c>
      <c r="U27" s="144">
        <v>-1.24</v>
      </c>
      <c r="V27" s="144">
        <v>-1.24</v>
      </c>
      <c r="W27" s="144">
        <v>2.06</v>
      </c>
      <c r="X27" s="144">
        <v>39.61</v>
      </c>
      <c r="Y27" s="144">
        <v>330.51</v>
      </c>
      <c r="Z27" s="105">
        <v>427</v>
      </c>
      <c r="AA27" s="144">
        <v>78</v>
      </c>
      <c r="AB27" s="85">
        <v>6.1921727698445972</v>
      </c>
      <c r="AC27" s="105">
        <v>8</v>
      </c>
      <c r="AD27" s="144">
        <v>22</v>
      </c>
      <c r="AE27" s="85">
        <v>435</v>
      </c>
      <c r="AG27" s="118"/>
    </row>
    <row r="28" spans="7:35" ht="27.75" customHeight="1" thickBot="1">
      <c r="G28" s="166"/>
      <c r="H28" s="92">
        <v>21</v>
      </c>
      <c r="I28" s="93" t="s">
        <v>167</v>
      </c>
      <c r="J28" s="94" t="s">
        <v>142</v>
      </c>
      <c r="K28" s="93" t="s">
        <v>165</v>
      </c>
      <c r="L28" s="103"/>
      <c r="M28" s="97">
        <v>190558.44183600001</v>
      </c>
      <c r="N28" s="106">
        <v>139956.96148</v>
      </c>
      <c r="O28" s="97" t="s">
        <v>168</v>
      </c>
      <c r="P28" s="102">
        <v>40</v>
      </c>
      <c r="Q28" s="103">
        <v>1103</v>
      </c>
      <c r="R28" s="106">
        <v>33740</v>
      </c>
      <c r="S28" s="97">
        <v>50000</v>
      </c>
      <c r="T28" s="106">
        <v>4148102</v>
      </c>
      <c r="U28" s="104" t="s">
        <v>169</v>
      </c>
      <c r="V28" s="104">
        <v>2.4500000000000002</v>
      </c>
      <c r="W28" s="104">
        <v>8.3800000000000008</v>
      </c>
      <c r="X28" s="104">
        <v>52.19</v>
      </c>
      <c r="Y28" s="104">
        <v>314.81</v>
      </c>
      <c r="Z28" s="106">
        <v>263</v>
      </c>
      <c r="AA28" s="106">
        <v>72</v>
      </c>
      <c r="AB28" s="97">
        <v>6.5065556012981176</v>
      </c>
      <c r="AC28" s="106">
        <v>9</v>
      </c>
      <c r="AD28" s="106">
        <v>28.000000000000004</v>
      </c>
      <c r="AE28" s="97">
        <v>272</v>
      </c>
      <c r="AG28" s="118"/>
    </row>
    <row r="29" spans="7:35" ht="27.75" customHeight="1" thickBot="1">
      <c r="G29" s="166"/>
      <c r="H29" s="80">
        <v>22</v>
      </c>
      <c r="I29" s="81" t="s">
        <v>170</v>
      </c>
      <c r="J29" s="82" t="s">
        <v>171</v>
      </c>
      <c r="K29" s="81" t="s">
        <v>165</v>
      </c>
      <c r="L29" s="87"/>
      <c r="M29" s="85">
        <v>122887.850622</v>
      </c>
      <c r="N29" s="105">
        <v>158363.705674</v>
      </c>
      <c r="O29" s="85" t="s">
        <v>172</v>
      </c>
      <c r="P29" s="88">
        <v>25</v>
      </c>
      <c r="Q29" s="87">
        <v>672</v>
      </c>
      <c r="R29" s="105">
        <v>55189</v>
      </c>
      <c r="S29" s="85">
        <v>100000</v>
      </c>
      <c r="T29" s="105">
        <v>2869479</v>
      </c>
      <c r="U29" s="144">
        <v>-3.57</v>
      </c>
      <c r="V29" s="144">
        <v>-1.33</v>
      </c>
      <c r="W29" s="144">
        <v>5.93</v>
      </c>
      <c r="X29" s="144">
        <v>50.78</v>
      </c>
      <c r="Y29" s="144">
        <v>186.95</v>
      </c>
      <c r="Z29" s="105">
        <v>272</v>
      </c>
      <c r="AA29" s="144">
        <v>89</v>
      </c>
      <c r="AB29" s="85">
        <v>9.1005953853836434</v>
      </c>
      <c r="AC29" s="105">
        <v>8</v>
      </c>
      <c r="AD29" s="144">
        <v>11</v>
      </c>
      <c r="AE29" s="85">
        <v>280</v>
      </c>
      <c r="AG29" s="118"/>
    </row>
    <row r="30" spans="7:35" ht="27.75" customHeight="1" thickBot="1">
      <c r="G30" s="166"/>
      <c r="H30" s="92">
        <v>23</v>
      </c>
      <c r="I30" s="93" t="s">
        <v>173</v>
      </c>
      <c r="J30" s="94" t="s">
        <v>174</v>
      </c>
      <c r="K30" s="93" t="s">
        <v>165</v>
      </c>
      <c r="L30" s="103"/>
      <c r="M30" s="97">
        <v>90049.008963</v>
      </c>
      <c r="N30" s="106">
        <v>84961.464617999998</v>
      </c>
      <c r="O30" s="97" t="s">
        <v>175</v>
      </c>
      <c r="P30" s="102">
        <v>41</v>
      </c>
      <c r="Q30" s="103">
        <v>1153</v>
      </c>
      <c r="R30" s="106">
        <v>21991</v>
      </c>
      <c r="S30" s="97">
        <v>50000</v>
      </c>
      <c r="T30" s="106">
        <v>3863465</v>
      </c>
      <c r="U30" s="104">
        <v>0.73</v>
      </c>
      <c r="V30" s="104">
        <v>0.05</v>
      </c>
      <c r="W30" s="104">
        <v>2.12</v>
      </c>
      <c r="X30" s="104">
        <v>40.17</v>
      </c>
      <c r="Y30" s="104">
        <v>286.01</v>
      </c>
      <c r="Z30" s="106">
        <v>282</v>
      </c>
      <c r="AA30" s="104">
        <v>89</v>
      </c>
      <c r="AB30" s="97">
        <v>4.8824312966613652</v>
      </c>
      <c r="AC30" s="106">
        <v>3</v>
      </c>
      <c r="AD30" s="104">
        <v>11</v>
      </c>
      <c r="AE30" s="97">
        <v>285</v>
      </c>
      <c r="AG30" s="118"/>
    </row>
    <row r="31" spans="7:35" ht="27.75" customHeight="1" thickBot="1">
      <c r="G31" s="166"/>
      <c r="H31" s="80">
        <v>24</v>
      </c>
      <c r="I31" s="81" t="s">
        <v>176</v>
      </c>
      <c r="J31" s="82" t="s">
        <v>177</v>
      </c>
      <c r="K31" s="81" t="s">
        <v>165</v>
      </c>
      <c r="L31" s="87"/>
      <c r="M31" s="85">
        <v>64403.325397000001</v>
      </c>
      <c r="N31" s="105">
        <v>82641.218798999995</v>
      </c>
      <c r="O31" s="85" t="s">
        <v>178</v>
      </c>
      <c r="P31" s="88">
        <v>21</v>
      </c>
      <c r="Q31" s="87">
        <v>544</v>
      </c>
      <c r="R31" s="105">
        <v>34694</v>
      </c>
      <c r="S31" s="85">
        <v>50000</v>
      </c>
      <c r="T31" s="105">
        <v>2382047</v>
      </c>
      <c r="U31" s="144">
        <v>-6.12</v>
      </c>
      <c r="V31" s="144">
        <v>-1.6</v>
      </c>
      <c r="W31" s="144">
        <v>6.06</v>
      </c>
      <c r="X31" s="144">
        <v>50.55</v>
      </c>
      <c r="Y31" s="144">
        <v>138.21</v>
      </c>
      <c r="Z31" s="105">
        <v>445</v>
      </c>
      <c r="AA31" s="144">
        <v>88</v>
      </c>
      <c r="AB31" s="85">
        <v>4.6957344547407214</v>
      </c>
      <c r="AC31" s="105">
        <v>6</v>
      </c>
      <c r="AD31" s="144">
        <v>12</v>
      </c>
      <c r="AE31" s="85">
        <v>451</v>
      </c>
      <c r="AG31" s="118"/>
    </row>
    <row r="32" spans="7:35" ht="27.75" customHeight="1" thickBot="1">
      <c r="G32" s="166"/>
      <c r="H32" s="92">
        <v>25</v>
      </c>
      <c r="I32" s="93" t="s">
        <v>179</v>
      </c>
      <c r="J32" s="94" t="s">
        <v>130</v>
      </c>
      <c r="K32" s="93" t="s">
        <v>165</v>
      </c>
      <c r="L32" s="103"/>
      <c r="M32" s="97">
        <v>107548.24873799999</v>
      </c>
      <c r="N32" s="106">
        <v>73989.097611999998</v>
      </c>
      <c r="O32" s="97" t="s">
        <v>180</v>
      </c>
      <c r="P32" s="102">
        <v>6</v>
      </c>
      <c r="Q32" s="103">
        <v>85</v>
      </c>
      <c r="R32" s="106">
        <v>64730</v>
      </c>
      <c r="S32" s="97">
        <v>100000</v>
      </c>
      <c r="T32" s="106">
        <v>1143161</v>
      </c>
      <c r="U32" s="104">
        <v>-1.22</v>
      </c>
      <c r="V32" s="104">
        <v>0.21</v>
      </c>
      <c r="W32" s="104">
        <v>6.28</v>
      </c>
      <c r="X32" s="104" t="s">
        <v>119</v>
      </c>
      <c r="Y32" s="104">
        <v>13.74</v>
      </c>
      <c r="Z32" s="106">
        <v>597</v>
      </c>
      <c r="AA32" s="104">
        <v>82</v>
      </c>
      <c r="AB32" s="97">
        <v>3.9174704274310868</v>
      </c>
      <c r="AC32" s="106">
        <v>12</v>
      </c>
      <c r="AD32" s="104">
        <v>18</v>
      </c>
      <c r="AE32" s="97">
        <v>609</v>
      </c>
      <c r="AG32" s="118"/>
    </row>
    <row r="33" spans="6:35" ht="27.75" customHeight="1" thickBot="1">
      <c r="G33" s="166"/>
      <c r="H33" s="80">
        <v>26</v>
      </c>
      <c r="I33" s="81" t="s">
        <v>181</v>
      </c>
      <c r="J33" s="82" t="s">
        <v>134</v>
      </c>
      <c r="K33" s="81" t="s">
        <v>165</v>
      </c>
      <c r="L33" s="87"/>
      <c r="M33" s="85">
        <v>19381.386649</v>
      </c>
      <c r="N33" s="105">
        <v>94148.716060000006</v>
      </c>
      <c r="O33" s="85" t="s">
        <v>182</v>
      </c>
      <c r="P33" s="88">
        <v>42</v>
      </c>
      <c r="Q33" s="87">
        <v>1147</v>
      </c>
      <c r="R33" s="105">
        <v>42185</v>
      </c>
      <c r="S33" s="85">
        <v>50000</v>
      </c>
      <c r="T33" s="105">
        <v>2231805</v>
      </c>
      <c r="U33" s="144">
        <v>-2.0499999999999998</v>
      </c>
      <c r="V33" s="144">
        <v>-1.31</v>
      </c>
      <c r="W33" s="144">
        <v>16.149999999999999</v>
      </c>
      <c r="X33" s="144">
        <v>69.28</v>
      </c>
      <c r="Y33" s="144">
        <v>123.57</v>
      </c>
      <c r="Z33" s="105">
        <v>300</v>
      </c>
      <c r="AA33" s="144">
        <v>75</v>
      </c>
      <c r="AB33" s="85">
        <v>4.5593172101901693</v>
      </c>
      <c r="AC33" s="105">
        <v>5</v>
      </c>
      <c r="AD33" s="144">
        <v>25</v>
      </c>
      <c r="AE33" s="85">
        <v>305</v>
      </c>
      <c r="AG33" s="118"/>
    </row>
    <row r="34" spans="6:35" ht="27.75" customHeight="1" thickBot="1">
      <c r="G34" s="166"/>
      <c r="H34" s="92">
        <v>27</v>
      </c>
      <c r="I34" s="93" t="s">
        <v>183</v>
      </c>
      <c r="J34" s="94" t="s">
        <v>184</v>
      </c>
      <c r="K34" s="93" t="s">
        <v>165</v>
      </c>
      <c r="L34" s="103"/>
      <c r="M34" s="97">
        <v>80513.815491999994</v>
      </c>
      <c r="N34" s="106">
        <v>74033.987743000005</v>
      </c>
      <c r="O34" s="97" t="s">
        <v>185</v>
      </c>
      <c r="P34" s="102">
        <v>17</v>
      </c>
      <c r="Q34" s="103">
        <v>1106</v>
      </c>
      <c r="R34" s="106">
        <v>15817</v>
      </c>
      <c r="S34" s="97">
        <v>50000</v>
      </c>
      <c r="T34" s="106">
        <v>4680660</v>
      </c>
      <c r="U34" s="104">
        <v>-3.61</v>
      </c>
      <c r="V34" s="104">
        <v>-2.62</v>
      </c>
      <c r="W34" s="104">
        <v>5.55</v>
      </c>
      <c r="X34" s="104">
        <v>31.02</v>
      </c>
      <c r="Y34" s="104">
        <v>364.75</v>
      </c>
      <c r="Z34" s="106">
        <v>215</v>
      </c>
      <c r="AA34" s="104">
        <v>63</v>
      </c>
      <c r="AB34" s="97">
        <v>3.0115899271750632</v>
      </c>
      <c r="AC34" s="106">
        <v>4</v>
      </c>
      <c r="AD34" s="104">
        <v>37</v>
      </c>
      <c r="AE34" s="97">
        <v>219</v>
      </c>
      <c r="AG34" s="118"/>
    </row>
    <row r="35" spans="6:35" ht="27.75" customHeight="1" thickBot="1">
      <c r="G35" s="166"/>
      <c r="H35" s="80">
        <v>28</v>
      </c>
      <c r="I35" s="81" t="s">
        <v>186</v>
      </c>
      <c r="J35" s="82" t="s">
        <v>187</v>
      </c>
      <c r="K35" s="81" t="s">
        <v>165</v>
      </c>
      <c r="L35" s="87"/>
      <c r="M35" s="85">
        <v>36723.335376000003</v>
      </c>
      <c r="N35" s="105">
        <v>49711.087992000001</v>
      </c>
      <c r="O35" s="85" t="s">
        <v>188</v>
      </c>
      <c r="P35" s="88">
        <v>17</v>
      </c>
      <c r="Q35" s="87">
        <v>397</v>
      </c>
      <c r="R35" s="105">
        <v>24936</v>
      </c>
      <c r="S35" s="85">
        <v>50000</v>
      </c>
      <c r="T35" s="105">
        <v>1993547</v>
      </c>
      <c r="U35" s="144" t="s">
        <v>189</v>
      </c>
      <c r="V35" s="144">
        <v>1.8</v>
      </c>
      <c r="W35" s="144">
        <v>6.97</v>
      </c>
      <c r="X35" s="144">
        <v>55.37</v>
      </c>
      <c r="Y35" s="144">
        <v>98.88</v>
      </c>
      <c r="Z35" s="105">
        <v>255</v>
      </c>
      <c r="AA35" s="105">
        <v>62</v>
      </c>
      <c r="AB35" s="85">
        <v>1.9900734309515573</v>
      </c>
      <c r="AC35" s="105">
        <v>10</v>
      </c>
      <c r="AD35" s="105">
        <v>38</v>
      </c>
      <c r="AE35" s="85">
        <v>265</v>
      </c>
      <c r="AG35" s="118"/>
    </row>
    <row r="36" spans="6:35" ht="27.75" customHeight="1" thickBot="1">
      <c r="F36" s="119"/>
      <c r="G36" s="166"/>
      <c r="H36" s="92">
        <v>29</v>
      </c>
      <c r="I36" s="93" t="s">
        <v>190</v>
      </c>
      <c r="J36" s="94" t="s">
        <v>191</v>
      </c>
      <c r="K36" s="93" t="s">
        <v>165</v>
      </c>
      <c r="L36" s="103"/>
      <c r="M36" s="97">
        <v>54749.513434</v>
      </c>
      <c r="N36" s="106">
        <v>37781.744081999997</v>
      </c>
      <c r="O36" s="97" t="s">
        <v>192</v>
      </c>
      <c r="P36" s="102">
        <v>13</v>
      </c>
      <c r="Q36" s="103">
        <v>279</v>
      </c>
      <c r="R36" s="106">
        <v>28778</v>
      </c>
      <c r="S36" s="97">
        <v>50000</v>
      </c>
      <c r="T36" s="106">
        <v>1312869</v>
      </c>
      <c r="U36" s="104" t="s">
        <v>193</v>
      </c>
      <c r="V36" s="104" t="s">
        <v>194</v>
      </c>
      <c r="W36" s="104">
        <v>5.03</v>
      </c>
      <c r="X36" s="104">
        <v>30.1</v>
      </c>
      <c r="Y36" s="104">
        <v>31.12</v>
      </c>
      <c r="Z36" s="106">
        <v>228</v>
      </c>
      <c r="AA36" s="106">
        <v>92</v>
      </c>
      <c r="AB36" s="97">
        <v>2.2443675095351847</v>
      </c>
      <c r="AC36" s="106">
        <v>5</v>
      </c>
      <c r="AD36" s="106">
        <v>8</v>
      </c>
      <c r="AE36" s="97">
        <v>233</v>
      </c>
      <c r="AG36" s="118"/>
    </row>
    <row r="37" spans="6:35" ht="27.75" customHeight="1" thickBot="1">
      <c r="G37" s="166"/>
      <c r="H37" s="80">
        <v>30</v>
      </c>
      <c r="I37" s="81" t="s">
        <v>195</v>
      </c>
      <c r="J37" s="82" t="s">
        <v>196</v>
      </c>
      <c r="K37" s="81" t="s">
        <v>165</v>
      </c>
      <c r="L37" s="87"/>
      <c r="M37" s="85">
        <v>44219.519619999999</v>
      </c>
      <c r="N37" s="105">
        <v>43795.114870999998</v>
      </c>
      <c r="O37" s="85" t="s">
        <v>197</v>
      </c>
      <c r="P37" s="88">
        <v>28</v>
      </c>
      <c r="Q37" s="87">
        <v>735</v>
      </c>
      <c r="R37" s="105">
        <v>17070</v>
      </c>
      <c r="S37" s="85">
        <v>50000</v>
      </c>
      <c r="T37" s="105">
        <v>2565619</v>
      </c>
      <c r="U37" s="144">
        <v>-8.1</v>
      </c>
      <c r="V37" s="144">
        <v>-2.73</v>
      </c>
      <c r="W37" s="144">
        <v>13.86</v>
      </c>
      <c r="X37" s="144">
        <v>52.62</v>
      </c>
      <c r="Y37" s="144">
        <v>156.05000000000001</v>
      </c>
      <c r="Z37" s="105">
        <v>103</v>
      </c>
      <c r="AA37" s="144">
        <v>28</v>
      </c>
      <c r="AB37" s="85">
        <v>0.79178604809833297</v>
      </c>
      <c r="AC37" s="105">
        <v>3</v>
      </c>
      <c r="AD37" s="144">
        <v>72</v>
      </c>
      <c r="AE37" s="85">
        <v>106</v>
      </c>
      <c r="AG37" s="118"/>
    </row>
    <row r="38" spans="6:35" ht="27.75" customHeight="1" thickBot="1">
      <c r="G38" s="166"/>
      <c r="H38" s="92">
        <v>31</v>
      </c>
      <c r="I38" s="93" t="s">
        <v>198</v>
      </c>
      <c r="J38" s="94" t="s">
        <v>130</v>
      </c>
      <c r="K38" s="93" t="s">
        <v>165</v>
      </c>
      <c r="L38" s="103"/>
      <c r="M38" s="97">
        <v>6940.0175090000002</v>
      </c>
      <c r="N38" s="106">
        <v>29368.749143000001</v>
      </c>
      <c r="O38" s="97" t="s">
        <v>199</v>
      </c>
      <c r="P38" s="102">
        <v>5</v>
      </c>
      <c r="Q38" s="103">
        <v>75</v>
      </c>
      <c r="R38" s="106">
        <v>32376</v>
      </c>
      <c r="S38" s="97">
        <v>50000</v>
      </c>
      <c r="T38" s="106">
        <v>907178</v>
      </c>
      <c r="U38" s="104">
        <v>-3.33</v>
      </c>
      <c r="V38" s="104">
        <v>-5.4</v>
      </c>
      <c r="W38" s="104">
        <v>-9.2799999999999994</v>
      </c>
      <c r="X38" s="104" t="s">
        <v>119</v>
      </c>
      <c r="Y38" s="104">
        <v>-9.6199999999999992</v>
      </c>
      <c r="Z38" s="106">
        <v>270</v>
      </c>
      <c r="AA38" s="104">
        <v>88</v>
      </c>
      <c r="AB38" s="97">
        <v>1.6687537919647779</v>
      </c>
      <c r="AC38" s="106">
        <v>3</v>
      </c>
      <c r="AD38" s="104">
        <v>12</v>
      </c>
      <c r="AE38" s="97">
        <v>273</v>
      </c>
      <c r="AG38" s="118"/>
    </row>
    <row r="39" spans="6:35" ht="27.75" customHeight="1" thickBot="1">
      <c r="G39" s="166"/>
      <c r="H39" s="80">
        <v>32</v>
      </c>
      <c r="I39" s="81" t="s">
        <v>200</v>
      </c>
      <c r="J39" s="82" t="s">
        <v>196</v>
      </c>
      <c r="K39" s="81" t="s">
        <v>165</v>
      </c>
      <c r="L39" s="87"/>
      <c r="M39" s="85" t="s">
        <v>125</v>
      </c>
      <c r="N39" s="105">
        <v>40865.515281</v>
      </c>
      <c r="O39" s="85" t="s">
        <v>201</v>
      </c>
      <c r="P39" s="88">
        <v>4</v>
      </c>
      <c r="Q39" s="87">
        <v>56</v>
      </c>
      <c r="R39" s="105">
        <v>42171</v>
      </c>
      <c r="S39" s="85">
        <v>50000</v>
      </c>
      <c r="T39" s="105">
        <v>969044</v>
      </c>
      <c r="U39" s="144">
        <v>-8.9499999999999993</v>
      </c>
      <c r="V39" s="144">
        <v>-2.38</v>
      </c>
      <c r="W39" s="144">
        <v>0</v>
      </c>
      <c r="X39" s="144" t="s">
        <v>119</v>
      </c>
      <c r="Y39" s="144">
        <v>-3.28</v>
      </c>
      <c r="Z39" s="105">
        <v>490</v>
      </c>
      <c r="AA39" s="144">
        <v>81</v>
      </c>
      <c r="AB39" s="85">
        <v>2.1373032295589742</v>
      </c>
      <c r="AC39" s="105">
        <v>7</v>
      </c>
      <c r="AD39" s="144">
        <v>19</v>
      </c>
      <c r="AE39" s="85">
        <v>497</v>
      </c>
      <c r="AG39" s="118"/>
    </row>
    <row r="40" spans="6:35" ht="27.75" customHeight="1" thickBot="1">
      <c r="G40" s="166"/>
      <c r="H40" s="92">
        <v>33</v>
      </c>
      <c r="I40" s="93" t="s">
        <v>202</v>
      </c>
      <c r="J40" s="94" t="s">
        <v>203</v>
      </c>
      <c r="K40" s="93" t="s">
        <v>165</v>
      </c>
      <c r="L40" s="103"/>
      <c r="M40" s="97">
        <v>34292.800532000001</v>
      </c>
      <c r="N40" s="106">
        <v>40716.433234999997</v>
      </c>
      <c r="O40" s="97" t="s">
        <v>121</v>
      </c>
      <c r="P40" s="102">
        <v>17</v>
      </c>
      <c r="Q40" s="103">
        <v>430</v>
      </c>
      <c r="R40" s="106">
        <v>20324</v>
      </c>
      <c r="S40" s="97">
        <v>50000</v>
      </c>
      <c r="T40" s="106">
        <v>2003367</v>
      </c>
      <c r="U40" s="104">
        <v>-1.37</v>
      </c>
      <c r="V40" s="104">
        <v>4.1399999999999997</v>
      </c>
      <c r="W40" s="104">
        <v>10.75</v>
      </c>
      <c r="X40" s="104">
        <v>82.73</v>
      </c>
      <c r="Y40" s="104">
        <v>100.24</v>
      </c>
      <c r="Z40" s="106">
        <v>173</v>
      </c>
      <c r="AA40" s="104">
        <v>95</v>
      </c>
      <c r="AB40" s="97">
        <v>2.497568887846318</v>
      </c>
      <c r="AC40" s="106">
        <v>1</v>
      </c>
      <c r="AD40" s="104">
        <v>5</v>
      </c>
      <c r="AE40" s="97">
        <v>174</v>
      </c>
      <c r="AG40" s="118"/>
    </row>
    <row r="41" spans="6:35" ht="27.75" customHeight="1" thickBot="1">
      <c r="G41" s="166"/>
      <c r="H41" s="80">
        <v>34</v>
      </c>
      <c r="I41" s="81" t="s">
        <v>204</v>
      </c>
      <c r="J41" s="82" t="s">
        <v>191</v>
      </c>
      <c r="K41" s="81" t="s">
        <v>165</v>
      </c>
      <c r="L41" s="87"/>
      <c r="M41" s="85">
        <v>30035.829446</v>
      </c>
      <c r="N41" s="105">
        <v>29421.320715000002</v>
      </c>
      <c r="O41" s="85" t="s">
        <v>205</v>
      </c>
      <c r="P41" s="88">
        <v>32</v>
      </c>
      <c r="Q41" s="87">
        <v>880</v>
      </c>
      <c r="R41" s="105">
        <v>12826</v>
      </c>
      <c r="S41" s="85">
        <v>50000</v>
      </c>
      <c r="T41" s="105">
        <v>2293881</v>
      </c>
      <c r="U41" s="144">
        <v>-1.05</v>
      </c>
      <c r="V41" s="144">
        <v>-3.84</v>
      </c>
      <c r="W41" s="144">
        <v>-1.8</v>
      </c>
      <c r="X41" s="144">
        <v>20.88</v>
      </c>
      <c r="Y41" s="144">
        <v>129.19</v>
      </c>
      <c r="Z41" s="105">
        <v>73</v>
      </c>
      <c r="AA41" s="144">
        <v>67</v>
      </c>
      <c r="AB41" s="85">
        <v>1.2728027665500041</v>
      </c>
      <c r="AC41" s="105">
        <v>15</v>
      </c>
      <c r="AD41" s="144">
        <v>33</v>
      </c>
      <c r="AE41" s="85">
        <v>88</v>
      </c>
      <c r="AG41" s="118"/>
    </row>
    <row r="42" spans="6:35" ht="27.75" customHeight="1" thickBot="1">
      <c r="G42" s="166"/>
      <c r="H42" s="92">
        <v>35</v>
      </c>
      <c r="I42" s="93" t="s">
        <v>206</v>
      </c>
      <c r="J42" s="94" t="s">
        <v>207</v>
      </c>
      <c r="K42" s="93" t="s">
        <v>165</v>
      </c>
      <c r="L42" s="103"/>
      <c r="M42" s="97">
        <v>25198.645618999999</v>
      </c>
      <c r="N42" s="106">
        <v>27152.150819999999</v>
      </c>
      <c r="O42" s="97" t="s">
        <v>208</v>
      </c>
      <c r="P42" s="102">
        <v>40</v>
      </c>
      <c r="Q42" s="103">
        <v>1124</v>
      </c>
      <c r="R42" s="106">
        <v>6481</v>
      </c>
      <c r="S42" s="97">
        <v>50000</v>
      </c>
      <c r="T42" s="106">
        <v>4189500</v>
      </c>
      <c r="U42" s="104">
        <v>-1.63</v>
      </c>
      <c r="V42" s="104">
        <v>-0.1</v>
      </c>
      <c r="W42" s="104">
        <v>12.94</v>
      </c>
      <c r="X42" s="104">
        <v>32.4</v>
      </c>
      <c r="Y42" s="104">
        <v>317.20999999999998</v>
      </c>
      <c r="Z42" s="106">
        <v>116</v>
      </c>
      <c r="AA42" s="104">
        <v>68</v>
      </c>
      <c r="AB42" s="97">
        <v>1.1921675426059615</v>
      </c>
      <c r="AC42" s="106">
        <v>3</v>
      </c>
      <c r="AD42" s="104">
        <v>32</v>
      </c>
      <c r="AE42" s="97">
        <v>119</v>
      </c>
      <c r="AG42" s="118"/>
    </row>
    <row r="43" spans="6:35" ht="27.75" customHeight="1" thickBot="1">
      <c r="G43" s="166"/>
      <c r="H43" s="80">
        <v>36</v>
      </c>
      <c r="I43" s="81" t="s">
        <v>209</v>
      </c>
      <c r="J43" s="82" t="s">
        <v>210</v>
      </c>
      <c r="K43" s="81" t="s">
        <v>165</v>
      </c>
      <c r="L43" s="87"/>
      <c r="M43" s="85">
        <v>32094.093858</v>
      </c>
      <c r="N43" s="105">
        <v>27779.351360000001</v>
      </c>
      <c r="O43" s="85" t="s">
        <v>211</v>
      </c>
      <c r="P43" s="88">
        <v>17</v>
      </c>
      <c r="Q43" s="87">
        <v>432</v>
      </c>
      <c r="R43" s="105">
        <v>17965</v>
      </c>
      <c r="S43" s="85">
        <v>50000</v>
      </c>
      <c r="T43" s="105">
        <v>1546304</v>
      </c>
      <c r="U43" s="144" t="s">
        <v>212</v>
      </c>
      <c r="V43" s="144">
        <v>2.94</v>
      </c>
      <c r="W43" s="144">
        <v>1.55</v>
      </c>
      <c r="X43" s="144">
        <v>23.42</v>
      </c>
      <c r="Y43" s="144">
        <v>54.63</v>
      </c>
      <c r="Z43" s="105">
        <v>50</v>
      </c>
      <c r="AA43" s="105">
        <v>94</v>
      </c>
      <c r="AB43" s="85">
        <v>1.6860641651672408</v>
      </c>
      <c r="AC43" s="105">
        <v>1</v>
      </c>
      <c r="AD43" s="105">
        <v>6</v>
      </c>
      <c r="AE43" s="85">
        <v>51</v>
      </c>
      <c r="AG43" s="118"/>
    </row>
    <row r="44" spans="6:35" ht="27.75" customHeight="1" thickBot="1">
      <c r="G44" s="166"/>
      <c r="H44" s="92">
        <v>37</v>
      </c>
      <c r="I44" s="93" t="s">
        <v>213</v>
      </c>
      <c r="J44" s="94" t="s">
        <v>214</v>
      </c>
      <c r="K44" s="93" t="s">
        <v>165</v>
      </c>
      <c r="L44" s="103"/>
      <c r="M44" s="97">
        <v>22411.620502999998</v>
      </c>
      <c r="N44" s="106">
        <v>20713.570769999998</v>
      </c>
      <c r="O44" s="97" t="s">
        <v>175</v>
      </c>
      <c r="P44" s="102">
        <v>41</v>
      </c>
      <c r="Q44" s="103">
        <v>1153</v>
      </c>
      <c r="R44" s="106">
        <v>11449</v>
      </c>
      <c r="S44" s="97">
        <v>50000</v>
      </c>
      <c r="T44" s="106">
        <v>1809203</v>
      </c>
      <c r="U44" s="104">
        <v>0.42</v>
      </c>
      <c r="V44" s="104">
        <v>-0.73</v>
      </c>
      <c r="W44" s="104">
        <v>4.91</v>
      </c>
      <c r="X44" s="104">
        <v>23.67</v>
      </c>
      <c r="Y44" s="104">
        <v>81.02</v>
      </c>
      <c r="Z44" s="106">
        <v>87</v>
      </c>
      <c r="AA44" s="104">
        <v>28</v>
      </c>
      <c r="AB44" s="97">
        <v>0.37448734614105506</v>
      </c>
      <c r="AC44" s="106">
        <v>7</v>
      </c>
      <c r="AD44" s="104">
        <v>72</v>
      </c>
      <c r="AE44" s="97">
        <v>94</v>
      </c>
      <c r="AG44" s="118"/>
    </row>
    <row r="45" spans="6:35" ht="27.75" customHeight="1" thickBot="1">
      <c r="G45" s="166"/>
      <c r="H45" s="80">
        <v>38</v>
      </c>
      <c r="I45" s="81" t="s">
        <v>215</v>
      </c>
      <c r="J45" s="82" t="s">
        <v>216</v>
      </c>
      <c r="K45" s="81" t="s">
        <v>165</v>
      </c>
      <c r="L45" s="87"/>
      <c r="M45" s="85">
        <v>7616.0645160000004</v>
      </c>
      <c r="N45" s="105">
        <v>24615.071236</v>
      </c>
      <c r="O45" s="85" t="s">
        <v>217</v>
      </c>
      <c r="P45" s="88">
        <v>25</v>
      </c>
      <c r="Q45" s="87">
        <v>671</v>
      </c>
      <c r="R45" s="105">
        <v>15348</v>
      </c>
      <c r="S45" s="85">
        <v>50000</v>
      </c>
      <c r="T45" s="105">
        <v>1603797</v>
      </c>
      <c r="U45" s="144">
        <v>-2.0099999999999998</v>
      </c>
      <c r="V45" s="144">
        <v>-1.7</v>
      </c>
      <c r="W45" s="144">
        <v>9.2899999999999991</v>
      </c>
      <c r="X45" s="144">
        <v>24.42</v>
      </c>
      <c r="Y45" s="144">
        <v>60.16</v>
      </c>
      <c r="Z45" s="105">
        <v>38</v>
      </c>
      <c r="AA45" s="144">
        <v>7</v>
      </c>
      <c r="AB45" s="85">
        <v>0.11125595876971361</v>
      </c>
      <c r="AC45" s="105">
        <v>3</v>
      </c>
      <c r="AD45" s="144">
        <v>93</v>
      </c>
      <c r="AE45" s="85">
        <v>41</v>
      </c>
      <c r="AG45" s="118"/>
    </row>
    <row r="46" spans="6:35" ht="27.75" customHeight="1" thickBot="1">
      <c r="G46" s="166"/>
      <c r="H46" s="92">
        <v>39</v>
      </c>
      <c r="I46" s="93" t="s">
        <v>218</v>
      </c>
      <c r="J46" s="94" t="s">
        <v>219</v>
      </c>
      <c r="K46" s="93" t="s">
        <v>165</v>
      </c>
      <c r="L46" s="103"/>
      <c r="M46" s="97">
        <v>22798.028824000001</v>
      </c>
      <c r="N46" s="106">
        <v>21602.753378000001</v>
      </c>
      <c r="O46" s="97" t="s">
        <v>220</v>
      </c>
      <c r="P46" s="102">
        <v>9</v>
      </c>
      <c r="Q46" s="103">
        <v>172</v>
      </c>
      <c r="R46" s="106">
        <v>16530</v>
      </c>
      <c r="S46" s="97">
        <v>50000</v>
      </c>
      <c r="T46" s="106">
        <v>1306882</v>
      </c>
      <c r="U46" s="104">
        <v>-0.28000000000000003</v>
      </c>
      <c r="V46" s="104">
        <v>-2.66</v>
      </c>
      <c r="W46" s="104">
        <v>4.32</v>
      </c>
      <c r="X46" s="104" t="s">
        <v>119</v>
      </c>
      <c r="Y46" s="104">
        <v>29.99</v>
      </c>
      <c r="Z46" s="106">
        <v>107</v>
      </c>
      <c r="AA46" s="104">
        <v>49</v>
      </c>
      <c r="AB46" s="97">
        <v>0.6834855407340823</v>
      </c>
      <c r="AC46" s="106">
        <v>5</v>
      </c>
      <c r="AD46" s="104">
        <v>51</v>
      </c>
      <c r="AE46" s="97">
        <v>112</v>
      </c>
      <c r="AF46" s="167"/>
      <c r="AG46" s="118"/>
      <c r="AH46" s="167"/>
      <c r="AI46" s="167"/>
    </row>
    <row r="47" spans="6:35" ht="27.75" customHeight="1" thickBot="1">
      <c r="G47" s="166"/>
      <c r="H47" s="80">
        <v>40</v>
      </c>
      <c r="I47" s="81" t="s">
        <v>58</v>
      </c>
      <c r="J47" s="82" t="s">
        <v>221</v>
      </c>
      <c r="K47" s="81" t="s">
        <v>165</v>
      </c>
      <c r="L47" s="87"/>
      <c r="M47" s="85">
        <v>13072.680543</v>
      </c>
      <c r="N47" s="105">
        <v>17994.457848999999</v>
      </c>
      <c r="O47" s="85" t="s">
        <v>222</v>
      </c>
      <c r="P47" s="88">
        <v>8</v>
      </c>
      <c r="Q47" s="87">
        <v>143</v>
      </c>
      <c r="R47" s="105">
        <v>14936</v>
      </c>
      <c r="S47" s="85">
        <v>50000</v>
      </c>
      <c r="T47" s="105">
        <v>1204771</v>
      </c>
      <c r="U47" s="144">
        <v>-2.9</v>
      </c>
      <c r="V47" s="144">
        <v>-9.34</v>
      </c>
      <c r="W47" s="144">
        <v>0.34</v>
      </c>
      <c r="X47" s="144" t="s">
        <v>119</v>
      </c>
      <c r="Y47" s="144">
        <v>19.25</v>
      </c>
      <c r="Z47" s="105">
        <v>109</v>
      </c>
      <c r="AA47" s="144">
        <v>67</v>
      </c>
      <c r="AB47" s="85">
        <v>0.77846252908346469</v>
      </c>
      <c r="AC47" s="105">
        <v>2</v>
      </c>
      <c r="AD47" s="144">
        <v>33</v>
      </c>
      <c r="AE47" s="85">
        <v>111</v>
      </c>
      <c r="AF47" s="167"/>
      <c r="AG47" s="118"/>
      <c r="AH47" s="167"/>
      <c r="AI47" s="167"/>
    </row>
    <row r="48" spans="6:35" ht="27.75" customHeight="1" thickBot="1">
      <c r="G48" s="166"/>
      <c r="H48" s="92">
        <v>41</v>
      </c>
      <c r="I48" s="93" t="s">
        <v>223</v>
      </c>
      <c r="J48" s="94" t="s">
        <v>224</v>
      </c>
      <c r="K48" s="93" t="s">
        <v>165</v>
      </c>
      <c r="L48" s="103"/>
      <c r="M48" s="97">
        <v>9953.9025320000001</v>
      </c>
      <c r="N48" s="106">
        <v>21043.781816999999</v>
      </c>
      <c r="O48" s="97" t="s">
        <v>225</v>
      </c>
      <c r="P48" s="102">
        <v>26</v>
      </c>
      <c r="Q48" s="103">
        <v>690</v>
      </c>
      <c r="R48" s="106">
        <v>10221</v>
      </c>
      <c r="S48" s="97">
        <v>50000</v>
      </c>
      <c r="T48" s="106">
        <v>2058877</v>
      </c>
      <c r="U48" s="104" t="s">
        <v>226</v>
      </c>
      <c r="V48" s="104" t="s">
        <v>193</v>
      </c>
      <c r="W48" s="104">
        <v>3.88</v>
      </c>
      <c r="X48" s="104">
        <v>14.03</v>
      </c>
      <c r="Y48" s="104">
        <v>105.44</v>
      </c>
      <c r="Z48" s="106">
        <v>63</v>
      </c>
      <c r="AA48" s="106">
        <v>18</v>
      </c>
      <c r="AB48" s="97">
        <v>0.24457971758958058</v>
      </c>
      <c r="AC48" s="106">
        <v>2</v>
      </c>
      <c r="AD48" s="106">
        <v>82</v>
      </c>
      <c r="AE48" s="97">
        <v>65</v>
      </c>
      <c r="AF48" s="167"/>
      <c r="AG48" s="118"/>
      <c r="AH48" s="167"/>
      <c r="AI48" s="167"/>
    </row>
    <row r="49" spans="6:35" ht="27.75" customHeight="1" thickBot="1">
      <c r="G49" s="166"/>
      <c r="H49" s="80">
        <v>42</v>
      </c>
      <c r="I49" s="81" t="s">
        <v>76</v>
      </c>
      <c r="J49" s="82" t="s">
        <v>177</v>
      </c>
      <c r="K49" s="81" t="s">
        <v>165</v>
      </c>
      <c r="L49" s="87"/>
      <c r="M49" s="85">
        <v>17245.569662999998</v>
      </c>
      <c r="N49" s="105">
        <v>9097.3115670000007</v>
      </c>
      <c r="O49" s="85" t="s">
        <v>227</v>
      </c>
      <c r="P49" s="88">
        <v>16</v>
      </c>
      <c r="Q49" s="87">
        <v>384</v>
      </c>
      <c r="R49" s="105">
        <v>6708</v>
      </c>
      <c r="S49" s="85">
        <v>50000</v>
      </c>
      <c r="T49" s="105">
        <v>1356273</v>
      </c>
      <c r="U49" s="144">
        <v>-9.3800000000000008</v>
      </c>
      <c r="V49" s="144">
        <v>-7.64</v>
      </c>
      <c r="W49" s="144">
        <v>-5.53</v>
      </c>
      <c r="X49" s="144">
        <v>30.15</v>
      </c>
      <c r="Y49" s="144">
        <v>35.4</v>
      </c>
      <c r="Z49" s="105">
        <v>70</v>
      </c>
      <c r="AA49" s="144">
        <v>76</v>
      </c>
      <c r="AB49" s="85">
        <v>0.44642736168260316</v>
      </c>
      <c r="AC49" s="105">
        <v>4</v>
      </c>
      <c r="AD49" s="144">
        <v>24</v>
      </c>
      <c r="AE49" s="85">
        <v>74</v>
      </c>
      <c r="AF49" s="167"/>
      <c r="AG49" s="118"/>
      <c r="AH49" s="167"/>
      <c r="AI49" s="167"/>
    </row>
    <row r="50" spans="6:35" ht="27.75" customHeight="1" thickBot="1">
      <c r="G50" s="166"/>
      <c r="H50" s="92">
        <v>43</v>
      </c>
      <c r="I50" s="93" t="s">
        <v>228</v>
      </c>
      <c r="J50" s="94" t="s">
        <v>229</v>
      </c>
      <c r="K50" s="93" t="s">
        <v>165</v>
      </c>
      <c r="L50" s="103"/>
      <c r="M50" s="97">
        <v>16459.825916000002</v>
      </c>
      <c r="N50" s="106">
        <v>16861.713213999999</v>
      </c>
      <c r="O50" s="97" t="s">
        <v>230</v>
      </c>
      <c r="P50" s="102">
        <v>16</v>
      </c>
      <c r="Q50" s="103">
        <v>383</v>
      </c>
      <c r="R50" s="106">
        <v>11681</v>
      </c>
      <c r="S50" s="97">
        <v>50000</v>
      </c>
      <c r="T50" s="106">
        <v>1443516</v>
      </c>
      <c r="U50" s="104">
        <v>-3.9</v>
      </c>
      <c r="V50" s="104">
        <v>-7.62</v>
      </c>
      <c r="W50" s="104">
        <v>-2.2200000000000002</v>
      </c>
      <c r="X50" s="104">
        <v>29.62</v>
      </c>
      <c r="Y50" s="104">
        <v>44.11</v>
      </c>
      <c r="Z50" s="106">
        <v>82</v>
      </c>
      <c r="AA50" s="104">
        <v>70</v>
      </c>
      <c r="AB50" s="97">
        <v>0.7621209185776735</v>
      </c>
      <c r="AC50" s="106">
        <v>2</v>
      </c>
      <c r="AD50" s="104">
        <v>30</v>
      </c>
      <c r="AE50" s="97">
        <v>84</v>
      </c>
      <c r="AF50" s="167"/>
      <c r="AG50" s="118"/>
      <c r="AH50" s="167"/>
      <c r="AI50" s="167"/>
    </row>
    <row r="51" spans="6:35" ht="27.75" customHeight="1" thickBot="1">
      <c r="G51" s="166"/>
      <c r="H51" s="80">
        <v>44</v>
      </c>
      <c r="I51" s="81" t="s">
        <v>231</v>
      </c>
      <c r="J51" s="82" t="s">
        <v>232</v>
      </c>
      <c r="K51" s="81" t="s">
        <v>165</v>
      </c>
      <c r="L51" s="87"/>
      <c r="M51" s="85">
        <v>15642.894456</v>
      </c>
      <c r="N51" s="105">
        <v>14253.478308</v>
      </c>
      <c r="O51" s="85" t="s">
        <v>233</v>
      </c>
      <c r="P51" s="88">
        <v>9</v>
      </c>
      <c r="Q51" s="87">
        <v>221</v>
      </c>
      <c r="R51" s="105">
        <v>9599</v>
      </c>
      <c r="S51" s="85">
        <v>50000</v>
      </c>
      <c r="T51" s="105">
        <v>1484892</v>
      </c>
      <c r="U51" s="144" t="s">
        <v>234</v>
      </c>
      <c r="V51" s="144" t="s">
        <v>235</v>
      </c>
      <c r="W51" s="144" t="s">
        <v>236</v>
      </c>
      <c r="X51" s="144" t="s">
        <v>119</v>
      </c>
      <c r="Y51" s="144">
        <v>48.5</v>
      </c>
      <c r="Z51" s="105">
        <v>95</v>
      </c>
      <c r="AA51" s="105">
        <v>54</v>
      </c>
      <c r="AB51" s="85">
        <v>0.49697982941787117</v>
      </c>
      <c r="AC51" s="105">
        <v>2</v>
      </c>
      <c r="AD51" s="105">
        <v>46</v>
      </c>
      <c r="AE51" s="85">
        <v>97</v>
      </c>
      <c r="AF51" s="167"/>
      <c r="AG51" s="118"/>
      <c r="AH51" s="167"/>
      <c r="AI51" s="167"/>
    </row>
    <row r="52" spans="6:35" ht="27.75" customHeight="1" thickBot="1">
      <c r="G52" s="166"/>
      <c r="H52" s="92">
        <v>45</v>
      </c>
      <c r="I52" s="93" t="s">
        <v>237</v>
      </c>
      <c r="J52" s="93" t="s">
        <v>116</v>
      </c>
      <c r="K52" s="93" t="s">
        <v>165</v>
      </c>
      <c r="L52" s="103"/>
      <c r="M52" s="97">
        <v>15822.293390000001</v>
      </c>
      <c r="N52" s="106">
        <v>14637.594856</v>
      </c>
      <c r="O52" s="97" t="s">
        <v>238</v>
      </c>
      <c r="P52" s="97">
        <v>18</v>
      </c>
      <c r="Q52" s="102">
        <v>440</v>
      </c>
      <c r="R52" s="106">
        <v>10357</v>
      </c>
      <c r="S52" s="97">
        <v>50000</v>
      </c>
      <c r="T52" s="106">
        <v>1413427</v>
      </c>
      <c r="U52" s="104">
        <v>-0.88</v>
      </c>
      <c r="V52" s="104">
        <v>-0.63</v>
      </c>
      <c r="W52" s="104">
        <v>2.2200000000000002</v>
      </c>
      <c r="X52" s="104">
        <v>37.450000000000003</v>
      </c>
      <c r="Y52" s="104">
        <v>41.35</v>
      </c>
      <c r="Z52" s="106">
        <v>98</v>
      </c>
      <c r="AA52" s="104">
        <v>42</v>
      </c>
      <c r="AB52" s="97">
        <v>0.39695671830642548</v>
      </c>
      <c r="AC52" s="106">
        <v>8</v>
      </c>
      <c r="AD52" s="104">
        <v>58</v>
      </c>
      <c r="AE52" s="97">
        <v>106</v>
      </c>
      <c r="AF52" s="168"/>
      <c r="AG52" s="118"/>
      <c r="AH52" s="167"/>
      <c r="AI52" s="167"/>
    </row>
    <row r="53" spans="6:35" ht="27.75" customHeight="1" thickBot="1">
      <c r="G53" s="166"/>
      <c r="H53" s="80">
        <v>46</v>
      </c>
      <c r="I53" s="81" t="s">
        <v>239</v>
      </c>
      <c r="J53" s="82" t="s">
        <v>240</v>
      </c>
      <c r="K53" s="81" t="s">
        <v>165</v>
      </c>
      <c r="L53" s="87"/>
      <c r="M53" s="85">
        <v>14442.649933000001</v>
      </c>
      <c r="N53" s="105">
        <v>14970.057371000001</v>
      </c>
      <c r="O53" s="85" t="s">
        <v>241</v>
      </c>
      <c r="P53" s="88">
        <v>40</v>
      </c>
      <c r="Q53" s="87">
        <v>1120</v>
      </c>
      <c r="R53" s="105">
        <v>5993</v>
      </c>
      <c r="S53" s="85">
        <v>50000</v>
      </c>
      <c r="T53" s="105">
        <v>2497923</v>
      </c>
      <c r="U53" s="144">
        <v>-3.11</v>
      </c>
      <c r="V53" s="144">
        <v>-2.3199999999999998</v>
      </c>
      <c r="W53" s="144">
        <v>4.51</v>
      </c>
      <c r="X53" s="144">
        <v>34.340000000000003</v>
      </c>
      <c r="Y53" s="144">
        <v>148.63999999999999</v>
      </c>
      <c r="Z53" s="105">
        <v>42</v>
      </c>
      <c r="AA53" s="144">
        <v>42</v>
      </c>
      <c r="AB53" s="85">
        <v>0.40597276433124113</v>
      </c>
      <c r="AC53" s="105">
        <v>2</v>
      </c>
      <c r="AD53" s="144">
        <v>58</v>
      </c>
      <c r="AE53" s="85">
        <v>44</v>
      </c>
      <c r="AF53" s="167"/>
      <c r="AG53" s="118"/>
      <c r="AH53" s="167"/>
      <c r="AI53" s="167"/>
    </row>
    <row r="54" spans="6:35" ht="27.75" customHeight="1" thickBot="1">
      <c r="G54" s="166"/>
      <c r="H54" s="92">
        <v>47</v>
      </c>
      <c r="I54" s="93" t="s">
        <v>242</v>
      </c>
      <c r="J54" s="94" t="s">
        <v>120</v>
      </c>
      <c r="K54" s="93" t="s">
        <v>165</v>
      </c>
      <c r="L54" s="103"/>
      <c r="M54" s="97">
        <v>17868.409736000001</v>
      </c>
      <c r="N54" s="106">
        <v>15586.221962</v>
      </c>
      <c r="O54" s="97" t="s">
        <v>243</v>
      </c>
      <c r="P54" s="102">
        <v>13</v>
      </c>
      <c r="Q54" s="103">
        <v>299</v>
      </c>
      <c r="R54" s="106">
        <v>11808</v>
      </c>
      <c r="S54" s="97">
        <v>50000</v>
      </c>
      <c r="T54" s="106">
        <v>1319971</v>
      </c>
      <c r="U54" s="104">
        <v>1.42</v>
      </c>
      <c r="V54" s="169">
        <v>4.9000000000000004</v>
      </c>
      <c r="W54" s="104">
        <v>14.44</v>
      </c>
      <c r="X54" s="104">
        <v>29.96</v>
      </c>
      <c r="Y54" s="104">
        <v>31.51</v>
      </c>
      <c r="Z54" s="106">
        <v>135</v>
      </c>
      <c r="AA54" s="104">
        <v>29</v>
      </c>
      <c r="AB54" s="97">
        <v>0.29185221809421763</v>
      </c>
      <c r="AC54" s="106">
        <v>11</v>
      </c>
      <c r="AD54" s="104">
        <v>71</v>
      </c>
      <c r="AE54" s="97">
        <v>146</v>
      </c>
      <c r="AF54" s="167"/>
      <c r="AG54" s="118"/>
      <c r="AH54" s="167"/>
      <c r="AI54" s="167"/>
    </row>
    <row r="55" spans="6:35" ht="27.75" customHeight="1" thickBot="1">
      <c r="G55" s="166"/>
      <c r="H55" s="80">
        <v>48</v>
      </c>
      <c r="I55" s="81" t="s">
        <v>244</v>
      </c>
      <c r="J55" s="82" t="s">
        <v>245</v>
      </c>
      <c r="K55" s="81" t="s">
        <v>165</v>
      </c>
      <c r="L55" s="87"/>
      <c r="M55" s="85">
        <v>12929.134593999999</v>
      </c>
      <c r="N55" s="105">
        <v>15449.476799</v>
      </c>
      <c r="O55" s="85" t="s">
        <v>246</v>
      </c>
      <c r="P55" s="88">
        <v>36</v>
      </c>
      <c r="Q55" s="87">
        <v>992</v>
      </c>
      <c r="R55" s="105">
        <v>7231</v>
      </c>
      <c r="S55" s="85">
        <v>50000</v>
      </c>
      <c r="T55" s="105">
        <v>2136562</v>
      </c>
      <c r="U55" s="144">
        <v>-1.45</v>
      </c>
      <c r="V55" s="144">
        <v>1.87</v>
      </c>
      <c r="W55" s="144">
        <v>9.08</v>
      </c>
      <c r="X55" s="144">
        <v>27.54</v>
      </c>
      <c r="Y55" s="144">
        <v>113.07</v>
      </c>
      <c r="Z55" s="105">
        <v>45</v>
      </c>
      <c r="AA55" s="144">
        <v>21</v>
      </c>
      <c r="AB55" s="85">
        <v>0.2094870663525864</v>
      </c>
      <c r="AC55" s="105">
        <v>8</v>
      </c>
      <c r="AD55" s="144">
        <v>79</v>
      </c>
      <c r="AE55" s="85">
        <v>53</v>
      </c>
      <c r="AF55" s="167"/>
      <c r="AG55" s="118"/>
      <c r="AH55" s="167"/>
      <c r="AI55" s="167"/>
    </row>
    <row r="56" spans="6:35" ht="27.75" customHeight="1" thickBot="1">
      <c r="G56" s="166"/>
      <c r="H56" s="92">
        <v>49</v>
      </c>
      <c r="I56" s="93" t="s">
        <v>69</v>
      </c>
      <c r="J56" s="94" t="s">
        <v>247</v>
      </c>
      <c r="K56" s="93" t="s">
        <v>165</v>
      </c>
      <c r="L56" s="103"/>
      <c r="M56" s="97">
        <v>15565.552104</v>
      </c>
      <c r="N56" s="106">
        <v>12574.87088</v>
      </c>
      <c r="O56" s="97" t="s">
        <v>233</v>
      </c>
      <c r="P56" s="102">
        <v>10</v>
      </c>
      <c r="Q56" s="103">
        <v>221</v>
      </c>
      <c r="R56" s="106">
        <v>8710</v>
      </c>
      <c r="S56" s="97">
        <v>50000</v>
      </c>
      <c r="T56" s="106">
        <v>1443728</v>
      </c>
      <c r="U56" s="104" t="s">
        <v>248</v>
      </c>
      <c r="V56" s="104">
        <v>1.53</v>
      </c>
      <c r="W56" s="104">
        <v>9.73</v>
      </c>
      <c r="X56" s="104">
        <v>44.37</v>
      </c>
      <c r="Y56" s="104">
        <v>44.04</v>
      </c>
      <c r="Z56" s="106">
        <v>93</v>
      </c>
      <c r="AA56" s="106">
        <v>56.000000000000007</v>
      </c>
      <c r="AB56" s="97">
        <v>0.45469031643138896</v>
      </c>
      <c r="AC56" s="106">
        <v>3</v>
      </c>
      <c r="AD56" s="106">
        <v>44</v>
      </c>
      <c r="AE56" s="97">
        <v>96</v>
      </c>
      <c r="AF56" s="167"/>
      <c r="AG56" s="118"/>
      <c r="AH56" s="167"/>
      <c r="AI56" s="167"/>
    </row>
    <row r="57" spans="6:35" ht="27.75" customHeight="1" thickBot="1">
      <c r="G57" s="166"/>
      <c r="H57" s="80">
        <v>50</v>
      </c>
      <c r="I57" s="81" t="s">
        <v>249</v>
      </c>
      <c r="J57" s="82" t="s">
        <v>250</v>
      </c>
      <c r="K57" s="81" t="s">
        <v>165</v>
      </c>
      <c r="L57" s="87"/>
      <c r="M57" s="85">
        <v>8326</v>
      </c>
      <c r="N57" s="105">
        <v>8085.0788839999996</v>
      </c>
      <c r="O57" s="85" t="s">
        <v>211</v>
      </c>
      <c r="P57" s="88">
        <v>17</v>
      </c>
      <c r="Q57" s="87">
        <v>432</v>
      </c>
      <c r="R57" s="105">
        <v>5653</v>
      </c>
      <c r="S57" s="85">
        <v>50000</v>
      </c>
      <c r="T57" s="105">
        <v>1430228</v>
      </c>
      <c r="U57" s="144" t="s">
        <v>251</v>
      </c>
      <c r="V57" s="144" t="s">
        <v>252</v>
      </c>
      <c r="W57" s="144">
        <v>5.26</v>
      </c>
      <c r="X57" s="144">
        <v>14.09</v>
      </c>
      <c r="Y57" s="144">
        <v>42.11</v>
      </c>
      <c r="Z57" s="105">
        <v>15</v>
      </c>
      <c r="AA57" s="105">
        <v>12</v>
      </c>
      <c r="AB57" s="85">
        <v>6.2645467034217264E-2</v>
      </c>
      <c r="AC57" s="105">
        <v>3</v>
      </c>
      <c r="AD57" s="105">
        <v>88</v>
      </c>
      <c r="AE57" s="85">
        <v>18</v>
      </c>
      <c r="AF57" s="167"/>
      <c r="AG57" s="118"/>
      <c r="AH57" s="167"/>
      <c r="AI57" s="167"/>
    </row>
    <row r="58" spans="6:35" ht="27.75" customHeight="1" thickBot="1">
      <c r="F58" s="119"/>
      <c r="G58" s="166"/>
      <c r="H58" s="92">
        <v>51</v>
      </c>
      <c r="I58" s="93" t="s">
        <v>253</v>
      </c>
      <c r="J58" s="94" t="s">
        <v>113</v>
      </c>
      <c r="K58" s="93" t="s">
        <v>165</v>
      </c>
      <c r="L58" s="103"/>
      <c r="M58" s="97">
        <v>11738.914349999999</v>
      </c>
      <c r="N58" s="106">
        <v>13275.812521</v>
      </c>
      <c r="O58" s="97" t="s">
        <v>254</v>
      </c>
      <c r="P58" s="102">
        <v>21</v>
      </c>
      <c r="Q58" s="103">
        <v>552</v>
      </c>
      <c r="R58" s="106">
        <v>6355</v>
      </c>
      <c r="S58" s="97">
        <v>50000</v>
      </c>
      <c r="T58" s="106">
        <v>2089035</v>
      </c>
      <c r="U58" s="104">
        <v>-2.64</v>
      </c>
      <c r="V58" s="104">
        <v>-0.94</v>
      </c>
      <c r="W58" s="104">
        <v>9.9</v>
      </c>
      <c r="X58" s="104">
        <v>47.89</v>
      </c>
      <c r="Y58" s="104">
        <v>108.31</v>
      </c>
      <c r="Z58" s="106">
        <v>18</v>
      </c>
      <c r="AA58" s="104">
        <v>27</v>
      </c>
      <c r="AB58" s="97">
        <v>0.23144564784467689</v>
      </c>
      <c r="AC58" s="106">
        <v>5</v>
      </c>
      <c r="AD58" s="104">
        <v>73</v>
      </c>
      <c r="AE58" s="97">
        <v>23</v>
      </c>
      <c r="AF58" s="167"/>
      <c r="AG58" s="118"/>
      <c r="AH58" s="167"/>
      <c r="AI58" s="167"/>
    </row>
    <row r="59" spans="6:35" ht="27.75" customHeight="1" thickBot="1">
      <c r="G59" s="166"/>
      <c r="H59" s="80">
        <v>52</v>
      </c>
      <c r="I59" s="81" t="s">
        <v>255</v>
      </c>
      <c r="J59" s="82" t="s">
        <v>256</v>
      </c>
      <c r="K59" s="81" t="s">
        <v>165</v>
      </c>
      <c r="L59" s="87"/>
      <c r="M59" s="85">
        <v>12909.570283999999</v>
      </c>
      <c r="N59" s="105">
        <v>15816.267882</v>
      </c>
      <c r="O59" s="85" t="s">
        <v>257</v>
      </c>
      <c r="P59" s="88">
        <v>37</v>
      </c>
      <c r="Q59" s="87">
        <v>1013</v>
      </c>
      <c r="R59" s="105">
        <v>6716</v>
      </c>
      <c r="S59" s="85">
        <v>50000</v>
      </c>
      <c r="T59" s="105">
        <v>2355013</v>
      </c>
      <c r="U59" s="144">
        <v>1</v>
      </c>
      <c r="V59" s="144">
        <v>1.8</v>
      </c>
      <c r="W59" s="144">
        <v>13.09</v>
      </c>
      <c r="X59" s="144">
        <v>53.32</v>
      </c>
      <c r="Y59" s="144">
        <v>135.44999999999999</v>
      </c>
      <c r="Z59" s="105">
        <v>49</v>
      </c>
      <c r="AA59" s="144">
        <v>32</v>
      </c>
      <c r="AB59" s="85">
        <v>0.32679705497723305</v>
      </c>
      <c r="AC59" s="105">
        <v>3</v>
      </c>
      <c r="AD59" s="144">
        <v>68</v>
      </c>
      <c r="AE59" s="85">
        <v>52</v>
      </c>
      <c r="AF59" s="167"/>
      <c r="AG59" s="118"/>
      <c r="AH59" s="167"/>
      <c r="AI59" s="167"/>
    </row>
    <row r="60" spans="6:35" ht="27.75" customHeight="1" thickBot="1">
      <c r="G60" s="166"/>
      <c r="H60" s="92">
        <v>53</v>
      </c>
      <c r="I60" s="93" t="s">
        <v>74</v>
      </c>
      <c r="J60" s="94" t="s">
        <v>258</v>
      </c>
      <c r="K60" s="93" t="s">
        <v>165</v>
      </c>
      <c r="L60" s="103"/>
      <c r="M60" s="97">
        <v>11851.304969000001</v>
      </c>
      <c r="N60" s="106">
        <v>9985.5841569999993</v>
      </c>
      <c r="O60" s="97" t="s">
        <v>220</v>
      </c>
      <c r="P60" s="102">
        <v>9</v>
      </c>
      <c r="Q60" s="103">
        <v>172</v>
      </c>
      <c r="R60" s="106">
        <v>7127</v>
      </c>
      <c r="S60" s="97">
        <v>50000</v>
      </c>
      <c r="T60" s="106">
        <v>1401092</v>
      </c>
      <c r="U60" s="104">
        <v>3.12</v>
      </c>
      <c r="V60" s="104">
        <v>1.97</v>
      </c>
      <c r="W60" s="104">
        <v>13.83</v>
      </c>
      <c r="X60" s="104" t="s">
        <v>119</v>
      </c>
      <c r="Y60" s="104">
        <v>39.32</v>
      </c>
      <c r="Z60" s="106">
        <v>49</v>
      </c>
      <c r="AA60" s="104">
        <v>36</v>
      </c>
      <c r="AB60" s="97">
        <v>0.23211335056829818</v>
      </c>
      <c r="AC60" s="106">
        <v>8</v>
      </c>
      <c r="AD60" s="104">
        <v>64</v>
      </c>
      <c r="AE60" s="97">
        <v>57</v>
      </c>
      <c r="AG60" s="118"/>
    </row>
    <row r="61" spans="6:35" ht="27.75" customHeight="1" thickBot="1">
      <c r="F61" s="119"/>
      <c r="G61" s="166"/>
      <c r="H61" s="80">
        <v>54</v>
      </c>
      <c r="I61" s="81" t="s">
        <v>259</v>
      </c>
      <c r="J61" s="82" t="s">
        <v>260</v>
      </c>
      <c r="K61" s="81" t="s">
        <v>165</v>
      </c>
      <c r="L61" s="87"/>
      <c r="M61" s="85">
        <v>6397.0199169999996</v>
      </c>
      <c r="N61" s="105">
        <v>10136.409772999999</v>
      </c>
      <c r="O61" s="85" t="s">
        <v>261</v>
      </c>
      <c r="P61" s="88">
        <v>39</v>
      </c>
      <c r="Q61" s="87">
        <v>1078</v>
      </c>
      <c r="R61" s="105">
        <v>5738</v>
      </c>
      <c r="S61" s="85">
        <v>50000</v>
      </c>
      <c r="T61" s="105">
        <v>1766541</v>
      </c>
      <c r="U61" s="144">
        <v>0.05</v>
      </c>
      <c r="V61" s="144">
        <v>0.26</v>
      </c>
      <c r="W61" s="144">
        <v>9.43</v>
      </c>
      <c r="X61" s="144">
        <v>46.32</v>
      </c>
      <c r="Y61" s="144">
        <v>76.540000000000006</v>
      </c>
      <c r="Z61" s="105">
        <v>28</v>
      </c>
      <c r="AA61" s="144">
        <v>81</v>
      </c>
      <c r="AB61" s="85">
        <v>0.53014335424368841</v>
      </c>
      <c r="AC61" s="105">
        <v>1</v>
      </c>
      <c r="AD61" s="144">
        <v>19</v>
      </c>
      <c r="AE61" s="85">
        <v>29</v>
      </c>
      <c r="AF61" s="167"/>
      <c r="AG61" s="118"/>
      <c r="AH61" s="167"/>
      <c r="AI61" s="167"/>
    </row>
    <row r="62" spans="6:35" ht="27.75" customHeight="1" thickBot="1">
      <c r="G62" s="166"/>
      <c r="H62" s="92">
        <v>55</v>
      </c>
      <c r="I62" s="93" t="s">
        <v>262</v>
      </c>
      <c r="J62" s="94" t="s">
        <v>263</v>
      </c>
      <c r="K62" s="93" t="s">
        <v>165</v>
      </c>
      <c r="L62" s="103"/>
      <c r="M62" s="97" t="s">
        <v>125</v>
      </c>
      <c r="N62" s="106">
        <v>12758.542546999999</v>
      </c>
      <c r="O62" s="97" t="s">
        <v>126</v>
      </c>
      <c r="P62" s="102">
        <v>4</v>
      </c>
      <c r="Q62" s="103">
        <v>79</v>
      </c>
      <c r="R62" s="106">
        <v>11470</v>
      </c>
      <c r="S62" s="97">
        <v>50000</v>
      </c>
      <c r="T62" s="106">
        <v>1112340</v>
      </c>
      <c r="U62" s="104">
        <v>-0.96</v>
      </c>
      <c r="V62" s="104">
        <v>2.44</v>
      </c>
      <c r="W62" s="104">
        <v>11.1</v>
      </c>
      <c r="X62" s="104" t="s">
        <v>119</v>
      </c>
      <c r="Y62" s="104">
        <v>10.75</v>
      </c>
      <c r="Z62" s="106">
        <v>56</v>
      </c>
      <c r="AA62" s="104">
        <v>75</v>
      </c>
      <c r="AB62" s="97">
        <v>0.6178548688269877</v>
      </c>
      <c r="AC62" s="106">
        <v>2</v>
      </c>
      <c r="AD62" s="104">
        <v>25</v>
      </c>
      <c r="AE62" s="97">
        <v>58</v>
      </c>
      <c r="AF62" s="167"/>
      <c r="AG62" s="118"/>
      <c r="AH62" s="167"/>
      <c r="AI62" s="167"/>
    </row>
    <row r="63" spans="6:35" ht="27.75" customHeight="1" thickBot="1">
      <c r="G63" s="166"/>
      <c r="H63" s="80">
        <v>56</v>
      </c>
      <c r="I63" s="81" t="s">
        <v>264</v>
      </c>
      <c r="J63" s="82" t="s">
        <v>265</v>
      </c>
      <c r="K63" s="81" t="s">
        <v>165</v>
      </c>
      <c r="L63" s="87"/>
      <c r="M63" s="85">
        <v>9119.273733</v>
      </c>
      <c r="N63" s="105">
        <v>13288.451163</v>
      </c>
      <c r="O63" s="85" t="s">
        <v>266</v>
      </c>
      <c r="P63" s="88">
        <v>7</v>
      </c>
      <c r="Q63" s="87">
        <v>110</v>
      </c>
      <c r="R63" s="105">
        <v>10892</v>
      </c>
      <c r="S63" s="85">
        <v>50000</v>
      </c>
      <c r="T63" s="105">
        <v>1220021</v>
      </c>
      <c r="U63" s="144">
        <v>2.67</v>
      </c>
      <c r="V63" s="144">
        <v>5.05</v>
      </c>
      <c r="W63" s="144">
        <v>12.97</v>
      </c>
      <c r="X63" s="144" t="s">
        <v>119</v>
      </c>
      <c r="Y63" s="144">
        <v>22.01</v>
      </c>
      <c r="Z63" s="105">
        <v>87</v>
      </c>
      <c r="AA63" s="144">
        <v>56</v>
      </c>
      <c r="AB63" s="85">
        <v>0.48049241394576664</v>
      </c>
      <c r="AC63" s="105">
        <v>7</v>
      </c>
      <c r="AD63" s="144">
        <v>44</v>
      </c>
      <c r="AE63" s="85">
        <v>94</v>
      </c>
      <c r="AF63" s="167"/>
      <c r="AG63" s="118"/>
      <c r="AH63" s="167"/>
      <c r="AI63" s="167"/>
    </row>
    <row r="64" spans="6:35" ht="27.75" customHeight="1" thickBot="1">
      <c r="G64" s="166"/>
      <c r="H64" s="92">
        <v>57</v>
      </c>
      <c r="I64" s="93" t="s">
        <v>267</v>
      </c>
      <c r="J64" s="94" t="s">
        <v>268</v>
      </c>
      <c r="K64" s="93" t="s">
        <v>165</v>
      </c>
      <c r="L64" s="103"/>
      <c r="M64" s="97">
        <v>7137.3462929999996</v>
      </c>
      <c r="N64" s="106">
        <v>10718.157528</v>
      </c>
      <c r="O64" s="97" t="s">
        <v>269</v>
      </c>
      <c r="P64" s="102">
        <v>18</v>
      </c>
      <c r="Q64" s="103">
        <v>458</v>
      </c>
      <c r="R64" s="106">
        <v>6012</v>
      </c>
      <c r="S64" s="97">
        <v>50000</v>
      </c>
      <c r="T64" s="106">
        <v>1782794</v>
      </c>
      <c r="U64" s="104">
        <v>3.65</v>
      </c>
      <c r="V64" s="104">
        <v>1.82</v>
      </c>
      <c r="W64" s="104">
        <v>3.65</v>
      </c>
      <c r="X64" s="104">
        <v>33.15</v>
      </c>
      <c r="Y64" s="104">
        <v>77.5</v>
      </c>
      <c r="Z64" s="106">
        <v>51</v>
      </c>
      <c r="AA64" s="106">
        <v>70</v>
      </c>
      <c r="AB64" s="97">
        <v>0.48444259234093545</v>
      </c>
      <c r="AC64" s="106">
        <v>6</v>
      </c>
      <c r="AD64" s="106">
        <v>30</v>
      </c>
      <c r="AE64" s="97">
        <v>57</v>
      </c>
      <c r="AF64" s="167"/>
      <c r="AG64" s="118"/>
      <c r="AH64" s="167"/>
      <c r="AI64" s="167"/>
    </row>
    <row r="65" spans="6:35" ht="27.75" customHeight="1" thickBot="1">
      <c r="F65" s="119"/>
      <c r="G65" s="166"/>
      <c r="H65" s="80">
        <v>58</v>
      </c>
      <c r="I65" s="81" t="s">
        <v>270</v>
      </c>
      <c r="J65" s="82" t="s">
        <v>271</v>
      </c>
      <c r="K65" s="81" t="s">
        <v>165</v>
      </c>
      <c r="L65" s="87"/>
      <c r="M65" s="85">
        <v>8332.4965969999994</v>
      </c>
      <c r="N65" s="105">
        <v>11022.291348000001</v>
      </c>
      <c r="O65" s="85" t="s">
        <v>272</v>
      </c>
      <c r="P65" s="88">
        <v>23</v>
      </c>
      <c r="Q65" s="87">
        <v>601</v>
      </c>
      <c r="R65" s="105">
        <v>6346</v>
      </c>
      <c r="S65" s="85">
        <v>50000</v>
      </c>
      <c r="T65" s="105">
        <v>1736888</v>
      </c>
      <c r="U65" s="144">
        <v>-3.3</v>
      </c>
      <c r="V65" s="144">
        <v>-2.65</v>
      </c>
      <c r="W65" s="144">
        <v>-1.88</v>
      </c>
      <c r="X65" s="144">
        <v>22.8</v>
      </c>
      <c r="Y65" s="144">
        <v>73.69</v>
      </c>
      <c r="Z65" s="105">
        <v>43</v>
      </c>
      <c r="AA65" s="144">
        <v>37</v>
      </c>
      <c r="AB65" s="85">
        <v>0.26332843263922806</v>
      </c>
      <c r="AC65" s="105">
        <v>20</v>
      </c>
      <c r="AD65" s="144">
        <v>63</v>
      </c>
      <c r="AE65" s="85">
        <v>63</v>
      </c>
      <c r="AF65" s="167"/>
      <c r="AG65" s="118"/>
      <c r="AH65" s="167"/>
      <c r="AI65" s="167"/>
    </row>
    <row r="66" spans="6:35" ht="27.75" customHeight="1" thickBot="1">
      <c r="G66" s="166"/>
      <c r="H66" s="92">
        <v>59</v>
      </c>
      <c r="I66" s="93" t="s">
        <v>273</v>
      </c>
      <c r="J66" s="94" t="s">
        <v>207</v>
      </c>
      <c r="K66" s="93" t="s">
        <v>165</v>
      </c>
      <c r="L66" s="103"/>
      <c r="M66" s="97">
        <v>13522.595886999999</v>
      </c>
      <c r="N66" s="106">
        <v>9054.4846949999992</v>
      </c>
      <c r="O66" s="97" t="s">
        <v>274</v>
      </c>
      <c r="P66" s="102">
        <v>13</v>
      </c>
      <c r="Q66" s="103">
        <v>314</v>
      </c>
      <c r="R66" s="106">
        <v>6906</v>
      </c>
      <c r="S66" s="97">
        <v>50000</v>
      </c>
      <c r="T66" s="106">
        <v>1311244</v>
      </c>
      <c r="U66" s="104">
        <v>-1.02</v>
      </c>
      <c r="V66" s="104">
        <v>-6.59</v>
      </c>
      <c r="W66" s="104">
        <v>-5.18</v>
      </c>
      <c r="X66" s="104">
        <v>28.64</v>
      </c>
      <c r="Y66" s="104">
        <v>30.99</v>
      </c>
      <c r="Z66" s="106">
        <v>131</v>
      </c>
      <c r="AA66" s="104">
        <v>60</v>
      </c>
      <c r="AB66" s="97">
        <v>0.35078348066272697</v>
      </c>
      <c r="AC66" s="106">
        <v>2</v>
      </c>
      <c r="AD66" s="104">
        <v>40</v>
      </c>
      <c r="AE66" s="97">
        <v>133</v>
      </c>
      <c r="AF66" s="167"/>
      <c r="AG66" s="118"/>
      <c r="AH66" s="167"/>
      <c r="AI66" s="167"/>
    </row>
    <row r="67" spans="6:35" ht="27.75" customHeight="1" thickBot="1">
      <c r="G67" s="166"/>
      <c r="H67" s="80">
        <v>60</v>
      </c>
      <c r="I67" s="81" t="s">
        <v>70</v>
      </c>
      <c r="J67" s="81" t="s">
        <v>275</v>
      </c>
      <c r="K67" s="81" t="s">
        <v>165</v>
      </c>
      <c r="L67" s="87"/>
      <c r="M67" s="85">
        <v>9543.5717540000005</v>
      </c>
      <c r="N67" s="105">
        <v>12063.135813000001</v>
      </c>
      <c r="O67" s="85" t="s">
        <v>276</v>
      </c>
      <c r="P67" s="85">
        <v>14</v>
      </c>
      <c r="Q67" s="88">
        <v>319</v>
      </c>
      <c r="R67" s="105">
        <v>7737</v>
      </c>
      <c r="S67" s="85">
        <v>50000</v>
      </c>
      <c r="T67" s="105">
        <v>1559149</v>
      </c>
      <c r="U67" s="144">
        <v>10.220000000000001</v>
      </c>
      <c r="V67" s="144">
        <v>11.07</v>
      </c>
      <c r="W67" s="144">
        <v>15.63</v>
      </c>
      <c r="X67" s="144">
        <v>40.19</v>
      </c>
      <c r="Y67" s="144">
        <v>55.69</v>
      </c>
      <c r="Z67" s="105">
        <v>29</v>
      </c>
      <c r="AA67" s="105">
        <v>37</v>
      </c>
      <c r="AB67" s="85">
        <v>0.28819476332639493</v>
      </c>
      <c r="AC67" s="105">
        <v>1</v>
      </c>
      <c r="AD67" s="105">
        <v>63</v>
      </c>
      <c r="AE67" s="85">
        <v>30</v>
      </c>
      <c r="AF67" s="168"/>
      <c r="AG67" s="118"/>
      <c r="AH67" s="167"/>
      <c r="AI67" s="167"/>
    </row>
    <row r="68" spans="6:35" ht="27.75" customHeight="1" thickBot="1">
      <c r="G68" s="166"/>
      <c r="H68" s="92">
        <v>61</v>
      </c>
      <c r="I68" s="93" t="s">
        <v>277</v>
      </c>
      <c r="J68" s="94" t="s">
        <v>278</v>
      </c>
      <c r="K68" s="93" t="s">
        <v>165</v>
      </c>
      <c r="L68" s="103"/>
      <c r="M68" s="97">
        <v>8001</v>
      </c>
      <c r="N68" s="106">
        <v>9407.1933680000002</v>
      </c>
      <c r="O68" s="97" t="s">
        <v>238</v>
      </c>
      <c r="P68" s="102">
        <v>17</v>
      </c>
      <c r="Q68" s="103">
        <v>440</v>
      </c>
      <c r="R68" s="106">
        <v>5938</v>
      </c>
      <c r="S68" s="97">
        <v>50000</v>
      </c>
      <c r="T68" s="106">
        <v>1584236</v>
      </c>
      <c r="U68" s="104">
        <v>2.5</v>
      </c>
      <c r="V68" s="104" t="s">
        <v>279</v>
      </c>
      <c r="W68" s="104">
        <v>3.36</v>
      </c>
      <c r="X68" s="104">
        <v>23.14</v>
      </c>
      <c r="Y68" s="104">
        <v>58.27</v>
      </c>
      <c r="Z68" s="106">
        <v>10</v>
      </c>
      <c r="AA68" s="106">
        <v>9</v>
      </c>
      <c r="AB68" s="97">
        <v>5.4667186660273467E-2</v>
      </c>
      <c r="AC68" s="106">
        <v>3</v>
      </c>
      <c r="AD68" s="106">
        <v>91</v>
      </c>
      <c r="AE68" s="97">
        <v>13</v>
      </c>
      <c r="AF68" s="167"/>
      <c r="AG68" s="118"/>
      <c r="AH68" s="167"/>
      <c r="AI68" s="167"/>
    </row>
    <row r="69" spans="6:35" ht="27.75" customHeight="1" thickBot="1">
      <c r="G69" s="166"/>
      <c r="H69" s="80">
        <v>62</v>
      </c>
      <c r="I69" s="81" t="s">
        <v>280</v>
      </c>
      <c r="J69" s="81" t="s">
        <v>281</v>
      </c>
      <c r="K69" s="81" t="s">
        <v>165</v>
      </c>
      <c r="L69" s="87"/>
      <c r="M69" s="85">
        <v>6418.670768</v>
      </c>
      <c r="N69" s="105">
        <v>7386.167042</v>
      </c>
      <c r="O69" s="85" t="s">
        <v>282</v>
      </c>
      <c r="P69" s="85">
        <v>4</v>
      </c>
      <c r="Q69" s="88">
        <v>68</v>
      </c>
      <c r="R69" s="105">
        <v>7982</v>
      </c>
      <c r="S69" s="85">
        <v>50000</v>
      </c>
      <c r="T69" s="105">
        <v>925353</v>
      </c>
      <c r="U69" s="144">
        <v>-1.93</v>
      </c>
      <c r="V69" s="144">
        <v>-4.28</v>
      </c>
      <c r="W69" s="144">
        <v>-7.77</v>
      </c>
      <c r="X69" s="144" t="s">
        <v>119</v>
      </c>
      <c r="Y69" s="144">
        <v>-7.71</v>
      </c>
      <c r="Z69" s="105">
        <v>25</v>
      </c>
      <c r="AA69" s="144">
        <v>52</v>
      </c>
      <c r="AB69" s="85">
        <v>0.24799710584183624</v>
      </c>
      <c r="AC69" s="105">
        <v>3</v>
      </c>
      <c r="AD69" s="144">
        <v>48</v>
      </c>
      <c r="AE69" s="85">
        <v>28</v>
      </c>
      <c r="AF69" s="167"/>
      <c r="AG69" s="118"/>
      <c r="AH69" s="167"/>
      <c r="AI69" s="167"/>
    </row>
    <row r="70" spans="6:35" ht="27.75" customHeight="1" thickBot="1">
      <c r="G70" s="166"/>
      <c r="H70" s="92">
        <v>63</v>
      </c>
      <c r="I70" s="93" t="s">
        <v>283</v>
      </c>
      <c r="J70" s="94" t="s">
        <v>284</v>
      </c>
      <c r="K70" s="93" t="s">
        <v>165</v>
      </c>
      <c r="L70" s="103"/>
      <c r="M70" s="97">
        <v>5388.4715500000002</v>
      </c>
      <c r="N70" s="106">
        <v>6587.5416699999996</v>
      </c>
      <c r="O70" s="97" t="s">
        <v>285</v>
      </c>
      <c r="P70" s="102">
        <v>36</v>
      </c>
      <c r="Q70" s="103">
        <v>1000</v>
      </c>
      <c r="R70" s="106">
        <v>5869</v>
      </c>
      <c r="S70" s="97">
        <v>50000</v>
      </c>
      <c r="T70" s="106">
        <v>1122430</v>
      </c>
      <c r="U70" s="104" t="s">
        <v>286</v>
      </c>
      <c r="V70" s="104" t="s">
        <v>287</v>
      </c>
      <c r="W70" s="104" t="s">
        <v>288</v>
      </c>
      <c r="X70" s="104" t="s">
        <v>289</v>
      </c>
      <c r="Y70" s="104">
        <v>0</v>
      </c>
      <c r="Z70" s="106">
        <v>41</v>
      </c>
      <c r="AA70" s="106">
        <v>14.000000000000002</v>
      </c>
      <c r="AB70" s="97">
        <v>5.9549148357483178E-2</v>
      </c>
      <c r="AC70" s="106">
        <v>2</v>
      </c>
      <c r="AD70" s="106">
        <v>86</v>
      </c>
      <c r="AE70" s="97">
        <v>43</v>
      </c>
      <c r="AF70" s="167"/>
      <c r="AG70" s="118"/>
      <c r="AH70" s="167"/>
      <c r="AI70" s="167"/>
    </row>
    <row r="71" spans="6:35" ht="27.75" customHeight="1" thickBot="1">
      <c r="G71" s="166"/>
      <c r="H71" s="80">
        <v>64</v>
      </c>
      <c r="I71" s="81" t="s">
        <v>290</v>
      </c>
      <c r="J71" s="81" t="s">
        <v>291</v>
      </c>
      <c r="K71" s="81" t="s">
        <v>165</v>
      </c>
      <c r="L71" s="87"/>
      <c r="M71" s="85">
        <v>5734.7961079999995</v>
      </c>
      <c r="N71" s="105">
        <v>5244.106014</v>
      </c>
      <c r="O71" s="85" t="s">
        <v>157</v>
      </c>
      <c r="P71" s="85">
        <v>41</v>
      </c>
      <c r="Q71" s="88">
        <v>1029</v>
      </c>
      <c r="R71" s="105">
        <v>3412</v>
      </c>
      <c r="S71" s="85">
        <v>50000</v>
      </c>
      <c r="T71" s="105">
        <v>1536959</v>
      </c>
      <c r="U71" s="144">
        <v>1.51</v>
      </c>
      <c r="V71" s="144">
        <v>0.56000000000000005</v>
      </c>
      <c r="W71" s="144">
        <v>0.45</v>
      </c>
      <c r="X71" s="144">
        <v>1.56</v>
      </c>
      <c r="Y71" s="144">
        <v>53.33</v>
      </c>
      <c r="Z71" s="105">
        <v>12</v>
      </c>
      <c r="AA71" s="144">
        <v>7</v>
      </c>
      <c r="AB71" s="85">
        <v>2.3702472232714981E-2</v>
      </c>
      <c r="AC71" s="105">
        <v>4</v>
      </c>
      <c r="AD71" s="144">
        <v>93</v>
      </c>
      <c r="AE71" s="85">
        <v>16</v>
      </c>
      <c r="AF71" s="167"/>
      <c r="AG71" s="118"/>
      <c r="AH71" s="167"/>
      <c r="AI71" s="167"/>
    </row>
    <row r="72" spans="6:35" ht="27.75" customHeight="1" thickBot="1">
      <c r="G72" s="166"/>
      <c r="H72" s="92">
        <v>65</v>
      </c>
      <c r="I72" s="93" t="s">
        <v>292</v>
      </c>
      <c r="J72" s="94" t="s">
        <v>293</v>
      </c>
      <c r="K72" s="93" t="s">
        <v>165</v>
      </c>
      <c r="L72" s="103"/>
      <c r="M72" s="97" t="s">
        <v>29</v>
      </c>
      <c r="N72" s="106">
        <v>5586.7719459999998</v>
      </c>
      <c r="O72" s="97" t="s">
        <v>136</v>
      </c>
      <c r="P72" s="102">
        <v>4</v>
      </c>
      <c r="Q72" s="103">
        <v>49</v>
      </c>
      <c r="R72" s="106">
        <v>5662</v>
      </c>
      <c r="S72" s="97">
        <v>50000</v>
      </c>
      <c r="T72" s="106">
        <v>986713</v>
      </c>
      <c r="U72" s="104">
        <v>-2.64</v>
      </c>
      <c r="V72" s="104">
        <v>0.32</v>
      </c>
      <c r="W72" s="104">
        <v>0</v>
      </c>
      <c r="X72" s="104" t="s">
        <v>119</v>
      </c>
      <c r="Y72" s="104">
        <v>-1.53</v>
      </c>
      <c r="Z72" s="106">
        <v>19</v>
      </c>
      <c r="AA72" s="104">
        <v>12</v>
      </c>
      <c r="AB72" s="97">
        <v>4.3287881638785108E-2</v>
      </c>
      <c r="AC72" s="106">
        <v>3</v>
      </c>
      <c r="AD72" s="104">
        <v>88</v>
      </c>
      <c r="AE72" s="97">
        <v>22</v>
      </c>
      <c r="AF72" s="167"/>
      <c r="AG72" s="118"/>
      <c r="AH72" s="167"/>
      <c r="AI72" s="167"/>
    </row>
    <row r="73" spans="6:35" ht="27.75" customHeight="1" thickBot="1">
      <c r="G73" s="166"/>
      <c r="H73" s="80">
        <v>66</v>
      </c>
      <c r="I73" s="170" t="s">
        <v>83</v>
      </c>
      <c r="J73" s="170" t="s">
        <v>294</v>
      </c>
      <c r="K73" s="170" t="s">
        <v>165</v>
      </c>
      <c r="L73" s="171"/>
      <c r="M73" s="148" t="s">
        <v>29</v>
      </c>
      <c r="N73" s="147">
        <v>5348.7364340000004</v>
      </c>
      <c r="O73" s="148" t="s">
        <v>295</v>
      </c>
      <c r="P73" s="148">
        <v>3</v>
      </c>
      <c r="Q73" s="172">
        <v>38</v>
      </c>
      <c r="R73" s="147">
        <v>5294</v>
      </c>
      <c r="S73" s="148">
        <v>50000</v>
      </c>
      <c r="T73" s="147">
        <v>1010524</v>
      </c>
      <c r="U73" s="146">
        <v>-0.05</v>
      </c>
      <c r="V73" s="146">
        <v>0.93</v>
      </c>
      <c r="W73" s="146">
        <v>0</v>
      </c>
      <c r="X73" s="146" t="s">
        <v>119</v>
      </c>
      <c r="Y73" s="146">
        <v>0.99</v>
      </c>
      <c r="Z73" s="147">
        <v>39</v>
      </c>
      <c r="AA73" s="146">
        <v>13</v>
      </c>
      <c r="AB73" s="148">
        <v>4.4897141778681149E-2</v>
      </c>
      <c r="AC73" s="147">
        <v>2</v>
      </c>
      <c r="AD73" s="146">
        <v>87</v>
      </c>
      <c r="AE73" s="148">
        <v>41</v>
      </c>
      <c r="AF73" s="167"/>
      <c r="AG73" s="118"/>
      <c r="AH73" s="167"/>
      <c r="AI73" s="167"/>
    </row>
    <row r="74" spans="6:35" ht="27.75" customHeight="1" thickBot="1">
      <c r="F74" s="61"/>
      <c r="G74" s="166"/>
      <c r="H74" s="92">
        <v>67</v>
      </c>
      <c r="I74" s="173" t="s">
        <v>81</v>
      </c>
      <c r="J74" s="174" t="s">
        <v>296</v>
      </c>
      <c r="K74" s="173"/>
      <c r="L74" s="175"/>
      <c r="M74" s="176" t="s">
        <v>29</v>
      </c>
      <c r="N74" s="163">
        <v>5929.9987490000003</v>
      </c>
      <c r="O74" s="176" t="s">
        <v>297</v>
      </c>
      <c r="P74" s="177">
        <v>2</v>
      </c>
      <c r="Q74" s="175"/>
      <c r="R74" s="163">
        <v>5732</v>
      </c>
      <c r="S74" s="176">
        <v>50000</v>
      </c>
      <c r="T74" s="163">
        <v>1034542</v>
      </c>
      <c r="U74" s="163">
        <v>1.75</v>
      </c>
      <c r="V74" s="163">
        <v>3.45</v>
      </c>
      <c r="W74" s="163">
        <v>0</v>
      </c>
      <c r="X74" s="163" t="s">
        <v>119</v>
      </c>
      <c r="Y74" s="163">
        <v>3</v>
      </c>
      <c r="Z74" s="163">
        <v>19</v>
      </c>
      <c r="AA74" s="163">
        <v>22</v>
      </c>
      <c r="AB74" s="163">
        <v>8.4236715790624417E-2</v>
      </c>
      <c r="AC74" s="163">
        <v>2</v>
      </c>
      <c r="AD74" s="163">
        <v>78</v>
      </c>
      <c r="AE74" s="178">
        <v>21</v>
      </c>
      <c r="AF74" s="167"/>
      <c r="AG74" s="118"/>
      <c r="AH74" s="167"/>
      <c r="AI74" s="167"/>
    </row>
    <row r="75" spans="6:35" ht="29.25" customHeight="1" thickBot="1">
      <c r="F75" s="61"/>
      <c r="H75" s="356" t="s">
        <v>298</v>
      </c>
      <c r="I75" s="356"/>
      <c r="J75" s="179" t="s">
        <v>125</v>
      </c>
      <c r="K75" s="179" t="s">
        <v>125</v>
      </c>
      <c r="L75" s="180"/>
      <c r="M75" s="181">
        <v>1476837.9655869999</v>
      </c>
      <c r="N75" s="181">
        <v>1548730.5179640001</v>
      </c>
      <c r="O75" s="181" t="s">
        <v>125</v>
      </c>
      <c r="P75" s="182" t="s">
        <v>125</v>
      </c>
      <c r="Q75" s="180">
        <v>1122</v>
      </c>
      <c r="R75" s="181">
        <v>761209</v>
      </c>
      <c r="S75" s="181" t="s">
        <v>125</v>
      </c>
      <c r="T75" s="181">
        <v>1884495.6041666667</v>
      </c>
      <c r="U75" s="183">
        <v>-1.2730769230769228</v>
      </c>
      <c r="V75" s="183">
        <v>-0.47833333333333339</v>
      </c>
      <c r="W75" s="184">
        <v>5.0295652173913048</v>
      </c>
      <c r="X75" s="184">
        <v>35.364857142857147</v>
      </c>
      <c r="Y75" s="184">
        <v>87.795000000000002</v>
      </c>
      <c r="Z75" s="185">
        <v>6344</v>
      </c>
      <c r="AA75" s="116">
        <v>68.430091809225559</v>
      </c>
      <c r="AB75" s="185">
        <v>68.430091809225559</v>
      </c>
      <c r="AC75" s="181">
        <v>239</v>
      </c>
      <c r="AD75" s="181">
        <v>31.569908190774441</v>
      </c>
      <c r="AE75" s="185">
        <v>6583</v>
      </c>
      <c r="AF75" s="162"/>
      <c r="AG75" s="118"/>
      <c r="AH75" s="162"/>
      <c r="AI75" s="162"/>
    </row>
    <row r="76" spans="6:35" ht="28.5" customHeight="1" thickBot="1">
      <c r="F76" s="61"/>
      <c r="H76" s="353" t="s">
        <v>299</v>
      </c>
      <c r="I76" s="353"/>
      <c r="J76" s="107" t="s">
        <v>125</v>
      </c>
      <c r="K76" s="107" t="s">
        <v>125</v>
      </c>
      <c r="L76" s="112"/>
      <c r="M76" s="110">
        <v>8389311.0157469995</v>
      </c>
      <c r="N76" s="110">
        <v>17425692.957102001</v>
      </c>
      <c r="O76" s="110" t="s">
        <v>125</v>
      </c>
      <c r="P76" s="113" t="s">
        <v>125</v>
      </c>
      <c r="Q76" s="112">
        <v>1332</v>
      </c>
      <c r="R76" s="110">
        <v>15388194</v>
      </c>
      <c r="S76" s="110" t="s">
        <v>125</v>
      </c>
      <c r="T76" s="110" t="s">
        <v>125</v>
      </c>
      <c r="U76" s="161" t="s">
        <v>125</v>
      </c>
      <c r="V76" s="161" t="s">
        <v>125</v>
      </c>
      <c r="W76" s="161" t="s">
        <v>125</v>
      </c>
      <c r="X76" s="161" t="s">
        <v>125</v>
      </c>
      <c r="Y76" s="161" t="s">
        <v>125</v>
      </c>
      <c r="Z76" s="116">
        <v>69461</v>
      </c>
      <c r="AA76" s="116">
        <v>71.497321080719544</v>
      </c>
      <c r="AB76" s="116">
        <v>71.497321080719544</v>
      </c>
      <c r="AC76" s="116">
        <v>674</v>
      </c>
      <c r="AD76" s="110">
        <v>28.502678919280456</v>
      </c>
      <c r="AE76" s="116">
        <v>70135</v>
      </c>
      <c r="AF76" s="162"/>
      <c r="AG76" s="118"/>
      <c r="AH76" s="162"/>
      <c r="AI76" s="162"/>
    </row>
  </sheetData>
  <mergeCells count="7">
    <mergeCell ref="H76:I76"/>
    <mergeCell ref="I2:AC2"/>
    <mergeCell ref="H11:I11"/>
    <mergeCell ref="H13:I13"/>
    <mergeCell ref="H24:I24"/>
    <mergeCell ref="H26:I26"/>
    <mergeCell ref="H75:I75"/>
  </mergeCells>
  <pageMargins left="0.31496062992125984" right="0.51181102362204722" top="0.35433070866141736" bottom="0.15748031496062992" header="0.31496062992125984" footer="0.31496062992125984"/>
  <pageSetup paperSize="9" scale="2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پیوست 4</vt:lpstr>
      <vt:lpstr>پیوست 3</vt:lpstr>
      <vt:lpstr>پیوست 2</vt:lpstr>
      <vt:lpstr>پیوست 1</vt:lpstr>
      <vt:lpstr>'پیوست 2'!Print_Area</vt:lpstr>
      <vt:lpstr>'پیوست 4'!Print_Area</vt:lpstr>
      <vt:lpstr>'پیوست 3'!Print_Titles</vt:lpstr>
    </vt:vector>
  </TitlesOfParts>
  <Company>Bors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Rahavard</dc:creator>
  <cp:lastModifiedBy>Rahavard</cp:lastModifiedBy>
  <cp:lastPrinted>2011-09-13T14:11:46Z</cp:lastPrinted>
  <dcterms:created xsi:type="dcterms:W3CDTF">2011-09-13T13:29:52Z</dcterms:created>
  <dcterms:modified xsi:type="dcterms:W3CDTF">2011-09-14T05:28:52Z</dcterms:modified>
</cp:coreProperties>
</file>