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3"/>
  </bookViews>
  <sheets>
    <sheet name="Sheet1" sheetId="1" r:id="rId1"/>
    <sheet name="Sheet2" sheetId="2" r:id="rId2"/>
    <sheet name="Sheet3" sheetId="3" r:id="rId3"/>
    <sheet name="Sheet4" sheetId="4" r:id="rId4"/>
    <sheet name="Sheet5" sheetId="5" r:id="rId5"/>
    <sheet name="Sheet6" sheetId="6" r:id="rId6"/>
  </sheets>
  <definedNames>
    <definedName name="_xlnm._FilterDatabase" localSheetId="1" hidden="1">Sheet2!$B$7:$J$30</definedName>
    <definedName name="_xlnm._FilterDatabase" localSheetId="2" hidden="1">Sheet3!#REF!</definedName>
    <definedName name="_xlnm._FilterDatabase" localSheetId="3" hidden="1">Sheet4!#REF!</definedName>
    <definedName name="_xlnm.Print_Area" localSheetId="0">Sheet1!$E$2:$Y$99</definedName>
    <definedName name="_xlnm.Print_Area" localSheetId="1">Sheet2!$B$2:$J$104</definedName>
    <definedName name="_xlnm.Print_Area" localSheetId="2">Sheet3!$A$1:$P$101</definedName>
    <definedName name="_xlnm.Print_Area" localSheetId="3">Sheet4!$A$1:$M$106</definedName>
    <definedName name="_xlnm.Print_Titles" localSheetId="0">Sheet1!$2:$3</definedName>
    <definedName name="_xlnm.Print_Titles" localSheetId="1">Sheet2!$2:$4</definedName>
    <definedName name="_xlnm.Print_Titles" localSheetId="2">Sheet3!$1:$4</definedName>
    <definedName name="_xlnm.Print_Titles" localSheetId="3">Sheet4!$1:$3</definedName>
  </definedNames>
  <calcPr calcId="125725"/>
</workbook>
</file>

<file path=xl/calcChain.xml><?xml version="1.0" encoding="utf-8"?>
<calcChain xmlns="http://schemas.openxmlformats.org/spreadsheetml/2006/main">
  <c r="H99" i="3"/>
  <c r="I99"/>
  <c r="J99"/>
  <c r="K99"/>
  <c r="L99"/>
  <c r="M99"/>
  <c r="N99"/>
  <c r="O99"/>
  <c r="P99"/>
  <c r="C99"/>
  <c r="D99"/>
  <c r="E99"/>
  <c r="F99"/>
  <c r="G99"/>
  <c r="C43"/>
  <c r="D43"/>
  <c r="E43"/>
  <c r="F43"/>
  <c r="G43"/>
  <c r="H43"/>
  <c r="I43"/>
  <c r="J43"/>
  <c r="K43"/>
  <c r="L43"/>
  <c r="M43"/>
  <c r="N43"/>
  <c r="O43"/>
  <c r="P43"/>
  <c r="G36"/>
  <c r="H29"/>
  <c r="I29"/>
  <c r="J29"/>
  <c r="K29"/>
  <c r="L29"/>
  <c r="M29"/>
  <c r="N29"/>
  <c r="O29"/>
  <c r="P29"/>
  <c r="C29"/>
  <c r="D29"/>
  <c r="E29"/>
  <c r="F29"/>
  <c r="G29"/>
  <c r="S98" i="1"/>
  <c r="T98"/>
  <c r="R98"/>
  <c r="Q98"/>
  <c r="R42"/>
  <c r="S42"/>
  <c r="T42"/>
  <c r="Q42"/>
  <c r="S35"/>
  <c r="R35"/>
  <c r="T35"/>
  <c r="Q35"/>
  <c r="T28"/>
  <c r="S28"/>
  <c r="R28"/>
  <c r="Q28"/>
  <c r="J98"/>
  <c r="K98"/>
  <c r="N98"/>
  <c r="U98"/>
  <c r="W98"/>
  <c r="Y98"/>
  <c r="J42"/>
  <c r="K42"/>
  <c r="N42"/>
  <c r="N99" s="1"/>
  <c r="U42"/>
  <c r="W42"/>
  <c r="W99" s="1"/>
  <c r="Y42"/>
  <c r="Y35"/>
  <c r="W35"/>
  <c r="U35"/>
  <c r="N35"/>
  <c r="K35"/>
  <c r="J35"/>
  <c r="Y28"/>
  <c r="Y99" s="1"/>
  <c r="W28"/>
  <c r="U28"/>
  <c r="U99" s="1"/>
  <c r="N28"/>
  <c r="K28"/>
  <c r="K99" s="1"/>
  <c r="J28"/>
  <c r="O47" i="2"/>
  <c r="N47"/>
  <c r="M47"/>
  <c r="L47"/>
  <c r="K47"/>
  <c r="O46"/>
  <c r="N46"/>
  <c r="M46"/>
  <c r="L46"/>
  <c r="K46"/>
  <c r="K40"/>
  <c r="K41"/>
  <c r="K42"/>
  <c r="K43"/>
  <c r="K44"/>
  <c r="K39"/>
  <c r="M8"/>
  <c r="M9"/>
  <c r="M10"/>
  <c r="M11"/>
  <c r="M12"/>
  <c r="M13"/>
  <c r="M14"/>
  <c r="M15"/>
  <c r="M16"/>
  <c r="M17"/>
  <c r="M18"/>
  <c r="M19"/>
  <c r="M20"/>
  <c r="M21"/>
  <c r="M22"/>
  <c r="M23"/>
  <c r="M24"/>
  <c r="M25"/>
  <c r="M26"/>
  <c r="M27"/>
  <c r="M28"/>
  <c r="M29"/>
  <c r="M30"/>
  <c r="M7"/>
  <c r="O49"/>
  <c r="O50"/>
  <c r="O101" s="1"/>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48"/>
  <c r="N49"/>
  <c r="N50"/>
  <c r="N101" s="1"/>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48"/>
  <c r="M49"/>
  <c r="M50"/>
  <c r="M101" s="1"/>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48"/>
  <c r="L49"/>
  <c r="L50"/>
  <c r="L101" s="1"/>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48"/>
  <c r="K49"/>
  <c r="K50"/>
  <c r="K101" s="1"/>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48"/>
  <c r="O40"/>
  <c r="O41"/>
  <c r="O42"/>
  <c r="O43"/>
  <c r="O44"/>
  <c r="O39"/>
  <c r="O45" s="1"/>
  <c r="N40"/>
  <c r="N41"/>
  <c r="N42"/>
  <c r="N43"/>
  <c r="N44"/>
  <c r="N39"/>
  <c r="N45" s="1"/>
  <c r="M40"/>
  <c r="M41"/>
  <c r="M42"/>
  <c r="M43"/>
  <c r="M44"/>
  <c r="M39"/>
  <c r="M45" s="1"/>
  <c r="L40"/>
  <c r="L41"/>
  <c r="L42"/>
  <c r="L43"/>
  <c r="L44"/>
  <c r="L39"/>
  <c r="L45" s="1"/>
  <c r="K45"/>
  <c r="O33"/>
  <c r="O34"/>
  <c r="O35"/>
  <c r="O36"/>
  <c r="O37"/>
  <c r="O32"/>
  <c r="N33"/>
  <c r="N34"/>
  <c r="N35"/>
  <c r="N36"/>
  <c r="N37"/>
  <c r="N32"/>
  <c r="M33"/>
  <c r="M34"/>
  <c r="M35"/>
  <c r="M36"/>
  <c r="M37"/>
  <c r="M32"/>
  <c r="L33"/>
  <c r="L34"/>
  <c r="L35"/>
  <c r="L36"/>
  <c r="L37"/>
  <c r="L32"/>
  <c r="K33"/>
  <c r="K34"/>
  <c r="K35"/>
  <c r="K36"/>
  <c r="K37"/>
  <c r="K32"/>
  <c r="M31"/>
  <c r="O8"/>
  <c r="O9"/>
  <c r="O10"/>
  <c r="O11"/>
  <c r="O12"/>
  <c r="O13"/>
  <c r="O14"/>
  <c r="O15"/>
  <c r="O16"/>
  <c r="O17"/>
  <c r="O18"/>
  <c r="O19"/>
  <c r="O20"/>
  <c r="O21"/>
  <c r="O22"/>
  <c r="O23"/>
  <c r="O24"/>
  <c r="O25"/>
  <c r="O26"/>
  <c r="O27"/>
  <c r="O28"/>
  <c r="O29"/>
  <c r="O30"/>
  <c r="O7"/>
  <c r="O31" s="1"/>
  <c r="N8"/>
  <c r="N31" s="1"/>
  <c r="N9"/>
  <c r="N10"/>
  <c r="N11"/>
  <c r="N12"/>
  <c r="N13"/>
  <c r="N14"/>
  <c r="N15"/>
  <c r="N16"/>
  <c r="N17"/>
  <c r="N18"/>
  <c r="N19"/>
  <c r="N20"/>
  <c r="N21"/>
  <c r="N22"/>
  <c r="N23"/>
  <c r="N24"/>
  <c r="N25"/>
  <c r="N26"/>
  <c r="N27"/>
  <c r="N28"/>
  <c r="N29"/>
  <c r="N30"/>
  <c r="N7"/>
  <c r="L8"/>
  <c r="L31" s="1"/>
  <c r="L9"/>
  <c r="L10"/>
  <c r="L11"/>
  <c r="L12"/>
  <c r="L13"/>
  <c r="L14"/>
  <c r="L15"/>
  <c r="L16"/>
  <c r="L17"/>
  <c r="L18"/>
  <c r="L19"/>
  <c r="L20"/>
  <c r="L21"/>
  <c r="L22"/>
  <c r="L23"/>
  <c r="L24"/>
  <c r="L25"/>
  <c r="L26"/>
  <c r="L27"/>
  <c r="L28"/>
  <c r="L29"/>
  <c r="L30"/>
  <c r="L7"/>
  <c r="K8"/>
  <c r="K9"/>
  <c r="K10"/>
  <c r="K11"/>
  <c r="K12"/>
  <c r="K13"/>
  <c r="K14"/>
  <c r="K15"/>
  <c r="K16"/>
  <c r="K17"/>
  <c r="K18"/>
  <c r="K19"/>
  <c r="K20"/>
  <c r="K21"/>
  <c r="K22"/>
  <c r="K23"/>
  <c r="K24"/>
  <c r="K25"/>
  <c r="K26"/>
  <c r="K27"/>
  <c r="K28"/>
  <c r="K29"/>
  <c r="K30"/>
  <c r="K7"/>
  <c r="K31" s="1"/>
  <c r="AB97" i="1" l="1"/>
  <c r="AB95"/>
  <c r="AB93"/>
  <c r="AB91"/>
  <c r="AB89"/>
  <c r="AB87"/>
  <c r="AB85"/>
  <c r="AB83"/>
  <c r="AB81"/>
  <c r="AB79"/>
  <c r="AB77"/>
  <c r="AB75"/>
  <c r="AB73"/>
  <c r="AB71"/>
  <c r="AB69"/>
  <c r="AB67"/>
  <c r="AB65"/>
  <c r="AB63"/>
  <c r="AB61"/>
  <c r="AB59"/>
  <c r="AB57"/>
  <c r="AB55"/>
  <c r="AB53"/>
  <c r="AB51"/>
  <c r="AB49"/>
  <c r="AB47"/>
  <c r="AB45"/>
  <c r="AB41"/>
  <c r="AB39"/>
  <c r="AB37"/>
  <c r="AB34"/>
  <c r="AC34" s="1"/>
  <c r="AB32"/>
  <c r="AC32" s="1"/>
  <c r="AB30"/>
  <c r="AC30" s="1"/>
  <c r="AB5"/>
  <c r="AB7"/>
  <c r="AB9"/>
  <c r="AB11"/>
  <c r="AB13"/>
  <c r="AB15"/>
  <c r="AB17"/>
  <c r="AB19"/>
  <c r="AB21"/>
  <c r="AB23"/>
  <c r="AB25"/>
  <c r="AB27"/>
  <c r="AB96"/>
  <c r="AB94"/>
  <c r="AB92"/>
  <c r="AB90"/>
  <c r="AB88"/>
  <c r="AB86"/>
  <c r="AB84"/>
  <c r="AB82"/>
  <c r="AB80"/>
  <c r="AB78"/>
  <c r="AB76"/>
  <c r="AB74"/>
  <c r="AB72"/>
  <c r="AB70"/>
  <c r="AB68"/>
  <c r="AB66"/>
  <c r="AB64"/>
  <c r="AB62"/>
  <c r="AB60"/>
  <c r="AB58"/>
  <c r="AB56"/>
  <c r="AB54"/>
  <c r="AB52"/>
  <c r="AB50"/>
  <c r="AB48"/>
  <c r="AB46"/>
  <c r="AB43"/>
  <c r="AB40"/>
  <c r="AB38"/>
  <c r="AB36"/>
  <c r="AB33"/>
  <c r="AC33" s="1"/>
  <c r="AB31"/>
  <c r="AC31" s="1"/>
  <c r="AB29"/>
  <c r="AC29" s="1"/>
  <c r="AB6"/>
  <c r="AB8"/>
  <c r="AB10"/>
  <c r="AB12"/>
  <c r="AB14"/>
  <c r="AB16"/>
  <c r="AB18"/>
  <c r="AB20"/>
  <c r="AB22"/>
  <c r="AB24"/>
  <c r="AB26"/>
  <c r="L38" i="2"/>
  <c r="L102" s="1"/>
  <c r="J99" i="1"/>
  <c r="O38" i="2"/>
  <c r="O102" s="1"/>
  <c r="N38"/>
  <c r="N102" s="1"/>
  <c r="M38"/>
  <c r="M102" s="1"/>
  <c r="K38"/>
  <c r="K102" s="1"/>
  <c r="X98" i="1" l="1"/>
  <c r="X42"/>
  <c r="X35"/>
  <c r="X28"/>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45"/>
  <c r="AC37"/>
  <c r="AC38"/>
  <c r="AC39"/>
  <c r="AC40"/>
  <c r="AC41"/>
  <c r="AC36"/>
  <c r="AC5"/>
  <c r="AC6"/>
  <c r="AC7"/>
  <c r="AC8"/>
  <c r="AC9"/>
  <c r="AC10"/>
  <c r="AC11"/>
  <c r="AC12"/>
  <c r="AC13"/>
  <c r="AC14"/>
  <c r="AC15"/>
  <c r="AC16"/>
  <c r="AC17"/>
  <c r="AC18"/>
  <c r="AC19"/>
  <c r="AC20"/>
  <c r="AC21"/>
  <c r="AC22"/>
  <c r="AC23"/>
  <c r="AC24"/>
  <c r="AC25"/>
  <c r="AC26"/>
  <c r="AC27"/>
  <c r="AB4"/>
  <c r="AC4" s="1"/>
  <c r="Z46"/>
  <c r="AA46" s="1"/>
  <c r="Z47"/>
  <c r="AA47" s="1"/>
  <c r="Z48"/>
  <c r="AA48" s="1"/>
  <c r="Z49"/>
  <c r="AA49" s="1"/>
  <c r="Z50"/>
  <c r="AA50" s="1"/>
  <c r="Z51"/>
  <c r="AA51" s="1"/>
  <c r="Z52"/>
  <c r="AA52" s="1"/>
  <c r="Z53"/>
  <c r="AA53" s="1"/>
  <c r="Z54"/>
  <c r="AA54" s="1"/>
  <c r="Z55"/>
  <c r="AA55" s="1"/>
  <c r="Z56"/>
  <c r="AA56" s="1"/>
  <c r="Z57"/>
  <c r="AA57" s="1"/>
  <c r="Z58"/>
  <c r="AA58" s="1"/>
  <c r="Z59"/>
  <c r="AA59" s="1"/>
  <c r="Z60"/>
  <c r="AA60" s="1"/>
  <c r="Z61"/>
  <c r="AA61" s="1"/>
  <c r="Z62"/>
  <c r="AA62" s="1"/>
  <c r="Z63"/>
  <c r="AA63" s="1"/>
  <c r="Z64"/>
  <c r="AA64" s="1"/>
  <c r="Z65"/>
  <c r="AA65" s="1"/>
  <c r="Z66"/>
  <c r="AA66" s="1"/>
  <c r="Z67"/>
  <c r="AA67" s="1"/>
  <c r="Z68"/>
  <c r="AA68" s="1"/>
  <c r="Z69"/>
  <c r="AA69" s="1"/>
  <c r="Z70"/>
  <c r="AA70" s="1"/>
  <c r="Z71"/>
  <c r="AA71" s="1"/>
  <c r="Z72"/>
  <c r="AA72" s="1"/>
  <c r="Z73"/>
  <c r="AA73" s="1"/>
  <c r="Z74"/>
  <c r="AA74" s="1"/>
  <c r="Z75"/>
  <c r="AA75" s="1"/>
  <c r="Z76"/>
  <c r="AA76" s="1"/>
  <c r="Z77"/>
  <c r="AA77" s="1"/>
  <c r="Z78"/>
  <c r="AA78" s="1"/>
  <c r="Z79"/>
  <c r="AA79" s="1"/>
  <c r="Z80"/>
  <c r="AA80" s="1"/>
  <c r="Z81"/>
  <c r="AA81" s="1"/>
  <c r="Z82"/>
  <c r="AA82" s="1"/>
  <c r="Z83"/>
  <c r="AA83" s="1"/>
  <c r="Z84"/>
  <c r="AA84" s="1"/>
  <c r="Z85"/>
  <c r="AA85" s="1"/>
  <c r="Z86"/>
  <c r="AA86" s="1"/>
  <c r="Z87"/>
  <c r="AA87" s="1"/>
  <c r="Z88"/>
  <c r="AA88" s="1"/>
  <c r="Z89"/>
  <c r="AA89" s="1"/>
  <c r="Z90"/>
  <c r="AA90" s="1"/>
  <c r="Z91"/>
  <c r="AA91" s="1"/>
  <c r="Z92"/>
  <c r="AA92" s="1"/>
  <c r="Z93"/>
  <c r="AA93" s="1"/>
  <c r="Z94"/>
  <c r="AA94" s="1"/>
  <c r="Z95"/>
  <c r="AA95" s="1"/>
  <c r="Z96"/>
  <c r="AA96" s="1"/>
  <c r="Z97"/>
  <c r="AA97" s="1"/>
  <c r="Z45"/>
  <c r="AA45" s="1"/>
  <c r="AA98" s="1"/>
  <c r="Z43"/>
  <c r="AA43" s="1"/>
  <c r="AA44" s="1"/>
  <c r="Z37"/>
  <c r="AA37" s="1"/>
  <c r="Z38"/>
  <c r="AA38" s="1"/>
  <c r="Z39"/>
  <c r="AA39" s="1"/>
  <c r="Z40"/>
  <c r="AA40" s="1"/>
  <c r="Z41"/>
  <c r="AA41" s="1"/>
  <c r="Z36"/>
  <c r="AA36" s="1"/>
  <c r="Z30"/>
  <c r="AA30" s="1"/>
  <c r="Z31"/>
  <c r="AA31" s="1"/>
  <c r="Z32"/>
  <c r="AA32" s="1"/>
  <c r="Z33"/>
  <c r="AA33" s="1"/>
  <c r="Z34"/>
  <c r="AA34" s="1"/>
  <c r="Z29"/>
  <c r="AA29" s="1"/>
  <c r="Z5"/>
  <c r="AA5" s="1"/>
  <c r="Z6"/>
  <c r="AA6" s="1"/>
  <c r="Z7"/>
  <c r="AA7" s="1"/>
  <c r="Z8"/>
  <c r="AA8" s="1"/>
  <c r="Z9"/>
  <c r="AA9" s="1"/>
  <c r="Z10"/>
  <c r="AA10" s="1"/>
  <c r="Z11"/>
  <c r="AA11" s="1"/>
  <c r="Z12"/>
  <c r="AA12" s="1"/>
  <c r="Z13"/>
  <c r="AA13" s="1"/>
  <c r="Z14"/>
  <c r="AA14" s="1"/>
  <c r="Z15"/>
  <c r="AA15" s="1"/>
  <c r="Z16"/>
  <c r="AA16" s="1"/>
  <c r="Z17"/>
  <c r="AA17" s="1"/>
  <c r="Z18"/>
  <c r="AA18" s="1"/>
  <c r="Z19"/>
  <c r="AA19" s="1"/>
  <c r="Z20"/>
  <c r="AA20" s="1"/>
  <c r="Z21"/>
  <c r="AA21" s="1"/>
  <c r="Z22"/>
  <c r="AA22" s="1"/>
  <c r="Z23"/>
  <c r="AA23" s="1"/>
  <c r="Z24"/>
  <c r="AA24" s="1"/>
  <c r="Z25"/>
  <c r="AA25" s="1"/>
  <c r="Z26"/>
  <c r="AA26" s="1"/>
  <c r="Z27"/>
  <c r="AA27" s="1"/>
  <c r="Z4"/>
  <c r="AA4" s="1"/>
  <c r="AA28" l="1"/>
  <c r="AA35"/>
  <c r="AA42"/>
  <c r="AB99"/>
  <c r="AC43"/>
  <c r="AC99" s="1"/>
  <c r="V99" s="1"/>
  <c r="X99" s="1"/>
  <c r="X10" i="5" l="1"/>
  <c r="Z10" s="1"/>
  <c r="Y10"/>
  <c r="AA10" s="1"/>
  <c r="Y6"/>
  <c r="X6"/>
  <c r="X9"/>
  <c r="Z9" s="1"/>
  <c r="Y9"/>
  <c r="AA9" s="1"/>
  <c r="X8"/>
  <c r="Z8" s="1"/>
  <c r="Y8"/>
  <c r="AA8" s="1"/>
  <c r="X7"/>
  <c r="Z7" s="1"/>
  <c r="F90" i="6"/>
  <c r="E90"/>
  <c r="F67"/>
  <c r="E67"/>
  <c r="F31"/>
  <c r="E31"/>
  <c r="F17"/>
  <c r="F109" s="1"/>
  <c r="E17"/>
  <c r="E109" s="1"/>
  <c r="B109"/>
  <c r="Y7" i="5"/>
  <c r="AA7" s="1"/>
  <c r="AA6" l="1"/>
  <c r="AA11" s="1"/>
  <c r="Y11"/>
  <c r="Z6"/>
  <c r="Z11" s="1"/>
  <c r="X11"/>
</calcChain>
</file>

<file path=xl/sharedStrings.xml><?xml version="1.0" encoding="utf-8"?>
<sst xmlns="http://schemas.openxmlformats.org/spreadsheetml/2006/main" count="969" uniqueCount="410">
  <si>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</si>
  <si>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</si>
  <si>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</si>
  <si>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</si>
  <si>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</si>
  <si>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</si>
  <si>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</si>
  <si>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</si>
  <si>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</si>
  <si>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</si>
  <si>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</si>
  <si>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</si>
  <si>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</si>
  <si>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</si>
  <si>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</si>
  <si>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</si>
  <si>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</si>
  <si>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</si>
  <si>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</si>
  <si>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</si>
  <si>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</si>
  <si>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</si>
  <si>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</si>
  <si>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</si>
  <si>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</si>
  <si>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</si>
  <si>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</si>
  <si>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</si>
  <si>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</si>
  <si>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</si>
  <si>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</si>
  <si>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</si>
  <si>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</si>
  <si>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</si>
  <si>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</si>
  <si>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</si>
  <si>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</si>
  <si>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</si>
  <si>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</si>
  <si>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</si>
  <si>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</si>
  <si>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</si>
  <si>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</si>
  <si>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</si>
  <si>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</si>
  <si>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</si>
  <si>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</si>
  <si>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</si>
  <si>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</si>
  <si>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</si>
  <si>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</si>
  <si>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</si>
  <si>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</si>
  <si>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</si>
  <si>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</si>
  <si>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</si>
  <si>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</si>
  <si>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</si>
  <si>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</si>
  <si>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</si>
  <si>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</si>
  <si>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</si>
  <si>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</si>
  <si>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</si>
  <si>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</si>
  <si>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</si>
  <si>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</si>
  <si>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</si>
  <si>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</si>
  <si>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</si>
  <si>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</si>
  <si>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</si>
  <si>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</si>
  <si>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</si>
  <si>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</si>
  <si>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</si>
  <si>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</si>
  <si>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</si>
  <si>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</si>
  <si>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</si>
  <si>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</si>
  <si>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مهر ايرانيان</t>
  </si>
  <si>
    <t>ممتاز</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</si>
  <si>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</si>
  <si>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</si>
  <si>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</si>
  <si>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</si>
  <si>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</si>
  <si>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</si>
  <si>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</si>
  <si>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</si>
  <si>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</si>
  <si>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</si>
  <si>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</si>
  <si>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</si>
  <si>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</si>
  <si>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</si>
  <si>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</si>
  <si>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</si>
  <si>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</si>
  <si>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</si>
  <si>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</si>
  <si>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</si>
  <si>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</si>
  <si>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</si>
  <si>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</si>
  <si>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</si>
  <si>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</si>
  <si>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</si>
  <si>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</si>
  <si>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</si>
  <si>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</si>
  <si>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</si>
  <si>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</si>
  <si>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</si>
  <si>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</si>
  <si>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</si>
  <si>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</si>
  <si>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</si>
  <si>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</si>
  <si>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آرين</t>
  </si>
  <si>
    <t>کارگزاری آراد ایرانیان(گلچین)</t>
  </si>
  <si>
    <t>1387/03/18</t>
  </si>
  <si>
    <t>کاسپين مهر ايرانيان</t>
  </si>
  <si>
    <t>کارگزاری کاسپین مهر ایرانیان</t>
  </si>
  <si>
    <t>1387/05/05</t>
  </si>
  <si>
    <t>آگاه</t>
  </si>
  <si>
    <t>1387/05/16</t>
  </si>
  <si>
    <t>بانك تجارت</t>
  </si>
  <si>
    <t>کارگزاری بانک تجارت</t>
  </si>
  <si>
    <t>1387/05/21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</si>
  <si>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</si>
  <si>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</si>
  <si>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</si>
  <si>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</si>
  <si>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</si>
  <si>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</si>
  <si>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</si>
  <si>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</si>
  <si>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</si>
  <si>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</si>
  <si>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</si>
  <si>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</si>
  <si>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</si>
  <si>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</si>
  <si>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</si>
  <si>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</si>
  <si>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</si>
  <si>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</si>
  <si>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</si>
  <si>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</si>
  <si>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</si>
  <si>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</si>
  <si>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</si>
  <si>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</si>
  <si>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</si>
  <si>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</si>
  <si>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</si>
  <si>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</si>
  <si>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</si>
  <si>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</si>
  <si>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</si>
  <si>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</si>
  <si>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</si>
  <si>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</si>
  <si>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</si>
  <si>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نوين</t>
  </si>
  <si>
    <t>کارگزاری تأمین سرمایه نوین</t>
  </si>
  <si>
    <t>گنجینه بهمن</t>
  </si>
  <si>
    <t>کارگزاری بهمن</t>
  </si>
  <si>
    <t>1389/01/30</t>
  </si>
  <si>
    <t>بورس 24</t>
  </si>
  <si>
    <t>نوانديشان بازار سرمايه</t>
  </si>
  <si>
    <t>کارگزاری نواندیشان بازارسرمایه</t>
  </si>
  <si>
    <t>1389/02/13</t>
  </si>
  <si>
    <t>رفاه</t>
  </si>
  <si>
    <t>کارگزاری بانک رفاه</t>
  </si>
  <si>
    <t>1389/04/16</t>
  </si>
  <si>
    <t>بيمه دي</t>
  </si>
  <si>
    <t>1389/04/20</t>
  </si>
  <si>
    <t>اميد ايرانيان</t>
  </si>
  <si>
    <t>1389/05/04</t>
  </si>
  <si>
    <t>فيروزه</t>
  </si>
  <si>
    <t>1389/05/24</t>
  </si>
  <si>
    <t>ارگ</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</si>
  <si>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</si>
  <si>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</si>
  <si>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</si>
  <si>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</si>
  <si>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</si>
  <si>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</si>
  <si>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</si>
  <si>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</si>
  <si>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</si>
  <si>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</si>
  <si>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</si>
  <si>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</si>
  <si>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</si>
  <si>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</si>
  <si>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</si>
  <si>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</si>
  <si>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</si>
  <si>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</si>
  <si>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</si>
  <si>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اميد سهم</t>
  </si>
  <si>
    <t>کارگزاری امید سهم</t>
  </si>
  <si>
    <t>1389/12/23</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</si>
  <si>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</si>
  <si>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</si>
  <si>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</si>
  <si>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</si>
  <si>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</si>
  <si>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</si>
  <si>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</si>
  <si>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</si>
  <si>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</si>
  <si>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</si>
  <si>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</si>
  <si>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</si>
  <si>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</si>
  <si>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</si>
  <si>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</si>
  <si>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</si>
  <si>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</si>
  <si>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</si>
  <si>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</si>
  <si>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</si>
  <si>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</si>
  <si>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آرمان</t>
  </si>
  <si>
    <t>سرمایه گذاری ملت ایران زمین</t>
  </si>
  <si>
    <t>یکم دانا</t>
  </si>
  <si>
    <t>کارگزاری توسعه اندیشه دانا</t>
  </si>
  <si>
    <t>آسمان یکم</t>
  </si>
  <si>
    <t>شرکت سبدگردان آسمان</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</si>
  <si>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</si>
  <si>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</si>
  <si>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</si>
  <si>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</si>
  <si>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</si>
  <si>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</si>
  <si>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</si>
  <si>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</si>
  <si>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</si>
  <si>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</si>
  <si>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</si>
  <si>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</si>
  <si>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</si>
  <si>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</si>
  <si>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شرکت تامین سرمایه آرمان</t>
  </si>
  <si>
    <t>1391/08/01</t>
  </si>
  <si>
    <t>÷</t>
  </si>
  <si>
    <t>نیکان پارس</t>
  </si>
  <si>
    <t>شرکت کارگزاری پارس نمودگر</t>
  </si>
  <si>
    <t>کوثر</t>
  </si>
  <si>
    <t>شرکت کارگزاری بانک صنعت و معدن</t>
  </si>
  <si>
    <t>1391/12/08</t>
  </si>
  <si>
    <t>توسعه بازار سرمایه</t>
  </si>
  <si>
    <t>شرکت تامین سرمایه امین</t>
  </si>
  <si>
    <t>امید توسعه</t>
  </si>
  <si>
    <t>شرکت کارگزاری مفید</t>
  </si>
  <si>
    <t>1391/12/12</t>
  </si>
  <si>
    <t>پارس گستر</t>
  </si>
  <si>
    <t>شرکت کارگزاری پارس گستر خبره</t>
  </si>
  <si>
    <t>1391/12/23</t>
  </si>
  <si>
    <t>1391/11/25</t>
  </si>
  <si>
    <t>ردیف</t>
  </si>
  <si>
    <t xml:space="preserve">نام </t>
  </si>
  <si>
    <t>ارزش صندوق</t>
  </si>
  <si>
    <t>ترکیب داراییهای صندوق(%)</t>
  </si>
  <si>
    <t>سایر( ماه قبل)</t>
  </si>
  <si>
    <t>(میلیون ریال)</t>
  </si>
  <si>
    <t>سهام</t>
  </si>
  <si>
    <t>اوراق مشارکت</t>
  </si>
  <si>
    <t>نقد*</t>
  </si>
  <si>
    <t>سایر**</t>
  </si>
  <si>
    <t xml:space="preserve"> امین صبار (امین گلوبال)</t>
  </si>
  <si>
    <t xml:space="preserve"> یکم ایرانیان</t>
  </si>
  <si>
    <t>کل صندوقهای سرمایه گذاری در اوراق بهادار با درآمد ثابت</t>
  </si>
  <si>
    <t>تجربه ایرانیان</t>
  </si>
  <si>
    <t>کل صندوقهای سرمایه گذاری مختلط</t>
  </si>
  <si>
    <t xml:space="preserve"> ممتاز</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</si>
  <si>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</si>
  <si>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</si>
  <si>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</si>
  <si>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</si>
  <si>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</si>
  <si>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</si>
  <si>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</si>
  <si>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</si>
  <si>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</si>
  <si>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</si>
  <si>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</si>
  <si>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</si>
  <si>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</si>
  <si>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</si>
  <si>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</si>
  <si>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</si>
  <si>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</si>
  <si>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</si>
  <si>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</si>
  <si>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</si>
  <si>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 خبرگان</t>
  </si>
  <si>
    <t xml:space="preserve">نواندیشان                             </t>
  </si>
  <si>
    <t xml:space="preserve"> نوین</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</si>
  <si>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</si>
  <si>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</si>
  <si>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</si>
  <si>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</si>
  <si>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</si>
  <si>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</si>
  <si>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</si>
  <si>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</si>
  <si>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</si>
  <si>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</si>
  <si>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امید سهم</t>
  </si>
  <si>
    <t xml:space="preserve"> کارگزاری بانک تجارت</t>
  </si>
  <si>
    <t>بیمه دی</t>
  </si>
  <si>
    <t xml:space="preserve"> امین کارآفرین</t>
  </si>
  <si>
    <t>آرین( گلچین)</t>
  </si>
  <si>
    <t xml:space="preserve"> صنعت و معدن</t>
  </si>
  <si>
    <t xml:space="preserve"> پارس</t>
  </si>
  <si>
    <t>فیروزه</t>
  </si>
  <si>
    <t>مهر شریعه</t>
  </si>
  <si>
    <t>امید ایرانیان</t>
  </si>
  <si>
    <t>کل صندوقهای سرمایه گذاری در اندازه کوچک</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</si>
  <si>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</si>
  <si>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</si>
  <si>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</si>
  <si>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</si>
  <si>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</si>
  <si>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</si>
  <si>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</si>
  <si>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</si>
  <si>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</si>
  <si>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</si>
  <si>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</si>
  <si>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</si>
  <si>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</si>
  <si>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پارسيان</t>
  </si>
  <si>
    <t>امين صبار(امین گلوبال)</t>
  </si>
  <si>
    <t>بانک گردشگري</t>
  </si>
  <si>
    <t>کل صندوق های سرمایه گذاری در اوراق بهادار با درآمد ثابت</t>
  </si>
  <si>
    <t>کل صندوق های سرمایه گذاری مختلط</t>
  </si>
  <si>
    <t>سپهر اول بانک صادرات</t>
  </si>
  <si>
    <t>کل صندوق های سرمایه گذاری در اندازه بزرگ</t>
  </si>
  <si>
    <t>کارآفرينان برتر</t>
  </si>
  <si>
    <t>صباتامین</t>
  </si>
  <si>
    <t>ایساتیس پویا</t>
  </si>
  <si>
    <t>کل صندوق های سرمایه گذاری در اندازه کوچک</t>
  </si>
  <si>
    <t>کل صندوق های سرمایه گذاری</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</si>
  <si>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</si>
  <si>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</si>
  <si>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</si>
  <si>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</si>
  <si>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</si>
  <si>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</si>
  <si>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</si>
  <si>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</si>
  <si>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</si>
  <si>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</si>
  <si>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</si>
  <si>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فروردین</t>
  </si>
  <si>
    <t>اردیبهشت</t>
  </si>
  <si>
    <t>خرداد</t>
  </si>
  <si>
    <t>مرداد</t>
  </si>
  <si>
    <t>شهریور</t>
  </si>
  <si>
    <t>مهر</t>
  </si>
  <si>
    <t>آبان</t>
  </si>
  <si>
    <t>آذر</t>
  </si>
  <si>
    <t>دی</t>
  </si>
  <si>
    <t>بهمن</t>
  </si>
  <si>
    <t>مابه التفاوت خرید و فروش</t>
  </si>
  <si>
    <t>مابه التفاوت صدور و ابطال</t>
  </si>
  <si>
    <t>اسفند</t>
  </si>
  <si>
    <t xml:space="preserve">تیر </t>
  </si>
  <si>
    <t>در اوراق بهادار با درآمد ثابت</t>
  </si>
  <si>
    <t>در سهام (در اندازه بزرگ)</t>
  </si>
  <si>
    <t>در سهام (در اندازه کوچک)</t>
  </si>
  <si>
    <t>شاخصی</t>
  </si>
  <si>
    <t>جمع</t>
  </si>
  <si>
    <t>بازدهی بیشتر از 46درصد</t>
  </si>
  <si>
    <t>بازدهی بیشتر از 36درصد و کمتر از 46 درصد</t>
  </si>
  <si>
    <t>بازدهی کمتر از 36درصد و بیشتر از 20 درصد</t>
  </si>
  <si>
    <t xml:space="preserve">بازدهی کمتر از 20درصد </t>
  </si>
  <si>
    <t>ارزش</t>
  </si>
  <si>
    <t xml:space="preserve">تعداد سرمایه گذاران </t>
  </si>
  <si>
    <t>جمع کل</t>
  </si>
  <si>
    <t>صندوق هایی که طی سال گذشته مجوز دریافت کرده و بازدهی سال گذشته برای آنها محاسبه نشده است</t>
  </si>
  <si>
    <t>سالانه</t>
  </si>
  <si>
    <t>گواهی سپرده</t>
  </si>
  <si>
    <t>کل صندوق های سرمایه گذاری شاخصی</t>
  </si>
  <si>
    <t>ارش صندوق در پایان فروردین 1392 (میلیون ریال)</t>
  </si>
  <si>
    <t>ارزش صندوق در پایان سال 1391 (میلیون ريال)</t>
  </si>
  <si>
    <t>وضعیت صندوقهای سرمایه گذاری در پایان سال 1391 و پایان فروردین ماه سال 1392(پیوست 1)</t>
  </si>
  <si>
    <t>فروردین ماه 1392</t>
  </si>
  <si>
    <t>از ابتدای اردیبهشت ماه سال1391*</t>
  </si>
  <si>
    <t>از اردیبهشت ماه سال1391</t>
  </si>
  <si>
    <t>یکم کارگزاری بانک کشاورزی</t>
  </si>
  <si>
    <t>ماه گذشته (فروردین ماه1392)</t>
  </si>
  <si>
    <r>
      <t>ارزش معاملات سهام و حق تقدم سهام صندوق ها در بازار بورس اوراق بهادار تهران و بازار اول فرابورس ایران</t>
    </r>
    <r>
      <rPr>
        <b/>
        <sz val="8"/>
        <color theme="5" tint="0.79998168889431442"/>
        <rFont val="B Nazanin"/>
        <charset val="178"/>
      </rPr>
      <t>(میلیون ریال)</t>
    </r>
  </si>
  <si>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</si>
  <si>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 xml:space="preserve">  *تاریخ گزارشگری: منتهی به 1392/01/31 </t>
  </si>
  <si>
    <t>توضیح1: ارزش ریالی معاملات صندوق ها در فروردین ماه شامل خرید و فروش، مبلغ 1،432 میلیارد ریال بوده است.</t>
  </si>
  <si>
    <t>توضیح2: ارزش ریالی معاملات بورس اوراق بهادار تهران در فروردین ماه شامل (خرد و بلوک)، مبلغ  25،188 میلیارد ریال بوده است.</t>
  </si>
  <si>
    <t xml:space="preserve"> </t>
  </si>
  <si>
    <t>سپرده بانکی</t>
  </si>
  <si>
    <t>و</t>
  </si>
  <si>
    <r>
      <t>نسبت فعالیت معاملاتی و سرمایه گذاران صندوق های سرمایه گذاری تا پایان فروردین ماه سال 1392</t>
    </r>
    <r>
      <rPr>
        <b/>
        <i/>
        <sz val="12"/>
        <color theme="6" tint="0.79998168889431442"/>
        <rFont val="B Nazanin"/>
        <charset val="178"/>
      </rPr>
      <t>(پیوست 4)</t>
    </r>
  </si>
  <si>
    <r>
      <t xml:space="preserve">ترکیب داراییهای صندوقهای سرمایه گذاری در فروردین ماه 1392 </t>
    </r>
    <r>
      <rPr>
        <b/>
        <sz val="11"/>
        <color theme="4" tint="0.79998168889431442"/>
        <rFont val="B Nazanin"/>
        <charset val="178"/>
      </rPr>
      <t>(پیوست 2)</t>
    </r>
  </si>
  <si>
    <r>
      <t xml:space="preserve">حجم معاملات سهام و حق تقدم سهام بازار بورس اوراق بهادار تهران و بازار اول فرابورس ایران و صدور و ابطال صندوق های سرمایه گذاری تا تاریخ 1392/01/31 </t>
    </r>
    <r>
      <rPr>
        <b/>
        <i/>
        <sz val="12"/>
        <color theme="5" tint="0.79998168889431442"/>
        <rFont val="B Nazanin"/>
        <charset val="178"/>
      </rPr>
      <t>(پیوست 3)</t>
    </r>
  </si>
</sst>
</file>

<file path=xl/styles.xml><?xml version="1.0" encoding="utf-8"?>
<styleSheet xmlns="http://schemas.openxmlformats.org/spreadsheetml/2006/main">
  <numFmts count="2">
    <numFmt numFmtId="164" formatCode="#,##0_-;\(#,##0\)"/>
    <numFmt numFmtId="165" formatCode="0.0000"/>
  </numFmts>
  <fonts count="79">
    <font>
      <sz val="11"/>
      <color theme="1"/>
      <name val="Arial"/>
      <family val="2"/>
      <scheme val="minor"/>
    </font>
    <font>
      <sz val="11"/>
      <color theme="1"/>
      <name val="Arial"/>
      <family val="2"/>
      <charset val="178"/>
      <scheme val="minor"/>
    </font>
    <font>
      <sz val="11"/>
      <color theme="1"/>
      <name val="Arial"/>
      <family val="2"/>
      <scheme val="minor"/>
    </font>
    <font>
      <sz val="11"/>
      <color theme="1"/>
      <name val="B Zar"/>
      <charset val="178"/>
    </font>
    <font>
      <sz val="12"/>
      <name val="B Zar"/>
      <charset val="178"/>
    </font>
    <font>
      <sz val="18"/>
      <name val="B Zar"/>
      <charset val="178"/>
    </font>
    <font>
      <sz val="20"/>
      <name val="B Nazanin"/>
      <charset val="178"/>
    </font>
    <font>
      <sz val="25"/>
      <name val="B Nazanin"/>
      <charset val="178"/>
    </font>
    <font>
      <sz val="25"/>
      <color theme="1"/>
      <name val="B Nazanin"/>
      <charset val="178"/>
    </font>
    <font>
      <sz val="11"/>
      <color theme="1"/>
      <name val="B Nazanin"/>
      <charset val="178"/>
    </font>
    <font>
      <sz val="11"/>
      <name val="Arial"/>
      <family val="2"/>
      <charset val="178"/>
      <scheme val="minor"/>
    </font>
    <font>
      <sz val="10"/>
      <name val="Arial"/>
      <family val="2"/>
    </font>
    <font>
      <sz val="13"/>
      <name val="B Zar"/>
      <charset val="178"/>
    </font>
    <font>
      <b/>
      <sz val="14"/>
      <color theme="1"/>
      <name val="B Nazanin"/>
      <charset val="178"/>
    </font>
    <font>
      <b/>
      <sz val="12"/>
      <color theme="1"/>
      <name val="B Nazanin"/>
      <charset val="178"/>
    </font>
    <font>
      <sz val="12"/>
      <color indexed="8"/>
      <name val="B Nazanin"/>
      <charset val="178"/>
    </font>
    <font>
      <sz val="11"/>
      <name val="B Nazanin"/>
      <charset val="178"/>
    </font>
    <font>
      <sz val="12"/>
      <name val="B Nazanin"/>
      <charset val="178"/>
    </font>
    <font>
      <sz val="10"/>
      <color indexed="8"/>
      <name val="B Nazanin"/>
      <charset val="178"/>
    </font>
    <font>
      <sz val="11"/>
      <color theme="1"/>
      <name val="B Lotus"/>
      <charset val="178"/>
    </font>
    <font>
      <sz val="10"/>
      <name val="B Nazanin"/>
      <charset val="178"/>
    </font>
    <font>
      <sz val="12"/>
      <color theme="1"/>
      <name val="B Nazanin"/>
      <charset val="178"/>
    </font>
    <font>
      <sz val="11"/>
      <color indexed="8"/>
      <name val="B Nazanin"/>
      <charset val="178"/>
    </font>
    <font>
      <sz val="13"/>
      <color theme="1"/>
      <name val="B Nazanin"/>
      <charset val="178"/>
    </font>
    <font>
      <sz val="13"/>
      <name val="B Nazanin"/>
      <charset val="178"/>
    </font>
    <font>
      <b/>
      <sz val="11"/>
      <color theme="1"/>
      <name val="B Nazanin"/>
      <charset val="178"/>
    </font>
    <font>
      <sz val="9"/>
      <color theme="1"/>
      <name val="B Nazanin"/>
      <charset val="178"/>
    </font>
    <font>
      <sz val="10"/>
      <color theme="1"/>
      <name val="Arial"/>
      <family val="2"/>
      <scheme val="minor"/>
    </font>
    <font>
      <sz val="9"/>
      <name val="B Nazanin"/>
      <charset val="178"/>
    </font>
    <font>
      <sz val="9"/>
      <color theme="1"/>
      <name val="Arial"/>
      <family val="2"/>
      <scheme val="minor"/>
    </font>
    <font>
      <b/>
      <sz val="9"/>
      <color theme="1"/>
      <name val="Arial"/>
      <family val="2"/>
      <scheme val="minor"/>
    </font>
    <font>
      <b/>
      <sz val="9"/>
      <name val="B Nazanin"/>
      <charset val="178"/>
    </font>
    <font>
      <b/>
      <sz val="11"/>
      <color theme="1"/>
      <name val="Arial"/>
      <family val="2"/>
      <scheme val="minor"/>
    </font>
    <font>
      <sz val="25"/>
      <color theme="1"/>
      <name val="B Zar"/>
      <charset val="178"/>
    </font>
    <font>
      <sz val="25"/>
      <name val="B Zar"/>
      <charset val="178"/>
    </font>
    <font>
      <sz val="14"/>
      <color theme="1"/>
      <name val="B Zar"/>
      <charset val="178"/>
    </font>
    <font>
      <sz val="14"/>
      <name val="B Nazanin"/>
      <charset val="178"/>
    </font>
    <font>
      <b/>
      <sz val="14"/>
      <color theme="4" tint="0.79998168889431442"/>
      <name val="B Nazanin"/>
      <charset val="178"/>
    </font>
    <font>
      <sz val="11"/>
      <color theme="4" tint="0.79998168889431442"/>
      <name val="B Nazanin"/>
      <charset val="178"/>
    </font>
    <font>
      <b/>
      <sz val="12"/>
      <color theme="4" tint="0.79998168889431442"/>
      <name val="B Nazanin"/>
      <charset val="178"/>
    </font>
    <font>
      <b/>
      <sz val="11"/>
      <color theme="4" tint="0.79998168889431442"/>
      <name val="B Nazanin"/>
      <charset val="178"/>
    </font>
    <font>
      <b/>
      <i/>
      <sz val="25"/>
      <color theme="5" tint="0.79998168889431442"/>
      <name val="B Nazanin"/>
      <charset val="178"/>
    </font>
    <font>
      <sz val="16"/>
      <color theme="5" tint="0.79998168889431442"/>
      <name val="B Zar"/>
      <charset val="178"/>
    </font>
    <font>
      <b/>
      <sz val="16"/>
      <color theme="5" tint="0.79998168889431442"/>
      <name val="B Nazanin"/>
      <charset val="178"/>
    </font>
    <font>
      <sz val="14"/>
      <color theme="5" tint="0.79998168889431442"/>
      <name val="B Zar"/>
      <charset val="178"/>
    </font>
    <font>
      <sz val="28"/>
      <color theme="5" tint="0.79998168889431442"/>
      <name val="B Zar"/>
      <charset val="178"/>
    </font>
    <font>
      <sz val="13"/>
      <color theme="5" tint="0.79998168889431442"/>
      <name val="B Zar"/>
      <charset val="178"/>
    </font>
    <font>
      <sz val="11"/>
      <color theme="5" tint="0.79998168889431442"/>
      <name val="B Nazanin"/>
      <charset val="178"/>
    </font>
    <font>
      <b/>
      <sz val="14"/>
      <color theme="5" tint="0.79998168889431442"/>
      <name val="B Nazanin"/>
      <charset val="178"/>
    </font>
    <font>
      <b/>
      <sz val="12"/>
      <color theme="5" tint="0.79998168889431442"/>
      <name val="B Nazanin"/>
      <charset val="178"/>
    </font>
    <font>
      <b/>
      <sz val="8"/>
      <color theme="5" tint="0.79998168889431442"/>
      <name val="B Nazanin"/>
      <charset val="178"/>
    </font>
    <font>
      <b/>
      <i/>
      <sz val="15"/>
      <color theme="5" tint="0.79998168889431442"/>
      <name val="B Nazanin"/>
      <charset val="178"/>
    </font>
    <font>
      <i/>
      <sz val="11"/>
      <color theme="6" tint="0.79998168889431442"/>
      <name val="B Nazanin"/>
      <charset val="178"/>
    </font>
    <font>
      <b/>
      <i/>
      <sz val="14"/>
      <color theme="6" tint="0.79998168889431442"/>
      <name val="B Nazanin"/>
      <charset val="178"/>
    </font>
    <font>
      <b/>
      <i/>
      <sz val="12"/>
      <color theme="6" tint="0.79998168889431442"/>
      <name val="B Nazanin"/>
      <charset val="178"/>
    </font>
    <font>
      <b/>
      <sz val="11"/>
      <name val="B Nazanin"/>
      <charset val="178"/>
    </font>
    <font>
      <b/>
      <sz val="10"/>
      <name val="B Nazanin"/>
      <charset val="178"/>
    </font>
    <font>
      <b/>
      <sz val="10"/>
      <color indexed="8"/>
      <name val="B Nazanin"/>
      <charset val="178"/>
    </font>
    <font>
      <b/>
      <sz val="12"/>
      <color indexed="8"/>
      <name val="B Nazanin"/>
      <charset val="178"/>
    </font>
    <font>
      <b/>
      <sz val="12"/>
      <color theme="1"/>
      <name val="Arial"/>
      <family val="2"/>
      <scheme val="minor"/>
    </font>
    <font>
      <b/>
      <sz val="12"/>
      <name val="B Nazanin"/>
      <charset val="178"/>
    </font>
    <font>
      <b/>
      <sz val="13"/>
      <name val="B Nazanin"/>
      <charset val="178"/>
    </font>
    <font>
      <b/>
      <sz val="13"/>
      <color indexed="8"/>
      <name val="B Nazanin"/>
      <charset val="178"/>
    </font>
    <font>
      <b/>
      <sz val="13"/>
      <color theme="1"/>
      <name val="Arial"/>
      <family val="2"/>
      <scheme val="minor"/>
    </font>
    <font>
      <b/>
      <sz val="13"/>
      <name val="Arial"/>
      <family val="2"/>
      <scheme val="minor"/>
    </font>
    <font>
      <b/>
      <sz val="13"/>
      <color theme="1"/>
      <name val="B Nazanin"/>
      <charset val="178"/>
    </font>
    <font>
      <b/>
      <sz val="25"/>
      <color theme="1"/>
      <name val="B Zar"/>
      <charset val="178"/>
    </font>
    <font>
      <b/>
      <sz val="25"/>
      <name val="B Nazanin"/>
      <charset val="178"/>
    </font>
    <font>
      <b/>
      <sz val="20"/>
      <name val="B Nazanin"/>
      <charset val="178"/>
    </font>
    <font>
      <b/>
      <sz val="14"/>
      <color theme="1"/>
      <name val="B Zar"/>
      <charset val="178"/>
    </font>
    <font>
      <b/>
      <sz val="26"/>
      <color theme="1"/>
      <name val="B Zar"/>
      <charset val="178"/>
    </font>
    <font>
      <b/>
      <sz val="26"/>
      <name val="B Nazanin"/>
      <charset val="178"/>
    </font>
    <font>
      <b/>
      <sz val="25"/>
      <name val="B Zar"/>
      <charset val="178"/>
    </font>
    <font>
      <b/>
      <sz val="25"/>
      <color rgb="FFFF0000"/>
      <name val="B Nazanin"/>
      <charset val="178"/>
    </font>
    <font>
      <b/>
      <sz val="10"/>
      <color theme="1"/>
      <name val="B Nazanin"/>
      <charset val="178"/>
    </font>
    <font>
      <b/>
      <sz val="9"/>
      <color theme="1"/>
      <name val="B Nazanin"/>
      <charset val="178"/>
    </font>
    <font>
      <sz val="16"/>
      <name val="B Nazanin"/>
      <charset val="178"/>
    </font>
    <font>
      <b/>
      <sz val="16"/>
      <name val="B Nazanin"/>
      <charset val="178"/>
    </font>
    <font>
      <b/>
      <i/>
      <sz val="12"/>
      <color theme="5" tint="0.79998168889431442"/>
      <name val="B Nazanin"/>
      <charset val="178"/>
    </font>
  </fonts>
  <fills count="19">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0000"/>
        <bgColor indexed="64"/>
      </patternFill>
    </fill>
    <fill>
      <patternFill patternType="solid">
        <fgColor theme="5" tint="0.39997558519241921"/>
        <bgColor indexed="64"/>
      </patternFill>
    </fill>
    <fill>
      <patternFill patternType="solid">
        <fgColor rgb="FFAA6346"/>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499984740745262"/>
        <bgColor indexed="64"/>
      </patternFill>
    </fill>
    <fill>
      <patternFill patternType="solid">
        <fgColor theme="9" tint="0.39997558519241921"/>
        <bgColor indexed="64"/>
      </patternFill>
    </fill>
    <fill>
      <patternFill patternType="solid">
        <fgColor rgb="FF663300"/>
        <bgColor indexed="64"/>
      </patternFill>
    </fill>
    <fill>
      <patternFill patternType="solid">
        <fgColor rgb="FF92D050"/>
        <bgColor indexed="64"/>
      </patternFill>
    </fill>
  </fills>
  <borders count="49">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diagonal/>
    </border>
    <border>
      <left/>
      <right/>
      <top style="medium">
        <color indexed="64"/>
      </top>
      <bottom style="medium">
        <color indexed="64"/>
      </bottom>
      <diagonal/>
    </border>
    <border>
      <left/>
      <right style="thin">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bottom/>
      <diagonal/>
    </border>
  </borders>
  <cellStyleXfs count="4">
    <xf numFmtId="0" fontId="0" fillId="0" borderId="0"/>
    <xf numFmtId="0" fontId="1" fillId="0" borderId="0"/>
    <xf numFmtId="0" fontId="2" fillId="0" borderId="0"/>
    <xf numFmtId="0" fontId="11" fillId="0" borderId="0"/>
  </cellStyleXfs>
  <cellXfs count="478">
    <xf numFmtId="0" fontId="0" fillId="0" borderId="0" xfId="0"/>
    <xf numFmtId="0" fontId="3" fillId="0" borderId="0" xfId="0" applyFont="1" applyAlignment="1">
      <alignment readingOrder="2"/>
    </xf>
    <xf numFmtId="0" fontId="4" fillId="0" borderId="0" xfId="0" applyFont="1" applyAlignment="1">
      <alignment horizontal="right" readingOrder="2"/>
    </xf>
    <xf numFmtId="0" fontId="5" fillId="0" borderId="0" xfId="0" applyFont="1" applyAlignment="1">
      <alignment horizontal="right" readingOrder="2"/>
    </xf>
    <xf numFmtId="0" fontId="5" fillId="0" borderId="0" xfId="0" applyFont="1" applyAlignment="1">
      <alignment horizontal="center" readingOrder="2"/>
    </xf>
    <xf numFmtId="1" fontId="3" fillId="0" borderId="0" xfId="0" applyNumberFormat="1" applyFont="1" applyAlignment="1">
      <alignment readingOrder="2"/>
    </xf>
    <xf numFmtId="0" fontId="3" fillId="0" borderId="0" xfId="0" applyFont="1" applyAlignment="1">
      <alignment horizontal="center" vertical="center" readingOrder="2"/>
    </xf>
    <xf numFmtId="1" fontId="7" fillId="0" borderId="2" xfId="0" applyNumberFormat="1" applyFont="1" applyFill="1" applyBorder="1" applyAlignment="1">
      <alignment horizontal="center" vertical="center" readingOrder="2"/>
    </xf>
    <xf numFmtId="0" fontId="9" fillId="0" borderId="0" xfId="0" applyFont="1" applyAlignment="1">
      <alignment horizontal="center" vertical="center" readingOrder="2"/>
    </xf>
    <xf numFmtId="2" fontId="0" fillId="0" borderId="0" xfId="0" applyNumberFormat="1"/>
    <xf numFmtId="2" fontId="9" fillId="0" borderId="0" xfId="0" applyNumberFormat="1" applyFont="1"/>
    <xf numFmtId="0" fontId="10" fillId="0" borderId="0" xfId="0" applyFont="1"/>
    <xf numFmtId="0" fontId="9" fillId="0" borderId="9" xfId="0" applyFont="1" applyFill="1" applyBorder="1"/>
    <xf numFmtId="0" fontId="9" fillId="0" borderId="0" xfId="0" applyFont="1" applyFill="1"/>
    <xf numFmtId="0" fontId="9" fillId="0" borderId="0" xfId="0" applyFont="1"/>
    <xf numFmtId="0" fontId="9" fillId="0" borderId="0" xfId="0" applyFont="1" applyAlignment="1">
      <alignment horizontal="center"/>
    </xf>
    <xf numFmtId="3" fontId="0" fillId="0" borderId="0" xfId="0" applyNumberFormat="1"/>
    <xf numFmtId="9" fontId="0" fillId="0" borderId="0" xfId="0" applyNumberFormat="1"/>
    <xf numFmtId="0" fontId="3" fillId="0" borderId="0" xfId="0" applyFont="1" applyFill="1" applyAlignment="1">
      <alignment readingOrder="2"/>
    </xf>
    <xf numFmtId="0" fontId="6" fillId="0" borderId="2" xfId="0" applyNumberFormat="1" applyFont="1" applyFill="1" applyBorder="1" applyAlignment="1">
      <alignment horizontal="center" vertical="center" readingOrder="2"/>
    </xf>
    <xf numFmtId="0" fontId="6" fillId="0" borderId="2" xfId="0" applyFont="1" applyFill="1" applyBorder="1" applyAlignment="1">
      <alignment vertical="center" readingOrder="2"/>
    </xf>
    <xf numFmtId="3" fontId="8" fillId="0" borderId="2" xfId="0" applyNumberFormat="1" applyFont="1" applyFill="1" applyBorder="1" applyAlignment="1">
      <alignment horizontal="center" vertical="center" readingOrder="2"/>
    </xf>
    <xf numFmtId="3" fontId="7" fillId="0" borderId="2" xfId="0" applyNumberFormat="1" applyFont="1" applyFill="1" applyBorder="1" applyAlignment="1">
      <alignment horizontal="center" vertical="center"/>
    </xf>
    <xf numFmtId="2" fontId="7" fillId="0" borderId="2" xfId="0" applyNumberFormat="1" applyFont="1" applyFill="1" applyBorder="1" applyAlignment="1">
      <alignment horizontal="center" vertical="center" readingOrder="1"/>
    </xf>
    <xf numFmtId="0" fontId="7" fillId="0" borderId="2" xfId="0" applyFont="1" applyFill="1" applyBorder="1" applyAlignment="1">
      <alignment horizontal="center" vertical="center" readingOrder="2"/>
    </xf>
    <xf numFmtId="3" fontId="7" fillId="0" borderId="2" xfId="0" applyNumberFormat="1" applyFont="1" applyFill="1" applyBorder="1" applyAlignment="1">
      <alignment horizontal="center" vertical="center" readingOrder="2"/>
    </xf>
    <xf numFmtId="3" fontId="12" fillId="0" borderId="0" xfId="0" applyNumberFormat="1" applyFont="1" applyFill="1" applyAlignment="1">
      <alignment readingOrder="2"/>
    </xf>
    <xf numFmtId="0" fontId="6" fillId="0" borderId="2" xfId="0" applyFont="1" applyFill="1" applyBorder="1" applyAlignment="1">
      <alignment horizontal="right" vertical="center" readingOrder="2"/>
    </xf>
    <xf numFmtId="2" fontId="10" fillId="0" borderId="0" xfId="0" applyNumberFormat="1" applyFont="1"/>
    <xf numFmtId="0" fontId="9" fillId="0" borderId="22" xfId="0" applyFont="1" applyFill="1" applyBorder="1" applyAlignment="1">
      <alignment horizontal="center" vertical="center" readingOrder="2"/>
    </xf>
    <xf numFmtId="0" fontId="15" fillId="0" borderId="3" xfId="0" applyFont="1" applyFill="1" applyBorder="1" applyAlignment="1">
      <alignment vertical="center"/>
    </xf>
    <xf numFmtId="3" fontId="16" fillId="0" borderId="3" xfId="0" applyNumberFormat="1" applyFont="1" applyFill="1" applyBorder="1" applyAlignment="1">
      <alignment horizontal="center"/>
    </xf>
    <xf numFmtId="2" fontId="16" fillId="0" borderId="3" xfId="0" applyNumberFormat="1" applyFont="1" applyFill="1" applyBorder="1" applyAlignment="1">
      <alignment horizontal="center"/>
    </xf>
    <xf numFmtId="2" fontId="9" fillId="0" borderId="23" xfId="0" applyNumberFormat="1" applyFont="1" applyFill="1" applyBorder="1" applyAlignment="1">
      <alignment horizontal="center"/>
    </xf>
    <xf numFmtId="0" fontId="0" fillId="0" borderId="0" xfId="0" applyFill="1"/>
    <xf numFmtId="2" fontId="9" fillId="0" borderId="3" xfId="0" applyNumberFormat="1" applyFont="1" applyFill="1" applyBorder="1" applyAlignment="1">
      <alignment horizontal="center"/>
    </xf>
    <xf numFmtId="0" fontId="15" fillId="0" borderId="19" xfId="0" applyFont="1" applyFill="1" applyBorder="1" applyAlignment="1">
      <alignment vertical="center"/>
    </xf>
    <xf numFmtId="0" fontId="9" fillId="0" borderId="22" xfId="0" applyFont="1" applyBorder="1" applyAlignment="1">
      <alignment horizontal="center" vertical="center" readingOrder="2"/>
    </xf>
    <xf numFmtId="2" fontId="19" fillId="0" borderId="23" xfId="0" applyNumberFormat="1" applyFont="1" applyBorder="1"/>
    <xf numFmtId="0" fontId="9" fillId="0" borderId="26" xfId="0" applyFont="1" applyBorder="1" applyAlignment="1">
      <alignment horizontal="center" vertical="center" readingOrder="2"/>
    </xf>
    <xf numFmtId="0" fontId="9" fillId="0" borderId="22" xfId="0" applyFont="1" applyFill="1" applyBorder="1" applyAlignment="1">
      <alignment horizontal="center"/>
    </xf>
    <xf numFmtId="0" fontId="15" fillId="0" borderId="3" xfId="2" applyFont="1" applyFill="1" applyBorder="1" applyAlignment="1">
      <alignment vertical="center"/>
    </xf>
    <xf numFmtId="164" fontId="17" fillId="0" borderId="3" xfId="2" applyNumberFormat="1" applyFont="1" applyFill="1" applyBorder="1" applyAlignment="1">
      <alignment horizontal="center" vertical="center"/>
    </xf>
    <xf numFmtId="9" fontId="9" fillId="0" borderId="9" xfId="0" applyNumberFormat="1" applyFont="1" applyFill="1" applyBorder="1"/>
    <xf numFmtId="9" fontId="9" fillId="0" borderId="0" xfId="0" applyNumberFormat="1" applyFont="1" applyFill="1"/>
    <xf numFmtId="0" fontId="16" fillId="0" borderId="0" xfId="0" applyFont="1" applyFill="1"/>
    <xf numFmtId="0" fontId="17" fillId="0" borderId="3" xfId="2" applyFont="1" applyFill="1" applyBorder="1" applyAlignment="1">
      <alignment vertical="center"/>
    </xf>
    <xf numFmtId="0" fontId="9" fillId="0" borderId="3" xfId="0" applyFont="1" applyFill="1" applyBorder="1" applyAlignment="1">
      <alignment horizontal="center"/>
    </xf>
    <xf numFmtId="0" fontId="17" fillId="0" borderId="19" xfId="2" applyFont="1" applyFill="1" applyBorder="1" applyAlignment="1">
      <alignment vertical="center"/>
    </xf>
    <xf numFmtId="0" fontId="15" fillId="0" borderId="19" xfId="2" applyFont="1" applyFill="1" applyBorder="1" applyAlignment="1">
      <alignment vertical="center"/>
    </xf>
    <xf numFmtId="0" fontId="21" fillId="0" borderId="3" xfId="0" applyFont="1" applyFill="1" applyBorder="1"/>
    <xf numFmtId="0" fontId="21" fillId="0" borderId="19" xfId="0" applyFont="1" applyFill="1" applyBorder="1"/>
    <xf numFmtId="0" fontId="9" fillId="0" borderId="0" xfId="0" applyFont="1" applyBorder="1" applyAlignment="1">
      <alignment horizontal="right" readingOrder="2"/>
    </xf>
    <xf numFmtId="0" fontId="9" fillId="0" borderId="0" xfId="0" applyFont="1" applyBorder="1" applyAlignment="1">
      <alignment readingOrder="2"/>
    </xf>
    <xf numFmtId="0" fontId="9" fillId="0" borderId="22" xfId="2" applyFont="1" applyFill="1" applyBorder="1" applyAlignment="1">
      <alignment horizontal="center"/>
    </xf>
    <xf numFmtId="0" fontId="15" fillId="0" borderId="3" xfId="2" applyFont="1" applyFill="1" applyBorder="1" applyAlignment="1">
      <alignment horizontal="right" vertical="center"/>
    </xf>
    <xf numFmtId="3" fontId="22" fillId="0" borderId="3" xfId="2" applyNumberFormat="1" applyFont="1" applyFill="1" applyBorder="1" applyAlignment="1">
      <alignment horizontal="center" vertical="center"/>
    </xf>
    <xf numFmtId="3" fontId="16" fillId="0" borderId="3" xfId="2" applyNumberFormat="1" applyFont="1" applyFill="1" applyBorder="1" applyAlignment="1">
      <alignment horizontal="center" vertical="center"/>
    </xf>
    <xf numFmtId="9" fontId="23" fillId="0" borderId="3" xfId="0" applyNumberFormat="1" applyFont="1" applyFill="1" applyBorder="1" applyAlignment="1">
      <alignment horizontal="center" vertical="center"/>
    </xf>
    <xf numFmtId="9" fontId="23" fillId="0" borderId="23" xfId="0" applyNumberFormat="1" applyFont="1" applyFill="1" applyBorder="1" applyAlignment="1">
      <alignment horizontal="center" vertical="center"/>
    </xf>
    <xf numFmtId="0" fontId="0" fillId="0" borderId="9" xfId="0" applyFill="1" applyBorder="1" applyAlignment="1">
      <alignment horizontal="center"/>
    </xf>
    <xf numFmtId="0" fontId="9" fillId="3" borderId="22" xfId="2" applyFont="1" applyFill="1" applyBorder="1" applyAlignment="1">
      <alignment horizontal="center"/>
    </xf>
    <xf numFmtId="0" fontId="15" fillId="3" borderId="3" xfId="2" applyFont="1" applyFill="1" applyBorder="1" applyAlignment="1">
      <alignment horizontal="right" vertical="center"/>
    </xf>
    <xf numFmtId="3" fontId="22" fillId="3" borderId="3" xfId="2" applyNumberFormat="1" applyFont="1" applyFill="1" applyBorder="1" applyAlignment="1">
      <alignment horizontal="center" vertical="center"/>
    </xf>
    <xf numFmtId="3" fontId="16" fillId="3" borderId="3" xfId="2" applyNumberFormat="1" applyFont="1" applyFill="1" applyBorder="1" applyAlignment="1">
      <alignment horizontal="center" vertical="center"/>
    </xf>
    <xf numFmtId="9" fontId="23" fillId="3" borderId="3" xfId="0" applyNumberFormat="1" applyFont="1" applyFill="1" applyBorder="1" applyAlignment="1">
      <alignment horizontal="center" vertical="center"/>
    </xf>
    <xf numFmtId="9" fontId="23" fillId="0" borderId="3" xfId="0" applyNumberFormat="1" applyFont="1" applyBorder="1" applyAlignment="1">
      <alignment horizontal="center" vertical="center"/>
    </xf>
    <xf numFmtId="9" fontId="23" fillId="0" borderId="23" xfId="0" applyNumberFormat="1" applyFont="1" applyBorder="1" applyAlignment="1">
      <alignment horizontal="center" vertical="center"/>
    </xf>
    <xf numFmtId="0" fontId="9" fillId="3" borderId="0" xfId="2" applyFont="1" applyFill="1" applyBorder="1" applyAlignment="1"/>
    <xf numFmtId="0" fontId="2" fillId="3" borderId="0" xfId="2" applyFill="1" applyBorder="1"/>
    <xf numFmtId="9" fontId="16" fillId="3" borderId="0" xfId="2" applyNumberFormat="1" applyFont="1" applyFill="1" applyBorder="1" applyAlignment="1">
      <alignment horizontal="center" vertical="center"/>
    </xf>
    <xf numFmtId="3" fontId="16" fillId="3" borderId="0" xfId="2" applyNumberFormat="1" applyFont="1" applyFill="1" applyBorder="1" applyAlignment="1">
      <alignment horizontal="center" vertical="center"/>
    </xf>
    <xf numFmtId="0" fontId="2" fillId="3" borderId="0" xfId="2" applyFont="1" applyFill="1" applyBorder="1" applyAlignment="1">
      <alignment horizontal="center"/>
    </xf>
    <xf numFmtId="0" fontId="3" fillId="0" borderId="0" xfId="0" applyFont="1"/>
    <xf numFmtId="3" fontId="9" fillId="0" borderId="0" xfId="0" applyNumberFormat="1" applyFont="1"/>
    <xf numFmtId="3" fontId="25" fillId="0" borderId="0" xfId="0" applyNumberFormat="1" applyFont="1" applyBorder="1" applyAlignment="1"/>
    <xf numFmtId="0" fontId="25" fillId="0" borderId="0" xfId="0" applyFont="1" applyBorder="1" applyAlignment="1">
      <alignment horizontal="center"/>
    </xf>
    <xf numFmtId="0" fontId="26" fillId="0" borderId="0" xfId="0" applyFont="1" applyBorder="1" applyAlignment="1">
      <alignment horizontal="center" vertical="center"/>
    </xf>
    <xf numFmtId="3" fontId="21" fillId="0" borderId="2" xfId="0" applyNumberFormat="1" applyFont="1" applyBorder="1" applyAlignment="1">
      <alignment horizontal="center" vertical="center" readingOrder="2"/>
    </xf>
    <xf numFmtId="3" fontId="14" fillId="5" borderId="2" xfId="0" applyNumberFormat="1" applyFont="1" applyFill="1" applyBorder="1" applyAlignment="1">
      <alignment horizontal="center" vertical="center" readingOrder="2"/>
    </xf>
    <xf numFmtId="3" fontId="25" fillId="0" borderId="0" xfId="0" applyNumberFormat="1" applyFont="1" applyBorder="1" applyAlignment="1">
      <alignment horizontal="center"/>
    </xf>
    <xf numFmtId="3" fontId="9" fillId="0" borderId="0" xfId="0" applyNumberFormat="1" applyFont="1" applyBorder="1" applyAlignment="1">
      <alignment horizontal="center" vertical="center" readingOrder="2"/>
    </xf>
    <xf numFmtId="3" fontId="9" fillId="0" borderId="0" xfId="0" applyNumberFormat="1" applyFont="1" applyBorder="1" applyAlignment="1">
      <alignment vertical="center" readingOrder="2"/>
    </xf>
    <xf numFmtId="3" fontId="9" fillId="0" borderId="0" xfId="0" applyNumberFormat="1" applyFont="1" applyBorder="1"/>
    <xf numFmtId="0" fontId="9" fillId="0" borderId="0" xfId="0" applyFont="1" applyBorder="1"/>
    <xf numFmtId="3" fontId="9" fillId="0" borderId="0" xfId="0" applyNumberFormat="1" applyFont="1" applyBorder="1" applyAlignment="1">
      <alignment horizontal="center"/>
    </xf>
    <xf numFmtId="3" fontId="9" fillId="0" borderId="0" xfId="0" applyNumberFormat="1" applyFont="1" applyAlignment="1">
      <alignment horizontal="center"/>
    </xf>
    <xf numFmtId="3" fontId="9" fillId="0" borderId="0" xfId="0" applyNumberFormat="1" applyFont="1" applyAlignment="1">
      <alignment horizontal="center" vertical="center" readingOrder="2"/>
    </xf>
    <xf numFmtId="3" fontId="9" fillId="0" borderId="0" xfId="0" applyNumberFormat="1" applyFont="1" applyAlignment="1">
      <alignment vertical="center" readingOrder="2"/>
    </xf>
    <xf numFmtId="3" fontId="25" fillId="0" borderId="2" xfId="0" applyNumberFormat="1" applyFont="1" applyBorder="1" applyAlignment="1">
      <alignment horizontal="center" vertical="center"/>
    </xf>
    <xf numFmtId="3" fontId="25" fillId="5" borderId="2" xfId="0" applyNumberFormat="1" applyFont="1" applyFill="1" applyBorder="1" applyAlignment="1">
      <alignment horizontal="center" vertical="center"/>
    </xf>
    <xf numFmtId="0" fontId="9" fillId="0" borderId="0" xfId="0" applyFont="1" applyFill="1" applyBorder="1" applyAlignment="1"/>
    <xf numFmtId="0" fontId="27" fillId="0" borderId="0" xfId="0" applyFont="1"/>
    <xf numFmtId="0" fontId="0" fillId="0" borderId="0" xfId="0" applyAlignment="1">
      <alignment horizontal="center"/>
    </xf>
    <xf numFmtId="0" fontId="27" fillId="0" borderId="0" xfId="0" applyFont="1" applyAlignment="1">
      <alignment horizontal="center"/>
    </xf>
    <xf numFmtId="0" fontId="28" fillId="0" borderId="2" xfId="0" applyFont="1" applyFill="1" applyBorder="1" applyAlignment="1">
      <alignment horizontal="right" vertical="center" readingOrder="2"/>
    </xf>
    <xf numFmtId="2" fontId="28" fillId="0" borderId="2" xfId="0" applyNumberFormat="1" applyFont="1" applyFill="1" applyBorder="1" applyAlignment="1">
      <alignment horizontal="center" vertical="center" readingOrder="1"/>
    </xf>
    <xf numFmtId="0" fontId="29" fillId="0" borderId="0" xfId="0" applyFont="1"/>
    <xf numFmtId="0" fontId="28" fillId="0" borderId="2" xfId="0" applyFont="1" applyFill="1" applyBorder="1" applyAlignment="1">
      <alignment vertical="center" readingOrder="2"/>
    </xf>
    <xf numFmtId="0" fontId="28" fillId="2" borderId="2" xfId="0" applyFont="1" applyFill="1" applyBorder="1" applyAlignment="1">
      <alignment vertical="center" readingOrder="2"/>
    </xf>
    <xf numFmtId="2" fontId="28" fillId="2" borderId="2" xfId="0" applyNumberFormat="1" applyFont="1" applyFill="1" applyBorder="1" applyAlignment="1">
      <alignment horizontal="center" vertical="center" readingOrder="1"/>
    </xf>
    <xf numFmtId="0" fontId="29" fillId="0" borderId="0" xfId="0" applyFont="1" applyAlignment="1">
      <alignment horizontal="center"/>
    </xf>
    <xf numFmtId="0" fontId="28" fillId="2" borderId="2" xfId="0" applyFont="1" applyFill="1" applyBorder="1" applyAlignment="1">
      <alignment horizontal="right" readingOrder="2"/>
    </xf>
    <xf numFmtId="0" fontId="28" fillId="2" borderId="2" xfId="0" applyNumberFormat="1" applyFont="1" applyFill="1" applyBorder="1" applyAlignment="1">
      <alignment horizontal="right" vertical="center" readingOrder="2"/>
    </xf>
    <xf numFmtId="0" fontId="28" fillId="2" borderId="2" xfId="0" applyNumberFormat="1" applyFont="1" applyFill="1" applyBorder="1" applyAlignment="1">
      <alignment horizontal="center" vertical="center" readingOrder="2"/>
    </xf>
    <xf numFmtId="0" fontId="28" fillId="0" borderId="2" xfId="0" applyNumberFormat="1" applyFont="1" applyFill="1" applyBorder="1" applyAlignment="1">
      <alignment horizontal="center" vertical="center" readingOrder="2"/>
    </xf>
    <xf numFmtId="0" fontId="28" fillId="0" borderId="2" xfId="0" applyNumberFormat="1" applyFont="1" applyFill="1" applyBorder="1" applyAlignment="1">
      <alignment horizontal="right" vertical="center" readingOrder="2"/>
    </xf>
    <xf numFmtId="0" fontId="29" fillId="0" borderId="2" xfId="0" applyFont="1" applyBorder="1" applyAlignment="1">
      <alignment horizontal="center"/>
    </xf>
    <xf numFmtId="0" fontId="29" fillId="4" borderId="2" xfId="0" applyFont="1" applyFill="1" applyBorder="1" applyAlignment="1">
      <alignment horizontal="center"/>
    </xf>
    <xf numFmtId="0" fontId="29" fillId="4" borderId="2" xfId="0" applyFont="1" applyFill="1" applyBorder="1"/>
    <xf numFmtId="3" fontId="29" fillId="0" borderId="0" xfId="0" applyNumberFormat="1" applyFont="1" applyAlignment="1">
      <alignment horizontal="center" readingOrder="2"/>
    </xf>
    <xf numFmtId="3" fontId="29" fillId="4" borderId="2" xfId="0" applyNumberFormat="1" applyFont="1" applyFill="1" applyBorder="1" applyAlignment="1">
      <alignment horizontal="center" readingOrder="2"/>
    </xf>
    <xf numFmtId="3" fontId="28" fillId="8" borderId="2" xfId="0" applyNumberFormat="1" applyFont="1" applyFill="1" applyBorder="1" applyAlignment="1">
      <alignment horizontal="center" vertical="center" readingOrder="2"/>
    </xf>
    <xf numFmtId="3" fontId="29" fillId="8" borderId="2" xfId="0" applyNumberFormat="1" applyFont="1" applyFill="1" applyBorder="1" applyAlignment="1">
      <alignment horizontal="center" readingOrder="2"/>
    </xf>
    <xf numFmtId="0" fontId="27" fillId="4" borderId="2" xfId="0" applyFont="1" applyFill="1" applyBorder="1" applyAlignment="1">
      <alignment horizontal="center"/>
    </xf>
    <xf numFmtId="0" fontId="27" fillId="4" borderId="2" xfId="0" applyFont="1" applyFill="1" applyBorder="1"/>
    <xf numFmtId="0" fontId="29" fillId="8" borderId="2" xfId="0" applyFont="1" applyFill="1" applyBorder="1" applyAlignment="1">
      <alignment horizontal="center"/>
    </xf>
    <xf numFmtId="0" fontId="28" fillId="8" borderId="2" xfId="0" applyFont="1" applyFill="1" applyBorder="1" applyAlignment="1">
      <alignment horizontal="right" vertical="center" readingOrder="2"/>
    </xf>
    <xf numFmtId="2" fontId="28" fillId="8" borderId="2" xfId="0" applyNumberFormat="1" applyFont="1" applyFill="1" applyBorder="1" applyAlignment="1">
      <alignment horizontal="center" vertical="center" readingOrder="1"/>
    </xf>
    <xf numFmtId="0" fontId="28" fillId="8" borderId="2" xfId="0" applyFont="1" applyFill="1" applyBorder="1" applyAlignment="1">
      <alignment vertical="center" readingOrder="2"/>
    </xf>
    <xf numFmtId="0" fontId="28" fillId="8" borderId="2" xfId="0" applyFont="1" applyFill="1" applyBorder="1" applyAlignment="1">
      <alignment horizontal="right" readingOrder="2"/>
    </xf>
    <xf numFmtId="2" fontId="26" fillId="8" borderId="2" xfId="0" applyNumberFormat="1" applyFont="1" applyFill="1" applyBorder="1" applyAlignment="1">
      <alignment horizontal="center" vertical="center" readingOrder="1"/>
    </xf>
    <xf numFmtId="0" fontId="30" fillId="4" borderId="2" xfId="0" applyFont="1" applyFill="1" applyBorder="1" applyAlignment="1">
      <alignment horizontal="center"/>
    </xf>
    <xf numFmtId="0" fontId="31" fillId="4" borderId="2" xfId="0" applyFont="1" applyFill="1" applyBorder="1" applyAlignment="1">
      <alignment vertical="center" readingOrder="2"/>
    </xf>
    <xf numFmtId="2" fontId="31" fillId="4" borderId="2" xfId="0" applyNumberFormat="1" applyFont="1" applyFill="1" applyBorder="1" applyAlignment="1">
      <alignment horizontal="center" vertical="center" readingOrder="1"/>
    </xf>
    <xf numFmtId="3" fontId="30" fillId="4" borderId="2" xfId="0" applyNumberFormat="1" applyFont="1" applyFill="1" applyBorder="1" applyAlignment="1">
      <alignment horizontal="center" readingOrder="2"/>
    </xf>
    <xf numFmtId="0" fontId="30" fillId="0" borderId="0" xfId="0" applyFont="1"/>
    <xf numFmtId="0" fontId="32" fillId="4" borderId="2" xfId="0" applyFont="1" applyFill="1" applyBorder="1" applyAlignment="1">
      <alignment horizontal="center"/>
    </xf>
    <xf numFmtId="0" fontId="32" fillId="4" borderId="2" xfId="0" applyFont="1" applyFill="1" applyBorder="1"/>
    <xf numFmtId="0" fontId="32" fillId="0" borderId="0" xfId="0" applyFont="1"/>
    <xf numFmtId="0" fontId="27" fillId="8" borderId="2" xfId="0" applyFont="1" applyFill="1" applyBorder="1" applyAlignment="1">
      <alignment horizontal="center"/>
    </xf>
    <xf numFmtId="0" fontId="20" fillId="8" borderId="2" xfId="0" applyFont="1" applyFill="1" applyBorder="1" applyAlignment="1">
      <alignment vertical="center" readingOrder="2"/>
    </xf>
    <xf numFmtId="2" fontId="20" fillId="8" borderId="2" xfId="0" applyNumberFormat="1" applyFont="1" applyFill="1" applyBorder="1" applyAlignment="1">
      <alignment horizontal="center" vertical="center" readingOrder="1"/>
    </xf>
    <xf numFmtId="0" fontId="20" fillId="8" borderId="2" xfId="0" applyFont="1" applyFill="1" applyBorder="1" applyAlignment="1">
      <alignment horizontal="right" vertical="center" readingOrder="2"/>
    </xf>
    <xf numFmtId="0" fontId="0" fillId="9" borderId="2" xfId="0" applyFill="1" applyBorder="1"/>
    <xf numFmtId="3" fontId="30" fillId="9" borderId="0" xfId="0" applyNumberFormat="1" applyFont="1" applyFill="1" applyAlignment="1">
      <alignment horizontal="center" readingOrder="2"/>
    </xf>
    <xf numFmtId="164" fontId="17" fillId="0" borderId="19" xfId="2" applyNumberFormat="1" applyFont="1" applyFill="1" applyBorder="1" applyAlignment="1">
      <alignment horizontal="center" vertical="center"/>
    </xf>
    <xf numFmtId="2" fontId="3" fillId="0" borderId="0" xfId="0" applyNumberFormat="1" applyFont="1" applyAlignment="1">
      <alignment readingOrder="2"/>
    </xf>
    <xf numFmtId="3" fontId="3" fillId="0" borderId="0" xfId="0" applyNumberFormat="1" applyFont="1" applyAlignment="1">
      <alignment readingOrder="2"/>
    </xf>
    <xf numFmtId="0" fontId="0" fillId="3" borderId="0" xfId="0" applyFill="1"/>
    <xf numFmtId="2" fontId="19" fillId="0" borderId="29" xfId="0" applyNumberFormat="1" applyFont="1" applyBorder="1"/>
    <xf numFmtId="1" fontId="7" fillId="0" borderId="5" xfId="0" applyNumberFormat="1" applyFont="1" applyFill="1" applyBorder="1" applyAlignment="1">
      <alignment horizontal="center" vertical="center" readingOrder="2"/>
    </xf>
    <xf numFmtId="3" fontId="8" fillId="0" borderId="5" xfId="0" applyNumberFormat="1" applyFont="1" applyFill="1" applyBorder="1" applyAlignment="1">
      <alignment horizontal="center" vertical="center" readingOrder="2"/>
    </xf>
    <xf numFmtId="2" fontId="7" fillId="0" borderId="5" xfId="0" applyNumberFormat="1" applyFont="1" applyFill="1" applyBorder="1" applyAlignment="1">
      <alignment horizontal="center" vertical="center" readingOrder="1"/>
    </xf>
    <xf numFmtId="0" fontId="7" fillId="0" borderId="5" xfId="0" applyFont="1" applyFill="1" applyBorder="1" applyAlignment="1">
      <alignment horizontal="center" vertical="center" readingOrder="2"/>
    </xf>
    <xf numFmtId="3" fontId="7" fillId="0" borderId="5" xfId="0" applyNumberFormat="1" applyFont="1" applyFill="1" applyBorder="1" applyAlignment="1">
      <alignment horizontal="center" vertical="center" readingOrder="2"/>
    </xf>
    <xf numFmtId="1" fontId="7" fillId="10" borderId="2" xfId="0" applyNumberFormat="1" applyFont="1" applyFill="1" applyBorder="1" applyAlignment="1">
      <alignment horizontal="center" vertical="center" readingOrder="2"/>
    </xf>
    <xf numFmtId="3" fontId="8" fillId="10" borderId="2" xfId="0" applyNumberFormat="1" applyFont="1" applyFill="1" applyBorder="1" applyAlignment="1">
      <alignment horizontal="center" vertical="center" readingOrder="2"/>
    </xf>
    <xf numFmtId="3" fontId="7" fillId="10" borderId="2" xfId="0" applyNumberFormat="1" applyFont="1" applyFill="1" applyBorder="1" applyAlignment="1">
      <alignment horizontal="center" vertical="center"/>
    </xf>
    <xf numFmtId="2" fontId="7" fillId="10" borderId="2" xfId="0" applyNumberFormat="1" applyFont="1" applyFill="1" applyBorder="1" applyAlignment="1">
      <alignment horizontal="center" vertical="center" readingOrder="1"/>
    </xf>
    <xf numFmtId="0" fontId="7" fillId="10" borderId="2" xfId="0" applyFont="1" applyFill="1" applyBorder="1" applyAlignment="1">
      <alignment horizontal="center" vertical="center" readingOrder="2"/>
    </xf>
    <xf numFmtId="3" fontId="7" fillId="10" borderId="2" xfId="0" applyNumberFormat="1" applyFont="1" applyFill="1" applyBorder="1" applyAlignment="1">
      <alignment horizontal="center" vertical="center" readingOrder="2"/>
    </xf>
    <xf numFmtId="2" fontId="8" fillId="10" borderId="2" xfId="0" applyNumberFormat="1" applyFont="1" applyFill="1" applyBorder="1" applyAlignment="1">
      <alignment horizontal="center" vertical="center" readingOrder="1"/>
    </xf>
    <xf numFmtId="0" fontId="7" fillId="10" borderId="2" xfId="0" applyNumberFormat="1" applyFont="1" applyFill="1" applyBorder="1" applyAlignment="1">
      <alignment horizontal="center" vertical="center" readingOrder="2"/>
    </xf>
    <xf numFmtId="0" fontId="6" fillId="10" borderId="2" xfId="0" applyFont="1" applyFill="1" applyBorder="1" applyAlignment="1">
      <alignment horizontal="right" vertical="center" readingOrder="2"/>
    </xf>
    <xf numFmtId="0" fontId="6" fillId="10" borderId="2" xfId="0" applyNumberFormat="1" applyFont="1" applyFill="1" applyBorder="1" applyAlignment="1">
      <alignment horizontal="center" vertical="center" readingOrder="2"/>
    </xf>
    <xf numFmtId="0" fontId="6" fillId="10" borderId="2" xfId="0" applyFont="1" applyFill="1" applyBorder="1" applyAlignment="1">
      <alignment horizontal="center" vertical="center" readingOrder="2"/>
    </xf>
    <xf numFmtId="0" fontId="6" fillId="0" borderId="2" xfId="0" applyFont="1" applyFill="1" applyBorder="1" applyAlignment="1">
      <alignment horizontal="center" vertical="center" readingOrder="2"/>
    </xf>
    <xf numFmtId="0" fontId="6" fillId="0" borderId="5" xfId="0" applyFont="1" applyFill="1" applyBorder="1" applyAlignment="1">
      <alignment horizontal="center" vertical="center" readingOrder="2"/>
    </xf>
    <xf numFmtId="0" fontId="7" fillId="0" borderId="2" xfId="0" applyNumberFormat="1" applyFont="1" applyFill="1" applyBorder="1" applyAlignment="1">
      <alignment horizontal="center" vertical="center" readingOrder="2"/>
    </xf>
    <xf numFmtId="0" fontId="4" fillId="0" borderId="0" xfId="0" applyFont="1" applyAlignment="1">
      <alignment horizontal="center" readingOrder="2"/>
    </xf>
    <xf numFmtId="0" fontId="3" fillId="0" borderId="0" xfId="0" applyFont="1" applyAlignment="1">
      <alignment horizontal="center" readingOrder="2"/>
    </xf>
    <xf numFmtId="0" fontId="10" fillId="0" borderId="0" xfId="0" applyFont="1" applyFill="1"/>
    <xf numFmtId="0" fontId="19" fillId="0" borderId="0" xfId="0" applyFont="1" applyFill="1"/>
    <xf numFmtId="0" fontId="9" fillId="0" borderId="19" xfId="0" applyFont="1" applyFill="1" applyBorder="1" applyAlignment="1">
      <alignment horizontal="center" vertical="center" readingOrder="2"/>
    </xf>
    <xf numFmtId="0" fontId="0" fillId="0" borderId="38" xfId="0" applyFill="1" applyBorder="1"/>
    <xf numFmtId="0" fontId="33" fillId="0" borderId="0" xfId="0" applyFont="1" applyAlignment="1">
      <alignment readingOrder="2"/>
    </xf>
    <xf numFmtId="0" fontId="34" fillId="0" borderId="0" xfId="0" applyFont="1" applyAlignment="1">
      <alignment horizontal="right" readingOrder="2"/>
    </xf>
    <xf numFmtId="0" fontId="34" fillId="0" borderId="0" xfId="0" applyFont="1" applyAlignment="1">
      <alignment horizontal="center" readingOrder="2"/>
    </xf>
    <xf numFmtId="0" fontId="33" fillId="0" borderId="0" xfId="0" applyFont="1" applyAlignment="1">
      <alignment horizontal="center" readingOrder="2"/>
    </xf>
    <xf numFmtId="1" fontId="33" fillId="0" borderId="0" xfId="0" applyNumberFormat="1" applyFont="1" applyAlignment="1">
      <alignment readingOrder="2"/>
    </xf>
    <xf numFmtId="0" fontId="33" fillId="0" borderId="0" xfId="0" applyFont="1" applyAlignment="1">
      <alignment horizontal="center" vertical="center" readingOrder="2"/>
    </xf>
    <xf numFmtId="2" fontId="33" fillId="0" borderId="0" xfId="0" applyNumberFormat="1" applyFont="1" applyAlignment="1">
      <alignment readingOrder="2"/>
    </xf>
    <xf numFmtId="3" fontId="33" fillId="0" borderId="0" xfId="0" applyNumberFormat="1" applyFont="1" applyAlignment="1">
      <alignment readingOrder="2"/>
    </xf>
    <xf numFmtId="0" fontId="7" fillId="10" borderId="2" xfId="0" applyFont="1" applyFill="1" applyBorder="1" applyAlignment="1">
      <alignment horizontal="center" vertical="center" wrapText="1" readingOrder="2"/>
    </xf>
    <xf numFmtId="0" fontId="7" fillId="0" borderId="3" xfId="0" applyNumberFormat="1" applyFont="1" applyFill="1" applyBorder="1" applyAlignment="1">
      <alignment horizontal="center" vertical="center" readingOrder="2"/>
    </xf>
    <xf numFmtId="2" fontId="7" fillId="0" borderId="2" xfId="0" applyNumberFormat="1" applyFont="1" applyFill="1" applyBorder="1" applyAlignment="1">
      <alignment horizontal="center" vertical="center" readingOrder="2"/>
    </xf>
    <xf numFmtId="2" fontId="7" fillId="10" borderId="2" xfId="0" applyNumberFormat="1" applyFont="1" applyFill="1" applyBorder="1" applyAlignment="1">
      <alignment horizontal="center" vertical="center" readingOrder="2"/>
    </xf>
    <xf numFmtId="0" fontId="33" fillId="0" borderId="0" xfId="0" applyFont="1" applyAlignment="1">
      <alignment vertical="center" readingOrder="2"/>
    </xf>
    <xf numFmtId="0" fontId="34" fillId="0" borderId="0" xfId="0" applyFont="1" applyAlignment="1">
      <alignment horizontal="right" vertical="center" readingOrder="2"/>
    </xf>
    <xf numFmtId="0" fontId="34" fillId="0" borderId="0" xfId="0" applyFont="1" applyAlignment="1">
      <alignment horizontal="center" vertical="center" readingOrder="2"/>
    </xf>
    <xf numFmtId="1" fontId="33" fillId="0" borderId="0" xfId="0" applyNumberFormat="1" applyFont="1" applyAlignment="1">
      <alignment vertical="center" readingOrder="2"/>
    </xf>
    <xf numFmtId="2" fontId="33" fillId="0" borderId="0" xfId="0" applyNumberFormat="1" applyFont="1" applyAlignment="1">
      <alignment vertical="center" readingOrder="2"/>
    </xf>
    <xf numFmtId="3" fontId="33" fillId="0" borderId="0" xfId="0" applyNumberFormat="1" applyFont="1" applyAlignment="1">
      <alignment vertical="center" readingOrder="2"/>
    </xf>
    <xf numFmtId="3" fontId="33" fillId="0" borderId="0" xfId="0" applyNumberFormat="1" applyFont="1" applyAlignment="1">
      <alignment horizontal="center" vertical="center" readingOrder="2"/>
    </xf>
    <xf numFmtId="0" fontId="33" fillId="0" borderId="0" xfId="0" applyFont="1" applyFill="1" applyAlignment="1">
      <alignment readingOrder="2"/>
    </xf>
    <xf numFmtId="3" fontId="34" fillId="0" borderId="0" xfId="0" applyNumberFormat="1" applyFont="1" applyFill="1" applyAlignment="1">
      <alignment readingOrder="2"/>
    </xf>
    <xf numFmtId="3" fontId="34" fillId="0" borderId="0" xfId="0" applyNumberFormat="1" applyFont="1" applyFill="1" applyAlignment="1">
      <alignment vertical="center" readingOrder="2"/>
    </xf>
    <xf numFmtId="0" fontId="7" fillId="0" borderId="0" xfId="0" applyNumberFormat="1" applyFont="1" applyFill="1" applyBorder="1" applyAlignment="1">
      <alignment horizontal="center" vertical="center" readingOrder="2"/>
    </xf>
    <xf numFmtId="2" fontId="35" fillId="0" borderId="0" xfId="0" applyNumberFormat="1" applyFont="1" applyFill="1" applyAlignment="1">
      <alignment horizontal="center" readingOrder="2"/>
    </xf>
    <xf numFmtId="165" fontId="35" fillId="0" borderId="0" xfId="0" applyNumberFormat="1" applyFont="1" applyFill="1" applyAlignment="1">
      <alignment horizontal="center" readingOrder="2"/>
    </xf>
    <xf numFmtId="165" fontId="35" fillId="0" borderId="0" xfId="0" applyNumberFormat="1" applyFont="1" applyFill="1" applyAlignment="1">
      <alignment readingOrder="2"/>
    </xf>
    <xf numFmtId="0" fontId="35" fillId="0" borderId="0" xfId="0" applyFont="1" applyFill="1" applyAlignment="1">
      <alignment readingOrder="2"/>
    </xf>
    <xf numFmtId="165" fontId="35" fillId="0" borderId="0" xfId="0" applyNumberFormat="1" applyFont="1" applyFill="1" applyAlignment="1">
      <alignment vertical="center" readingOrder="2"/>
    </xf>
    <xf numFmtId="0" fontId="35" fillId="0" borderId="0" xfId="0" applyFont="1" applyFill="1" applyAlignment="1">
      <alignment vertical="center" readingOrder="2"/>
    </xf>
    <xf numFmtId="0" fontId="36" fillId="0" borderId="2" xfId="0" applyNumberFormat="1" applyFont="1" applyFill="1" applyBorder="1" applyAlignment="1">
      <alignment horizontal="center" vertical="center" readingOrder="2"/>
    </xf>
    <xf numFmtId="0" fontId="36" fillId="0" borderId="0" xfId="0" applyNumberFormat="1" applyFont="1" applyFill="1" applyBorder="1" applyAlignment="1">
      <alignment horizontal="center" vertical="center" readingOrder="2"/>
    </xf>
    <xf numFmtId="0" fontId="9" fillId="12" borderId="22" xfId="0" applyFont="1" applyFill="1" applyBorder="1" applyAlignment="1">
      <alignment horizontal="center" vertical="center" readingOrder="2"/>
    </xf>
    <xf numFmtId="0" fontId="15" fillId="12" borderId="3" xfId="0" applyFont="1" applyFill="1" applyBorder="1" applyAlignment="1">
      <alignment vertical="center"/>
    </xf>
    <xf numFmtId="3" fontId="16" fillId="12" borderId="3" xfId="0" applyNumberFormat="1" applyFont="1" applyFill="1" applyBorder="1" applyAlignment="1">
      <alignment horizontal="center"/>
    </xf>
    <xf numFmtId="2" fontId="16" fillId="12" borderId="3" xfId="0" applyNumberFormat="1" applyFont="1" applyFill="1" applyBorder="1" applyAlignment="1">
      <alignment horizontal="center"/>
    </xf>
    <xf numFmtId="2" fontId="9" fillId="12" borderId="3" xfId="0" applyNumberFormat="1" applyFont="1" applyFill="1" applyBorder="1" applyAlignment="1">
      <alignment horizontal="center"/>
    </xf>
    <xf numFmtId="2" fontId="9" fillId="12" borderId="23" xfId="0" applyNumberFormat="1" applyFont="1" applyFill="1" applyBorder="1" applyAlignment="1">
      <alignment horizontal="center"/>
    </xf>
    <xf numFmtId="0" fontId="0" fillId="12" borderId="0" xfId="0" applyFill="1"/>
    <xf numFmtId="0" fontId="10" fillId="12" borderId="0" xfId="0" applyFont="1" applyFill="1"/>
    <xf numFmtId="0" fontId="17" fillId="12" borderId="3" xfId="0" applyFont="1" applyFill="1" applyBorder="1" applyAlignment="1">
      <alignment vertical="center"/>
    </xf>
    <xf numFmtId="0" fontId="15" fillId="12" borderId="19" xfId="0" applyFont="1" applyFill="1" applyBorder="1" applyAlignment="1">
      <alignment vertical="center"/>
    </xf>
    <xf numFmtId="0" fontId="0" fillId="13" borderId="0" xfId="0" applyFill="1"/>
    <xf numFmtId="0" fontId="9" fillId="12" borderId="19" xfId="0" applyFont="1" applyFill="1" applyBorder="1" applyAlignment="1">
      <alignment horizontal="center" vertical="center" readingOrder="2"/>
    </xf>
    <xf numFmtId="0" fontId="9" fillId="14" borderId="11" xfId="0" applyFont="1" applyFill="1" applyBorder="1" applyAlignment="1">
      <alignment horizontal="center" vertical="center" readingOrder="2"/>
    </xf>
    <xf numFmtId="0" fontId="42" fillId="0" borderId="0" xfId="0" applyFont="1" applyFill="1" applyAlignment="1">
      <alignment readingOrder="2"/>
    </xf>
    <xf numFmtId="3" fontId="42" fillId="0" borderId="0" xfId="0" applyNumberFormat="1" applyFont="1" applyFill="1" applyAlignment="1">
      <alignment readingOrder="2"/>
    </xf>
    <xf numFmtId="3" fontId="42" fillId="0" borderId="38" xfId="0" applyNumberFormat="1" applyFont="1" applyFill="1" applyBorder="1" applyAlignment="1">
      <alignment readingOrder="2"/>
    </xf>
    <xf numFmtId="0" fontId="43" fillId="7" borderId="8" xfId="0" applyFont="1" applyFill="1" applyBorder="1" applyAlignment="1">
      <alignment horizontal="center" vertical="center" readingOrder="2"/>
    </xf>
    <xf numFmtId="0" fontId="43" fillId="7" borderId="2" xfId="0" applyFont="1" applyFill="1" applyBorder="1" applyAlignment="1">
      <alignment horizontal="center" vertical="center" readingOrder="2"/>
    </xf>
    <xf numFmtId="0" fontId="43" fillId="7" borderId="2" xfId="0" applyFont="1" applyFill="1" applyBorder="1" applyAlignment="1">
      <alignment horizontal="center" vertical="center" wrapText="1" readingOrder="2"/>
    </xf>
    <xf numFmtId="2" fontId="43" fillId="7" borderId="2" xfId="0" applyNumberFormat="1" applyFont="1" applyFill="1" applyBorder="1" applyAlignment="1">
      <alignment horizontal="center" vertical="center" wrapText="1" readingOrder="2"/>
    </xf>
    <xf numFmtId="3" fontId="43" fillId="7" borderId="2" xfId="0" applyNumberFormat="1" applyFont="1" applyFill="1" applyBorder="1" applyAlignment="1">
      <alignment horizontal="center" vertical="center" wrapText="1" readingOrder="2"/>
    </xf>
    <xf numFmtId="2" fontId="44" fillId="0" borderId="0" xfId="0" applyNumberFormat="1" applyFont="1" applyFill="1" applyAlignment="1">
      <alignment horizontal="center" readingOrder="2"/>
    </xf>
    <xf numFmtId="165" fontId="44" fillId="0" borderId="0" xfId="0" applyNumberFormat="1" applyFont="1" applyFill="1" applyAlignment="1">
      <alignment horizontal="center" readingOrder="2"/>
    </xf>
    <xf numFmtId="165" fontId="44" fillId="0" borderId="0" xfId="0" applyNumberFormat="1" applyFont="1" applyFill="1" applyAlignment="1">
      <alignment readingOrder="2"/>
    </xf>
    <xf numFmtId="0" fontId="44" fillId="0" borderId="0" xfId="0" applyFont="1" applyFill="1" applyAlignment="1">
      <alignment readingOrder="2"/>
    </xf>
    <xf numFmtId="0" fontId="44" fillId="7" borderId="0" xfId="0" applyFont="1" applyFill="1" applyAlignment="1">
      <alignment readingOrder="2"/>
    </xf>
    <xf numFmtId="0" fontId="45" fillId="0" borderId="0" xfId="0" applyFont="1" applyFill="1" applyAlignment="1">
      <alignment readingOrder="2"/>
    </xf>
    <xf numFmtId="3" fontId="46" fillId="0" borderId="0" xfId="0" applyNumberFormat="1" applyFont="1" applyFill="1" applyAlignment="1">
      <alignment readingOrder="2"/>
    </xf>
    <xf numFmtId="3" fontId="46" fillId="0" borderId="38" xfId="0" applyNumberFormat="1" applyFont="1" applyFill="1" applyBorder="1" applyAlignment="1">
      <alignment readingOrder="2"/>
    </xf>
    <xf numFmtId="0" fontId="44" fillId="6" borderId="0" xfId="0" applyFont="1" applyFill="1" applyAlignment="1">
      <alignment readingOrder="2"/>
    </xf>
    <xf numFmtId="164" fontId="17" fillId="16" borderId="3" xfId="2" applyNumberFormat="1" applyFont="1" applyFill="1" applyBorder="1" applyAlignment="1">
      <alignment horizontal="center" vertical="center"/>
    </xf>
    <xf numFmtId="0" fontId="9" fillId="16" borderId="22" xfId="0" applyFont="1" applyFill="1" applyBorder="1" applyAlignment="1">
      <alignment horizontal="center"/>
    </xf>
    <xf numFmtId="0" fontId="9" fillId="16" borderId="0" xfId="0" applyFont="1" applyFill="1"/>
    <xf numFmtId="0" fontId="15" fillId="16" borderId="3" xfId="2" applyFont="1" applyFill="1" applyBorder="1" applyAlignment="1">
      <alignment vertical="center"/>
    </xf>
    <xf numFmtId="164" fontId="17" fillId="11" borderId="3" xfId="2" applyNumberFormat="1" applyFont="1" applyFill="1" applyBorder="1" applyAlignment="1">
      <alignment horizontal="center" vertical="center"/>
    </xf>
    <xf numFmtId="0" fontId="9" fillId="11" borderId="0" xfId="0" applyFont="1" applyFill="1"/>
    <xf numFmtId="0" fontId="18" fillId="11" borderId="25" xfId="2" applyFont="1" applyFill="1" applyBorder="1" applyAlignment="1">
      <alignment horizontal="right" vertical="center"/>
    </xf>
    <xf numFmtId="0" fontId="18" fillId="11" borderId="19" xfId="2" applyFont="1" applyFill="1" applyBorder="1" applyAlignment="1">
      <alignment horizontal="right" vertical="center"/>
    </xf>
    <xf numFmtId="0" fontId="15" fillId="11" borderId="33" xfId="2" applyFont="1" applyFill="1" applyBorder="1" applyAlignment="1">
      <alignment horizontal="right" vertical="center"/>
    </xf>
    <xf numFmtId="0" fontId="15" fillId="11" borderId="27" xfId="2" applyFont="1" applyFill="1" applyBorder="1" applyAlignment="1">
      <alignment horizontal="right" vertical="center"/>
    </xf>
    <xf numFmtId="0" fontId="47" fillId="0" borderId="9" xfId="0" applyFont="1" applyFill="1" applyBorder="1"/>
    <xf numFmtId="0" fontId="47" fillId="0" borderId="0" xfId="0" applyFont="1" applyFill="1"/>
    <xf numFmtId="0" fontId="47" fillId="0" borderId="0" xfId="0" applyFont="1"/>
    <xf numFmtId="0" fontId="47" fillId="11" borderId="0" xfId="0" applyFont="1" applyFill="1"/>
    <xf numFmtId="0" fontId="49" fillId="11" borderId="3" xfId="2" applyFont="1" applyFill="1" applyBorder="1" applyAlignment="1">
      <alignment horizontal="center" vertical="center"/>
    </xf>
    <xf numFmtId="0" fontId="49" fillId="11" borderId="3" xfId="2" applyFont="1" applyFill="1" applyBorder="1" applyAlignment="1">
      <alignment horizontal="center" vertical="center" wrapText="1"/>
    </xf>
    <xf numFmtId="0" fontId="48" fillId="11" borderId="3" xfId="2" applyFont="1" applyFill="1" applyBorder="1" applyAlignment="1">
      <alignment horizontal="center" vertical="center"/>
    </xf>
    <xf numFmtId="0" fontId="49" fillId="11" borderId="23" xfId="2" applyFont="1" applyFill="1" applyBorder="1" applyAlignment="1">
      <alignment horizontal="center" vertical="center" wrapText="1"/>
    </xf>
    <xf numFmtId="0" fontId="0" fillId="15" borderId="0" xfId="0" applyFill="1"/>
    <xf numFmtId="0" fontId="0" fillId="0" borderId="0" xfId="0" applyFill="1" applyAlignment="1">
      <alignment horizontal="center"/>
    </xf>
    <xf numFmtId="0" fontId="3" fillId="0" borderId="0" xfId="0" applyFont="1" applyFill="1" applyAlignment="1">
      <alignment horizontal="center"/>
    </xf>
    <xf numFmtId="0" fontId="3" fillId="0" borderId="0" xfId="0" applyFont="1" applyFill="1"/>
    <xf numFmtId="0" fontId="17" fillId="0" borderId="3" xfId="2" applyFont="1" applyFill="1" applyBorder="1" applyAlignment="1">
      <alignment horizontal="right" vertical="center"/>
    </xf>
    <xf numFmtId="9" fontId="24" fillId="0" borderId="3" xfId="2" applyNumberFormat="1" applyFont="1" applyFill="1" applyBorder="1" applyAlignment="1">
      <alignment horizontal="center" vertical="center"/>
    </xf>
    <xf numFmtId="9" fontId="24" fillId="0" borderId="23" xfId="2" applyNumberFormat="1" applyFont="1" applyFill="1" applyBorder="1" applyAlignment="1">
      <alignment horizontal="center" vertical="center"/>
    </xf>
    <xf numFmtId="0" fontId="9" fillId="18" borderId="22" xfId="2" applyFont="1" applyFill="1" applyBorder="1" applyAlignment="1">
      <alignment horizontal="center"/>
    </xf>
    <xf numFmtId="0" fontId="15" fillId="18" borderId="3" xfId="2" applyFont="1" applyFill="1" applyBorder="1" applyAlignment="1">
      <alignment horizontal="right" vertical="center"/>
    </xf>
    <xf numFmtId="3" fontId="22" fillId="18" borderId="3" xfId="2" applyNumberFormat="1" applyFont="1" applyFill="1" applyBorder="1" applyAlignment="1">
      <alignment horizontal="center" vertical="center"/>
    </xf>
    <xf numFmtId="3" fontId="16" fillId="18" borderId="3" xfId="2" applyNumberFormat="1" applyFont="1" applyFill="1" applyBorder="1" applyAlignment="1">
      <alignment horizontal="center" vertical="center"/>
    </xf>
    <xf numFmtId="9" fontId="23" fillId="18" borderId="3" xfId="0" applyNumberFormat="1" applyFont="1" applyFill="1" applyBorder="1" applyAlignment="1">
      <alignment horizontal="center" vertical="center"/>
    </xf>
    <xf numFmtId="9" fontId="23" fillId="18" borderId="23" xfId="0" applyNumberFormat="1" applyFont="1" applyFill="1" applyBorder="1" applyAlignment="1">
      <alignment horizontal="center" vertical="center"/>
    </xf>
    <xf numFmtId="0" fontId="0" fillId="18" borderId="0" xfId="0" applyFill="1"/>
    <xf numFmtId="0" fontId="17" fillId="18" borderId="3" xfId="2" applyFont="1" applyFill="1" applyBorder="1" applyAlignment="1">
      <alignment horizontal="right" vertical="center"/>
    </xf>
    <xf numFmtId="9" fontId="24" fillId="18" borderId="3" xfId="2" applyNumberFormat="1" applyFont="1" applyFill="1" applyBorder="1" applyAlignment="1">
      <alignment horizontal="center" vertical="center"/>
    </xf>
    <xf numFmtId="9" fontId="24" fillId="18" borderId="23" xfId="2" applyNumberFormat="1" applyFont="1" applyFill="1" applyBorder="1" applyAlignment="1">
      <alignment horizontal="center" vertical="center"/>
    </xf>
    <xf numFmtId="0" fontId="17" fillId="18" borderId="19" xfId="2" applyFont="1" applyFill="1" applyBorder="1" applyAlignment="1">
      <alignment horizontal="right" vertical="center"/>
    </xf>
    <xf numFmtId="0" fontId="54" fillId="15" borderId="12" xfId="2" applyFont="1" applyFill="1" applyBorder="1" applyAlignment="1">
      <alignment vertical="center"/>
    </xf>
    <xf numFmtId="0" fontId="54" fillId="15" borderId="3" xfId="2" applyFont="1" applyFill="1" applyBorder="1" applyAlignment="1">
      <alignment horizontal="center" vertical="center"/>
    </xf>
    <xf numFmtId="0" fontId="54" fillId="15" borderId="3" xfId="2" applyFont="1" applyFill="1" applyBorder="1" applyAlignment="1">
      <alignment horizontal="center" vertical="center" wrapText="1"/>
    </xf>
    <xf numFmtId="9" fontId="54" fillId="15" borderId="3" xfId="2" applyNumberFormat="1" applyFont="1" applyFill="1" applyBorder="1" applyAlignment="1">
      <alignment horizontal="center" vertical="center" wrapText="1"/>
    </xf>
    <xf numFmtId="3" fontId="54" fillId="15" borderId="3" xfId="2" applyNumberFormat="1" applyFont="1" applyFill="1" applyBorder="1" applyAlignment="1">
      <alignment horizontal="center" vertical="center" wrapText="1"/>
    </xf>
    <xf numFmtId="9" fontId="54" fillId="15" borderId="23" xfId="2" applyNumberFormat="1" applyFont="1" applyFill="1" applyBorder="1" applyAlignment="1">
      <alignment horizontal="center" vertical="center" wrapText="1"/>
    </xf>
    <xf numFmtId="0" fontId="52" fillId="15" borderId="12" xfId="2" applyFont="1" applyFill="1" applyBorder="1" applyAlignment="1"/>
    <xf numFmtId="0" fontId="32" fillId="0" borderId="0" xfId="0" applyFont="1" applyFill="1"/>
    <xf numFmtId="3" fontId="55" fillId="13" borderId="3" xfId="0" applyNumberFormat="1" applyFont="1" applyFill="1" applyBorder="1" applyAlignment="1">
      <alignment horizontal="center"/>
    </xf>
    <xf numFmtId="4" fontId="55" fillId="13" borderId="3" xfId="0" applyNumberFormat="1" applyFont="1" applyFill="1" applyBorder="1" applyAlignment="1">
      <alignment horizontal="center"/>
    </xf>
    <xf numFmtId="2" fontId="55" fillId="13" borderId="3" xfId="0" applyNumberFormat="1" applyFont="1" applyFill="1" applyBorder="1" applyAlignment="1">
      <alignment horizontal="center"/>
    </xf>
    <xf numFmtId="2" fontId="25" fillId="13" borderId="3" xfId="0" applyNumberFormat="1" applyFont="1" applyFill="1" applyBorder="1" applyAlignment="1">
      <alignment horizontal="center"/>
    </xf>
    <xf numFmtId="3" fontId="55" fillId="13" borderId="23" xfId="0" applyNumberFormat="1" applyFont="1" applyFill="1" applyBorder="1" applyAlignment="1">
      <alignment horizontal="center"/>
    </xf>
    <xf numFmtId="0" fontId="32" fillId="13" borderId="0" xfId="0" applyFont="1" applyFill="1"/>
    <xf numFmtId="2" fontId="25" fillId="13" borderId="23" xfId="0" applyNumberFormat="1" applyFont="1" applyFill="1" applyBorder="1" applyAlignment="1">
      <alignment horizontal="center"/>
    </xf>
    <xf numFmtId="3" fontId="55" fillId="13" borderId="3" xfId="0" applyNumberFormat="1" applyFont="1" applyFill="1" applyBorder="1" applyAlignment="1">
      <alignment horizontal="center" vertical="center"/>
    </xf>
    <xf numFmtId="0" fontId="59" fillId="0" borderId="0" xfId="0" applyFont="1" applyFill="1"/>
    <xf numFmtId="3" fontId="60" fillId="13" borderId="3" xfId="0" applyNumberFormat="1" applyFont="1" applyFill="1" applyBorder="1" applyAlignment="1">
      <alignment horizontal="center" vertical="center"/>
    </xf>
    <xf numFmtId="2" fontId="60" fillId="13" borderId="3" xfId="0" applyNumberFormat="1" applyFont="1" applyFill="1" applyBorder="1" applyAlignment="1">
      <alignment horizontal="center"/>
    </xf>
    <xf numFmtId="2" fontId="60" fillId="13" borderId="23" xfId="0" applyNumberFormat="1" applyFont="1" applyFill="1" applyBorder="1" applyAlignment="1">
      <alignment horizontal="center"/>
    </xf>
    <xf numFmtId="0" fontId="59" fillId="13" borderId="0" xfId="0" applyFont="1" applyFill="1"/>
    <xf numFmtId="0" fontId="32" fillId="0" borderId="0" xfId="0" applyFont="1" applyFill="1" applyAlignment="1">
      <alignment horizontal="center"/>
    </xf>
    <xf numFmtId="0" fontId="59" fillId="0" borderId="0" xfId="0" applyFont="1" applyFill="1" applyAlignment="1">
      <alignment horizontal="center"/>
    </xf>
    <xf numFmtId="0" fontId="19" fillId="0" borderId="0" xfId="0" applyFont="1" applyFill="1" applyAlignment="1">
      <alignment horizontal="center"/>
    </xf>
    <xf numFmtId="3" fontId="55" fillId="15" borderId="3" xfId="2" applyNumberFormat="1" applyFont="1" applyFill="1" applyBorder="1" applyAlignment="1">
      <alignment horizontal="center" vertical="center"/>
    </xf>
    <xf numFmtId="9" fontId="61" fillId="15" borderId="3" xfId="2" applyNumberFormat="1" applyFont="1" applyFill="1" applyBorder="1" applyAlignment="1">
      <alignment horizontal="center" vertical="center"/>
    </xf>
    <xf numFmtId="9" fontId="55" fillId="15" borderId="3" xfId="2" applyNumberFormat="1" applyFont="1" applyFill="1" applyBorder="1" applyAlignment="1">
      <alignment horizontal="center" vertical="center"/>
    </xf>
    <xf numFmtId="3" fontId="61" fillId="15" borderId="3" xfId="2" applyNumberFormat="1" applyFont="1" applyFill="1" applyBorder="1" applyAlignment="1">
      <alignment horizontal="center" vertical="center"/>
    </xf>
    <xf numFmtId="0" fontId="32" fillId="0" borderId="9" xfId="0" applyFont="1" applyFill="1" applyBorder="1" applyAlignment="1">
      <alignment horizontal="center"/>
    </xf>
    <xf numFmtId="0" fontId="32" fillId="15" borderId="0" xfId="0" applyFont="1" applyFill="1"/>
    <xf numFmtId="0" fontId="57" fillId="15" borderId="22" xfId="2" applyFont="1" applyFill="1" applyBorder="1" applyAlignment="1">
      <alignment vertical="center"/>
    </xf>
    <xf numFmtId="0" fontId="57" fillId="15" borderId="3" xfId="2" applyFont="1" applyFill="1" applyBorder="1" applyAlignment="1">
      <alignment vertical="center"/>
    </xf>
    <xf numFmtId="0" fontId="63" fillId="0" borderId="9" xfId="0" applyFont="1" applyFill="1" applyBorder="1" applyAlignment="1">
      <alignment horizontal="center"/>
    </xf>
    <xf numFmtId="0" fontId="63" fillId="0" borderId="0" xfId="0" applyFont="1" applyFill="1"/>
    <xf numFmtId="0" fontId="63" fillId="15" borderId="0" xfId="0" applyFont="1" applyFill="1"/>
    <xf numFmtId="9" fontId="61" fillId="15" borderId="28" xfId="2" applyNumberFormat="1" applyFont="1" applyFill="1" applyBorder="1" applyAlignment="1">
      <alignment horizontal="center" vertical="center"/>
    </xf>
    <xf numFmtId="3" fontId="61" fillId="15" borderId="28" xfId="2" applyNumberFormat="1" applyFont="1" applyFill="1" applyBorder="1" applyAlignment="1">
      <alignment horizontal="center" vertical="center"/>
    </xf>
    <xf numFmtId="0" fontId="64" fillId="15" borderId="28" xfId="2" applyFont="1" applyFill="1" applyBorder="1" applyAlignment="1">
      <alignment horizontal="center"/>
    </xf>
    <xf numFmtId="0" fontId="65" fillId="15" borderId="26" xfId="2" applyFont="1" applyFill="1" applyBorder="1" applyAlignment="1"/>
    <xf numFmtId="0" fontId="65" fillId="15" borderId="28" xfId="2" applyFont="1" applyFill="1" applyBorder="1" applyAlignment="1"/>
    <xf numFmtId="0" fontId="63" fillId="15" borderId="28" xfId="2" applyFont="1" applyFill="1" applyBorder="1"/>
    <xf numFmtId="0" fontId="66" fillId="0" borderId="0" xfId="0" applyFont="1" applyFill="1" applyAlignment="1">
      <alignment readingOrder="2"/>
    </xf>
    <xf numFmtId="0" fontId="68" fillId="7" borderId="2" xfId="0" applyFont="1" applyFill="1" applyBorder="1" applyAlignment="1">
      <alignment horizontal="center" vertical="center" readingOrder="2"/>
    </xf>
    <xf numFmtId="0" fontId="67" fillId="7" borderId="2" xfId="0" applyFont="1" applyFill="1" applyBorder="1" applyAlignment="1">
      <alignment horizontal="center" vertical="center" readingOrder="2"/>
    </xf>
    <xf numFmtId="3" fontId="67" fillId="7" borderId="2" xfId="0" applyNumberFormat="1" applyFont="1" applyFill="1" applyBorder="1" applyAlignment="1">
      <alignment horizontal="center" vertical="center" readingOrder="2"/>
    </xf>
    <xf numFmtId="1" fontId="67" fillId="7" borderId="2" xfId="0" applyNumberFormat="1" applyFont="1" applyFill="1" applyBorder="1" applyAlignment="1">
      <alignment horizontal="center" vertical="center" readingOrder="2"/>
    </xf>
    <xf numFmtId="2" fontId="67" fillId="7" borderId="2" xfId="0" applyNumberFormat="1" applyFont="1" applyFill="1" applyBorder="1" applyAlignment="1">
      <alignment horizontal="center" vertical="center" readingOrder="1"/>
    </xf>
    <xf numFmtId="3" fontId="67" fillId="7" borderId="2" xfId="0" applyNumberFormat="1" applyFont="1" applyFill="1" applyBorder="1" applyAlignment="1">
      <alignment horizontal="center" vertical="center" wrapText="1" readingOrder="2"/>
    </xf>
    <xf numFmtId="2" fontId="69" fillId="0" borderId="0" xfId="0" applyNumberFormat="1" applyFont="1" applyFill="1" applyAlignment="1">
      <alignment horizontal="center" readingOrder="2"/>
    </xf>
    <xf numFmtId="165" fontId="69" fillId="0" borderId="0" xfId="0" applyNumberFormat="1" applyFont="1" applyFill="1" applyAlignment="1">
      <alignment horizontal="center" readingOrder="2"/>
    </xf>
    <xf numFmtId="165" fontId="69" fillId="0" borderId="0" xfId="0" applyNumberFormat="1" applyFont="1" applyFill="1" applyAlignment="1">
      <alignment readingOrder="2"/>
    </xf>
    <xf numFmtId="0" fontId="69" fillId="0" borderId="0" xfId="0" applyFont="1" applyFill="1" applyAlignment="1">
      <alignment readingOrder="2"/>
    </xf>
    <xf numFmtId="0" fontId="69" fillId="7" borderId="0" xfId="0" applyFont="1" applyFill="1" applyAlignment="1">
      <alignment readingOrder="2"/>
    </xf>
    <xf numFmtId="0" fontId="70" fillId="0" borderId="0" xfId="0" applyFont="1" applyFill="1" applyAlignment="1">
      <alignment readingOrder="2"/>
    </xf>
    <xf numFmtId="0" fontId="71" fillId="7" borderId="2" xfId="0" applyFont="1" applyFill="1" applyBorder="1" applyAlignment="1">
      <alignment horizontal="center" vertical="center" readingOrder="2"/>
    </xf>
    <xf numFmtId="3" fontId="71" fillId="7" borderId="2" xfId="0" applyNumberFormat="1" applyFont="1" applyFill="1" applyBorder="1" applyAlignment="1">
      <alignment horizontal="center" vertical="center" readingOrder="2"/>
    </xf>
    <xf numFmtId="1" fontId="71" fillId="7" borderId="2" xfId="0" applyNumberFormat="1" applyFont="1" applyFill="1" applyBorder="1" applyAlignment="1">
      <alignment horizontal="center" vertical="center" readingOrder="2"/>
    </xf>
    <xf numFmtId="2" fontId="71" fillId="7" borderId="2" xfId="0" applyNumberFormat="1" applyFont="1" applyFill="1" applyBorder="1" applyAlignment="1">
      <alignment horizontal="center" vertical="center" readingOrder="2"/>
    </xf>
    <xf numFmtId="2" fontId="71" fillId="7" borderId="2" xfId="0" applyNumberFormat="1" applyFont="1" applyFill="1" applyBorder="1" applyAlignment="1">
      <alignment horizontal="center" vertical="center" readingOrder="1"/>
    </xf>
    <xf numFmtId="3" fontId="71" fillId="7" borderId="2" xfId="0" applyNumberFormat="1" applyFont="1" applyFill="1" applyBorder="1" applyAlignment="1">
      <alignment horizontal="center" vertical="center" wrapText="1" readingOrder="1"/>
    </xf>
    <xf numFmtId="2" fontId="70" fillId="0" borderId="0" xfId="0" applyNumberFormat="1" applyFont="1" applyFill="1" applyAlignment="1">
      <alignment horizontal="center" readingOrder="2"/>
    </xf>
    <xf numFmtId="165" fontId="70" fillId="0" borderId="0" xfId="0" applyNumberFormat="1" applyFont="1" applyFill="1" applyAlignment="1">
      <alignment readingOrder="2"/>
    </xf>
    <xf numFmtId="0" fontId="70" fillId="7" borderId="0" xfId="0" applyFont="1" applyFill="1" applyAlignment="1">
      <alignment readingOrder="2"/>
    </xf>
    <xf numFmtId="2" fontId="67" fillId="7" borderId="2" xfId="0" applyNumberFormat="1" applyFont="1" applyFill="1" applyBorder="1" applyAlignment="1">
      <alignment horizontal="center" vertical="center"/>
    </xf>
    <xf numFmtId="2" fontId="67" fillId="7" borderId="2" xfId="0" applyNumberFormat="1" applyFont="1" applyFill="1" applyBorder="1" applyAlignment="1">
      <alignment horizontal="center" vertical="center" wrapText="1" readingOrder="1"/>
    </xf>
    <xf numFmtId="3" fontId="72" fillId="0" borderId="0" xfId="0" applyNumberFormat="1" applyFont="1" applyFill="1" applyAlignment="1">
      <alignment readingOrder="2"/>
    </xf>
    <xf numFmtId="3" fontId="67" fillId="7" borderId="2" xfId="0" applyNumberFormat="1" applyFont="1" applyFill="1" applyBorder="1" applyAlignment="1">
      <alignment horizontal="center" vertical="center"/>
    </xf>
    <xf numFmtId="0" fontId="68" fillId="7" borderId="5" xfId="0" applyFont="1" applyFill="1" applyBorder="1" applyAlignment="1">
      <alignment horizontal="center" vertical="center" readingOrder="2"/>
    </xf>
    <xf numFmtId="0" fontId="67" fillId="7" borderId="5" xfId="0" applyNumberFormat="1" applyFont="1" applyFill="1" applyBorder="1" applyAlignment="1">
      <alignment horizontal="center" vertical="center" readingOrder="2"/>
    </xf>
    <xf numFmtId="3" fontId="67" fillId="7" borderId="5" xfId="0" applyNumberFormat="1" applyFont="1" applyFill="1" applyBorder="1" applyAlignment="1">
      <alignment horizontal="center" vertical="center" readingOrder="2"/>
    </xf>
    <xf numFmtId="0" fontId="67" fillId="7" borderId="5" xfId="0" applyFont="1" applyFill="1" applyBorder="1" applyAlignment="1">
      <alignment horizontal="center" vertical="center" readingOrder="2"/>
    </xf>
    <xf numFmtId="1" fontId="67" fillId="7" borderId="5" xfId="0" applyNumberFormat="1" applyFont="1" applyFill="1" applyBorder="1" applyAlignment="1">
      <alignment horizontal="center" vertical="center" readingOrder="2"/>
    </xf>
    <xf numFmtId="3" fontId="73" fillId="7" borderId="5" xfId="0" applyNumberFormat="1" applyFont="1" applyFill="1" applyBorder="1" applyAlignment="1">
      <alignment horizontal="center" vertical="center" readingOrder="2"/>
    </xf>
    <xf numFmtId="2" fontId="67" fillId="7" borderId="5" xfId="0" applyNumberFormat="1" applyFont="1" applyFill="1" applyBorder="1" applyAlignment="1">
      <alignment horizontal="center" vertical="center" wrapText="1"/>
    </xf>
    <xf numFmtId="2" fontId="67" fillId="7" borderId="5" xfId="0" applyNumberFormat="1" applyFont="1" applyFill="1" applyBorder="1" applyAlignment="1">
      <alignment horizontal="center" vertical="center" wrapText="1" readingOrder="1"/>
    </xf>
    <xf numFmtId="3" fontId="67" fillId="7" borderId="5" xfId="0" applyNumberFormat="1" applyFont="1" applyFill="1" applyBorder="1" applyAlignment="1">
      <alignment horizontal="center" vertical="center" wrapText="1" readingOrder="2"/>
    </xf>
    <xf numFmtId="3" fontId="72" fillId="0" borderId="0" xfId="0" applyNumberFormat="1" applyFont="1" applyFill="1" applyAlignment="1">
      <alignment vertical="center" readingOrder="2"/>
    </xf>
    <xf numFmtId="3" fontId="73" fillId="7" borderId="2" xfId="0" applyNumberFormat="1" applyFont="1" applyFill="1" applyBorder="1" applyAlignment="1">
      <alignment horizontal="center" vertical="center" readingOrder="2"/>
    </xf>
    <xf numFmtId="3" fontId="67" fillId="7" borderId="2" xfId="0" applyNumberFormat="1" applyFont="1" applyFill="1" applyBorder="1" applyAlignment="1">
      <alignment horizontal="center" vertical="center" wrapText="1"/>
    </xf>
    <xf numFmtId="2" fontId="69" fillId="4" borderId="0" xfId="0" applyNumberFormat="1" applyFont="1" applyFill="1" applyAlignment="1">
      <alignment horizontal="center" readingOrder="2"/>
    </xf>
    <xf numFmtId="0" fontId="25" fillId="0" borderId="0" xfId="0" applyFont="1" applyAlignment="1">
      <alignment vertical="top"/>
    </xf>
    <xf numFmtId="9" fontId="25" fillId="0" borderId="0" xfId="0" applyNumberFormat="1" applyFont="1" applyAlignment="1">
      <alignment horizontal="right" readingOrder="2"/>
    </xf>
    <xf numFmtId="3" fontId="25" fillId="0" borderId="0" xfId="0" applyNumberFormat="1" applyFont="1" applyAlignment="1">
      <alignment horizontal="right" readingOrder="2"/>
    </xf>
    <xf numFmtId="0" fontId="25" fillId="0" borderId="0" xfId="0" applyFont="1"/>
    <xf numFmtId="165" fontId="70" fillId="0" borderId="0" xfId="0" applyNumberFormat="1" applyFont="1" applyFill="1" applyAlignment="1">
      <alignment horizontal="center" vertical="center" readingOrder="2"/>
    </xf>
    <xf numFmtId="2" fontId="70" fillId="0" borderId="0" xfId="0" applyNumberFormat="1" applyFont="1" applyFill="1" applyAlignment="1">
      <alignment horizontal="center" vertical="center" readingOrder="2"/>
    </xf>
    <xf numFmtId="0" fontId="76" fillId="10" borderId="2" xfId="0" applyFont="1" applyFill="1" applyBorder="1" applyAlignment="1">
      <alignment horizontal="center" vertical="center" wrapText="1" readingOrder="2"/>
    </xf>
    <xf numFmtId="0" fontId="76" fillId="0" borderId="2" xfId="0" applyFont="1" applyFill="1" applyBorder="1" applyAlignment="1">
      <alignment horizontal="center" vertical="center" wrapText="1" readingOrder="2"/>
    </xf>
    <xf numFmtId="0" fontId="76" fillId="0" borderId="10" xfId="0" applyFont="1" applyFill="1" applyBorder="1" applyAlignment="1">
      <alignment horizontal="center" vertical="center" wrapText="1" readingOrder="2"/>
    </xf>
    <xf numFmtId="0" fontId="77" fillId="7" borderId="2" xfId="0" applyNumberFormat="1" applyFont="1" applyFill="1" applyBorder="1" applyAlignment="1">
      <alignment horizontal="center" vertical="center" readingOrder="2"/>
    </xf>
    <xf numFmtId="0" fontId="76" fillId="0" borderId="2" xfId="0" applyNumberFormat="1" applyFont="1" applyFill="1" applyBorder="1" applyAlignment="1">
      <alignment horizontal="center" vertical="center" readingOrder="2"/>
    </xf>
    <xf numFmtId="0" fontId="76" fillId="10" borderId="2" xfId="0" applyNumberFormat="1" applyFont="1" applyFill="1" applyBorder="1" applyAlignment="1">
      <alignment horizontal="center" vertical="center" readingOrder="2"/>
    </xf>
    <xf numFmtId="0" fontId="77" fillId="7" borderId="2" xfId="0" applyFont="1" applyFill="1" applyBorder="1" applyAlignment="1">
      <alignment horizontal="center" vertical="center" readingOrder="2"/>
    </xf>
    <xf numFmtId="0" fontId="76" fillId="10" borderId="2" xfId="0" applyFont="1" applyFill="1" applyBorder="1" applyAlignment="1">
      <alignment vertical="center" wrapText="1" readingOrder="2"/>
    </xf>
    <xf numFmtId="0" fontId="76" fillId="0" borderId="2" xfId="0" applyFont="1" applyFill="1" applyBorder="1" applyAlignment="1">
      <alignment horizontal="right" vertical="center" wrapText="1" readingOrder="2"/>
    </xf>
    <xf numFmtId="0" fontId="76" fillId="0" borderId="2" xfId="0" applyFont="1" applyFill="1" applyBorder="1" applyAlignment="1">
      <alignment vertical="center" wrapText="1" readingOrder="2"/>
    </xf>
    <xf numFmtId="3" fontId="34" fillId="0" borderId="0" xfId="0" applyNumberFormat="1" applyFont="1" applyAlignment="1">
      <alignment horizontal="center" vertical="center" readingOrder="2"/>
    </xf>
    <xf numFmtId="10" fontId="23" fillId="0" borderId="3" xfId="0" applyNumberFormat="1" applyFont="1" applyFill="1" applyBorder="1" applyAlignment="1">
      <alignment horizontal="center" vertical="center"/>
    </xf>
    <xf numFmtId="10" fontId="23" fillId="18" borderId="3" xfId="0" applyNumberFormat="1" applyFont="1" applyFill="1" applyBorder="1" applyAlignment="1">
      <alignment horizontal="center" vertical="center"/>
    </xf>
    <xf numFmtId="164" fontId="9" fillId="0" borderId="0" xfId="0" applyNumberFormat="1" applyFont="1" applyBorder="1" applyAlignment="1">
      <alignment readingOrder="2"/>
    </xf>
    <xf numFmtId="164" fontId="9" fillId="0" borderId="0" xfId="0" applyNumberFormat="1" applyFont="1"/>
    <xf numFmtId="2" fontId="16" fillId="12" borderId="21" xfId="0" applyNumberFormat="1" applyFont="1" applyFill="1" applyBorder="1" applyAlignment="1">
      <alignment horizontal="center"/>
    </xf>
    <xf numFmtId="2" fontId="39" fillId="13" borderId="16" xfId="0" applyNumberFormat="1" applyFont="1" applyFill="1" applyBorder="1" applyAlignment="1">
      <alignment horizontal="center" vertical="center"/>
    </xf>
    <xf numFmtId="2" fontId="39" fillId="13" borderId="45" xfId="0" applyNumberFormat="1" applyFont="1" applyFill="1" applyBorder="1" applyAlignment="1">
      <alignment horizontal="center" vertical="center"/>
    </xf>
    <xf numFmtId="2" fontId="39" fillId="13" borderId="21" xfId="0" applyNumberFormat="1" applyFont="1" applyFill="1" applyBorder="1" applyAlignment="1">
      <alignment horizontal="center" vertical="center"/>
    </xf>
    <xf numFmtId="0" fontId="6" fillId="10" borderId="2" xfId="0" applyFont="1" applyFill="1" applyBorder="1" applyAlignment="1">
      <alignment vertical="center" readingOrder="2"/>
    </xf>
    <xf numFmtId="0" fontId="6" fillId="0" borderId="2" xfId="0" applyNumberFormat="1" applyFont="1" applyFill="1" applyBorder="1" applyAlignment="1">
      <alignment horizontal="right" vertical="center" readingOrder="2"/>
    </xf>
    <xf numFmtId="0" fontId="6" fillId="10" borderId="8" xfId="0" applyNumberFormat="1" applyFont="1" applyFill="1" applyBorder="1" applyAlignment="1">
      <alignment horizontal="right" vertical="center" readingOrder="2"/>
    </xf>
    <xf numFmtId="0" fontId="6" fillId="0" borderId="8" xfId="0" applyFont="1" applyFill="1" applyBorder="1" applyAlignment="1">
      <alignment vertical="center" readingOrder="2"/>
    </xf>
    <xf numFmtId="0" fontId="6" fillId="10" borderId="8" xfId="0" applyFont="1" applyFill="1" applyBorder="1" applyAlignment="1">
      <alignment vertical="center" readingOrder="2"/>
    </xf>
    <xf numFmtId="0" fontId="68" fillId="7" borderId="7" xfId="0" applyNumberFormat="1" applyFont="1" applyFill="1" applyBorder="1" applyAlignment="1">
      <alignment horizontal="center" vertical="center" wrapText="1" readingOrder="2"/>
    </xf>
    <xf numFmtId="0" fontId="68" fillId="7" borderId="8" xfId="0" applyNumberFormat="1" applyFont="1" applyFill="1" applyBorder="1" applyAlignment="1">
      <alignment horizontal="center" vertical="center" wrapText="1" readingOrder="2"/>
    </xf>
    <xf numFmtId="0" fontId="71" fillId="7" borderId="7" xfId="0" applyNumberFormat="1" applyFont="1" applyFill="1" applyBorder="1" applyAlignment="1">
      <alignment horizontal="center" vertical="center" wrapText="1" readingOrder="2"/>
    </xf>
    <xf numFmtId="0" fontId="71" fillId="7" borderId="8" xfId="0" applyNumberFormat="1" applyFont="1" applyFill="1" applyBorder="1" applyAlignment="1">
      <alignment horizontal="center" vertical="center" wrapText="1" readingOrder="2"/>
    </xf>
    <xf numFmtId="0" fontId="41" fillId="6" borderId="7" xfId="0" applyFont="1" applyFill="1" applyBorder="1" applyAlignment="1">
      <alignment horizontal="center" vertical="center" readingOrder="2"/>
    </xf>
    <xf numFmtId="0" fontId="41" fillId="6" borderId="39" xfId="0" applyFont="1" applyFill="1" applyBorder="1" applyAlignment="1">
      <alignment horizontal="center" vertical="center" readingOrder="2"/>
    </xf>
    <xf numFmtId="0" fontId="41" fillId="6" borderId="8" xfId="0" applyFont="1" applyFill="1" applyBorder="1" applyAlignment="1">
      <alignment horizontal="center" vertical="center" readingOrder="2"/>
    </xf>
    <xf numFmtId="0" fontId="68" fillId="7" borderId="6" xfId="0" applyNumberFormat="1" applyFont="1" applyFill="1" applyBorder="1" applyAlignment="1">
      <alignment horizontal="center" vertical="center" wrapText="1" readingOrder="2"/>
    </xf>
    <xf numFmtId="0" fontId="68" fillId="7" borderId="4" xfId="0" applyNumberFormat="1" applyFont="1" applyFill="1" applyBorder="1" applyAlignment="1">
      <alignment horizontal="center" vertical="center" wrapText="1" readingOrder="2"/>
    </xf>
    <xf numFmtId="0" fontId="67" fillId="7" borderId="7" xfId="0" applyFont="1" applyFill="1" applyBorder="1" applyAlignment="1">
      <alignment horizontal="center" vertical="center" readingOrder="2"/>
    </xf>
    <xf numFmtId="0" fontId="67" fillId="7" borderId="8" xfId="0" applyFont="1" applyFill="1" applyBorder="1" applyAlignment="1">
      <alignment horizontal="center" vertical="center" readingOrder="2"/>
    </xf>
    <xf numFmtId="0" fontId="68" fillId="7" borderId="7" xfId="0" applyNumberFormat="1" applyFont="1" applyFill="1" applyBorder="1" applyAlignment="1">
      <alignment horizontal="center" vertical="center" readingOrder="2"/>
    </xf>
    <xf numFmtId="0" fontId="68" fillId="7" borderId="8" xfId="0" applyNumberFormat="1" applyFont="1" applyFill="1" applyBorder="1" applyAlignment="1">
      <alignment horizontal="center" vertical="center" readingOrder="2"/>
    </xf>
    <xf numFmtId="0" fontId="56" fillId="13" borderId="24" xfId="0" applyFont="1" applyFill="1" applyBorder="1" applyAlignment="1">
      <alignment horizontal="center" vertical="center"/>
    </xf>
    <xf numFmtId="0" fontId="56" fillId="13" borderId="19" xfId="0" applyFont="1" applyFill="1" applyBorder="1" applyAlignment="1">
      <alignment horizontal="center" vertical="center"/>
    </xf>
    <xf numFmtId="0" fontId="74" fillId="13" borderId="24" xfId="0" applyFont="1" applyFill="1" applyBorder="1" applyAlignment="1">
      <alignment horizontal="center" vertical="center" readingOrder="2"/>
    </xf>
    <xf numFmtId="0" fontId="74" fillId="13" borderId="19" xfId="0" applyFont="1" applyFill="1" applyBorder="1" applyAlignment="1">
      <alignment horizontal="center" vertical="center" readingOrder="2"/>
    </xf>
    <xf numFmtId="0" fontId="57" fillId="13" borderId="24" xfId="0" applyFont="1" applyFill="1" applyBorder="1" applyAlignment="1">
      <alignment horizontal="center" vertical="center"/>
    </xf>
    <xf numFmtId="0" fontId="57" fillId="13" borderId="19" xfId="0" applyFont="1" applyFill="1" applyBorder="1" applyAlignment="1">
      <alignment horizontal="center" vertical="center"/>
    </xf>
    <xf numFmtId="2" fontId="37" fillId="13" borderId="42" xfId="0" applyNumberFormat="1" applyFont="1" applyFill="1" applyBorder="1" applyAlignment="1">
      <alignment horizontal="center" vertical="center"/>
    </xf>
    <xf numFmtId="2" fontId="37" fillId="13" borderId="43" xfId="0" applyNumberFormat="1" applyFont="1" applyFill="1" applyBorder="1" applyAlignment="1">
      <alignment horizontal="center" vertical="center"/>
    </xf>
    <xf numFmtId="2" fontId="37" fillId="13" borderId="44" xfId="0" applyNumberFormat="1" applyFont="1" applyFill="1" applyBorder="1" applyAlignment="1">
      <alignment horizontal="center" vertical="center"/>
    </xf>
    <xf numFmtId="2" fontId="37" fillId="13" borderId="16" xfId="0" applyNumberFormat="1" applyFont="1" applyFill="1" applyBorder="1" applyAlignment="1">
      <alignment horizontal="center" vertical="center"/>
    </xf>
    <xf numFmtId="2" fontId="37" fillId="13" borderId="45" xfId="0" applyNumberFormat="1" applyFont="1" applyFill="1" applyBorder="1" applyAlignment="1">
      <alignment horizontal="center" vertical="center"/>
    </xf>
    <xf numFmtId="2" fontId="37" fillId="13" borderId="21" xfId="0" applyNumberFormat="1" applyFont="1" applyFill="1" applyBorder="1" applyAlignment="1">
      <alignment horizontal="center" vertical="center"/>
    </xf>
    <xf numFmtId="2" fontId="39" fillId="13" borderId="46" xfId="0" applyNumberFormat="1" applyFont="1" applyFill="1" applyBorder="1" applyAlignment="1">
      <alignment horizontal="center" vertical="center"/>
    </xf>
    <xf numFmtId="2" fontId="39" fillId="13" borderId="9" xfId="0" applyNumberFormat="1" applyFont="1" applyFill="1" applyBorder="1" applyAlignment="1">
      <alignment horizontal="center" vertical="center"/>
    </xf>
    <xf numFmtId="2" fontId="39" fillId="13" borderId="47" xfId="0" applyNumberFormat="1" applyFont="1" applyFill="1" applyBorder="1" applyAlignment="1">
      <alignment horizontal="center" vertical="center"/>
    </xf>
    <xf numFmtId="0" fontId="39" fillId="13" borderId="16" xfId="0" applyFont="1" applyFill="1" applyBorder="1" applyAlignment="1">
      <alignment horizontal="center" vertical="center"/>
    </xf>
    <xf numFmtId="0" fontId="39" fillId="13" borderId="45" xfId="0" applyFont="1" applyFill="1" applyBorder="1" applyAlignment="1">
      <alignment horizontal="center" vertical="center"/>
    </xf>
    <xf numFmtId="0" fontId="40" fillId="13" borderId="45" xfId="0" applyFont="1" applyFill="1" applyBorder="1" applyAlignment="1">
      <alignment horizontal="center" vertical="top"/>
    </xf>
    <xf numFmtId="0" fontId="40" fillId="13" borderId="21" xfId="0" applyFont="1" applyFill="1" applyBorder="1" applyAlignment="1">
      <alignment horizontal="center" vertical="top"/>
    </xf>
    <xf numFmtId="0" fontId="9" fillId="0" borderId="17" xfId="0" applyFont="1" applyBorder="1" applyAlignment="1">
      <alignment horizontal="right" readingOrder="2"/>
    </xf>
    <xf numFmtId="0" fontId="9" fillId="0" borderId="18" xfId="0" applyFont="1" applyBorder="1" applyAlignment="1">
      <alignment horizontal="right" readingOrder="2"/>
    </xf>
    <xf numFmtId="0" fontId="9" fillId="0" borderId="19" xfId="0" applyFont="1" applyBorder="1" applyAlignment="1">
      <alignment horizontal="right" readingOrder="2"/>
    </xf>
    <xf numFmtId="0" fontId="9" fillId="0" borderId="36" xfId="0" applyFont="1" applyBorder="1" applyAlignment="1">
      <alignment horizontal="right" vertical="center" wrapText="1" readingOrder="2"/>
    </xf>
    <xf numFmtId="0" fontId="9" fillId="0" borderId="37" xfId="0" applyFont="1" applyBorder="1" applyAlignment="1">
      <alignment horizontal="right" vertical="center" wrapText="1" readingOrder="2"/>
    </xf>
    <xf numFmtId="0" fontId="9" fillId="0" borderId="27" xfId="0" applyFont="1" applyBorder="1" applyAlignment="1">
      <alignment horizontal="right" vertical="center" wrapText="1" readingOrder="2"/>
    </xf>
    <xf numFmtId="0" fontId="57" fillId="13" borderId="25" xfId="0" applyFont="1" applyFill="1" applyBorder="1" applyAlignment="1">
      <alignment horizontal="center" vertical="center"/>
    </xf>
    <xf numFmtId="0" fontId="58" fillId="13" borderId="24" xfId="0" applyFont="1" applyFill="1" applyBorder="1" applyAlignment="1">
      <alignment horizontal="center" vertical="center"/>
    </xf>
    <xf numFmtId="0" fontId="58" fillId="13" borderId="19" xfId="0" applyFont="1" applyFill="1" applyBorder="1" applyAlignment="1">
      <alignment horizontal="center" vertical="center"/>
    </xf>
    <xf numFmtId="2" fontId="39" fillId="13" borderId="16" xfId="0" applyNumberFormat="1" applyFont="1" applyFill="1" applyBorder="1" applyAlignment="1">
      <alignment horizontal="center" vertical="center"/>
    </xf>
    <xf numFmtId="2" fontId="39" fillId="13" borderId="45" xfId="0" applyNumberFormat="1" applyFont="1" applyFill="1" applyBorder="1" applyAlignment="1">
      <alignment horizontal="center" vertical="center"/>
    </xf>
    <xf numFmtId="2" fontId="39" fillId="13" borderId="21" xfId="0" applyNumberFormat="1" applyFont="1" applyFill="1" applyBorder="1" applyAlignment="1">
      <alignment horizontal="center" vertical="center"/>
    </xf>
    <xf numFmtId="0" fontId="37" fillId="13" borderId="16" xfId="0" applyFont="1" applyFill="1" applyBorder="1" applyAlignment="1">
      <alignment horizontal="center" vertical="center"/>
    </xf>
    <xf numFmtId="0" fontId="37" fillId="13" borderId="45" xfId="0" applyFont="1" applyFill="1" applyBorder="1" applyAlignment="1">
      <alignment horizontal="center" vertical="center"/>
    </xf>
    <xf numFmtId="0" fontId="37" fillId="13" borderId="21" xfId="0" applyFont="1" applyFill="1" applyBorder="1" applyAlignment="1">
      <alignment horizontal="center" vertical="center"/>
    </xf>
    <xf numFmtId="0" fontId="38" fillId="13" borderId="15" xfId="0" applyFont="1" applyFill="1" applyBorder="1" applyAlignment="1">
      <alignment horizontal="center" vertical="center" readingOrder="2"/>
    </xf>
    <xf numFmtId="0" fontId="38" fillId="13" borderId="48" xfId="0" applyFont="1" applyFill="1" applyBorder="1" applyAlignment="1">
      <alignment horizontal="center" vertical="center" readingOrder="2"/>
    </xf>
    <xf numFmtId="0" fontId="38" fillId="13" borderId="20" xfId="0" applyFont="1" applyFill="1" applyBorder="1" applyAlignment="1">
      <alignment horizontal="center" vertical="center" readingOrder="2"/>
    </xf>
    <xf numFmtId="0" fontId="37" fillId="14" borderId="12" xfId="0" applyFont="1" applyFill="1" applyBorder="1" applyAlignment="1">
      <alignment horizontal="center" vertical="center"/>
    </xf>
    <xf numFmtId="0" fontId="37" fillId="14" borderId="13" xfId="0" applyFont="1" applyFill="1" applyBorder="1" applyAlignment="1">
      <alignment horizontal="center" vertical="center"/>
    </xf>
    <xf numFmtId="0" fontId="37" fillId="14" borderId="14" xfId="0" applyFont="1" applyFill="1" applyBorder="1" applyAlignment="1">
      <alignment horizontal="center" vertical="center"/>
    </xf>
    <xf numFmtId="2" fontId="37" fillId="13" borderId="17" xfId="0" applyNumberFormat="1" applyFont="1" applyFill="1" applyBorder="1" applyAlignment="1">
      <alignment horizontal="center" vertical="center"/>
    </xf>
    <xf numFmtId="2" fontId="37" fillId="13" borderId="18" xfId="0" applyNumberFormat="1" applyFont="1" applyFill="1" applyBorder="1" applyAlignment="1">
      <alignment horizontal="center" vertical="center"/>
    </xf>
    <xf numFmtId="2" fontId="37" fillId="13" borderId="41" xfId="0" applyNumberFormat="1" applyFont="1" applyFill="1" applyBorder="1" applyAlignment="1">
      <alignment horizontal="center" vertical="center"/>
    </xf>
    <xf numFmtId="2" fontId="37" fillId="13" borderId="19" xfId="0" applyNumberFormat="1" applyFont="1" applyFill="1" applyBorder="1" applyAlignment="1">
      <alignment horizontal="center" vertical="center"/>
    </xf>
    <xf numFmtId="0" fontId="51" fillId="17" borderId="1" xfId="1" applyFont="1" applyFill="1" applyBorder="1" applyAlignment="1">
      <alignment horizontal="center" vertical="center"/>
    </xf>
    <xf numFmtId="0" fontId="51" fillId="17" borderId="40" xfId="1" applyFont="1" applyFill="1" applyBorder="1" applyAlignment="1">
      <alignment horizontal="center" vertical="center"/>
    </xf>
    <xf numFmtId="0" fontId="20" fillId="11" borderId="24" xfId="2" applyFont="1" applyFill="1" applyBorder="1" applyAlignment="1">
      <alignment horizontal="right" vertical="center"/>
    </xf>
    <xf numFmtId="0" fontId="20" fillId="11" borderId="19" xfId="2" applyFont="1" applyFill="1" applyBorder="1" applyAlignment="1">
      <alignment horizontal="right" vertical="center"/>
    </xf>
    <xf numFmtId="0" fontId="47" fillId="11" borderId="11" xfId="0" applyFont="1" applyFill="1" applyBorder="1" applyAlignment="1">
      <alignment horizontal="center" vertical="center"/>
    </xf>
    <xf numFmtId="0" fontId="47" fillId="11" borderId="22" xfId="0" applyFont="1" applyFill="1" applyBorder="1" applyAlignment="1">
      <alignment horizontal="center" vertical="center"/>
    </xf>
    <xf numFmtId="0" fontId="48" fillId="11" borderId="12" xfId="2" applyFont="1" applyFill="1" applyBorder="1" applyAlignment="1">
      <alignment horizontal="center" vertical="center"/>
    </xf>
    <xf numFmtId="0" fontId="48" fillId="11" borderId="3" xfId="2" applyFont="1" applyFill="1" applyBorder="1" applyAlignment="1">
      <alignment horizontal="center" vertical="center"/>
    </xf>
    <xf numFmtId="0" fontId="49" fillId="11" borderId="30" xfId="2" applyFont="1" applyFill="1" applyBorder="1" applyAlignment="1">
      <alignment horizontal="center" vertical="center"/>
    </xf>
    <xf numFmtId="0" fontId="49" fillId="11" borderId="13" xfId="2" applyFont="1" applyFill="1" applyBorder="1" applyAlignment="1">
      <alignment horizontal="center" vertical="center"/>
    </xf>
    <xf numFmtId="0" fontId="49" fillId="11" borderId="31" xfId="2" applyFont="1" applyFill="1" applyBorder="1" applyAlignment="1">
      <alignment horizontal="center" vertical="center"/>
    </xf>
    <xf numFmtId="0" fontId="49" fillId="11" borderId="14" xfId="2" applyFont="1" applyFill="1" applyBorder="1" applyAlignment="1">
      <alignment horizontal="center" vertical="center"/>
    </xf>
    <xf numFmtId="0" fontId="49" fillId="11" borderId="3" xfId="2" applyFont="1" applyFill="1" applyBorder="1" applyAlignment="1">
      <alignment horizontal="center" vertical="center"/>
    </xf>
    <xf numFmtId="0" fontId="49" fillId="11" borderId="17" xfId="2" applyFont="1" applyFill="1" applyBorder="1" applyAlignment="1">
      <alignment horizontal="center" vertical="center"/>
    </xf>
    <xf numFmtId="0" fontId="49" fillId="11" borderId="18" xfId="2" applyFont="1" applyFill="1" applyBorder="1" applyAlignment="1">
      <alignment horizontal="center" vertical="center"/>
    </xf>
    <xf numFmtId="0" fontId="49" fillId="11" borderId="19" xfId="2" applyFont="1" applyFill="1" applyBorder="1" applyAlignment="1">
      <alignment horizontal="center" vertical="center"/>
    </xf>
    <xf numFmtId="0" fontId="49" fillId="11" borderId="32" xfId="2" applyFont="1" applyFill="1" applyBorder="1" applyAlignment="1">
      <alignment horizontal="center" vertical="center"/>
    </xf>
    <xf numFmtId="0" fontId="20" fillId="11" borderId="24" xfId="2" applyFont="1" applyFill="1" applyBorder="1" applyAlignment="1">
      <alignment horizontal="center" vertical="center"/>
    </xf>
    <xf numFmtId="0" fontId="20" fillId="11" borderId="19" xfId="2" applyFont="1" applyFill="1" applyBorder="1" applyAlignment="1">
      <alignment horizontal="center" vertical="center"/>
    </xf>
    <xf numFmtId="0" fontId="31" fillId="0" borderId="0" xfId="0" applyFont="1" applyAlignment="1">
      <alignment horizontal="right" readingOrder="2"/>
    </xf>
    <xf numFmtId="0" fontId="0" fillId="0" borderId="0" xfId="0" applyAlignment="1">
      <alignment horizontal="center" vertical="center"/>
    </xf>
    <xf numFmtId="0" fontId="56" fillId="15" borderId="24" xfId="2" applyFont="1" applyFill="1" applyBorder="1" applyAlignment="1">
      <alignment horizontal="center" vertical="center"/>
    </xf>
    <xf numFmtId="0" fontId="56" fillId="15" borderId="19" xfId="2" applyFont="1" applyFill="1" applyBorder="1" applyAlignment="1">
      <alignment horizontal="center" vertical="center"/>
    </xf>
    <xf numFmtId="0" fontId="56" fillId="15" borderId="24" xfId="2" applyFont="1" applyFill="1" applyBorder="1" applyAlignment="1">
      <alignment horizontal="right" vertical="center"/>
    </xf>
    <xf numFmtId="0" fontId="56" fillId="15" borderId="19" xfId="2" applyFont="1" applyFill="1" applyBorder="1" applyAlignment="1">
      <alignment horizontal="right" vertical="center"/>
    </xf>
    <xf numFmtId="0" fontId="52" fillId="15" borderId="1" xfId="0" applyFont="1" applyFill="1" applyBorder="1" applyAlignment="1">
      <alignment horizontal="left" vertical="center"/>
    </xf>
    <xf numFmtId="0" fontId="54" fillId="15" borderId="12" xfId="2" applyFont="1" applyFill="1" applyBorder="1" applyAlignment="1">
      <alignment horizontal="center" vertical="center"/>
    </xf>
    <xf numFmtId="0" fontId="54" fillId="15" borderId="34" xfId="2" applyFont="1" applyFill="1" applyBorder="1" applyAlignment="1">
      <alignment horizontal="center" vertical="center"/>
    </xf>
    <xf numFmtId="0" fontId="75" fillId="0" borderId="0" xfId="0" applyFont="1" applyBorder="1" applyAlignment="1">
      <alignment horizontal="right" vertical="center" wrapText="1" readingOrder="2"/>
    </xf>
    <xf numFmtId="0" fontId="75" fillId="0" borderId="0" xfId="0" applyFont="1" applyAlignment="1">
      <alignment horizontal="right" vertical="top" wrapText="1" readingOrder="2"/>
    </xf>
    <xf numFmtId="0" fontId="62" fillId="15" borderId="24" xfId="2" applyFont="1" applyFill="1" applyBorder="1" applyAlignment="1">
      <alignment horizontal="right" vertical="center"/>
    </xf>
    <xf numFmtId="0" fontId="62" fillId="15" borderId="19" xfId="2" applyFont="1" applyFill="1" applyBorder="1" applyAlignment="1">
      <alignment horizontal="right" vertical="center"/>
    </xf>
    <xf numFmtId="0" fontId="52" fillId="15" borderId="11" xfId="2" applyFont="1" applyFill="1" applyBorder="1" applyAlignment="1">
      <alignment horizontal="center" vertical="center"/>
    </xf>
    <xf numFmtId="0" fontId="52" fillId="15" borderId="22" xfId="2" applyFont="1" applyFill="1" applyBorder="1" applyAlignment="1">
      <alignment horizontal="center" vertical="center"/>
    </xf>
    <xf numFmtId="0" fontId="53" fillId="15" borderId="12" xfId="2" applyFont="1" applyFill="1" applyBorder="1" applyAlignment="1">
      <alignment horizontal="center" vertical="center"/>
    </xf>
    <xf numFmtId="0" fontId="53" fillId="15" borderId="3" xfId="2" applyFont="1" applyFill="1" applyBorder="1" applyAlignment="1">
      <alignment horizontal="center" vertical="center"/>
    </xf>
    <xf numFmtId="0" fontId="53" fillId="15" borderId="0" xfId="0" applyFont="1" applyFill="1" applyBorder="1" applyAlignment="1">
      <alignment horizontal="center"/>
    </xf>
    <xf numFmtId="0" fontId="25" fillId="0" borderId="0" xfId="0" applyFont="1" applyAlignment="1">
      <alignment horizontal="left" vertical="top" readingOrder="2"/>
    </xf>
    <xf numFmtId="0" fontId="13" fillId="7" borderId="10" xfId="2" applyFont="1" applyFill="1" applyBorder="1" applyAlignment="1">
      <alignment horizontal="center" vertical="center"/>
    </xf>
    <xf numFmtId="0" fontId="13" fillId="7" borderId="35" xfId="2" applyFont="1" applyFill="1" applyBorder="1" applyAlignment="1">
      <alignment horizontal="center" vertical="center"/>
    </xf>
    <xf numFmtId="0" fontId="13" fillId="7" borderId="5" xfId="2" applyFont="1" applyFill="1" applyBorder="1" applyAlignment="1">
      <alignment horizontal="center" vertical="center"/>
    </xf>
    <xf numFmtId="3" fontId="26" fillId="7" borderId="2" xfId="0" applyNumberFormat="1" applyFont="1" applyFill="1" applyBorder="1" applyAlignment="1">
      <alignment horizontal="center" vertical="center" textRotation="135" readingOrder="2"/>
    </xf>
    <xf numFmtId="3" fontId="25" fillId="6" borderId="5" xfId="0" applyNumberFormat="1" applyFont="1" applyFill="1" applyBorder="1" applyAlignment="1">
      <alignment horizontal="center" vertical="center" readingOrder="2"/>
    </xf>
    <xf numFmtId="3" fontId="26" fillId="0" borderId="0" xfId="0" applyNumberFormat="1" applyFont="1" applyBorder="1" applyAlignment="1">
      <alignment horizontal="center" vertical="center"/>
    </xf>
    <xf numFmtId="0" fontId="13" fillId="6" borderId="5" xfId="2" applyFont="1" applyFill="1" applyBorder="1" applyAlignment="1">
      <alignment horizontal="center" vertical="center" readingOrder="2"/>
    </xf>
    <xf numFmtId="0" fontId="0" fillId="4" borderId="2" xfId="0" applyFill="1" applyBorder="1" applyAlignment="1">
      <alignment horizontal="center"/>
    </xf>
    <xf numFmtId="0" fontId="29" fillId="4" borderId="2" xfId="0" applyFont="1" applyFill="1" applyBorder="1" applyAlignment="1">
      <alignment horizontal="center"/>
    </xf>
    <xf numFmtId="0" fontId="27" fillId="4" borderId="2" xfId="0" applyFont="1" applyFill="1" applyBorder="1" applyAlignment="1">
      <alignment horizontal="center"/>
    </xf>
  </cellXfs>
  <cellStyles count="4">
    <cellStyle name="Normal" xfId="0" builtinId="0"/>
    <cellStyle name="Normal 2" xfId="3"/>
    <cellStyle name="Normal 2 2" xfId="1"/>
    <cellStyle name="Normal 2 3" xfId="2"/>
  </cellStyles>
  <dxfs count="0"/>
  <tableStyles count="0" defaultTableStyle="TableStyleMedium9" defaultPivotStyle="PivotStyleLight16"/>
  <colors>
    <mruColors>
      <color rgb="FF339933"/>
      <color rgb="FFAA6346"/>
      <color rgb="FF663300"/>
      <color rgb="FFFFFF99"/>
      <color rgb="FFFFFFFF"/>
      <color rgb="FFB5CF31"/>
      <color rgb="FF99CCFF"/>
      <color rgb="FFFF33CC"/>
      <color rgb="FF33CC33"/>
      <color rgb="FFBDE01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A1:GB101"/>
  <sheetViews>
    <sheetView rightToLeft="1" zoomScale="60" zoomScaleNormal="60" zoomScalePageLayoutView="40" workbookViewId="0">
      <selection activeCell="G6" sqref="G6"/>
    </sheetView>
  </sheetViews>
  <sheetFormatPr defaultRowHeight="42"/>
  <cols>
    <col min="1" max="1" width="6.375" style="185" customWidth="1"/>
    <col min="2" max="2" width="6.125" style="185" hidden="1" customWidth="1"/>
    <col min="3" max="3" width="0.875" style="186" hidden="1" customWidth="1"/>
    <col min="4" max="4" width="8.5" style="186" customWidth="1"/>
    <col min="5" max="5" width="6" style="166" customWidth="1"/>
    <col min="6" max="6" width="38.5" style="167" customWidth="1"/>
    <col min="7" max="7" width="39.5" style="168" customWidth="1"/>
    <col min="8" max="8" width="26.5" style="167" customWidth="1"/>
    <col min="9" max="9" width="10.75" style="168" customWidth="1"/>
    <col min="10" max="10" width="23.25" style="168" customWidth="1"/>
    <col min="11" max="11" width="23.75" style="169" customWidth="1"/>
    <col min="12" max="12" width="19.75" style="166" customWidth="1"/>
    <col min="13" max="13" width="11.625" style="170" customWidth="1"/>
    <col min="14" max="14" width="21.875" style="171" customWidth="1"/>
    <col min="15" max="15" width="21.625" style="166" customWidth="1"/>
    <col min="16" max="16" width="24.75" style="172" customWidth="1"/>
    <col min="17" max="17" width="21.75" style="172" bestFit="1" customWidth="1"/>
    <col min="18" max="18" width="15.25" style="172" customWidth="1"/>
    <col min="19" max="19" width="20.125" style="173" bestFit="1" customWidth="1"/>
    <col min="20" max="20" width="27.875" style="173" bestFit="1" customWidth="1"/>
    <col min="21" max="21" width="17.25" style="173" bestFit="1" customWidth="1"/>
    <col min="22" max="22" width="16.5" style="173" customWidth="1"/>
    <col min="23" max="23" width="15.5" style="166" customWidth="1"/>
    <col min="24" max="24" width="17.625" style="166" bestFit="1" customWidth="1"/>
    <col min="25" max="25" width="19.125" style="166" customWidth="1"/>
    <col min="26" max="26" width="13.25" style="189" customWidth="1"/>
    <col min="27" max="27" width="10.25" style="189" customWidth="1"/>
    <col min="28" max="28" width="14.875" style="190" customWidth="1"/>
    <col min="29" max="29" width="15.875" style="189" customWidth="1"/>
    <col min="30" max="32" width="28.75" style="191" customWidth="1"/>
    <col min="33" max="250" width="9" style="192"/>
    <col min="251" max="251" width="6.375" style="192" customWidth="1"/>
    <col min="252" max="253" width="0" style="192" hidden="1" customWidth="1"/>
    <col min="254" max="254" width="8.5" style="192" customWidth="1"/>
    <col min="255" max="255" width="6" style="192" customWidth="1"/>
    <col min="256" max="256" width="32.5" style="192" customWidth="1"/>
    <col min="257" max="257" width="39.5" style="192" customWidth="1"/>
    <col min="258" max="258" width="26.5" style="192" customWidth="1"/>
    <col min="259" max="259" width="10.75" style="192" customWidth="1"/>
    <col min="260" max="260" width="24.25" style="192" customWidth="1"/>
    <col min="261" max="261" width="21.625" style="192" customWidth="1"/>
    <col min="262" max="262" width="19.75" style="192" customWidth="1"/>
    <col min="263" max="263" width="11.625" style="192" customWidth="1"/>
    <col min="264" max="264" width="21.875" style="192" customWidth="1"/>
    <col min="265" max="265" width="21.625" style="192" customWidth="1"/>
    <col min="266" max="266" width="24.75" style="192" customWidth="1"/>
    <col min="267" max="267" width="21.125" style="192" bestFit="1" customWidth="1"/>
    <col min="268" max="269" width="15.25" style="192" customWidth="1"/>
    <col min="270" max="270" width="20.125" style="192" bestFit="1" customWidth="1"/>
    <col min="271" max="271" width="27.875" style="192" bestFit="1" customWidth="1"/>
    <col min="272" max="272" width="17.25" style="192" bestFit="1" customWidth="1"/>
    <col min="273" max="273" width="16.5" style="192" customWidth="1"/>
    <col min="274" max="274" width="15.5" style="192" customWidth="1"/>
    <col min="275" max="275" width="17.625" style="192" bestFit="1" customWidth="1"/>
    <col min="276" max="276" width="19.125" style="192" customWidth="1"/>
    <col min="277" max="506" width="9" style="192"/>
    <col min="507" max="507" width="6.375" style="192" customWidth="1"/>
    <col min="508" max="509" width="0" style="192" hidden="1" customWidth="1"/>
    <col min="510" max="510" width="8.5" style="192" customWidth="1"/>
    <col min="511" max="511" width="6" style="192" customWidth="1"/>
    <col min="512" max="512" width="32.5" style="192" customWidth="1"/>
    <col min="513" max="513" width="39.5" style="192" customWidth="1"/>
    <col min="514" max="514" width="26.5" style="192" customWidth="1"/>
    <col min="515" max="515" width="10.75" style="192" customWidth="1"/>
    <col min="516" max="516" width="24.25" style="192" customWidth="1"/>
    <col min="517" max="517" width="21.625" style="192" customWidth="1"/>
    <col min="518" max="518" width="19.75" style="192" customWidth="1"/>
    <col min="519" max="519" width="11.625" style="192" customWidth="1"/>
    <col min="520" max="520" width="21.875" style="192" customWidth="1"/>
    <col min="521" max="521" width="21.625" style="192" customWidth="1"/>
    <col min="522" max="522" width="24.75" style="192" customWidth="1"/>
    <col min="523" max="523" width="21.125" style="192" bestFit="1" customWidth="1"/>
    <col min="524" max="525" width="15.25" style="192" customWidth="1"/>
    <col min="526" max="526" width="20.125" style="192" bestFit="1" customWidth="1"/>
    <col min="527" max="527" width="27.875" style="192" bestFit="1" customWidth="1"/>
    <col min="528" max="528" width="17.25" style="192" bestFit="1" customWidth="1"/>
    <col min="529" max="529" width="16.5" style="192" customWidth="1"/>
    <col min="530" max="530" width="15.5" style="192" customWidth="1"/>
    <col min="531" max="531" width="17.625" style="192" bestFit="1" customWidth="1"/>
    <col min="532" max="532" width="19.125" style="192" customWidth="1"/>
    <col min="533" max="762" width="9" style="192"/>
    <col min="763" max="763" width="6.375" style="192" customWidth="1"/>
    <col min="764" max="765" width="0" style="192" hidden="1" customWidth="1"/>
    <col min="766" max="766" width="8.5" style="192" customWidth="1"/>
    <col min="767" max="767" width="6" style="192" customWidth="1"/>
    <col min="768" max="768" width="32.5" style="192" customWidth="1"/>
    <col min="769" max="769" width="39.5" style="192" customWidth="1"/>
    <col min="770" max="770" width="26.5" style="192" customWidth="1"/>
    <col min="771" max="771" width="10.75" style="192" customWidth="1"/>
    <col min="772" max="772" width="24.25" style="192" customWidth="1"/>
    <col min="773" max="773" width="21.625" style="192" customWidth="1"/>
    <col min="774" max="774" width="19.75" style="192" customWidth="1"/>
    <col min="775" max="775" width="11.625" style="192" customWidth="1"/>
    <col min="776" max="776" width="21.875" style="192" customWidth="1"/>
    <col min="777" max="777" width="21.625" style="192" customWidth="1"/>
    <col min="778" max="778" width="24.75" style="192" customWidth="1"/>
    <col min="779" max="779" width="21.125" style="192" bestFit="1" customWidth="1"/>
    <col min="780" max="781" width="15.25" style="192" customWidth="1"/>
    <col min="782" max="782" width="20.125" style="192" bestFit="1" customWidth="1"/>
    <col min="783" max="783" width="27.875" style="192" bestFit="1" customWidth="1"/>
    <col min="784" max="784" width="17.25" style="192" bestFit="1" customWidth="1"/>
    <col min="785" max="785" width="16.5" style="192" customWidth="1"/>
    <col min="786" max="786" width="15.5" style="192" customWidth="1"/>
    <col min="787" max="787" width="17.625" style="192" bestFit="1" customWidth="1"/>
    <col min="788" max="788" width="19.125" style="192" customWidth="1"/>
    <col min="789" max="1018" width="9" style="192"/>
    <col min="1019" max="1019" width="6.375" style="192" customWidth="1"/>
    <col min="1020" max="1021" width="0" style="192" hidden="1" customWidth="1"/>
    <col min="1022" max="1022" width="8.5" style="192" customWidth="1"/>
    <col min="1023" max="1023" width="6" style="192" customWidth="1"/>
    <col min="1024" max="1024" width="32.5" style="192" customWidth="1"/>
    <col min="1025" max="1025" width="39.5" style="192" customWidth="1"/>
    <col min="1026" max="1026" width="26.5" style="192" customWidth="1"/>
    <col min="1027" max="1027" width="10.75" style="192" customWidth="1"/>
    <col min="1028" max="1028" width="24.25" style="192" customWidth="1"/>
    <col min="1029" max="1029" width="21.625" style="192" customWidth="1"/>
    <col min="1030" max="1030" width="19.75" style="192" customWidth="1"/>
    <col min="1031" max="1031" width="11.625" style="192" customWidth="1"/>
    <col min="1032" max="1032" width="21.875" style="192" customWidth="1"/>
    <col min="1033" max="1033" width="21.625" style="192" customWidth="1"/>
    <col min="1034" max="1034" width="24.75" style="192" customWidth="1"/>
    <col min="1035" max="1035" width="21.125" style="192" bestFit="1" customWidth="1"/>
    <col min="1036" max="1037" width="15.25" style="192" customWidth="1"/>
    <col min="1038" max="1038" width="20.125" style="192" bestFit="1" customWidth="1"/>
    <col min="1039" max="1039" width="27.875" style="192" bestFit="1" customWidth="1"/>
    <col min="1040" max="1040" width="17.25" style="192" bestFit="1" customWidth="1"/>
    <col min="1041" max="1041" width="16.5" style="192" customWidth="1"/>
    <col min="1042" max="1042" width="15.5" style="192" customWidth="1"/>
    <col min="1043" max="1043" width="17.625" style="192" bestFit="1" customWidth="1"/>
    <col min="1044" max="1044" width="19.125" style="192" customWidth="1"/>
    <col min="1045" max="1274" width="9" style="192"/>
    <col min="1275" max="1275" width="6.375" style="192" customWidth="1"/>
    <col min="1276" max="1277" width="0" style="192" hidden="1" customWidth="1"/>
    <col min="1278" max="1278" width="8.5" style="192" customWidth="1"/>
    <col min="1279" max="1279" width="6" style="192" customWidth="1"/>
    <col min="1280" max="1280" width="32.5" style="192" customWidth="1"/>
    <col min="1281" max="1281" width="39.5" style="192" customWidth="1"/>
    <col min="1282" max="1282" width="26.5" style="192" customWidth="1"/>
    <col min="1283" max="1283" width="10.75" style="192" customWidth="1"/>
    <col min="1284" max="1284" width="24.25" style="192" customWidth="1"/>
    <col min="1285" max="1285" width="21.625" style="192" customWidth="1"/>
    <col min="1286" max="1286" width="19.75" style="192" customWidth="1"/>
    <col min="1287" max="1287" width="11.625" style="192" customWidth="1"/>
    <col min="1288" max="1288" width="21.875" style="192" customWidth="1"/>
    <col min="1289" max="1289" width="21.625" style="192" customWidth="1"/>
    <col min="1290" max="1290" width="24.75" style="192" customWidth="1"/>
    <col min="1291" max="1291" width="21.125" style="192" bestFit="1" customWidth="1"/>
    <col min="1292" max="1293" width="15.25" style="192" customWidth="1"/>
    <col min="1294" max="1294" width="20.125" style="192" bestFit="1" customWidth="1"/>
    <col min="1295" max="1295" width="27.875" style="192" bestFit="1" customWidth="1"/>
    <col min="1296" max="1296" width="17.25" style="192" bestFit="1" customWidth="1"/>
    <col min="1297" max="1297" width="16.5" style="192" customWidth="1"/>
    <col min="1298" max="1298" width="15.5" style="192" customWidth="1"/>
    <col min="1299" max="1299" width="17.625" style="192" bestFit="1" customWidth="1"/>
    <col min="1300" max="1300" width="19.125" style="192" customWidth="1"/>
    <col min="1301" max="1530" width="9" style="192"/>
    <col min="1531" max="1531" width="6.375" style="192" customWidth="1"/>
    <col min="1532" max="1533" width="0" style="192" hidden="1" customWidth="1"/>
    <col min="1534" max="1534" width="8.5" style="192" customWidth="1"/>
    <col min="1535" max="1535" width="6" style="192" customWidth="1"/>
    <col min="1536" max="1536" width="32.5" style="192" customWidth="1"/>
    <col min="1537" max="1537" width="39.5" style="192" customWidth="1"/>
    <col min="1538" max="1538" width="26.5" style="192" customWidth="1"/>
    <col min="1539" max="1539" width="10.75" style="192" customWidth="1"/>
    <col min="1540" max="1540" width="24.25" style="192" customWidth="1"/>
    <col min="1541" max="1541" width="21.625" style="192" customWidth="1"/>
    <col min="1542" max="1542" width="19.75" style="192" customWidth="1"/>
    <col min="1543" max="1543" width="11.625" style="192" customWidth="1"/>
    <col min="1544" max="1544" width="21.875" style="192" customWidth="1"/>
    <col min="1545" max="1545" width="21.625" style="192" customWidth="1"/>
    <col min="1546" max="1546" width="24.75" style="192" customWidth="1"/>
    <col min="1547" max="1547" width="21.125" style="192" bestFit="1" customWidth="1"/>
    <col min="1548" max="1549" width="15.25" style="192" customWidth="1"/>
    <col min="1550" max="1550" width="20.125" style="192" bestFit="1" customWidth="1"/>
    <col min="1551" max="1551" width="27.875" style="192" bestFit="1" customWidth="1"/>
    <col min="1552" max="1552" width="17.25" style="192" bestFit="1" customWidth="1"/>
    <col min="1553" max="1553" width="16.5" style="192" customWidth="1"/>
    <col min="1554" max="1554" width="15.5" style="192" customWidth="1"/>
    <col min="1555" max="1555" width="17.625" style="192" bestFit="1" customWidth="1"/>
    <col min="1556" max="1556" width="19.125" style="192" customWidth="1"/>
    <col min="1557" max="1786" width="9" style="192"/>
    <col min="1787" max="1787" width="6.375" style="192" customWidth="1"/>
    <col min="1788" max="1789" width="0" style="192" hidden="1" customWidth="1"/>
    <col min="1790" max="1790" width="8.5" style="192" customWidth="1"/>
    <col min="1791" max="1791" width="6" style="192" customWidth="1"/>
    <col min="1792" max="1792" width="32.5" style="192" customWidth="1"/>
    <col min="1793" max="1793" width="39.5" style="192" customWidth="1"/>
    <col min="1794" max="1794" width="26.5" style="192" customWidth="1"/>
    <col min="1795" max="1795" width="10.75" style="192" customWidth="1"/>
    <col min="1796" max="1796" width="24.25" style="192" customWidth="1"/>
    <col min="1797" max="1797" width="21.625" style="192" customWidth="1"/>
    <col min="1798" max="1798" width="19.75" style="192" customWidth="1"/>
    <col min="1799" max="1799" width="11.625" style="192" customWidth="1"/>
    <col min="1800" max="1800" width="21.875" style="192" customWidth="1"/>
    <col min="1801" max="1801" width="21.625" style="192" customWidth="1"/>
    <col min="1802" max="1802" width="24.75" style="192" customWidth="1"/>
    <col min="1803" max="1803" width="21.125" style="192" bestFit="1" customWidth="1"/>
    <col min="1804" max="1805" width="15.25" style="192" customWidth="1"/>
    <col min="1806" max="1806" width="20.125" style="192" bestFit="1" customWidth="1"/>
    <col min="1807" max="1807" width="27.875" style="192" bestFit="1" customWidth="1"/>
    <col min="1808" max="1808" width="17.25" style="192" bestFit="1" customWidth="1"/>
    <col min="1809" max="1809" width="16.5" style="192" customWidth="1"/>
    <col min="1810" max="1810" width="15.5" style="192" customWidth="1"/>
    <col min="1811" max="1811" width="17.625" style="192" bestFit="1" customWidth="1"/>
    <col min="1812" max="1812" width="19.125" style="192" customWidth="1"/>
    <col min="1813" max="2042" width="9" style="192"/>
    <col min="2043" max="2043" width="6.375" style="192" customWidth="1"/>
    <col min="2044" max="2045" width="0" style="192" hidden="1" customWidth="1"/>
    <col min="2046" max="2046" width="8.5" style="192" customWidth="1"/>
    <col min="2047" max="2047" width="6" style="192" customWidth="1"/>
    <col min="2048" max="2048" width="32.5" style="192" customWidth="1"/>
    <col min="2049" max="2049" width="39.5" style="192" customWidth="1"/>
    <col min="2050" max="2050" width="26.5" style="192" customWidth="1"/>
    <col min="2051" max="2051" width="10.75" style="192" customWidth="1"/>
    <col min="2052" max="2052" width="24.25" style="192" customWidth="1"/>
    <col min="2053" max="2053" width="21.625" style="192" customWidth="1"/>
    <col min="2054" max="2054" width="19.75" style="192" customWidth="1"/>
    <col min="2055" max="2055" width="11.625" style="192" customWidth="1"/>
    <col min="2056" max="2056" width="21.875" style="192" customWidth="1"/>
    <col min="2057" max="2057" width="21.625" style="192" customWidth="1"/>
    <col min="2058" max="2058" width="24.75" style="192" customWidth="1"/>
    <col min="2059" max="2059" width="21.125" style="192" bestFit="1" customWidth="1"/>
    <col min="2060" max="2061" width="15.25" style="192" customWidth="1"/>
    <col min="2062" max="2062" width="20.125" style="192" bestFit="1" customWidth="1"/>
    <col min="2063" max="2063" width="27.875" style="192" bestFit="1" customWidth="1"/>
    <col min="2064" max="2064" width="17.25" style="192" bestFit="1" customWidth="1"/>
    <col min="2065" max="2065" width="16.5" style="192" customWidth="1"/>
    <col min="2066" max="2066" width="15.5" style="192" customWidth="1"/>
    <col min="2067" max="2067" width="17.625" style="192" bestFit="1" customWidth="1"/>
    <col min="2068" max="2068" width="19.125" style="192" customWidth="1"/>
    <col min="2069" max="2298" width="9" style="192"/>
    <col min="2299" max="2299" width="6.375" style="192" customWidth="1"/>
    <col min="2300" max="2301" width="0" style="192" hidden="1" customWidth="1"/>
    <col min="2302" max="2302" width="8.5" style="192" customWidth="1"/>
    <col min="2303" max="2303" width="6" style="192" customWidth="1"/>
    <col min="2304" max="2304" width="32.5" style="192" customWidth="1"/>
    <col min="2305" max="2305" width="39.5" style="192" customWidth="1"/>
    <col min="2306" max="2306" width="26.5" style="192" customWidth="1"/>
    <col min="2307" max="2307" width="10.75" style="192" customWidth="1"/>
    <col min="2308" max="2308" width="24.25" style="192" customWidth="1"/>
    <col min="2309" max="2309" width="21.625" style="192" customWidth="1"/>
    <col min="2310" max="2310" width="19.75" style="192" customWidth="1"/>
    <col min="2311" max="2311" width="11.625" style="192" customWidth="1"/>
    <col min="2312" max="2312" width="21.875" style="192" customWidth="1"/>
    <col min="2313" max="2313" width="21.625" style="192" customWidth="1"/>
    <col min="2314" max="2314" width="24.75" style="192" customWidth="1"/>
    <col min="2315" max="2315" width="21.125" style="192" bestFit="1" customWidth="1"/>
    <col min="2316" max="2317" width="15.25" style="192" customWidth="1"/>
    <col min="2318" max="2318" width="20.125" style="192" bestFit="1" customWidth="1"/>
    <col min="2319" max="2319" width="27.875" style="192" bestFit="1" customWidth="1"/>
    <col min="2320" max="2320" width="17.25" style="192" bestFit="1" customWidth="1"/>
    <col min="2321" max="2321" width="16.5" style="192" customWidth="1"/>
    <col min="2322" max="2322" width="15.5" style="192" customWidth="1"/>
    <col min="2323" max="2323" width="17.625" style="192" bestFit="1" customWidth="1"/>
    <col min="2324" max="2324" width="19.125" style="192" customWidth="1"/>
    <col min="2325" max="2554" width="9" style="192"/>
    <col min="2555" max="2555" width="6.375" style="192" customWidth="1"/>
    <col min="2556" max="2557" width="0" style="192" hidden="1" customWidth="1"/>
    <col min="2558" max="2558" width="8.5" style="192" customWidth="1"/>
    <col min="2559" max="2559" width="6" style="192" customWidth="1"/>
    <col min="2560" max="2560" width="32.5" style="192" customWidth="1"/>
    <col min="2561" max="2561" width="39.5" style="192" customWidth="1"/>
    <col min="2562" max="2562" width="26.5" style="192" customWidth="1"/>
    <col min="2563" max="2563" width="10.75" style="192" customWidth="1"/>
    <col min="2564" max="2564" width="24.25" style="192" customWidth="1"/>
    <col min="2565" max="2565" width="21.625" style="192" customWidth="1"/>
    <col min="2566" max="2566" width="19.75" style="192" customWidth="1"/>
    <col min="2567" max="2567" width="11.625" style="192" customWidth="1"/>
    <col min="2568" max="2568" width="21.875" style="192" customWidth="1"/>
    <col min="2569" max="2569" width="21.625" style="192" customWidth="1"/>
    <col min="2570" max="2570" width="24.75" style="192" customWidth="1"/>
    <col min="2571" max="2571" width="21.125" style="192" bestFit="1" customWidth="1"/>
    <col min="2572" max="2573" width="15.25" style="192" customWidth="1"/>
    <col min="2574" max="2574" width="20.125" style="192" bestFit="1" customWidth="1"/>
    <col min="2575" max="2575" width="27.875" style="192" bestFit="1" customWidth="1"/>
    <col min="2576" max="2576" width="17.25" style="192" bestFit="1" customWidth="1"/>
    <col min="2577" max="2577" width="16.5" style="192" customWidth="1"/>
    <col min="2578" max="2578" width="15.5" style="192" customWidth="1"/>
    <col min="2579" max="2579" width="17.625" style="192" bestFit="1" customWidth="1"/>
    <col min="2580" max="2580" width="19.125" style="192" customWidth="1"/>
    <col min="2581" max="2810" width="9" style="192"/>
    <col min="2811" max="2811" width="6.375" style="192" customWidth="1"/>
    <col min="2812" max="2813" width="0" style="192" hidden="1" customWidth="1"/>
    <col min="2814" max="2814" width="8.5" style="192" customWidth="1"/>
    <col min="2815" max="2815" width="6" style="192" customWidth="1"/>
    <col min="2816" max="2816" width="32.5" style="192" customWidth="1"/>
    <col min="2817" max="2817" width="39.5" style="192" customWidth="1"/>
    <col min="2818" max="2818" width="26.5" style="192" customWidth="1"/>
    <col min="2819" max="2819" width="10.75" style="192" customWidth="1"/>
    <col min="2820" max="2820" width="24.25" style="192" customWidth="1"/>
    <col min="2821" max="2821" width="21.625" style="192" customWidth="1"/>
    <col min="2822" max="2822" width="19.75" style="192" customWidth="1"/>
    <col min="2823" max="2823" width="11.625" style="192" customWidth="1"/>
    <col min="2824" max="2824" width="21.875" style="192" customWidth="1"/>
    <col min="2825" max="2825" width="21.625" style="192" customWidth="1"/>
    <col min="2826" max="2826" width="24.75" style="192" customWidth="1"/>
    <col min="2827" max="2827" width="21.125" style="192" bestFit="1" customWidth="1"/>
    <col min="2828" max="2829" width="15.25" style="192" customWidth="1"/>
    <col min="2830" max="2830" width="20.125" style="192" bestFit="1" customWidth="1"/>
    <col min="2831" max="2831" width="27.875" style="192" bestFit="1" customWidth="1"/>
    <col min="2832" max="2832" width="17.25" style="192" bestFit="1" customWidth="1"/>
    <col min="2833" max="2833" width="16.5" style="192" customWidth="1"/>
    <col min="2834" max="2834" width="15.5" style="192" customWidth="1"/>
    <col min="2835" max="2835" width="17.625" style="192" bestFit="1" customWidth="1"/>
    <col min="2836" max="2836" width="19.125" style="192" customWidth="1"/>
    <col min="2837" max="3066" width="9" style="192"/>
    <col min="3067" max="3067" width="6.375" style="192" customWidth="1"/>
    <col min="3068" max="3069" width="0" style="192" hidden="1" customWidth="1"/>
    <col min="3070" max="3070" width="8.5" style="192" customWidth="1"/>
    <col min="3071" max="3071" width="6" style="192" customWidth="1"/>
    <col min="3072" max="3072" width="32.5" style="192" customWidth="1"/>
    <col min="3073" max="3073" width="39.5" style="192" customWidth="1"/>
    <col min="3074" max="3074" width="26.5" style="192" customWidth="1"/>
    <col min="3075" max="3075" width="10.75" style="192" customWidth="1"/>
    <col min="3076" max="3076" width="24.25" style="192" customWidth="1"/>
    <col min="3077" max="3077" width="21.625" style="192" customWidth="1"/>
    <col min="3078" max="3078" width="19.75" style="192" customWidth="1"/>
    <col min="3079" max="3079" width="11.625" style="192" customWidth="1"/>
    <col min="3080" max="3080" width="21.875" style="192" customWidth="1"/>
    <col min="3081" max="3081" width="21.625" style="192" customWidth="1"/>
    <col min="3082" max="3082" width="24.75" style="192" customWidth="1"/>
    <col min="3083" max="3083" width="21.125" style="192" bestFit="1" customWidth="1"/>
    <col min="3084" max="3085" width="15.25" style="192" customWidth="1"/>
    <col min="3086" max="3086" width="20.125" style="192" bestFit="1" customWidth="1"/>
    <col min="3087" max="3087" width="27.875" style="192" bestFit="1" customWidth="1"/>
    <col min="3088" max="3088" width="17.25" style="192" bestFit="1" customWidth="1"/>
    <col min="3089" max="3089" width="16.5" style="192" customWidth="1"/>
    <col min="3090" max="3090" width="15.5" style="192" customWidth="1"/>
    <col min="3091" max="3091" width="17.625" style="192" bestFit="1" customWidth="1"/>
    <col min="3092" max="3092" width="19.125" style="192" customWidth="1"/>
    <col min="3093" max="3322" width="9" style="192"/>
    <col min="3323" max="3323" width="6.375" style="192" customWidth="1"/>
    <col min="3324" max="3325" width="0" style="192" hidden="1" customWidth="1"/>
    <col min="3326" max="3326" width="8.5" style="192" customWidth="1"/>
    <col min="3327" max="3327" width="6" style="192" customWidth="1"/>
    <col min="3328" max="3328" width="32.5" style="192" customWidth="1"/>
    <col min="3329" max="3329" width="39.5" style="192" customWidth="1"/>
    <col min="3330" max="3330" width="26.5" style="192" customWidth="1"/>
    <col min="3331" max="3331" width="10.75" style="192" customWidth="1"/>
    <col min="3332" max="3332" width="24.25" style="192" customWidth="1"/>
    <col min="3333" max="3333" width="21.625" style="192" customWidth="1"/>
    <col min="3334" max="3334" width="19.75" style="192" customWidth="1"/>
    <col min="3335" max="3335" width="11.625" style="192" customWidth="1"/>
    <col min="3336" max="3336" width="21.875" style="192" customWidth="1"/>
    <col min="3337" max="3337" width="21.625" style="192" customWidth="1"/>
    <col min="3338" max="3338" width="24.75" style="192" customWidth="1"/>
    <col min="3339" max="3339" width="21.125" style="192" bestFit="1" customWidth="1"/>
    <col min="3340" max="3341" width="15.25" style="192" customWidth="1"/>
    <col min="3342" max="3342" width="20.125" style="192" bestFit="1" customWidth="1"/>
    <col min="3343" max="3343" width="27.875" style="192" bestFit="1" customWidth="1"/>
    <col min="3344" max="3344" width="17.25" style="192" bestFit="1" customWidth="1"/>
    <col min="3345" max="3345" width="16.5" style="192" customWidth="1"/>
    <col min="3346" max="3346" width="15.5" style="192" customWidth="1"/>
    <col min="3347" max="3347" width="17.625" style="192" bestFit="1" customWidth="1"/>
    <col min="3348" max="3348" width="19.125" style="192" customWidth="1"/>
    <col min="3349" max="3578" width="9" style="192"/>
    <col min="3579" max="3579" width="6.375" style="192" customWidth="1"/>
    <col min="3580" max="3581" width="0" style="192" hidden="1" customWidth="1"/>
    <col min="3582" max="3582" width="8.5" style="192" customWidth="1"/>
    <col min="3583" max="3583" width="6" style="192" customWidth="1"/>
    <col min="3584" max="3584" width="32.5" style="192" customWidth="1"/>
    <col min="3585" max="3585" width="39.5" style="192" customWidth="1"/>
    <col min="3586" max="3586" width="26.5" style="192" customWidth="1"/>
    <col min="3587" max="3587" width="10.75" style="192" customWidth="1"/>
    <col min="3588" max="3588" width="24.25" style="192" customWidth="1"/>
    <col min="3589" max="3589" width="21.625" style="192" customWidth="1"/>
    <col min="3590" max="3590" width="19.75" style="192" customWidth="1"/>
    <col min="3591" max="3591" width="11.625" style="192" customWidth="1"/>
    <col min="3592" max="3592" width="21.875" style="192" customWidth="1"/>
    <col min="3593" max="3593" width="21.625" style="192" customWidth="1"/>
    <col min="3594" max="3594" width="24.75" style="192" customWidth="1"/>
    <col min="3595" max="3595" width="21.125" style="192" bestFit="1" customWidth="1"/>
    <col min="3596" max="3597" width="15.25" style="192" customWidth="1"/>
    <col min="3598" max="3598" width="20.125" style="192" bestFit="1" customWidth="1"/>
    <col min="3599" max="3599" width="27.875" style="192" bestFit="1" customWidth="1"/>
    <col min="3600" max="3600" width="17.25" style="192" bestFit="1" customWidth="1"/>
    <col min="3601" max="3601" width="16.5" style="192" customWidth="1"/>
    <col min="3602" max="3602" width="15.5" style="192" customWidth="1"/>
    <col min="3603" max="3603" width="17.625" style="192" bestFit="1" customWidth="1"/>
    <col min="3604" max="3604" width="19.125" style="192" customWidth="1"/>
    <col min="3605" max="3834" width="9" style="192"/>
    <col min="3835" max="3835" width="6.375" style="192" customWidth="1"/>
    <col min="3836" max="3837" width="0" style="192" hidden="1" customWidth="1"/>
    <col min="3838" max="3838" width="8.5" style="192" customWidth="1"/>
    <col min="3839" max="3839" width="6" style="192" customWidth="1"/>
    <col min="3840" max="3840" width="32.5" style="192" customWidth="1"/>
    <col min="3841" max="3841" width="39.5" style="192" customWidth="1"/>
    <col min="3842" max="3842" width="26.5" style="192" customWidth="1"/>
    <col min="3843" max="3843" width="10.75" style="192" customWidth="1"/>
    <col min="3844" max="3844" width="24.25" style="192" customWidth="1"/>
    <col min="3845" max="3845" width="21.625" style="192" customWidth="1"/>
    <col min="3846" max="3846" width="19.75" style="192" customWidth="1"/>
    <col min="3847" max="3847" width="11.625" style="192" customWidth="1"/>
    <col min="3848" max="3848" width="21.875" style="192" customWidth="1"/>
    <col min="3849" max="3849" width="21.625" style="192" customWidth="1"/>
    <col min="3850" max="3850" width="24.75" style="192" customWidth="1"/>
    <col min="3851" max="3851" width="21.125" style="192" bestFit="1" customWidth="1"/>
    <col min="3852" max="3853" width="15.25" style="192" customWidth="1"/>
    <col min="3854" max="3854" width="20.125" style="192" bestFit="1" customWidth="1"/>
    <col min="3855" max="3855" width="27.875" style="192" bestFit="1" customWidth="1"/>
    <col min="3856" max="3856" width="17.25" style="192" bestFit="1" customWidth="1"/>
    <col min="3857" max="3857" width="16.5" style="192" customWidth="1"/>
    <col min="3858" max="3858" width="15.5" style="192" customWidth="1"/>
    <col min="3859" max="3859" width="17.625" style="192" bestFit="1" customWidth="1"/>
    <col min="3860" max="3860" width="19.125" style="192" customWidth="1"/>
    <col min="3861" max="4090" width="9" style="192"/>
    <col min="4091" max="4091" width="6.375" style="192" customWidth="1"/>
    <col min="4092" max="4093" width="0" style="192" hidden="1" customWidth="1"/>
    <col min="4094" max="4094" width="8.5" style="192" customWidth="1"/>
    <col min="4095" max="4095" width="6" style="192" customWidth="1"/>
    <col min="4096" max="4096" width="32.5" style="192" customWidth="1"/>
    <col min="4097" max="4097" width="39.5" style="192" customWidth="1"/>
    <col min="4098" max="4098" width="26.5" style="192" customWidth="1"/>
    <col min="4099" max="4099" width="10.75" style="192" customWidth="1"/>
    <col min="4100" max="4100" width="24.25" style="192" customWidth="1"/>
    <col min="4101" max="4101" width="21.625" style="192" customWidth="1"/>
    <col min="4102" max="4102" width="19.75" style="192" customWidth="1"/>
    <col min="4103" max="4103" width="11.625" style="192" customWidth="1"/>
    <col min="4104" max="4104" width="21.875" style="192" customWidth="1"/>
    <col min="4105" max="4105" width="21.625" style="192" customWidth="1"/>
    <col min="4106" max="4106" width="24.75" style="192" customWidth="1"/>
    <col min="4107" max="4107" width="21.125" style="192" bestFit="1" customWidth="1"/>
    <col min="4108" max="4109" width="15.25" style="192" customWidth="1"/>
    <col min="4110" max="4110" width="20.125" style="192" bestFit="1" customWidth="1"/>
    <col min="4111" max="4111" width="27.875" style="192" bestFit="1" customWidth="1"/>
    <col min="4112" max="4112" width="17.25" style="192" bestFit="1" customWidth="1"/>
    <col min="4113" max="4113" width="16.5" style="192" customWidth="1"/>
    <col min="4114" max="4114" width="15.5" style="192" customWidth="1"/>
    <col min="4115" max="4115" width="17.625" style="192" bestFit="1" customWidth="1"/>
    <col min="4116" max="4116" width="19.125" style="192" customWidth="1"/>
    <col min="4117" max="4346" width="9" style="192"/>
    <col min="4347" max="4347" width="6.375" style="192" customWidth="1"/>
    <col min="4348" max="4349" width="0" style="192" hidden="1" customWidth="1"/>
    <col min="4350" max="4350" width="8.5" style="192" customWidth="1"/>
    <col min="4351" max="4351" width="6" style="192" customWidth="1"/>
    <col min="4352" max="4352" width="32.5" style="192" customWidth="1"/>
    <col min="4353" max="4353" width="39.5" style="192" customWidth="1"/>
    <col min="4354" max="4354" width="26.5" style="192" customWidth="1"/>
    <col min="4355" max="4355" width="10.75" style="192" customWidth="1"/>
    <col min="4356" max="4356" width="24.25" style="192" customWidth="1"/>
    <col min="4357" max="4357" width="21.625" style="192" customWidth="1"/>
    <col min="4358" max="4358" width="19.75" style="192" customWidth="1"/>
    <col min="4359" max="4359" width="11.625" style="192" customWidth="1"/>
    <col min="4360" max="4360" width="21.875" style="192" customWidth="1"/>
    <col min="4361" max="4361" width="21.625" style="192" customWidth="1"/>
    <col min="4362" max="4362" width="24.75" style="192" customWidth="1"/>
    <col min="4363" max="4363" width="21.125" style="192" bestFit="1" customWidth="1"/>
    <col min="4364" max="4365" width="15.25" style="192" customWidth="1"/>
    <col min="4366" max="4366" width="20.125" style="192" bestFit="1" customWidth="1"/>
    <col min="4367" max="4367" width="27.875" style="192" bestFit="1" customWidth="1"/>
    <col min="4368" max="4368" width="17.25" style="192" bestFit="1" customWidth="1"/>
    <col min="4369" max="4369" width="16.5" style="192" customWidth="1"/>
    <col min="4370" max="4370" width="15.5" style="192" customWidth="1"/>
    <col min="4371" max="4371" width="17.625" style="192" bestFit="1" customWidth="1"/>
    <col min="4372" max="4372" width="19.125" style="192" customWidth="1"/>
    <col min="4373" max="4602" width="9" style="192"/>
    <col min="4603" max="4603" width="6.375" style="192" customWidth="1"/>
    <col min="4604" max="4605" width="0" style="192" hidden="1" customWidth="1"/>
    <col min="4606" max="4606" width="8.5" style="192" customWidth="1"/>
    <col min="4607" max="4607" width="6" style="192" customWidth="1"/>
    <col min="4608" max="4608" width="32.5" style="192" customWidth="1"/>
    <col min="4609" max="4609" width="39.5" style="192" customWidth="1"/>
    <col min="4610" max="4610" width="26.5" style="192" customWidth="1"/>
    <col min="4611" max="4611" width="10.75" style="192" customWidth="1"/>
    <col min="4612" max="4612" width="24.25" style="192" customWidth="1"/>
    <col min="4613" max="4613" width="21.625" style="192" customWidth="1"/>
    <col min="4614" max="4614" width="19.75" style="192" customWidth="1"/>
    <col min="4615" max="4615" width="11.625" style="192" customWidth="1"/>
    <col min="4616" max="4616" width="21.875" style="192" customWidth="1"/>
    <col min="4617" max="4617" width="21.625" style="192" customWidth="1"/>
    <col min="4618" max="4618" width="24.75" style="192" customWidth="1"/>
    <col min="4619" max="4619" width="21.125" style="192" bestFit="1" customWidth="1"/>
    <col min="4620" max="4621" width="15.25" style="192" customWidth="1"/>
    <col min="4622" max="4622" width="20.125" style="192" bestFit="1" customWidth="1"/>
    <col min="4623" max="4623" width="27.875" style="192" bestFit="1" customWidth="1"/>
    <col min="4624" max="4624" width="17.25" style="192" bestFit="1" customWidth="1"/>
    <col min="4625" max="4625" width="16.5" style="192" customWidth="1"/>
    <col min="4626" max="4626" width="15.5" style="192" customWidth="1"/>
    <col min="4627" max="4627" width="17.625" style="192" bestFit="1" customWidth="1"/>
    <col min="4628" max="4628" width="19.125" style="192" customWidth="1"/>
    <col min="4629" max="4858" width="9" style="192"/>
    <col min="4859" max="4859" width="6.375" style="192" customWidth="1"/>
    <col min="4860" max="4861" width="0" style="192" hidden="1" customWidth="1"/>
    <col min="4862" max="4862" width="8.5" style="192" customWidth="1"/>
    <col min="4863" max="4863" width="6" style="192" customWidth="1"/>
    <col min="4864" max="4864" width="32.5" style="192" customWidth="1"/>
    <col min="4865" max="4865" width="39.5" style="192" customWidth="1"/>
    <col min="4866" max="4866" width="26.5" style="192" customWidth="1"/>
    <col min="4867" max="4867" width="10.75" style="192" customWidth="1"/>
    <col min="4868" max="4868" width="24.25" style="192" customWidth="1"/>
    <col min="4869" max="4869" width="21.625" style="192" customWidth="1"/>
    <col min="4870" max="4870" width="19.75" style="192" customWidth="1"/>
    <col min="4871" max="4871" width="11.625" style="192" customWidth="1"/>
    <col min="4872" max="4872" width="21.875" style="192" customWidth="1"/>
    <col min="4873" max="4873" width="21.625" style="192" customWidth="1"/>
    <col min="4874" max="4874" width="24.75" style="192" customWidth="1"/>
    <col min="4875" max="4875" width="21.125" style="192" bestFit="1" customWidth="1"/>
    <col min="4876" max="4877" width="15.25" style="192" customWidth="1"/>
    <col min="4878" max="4878" width="20.125" style="192" bestFit="1" customWidth="1"/>
    <col min="4879" max="4879" width="27.875" style="192" bestFit="1" customWidth="1"/>
    <col min="4880" max="4880" width="17.25" style="192" bestFit="1" customWidth="1"/>
    <col min="4881" max="4881" width="16.5" style="192" customWidth="1"/>
    <col min="4882" max="4882" width="15.5" style="192" customWidth="1"/>
    <col min="4883" max="4883" width="17.625" style="192" bestFit="1" customWidth="1"/>
    <col min="4884" max="4884" width="19.125" style="192" customWidth="1"/>
    <col min="4885" max="5114" width="9" style="192"/>
    <col min="5115" max="5115" width="6.375" style="192" customWidth="1"/>
    <col min="5116" max="5117" width="0" style="192" hidden="1" customWidth="1"/>
    <col min="5118" max="5118" width="8.5" style="192" customWidth="1"/>
    <col min="5119" max="5119" width="6" style="192" customWidth="1"/>
    <col min="5120" max="5120" width="32.5" style="192" customWidth="1"/>
    <col min="5121" max="5121" width="39.5" style="192" customWidth="1"/>
    <col min="5122" max="5122" width="26.5" style="192" customWidth="1"/>
    <col min="5123" max="5123" width="10.75" style="192" customWidth="1"/>
    <col min="5124" max="5124" width="24.25" style="192" customWidth="1"/>
    <col min="5125" max="5125" width="21.625" style="192" customWidth="1"/>
    <col min="5126" max="5126" width="19.75" style="192" customWidth="1"/>
    <col min="5127" max="5127" width="11.625" style="192" customWidth="1"/>
    <col min="5128" max="5128" width="21.875" style="192" customWidth="1"/>
    <col min="5129" max="5129" width="21.625" style="192" customWidth="1"/>
    <col min="5130" max="5130" width="24.75" style="192" customWidth="1"/>
    <col min="5131" max="5131" width="21.125" style="192" bestFit="1" customWidth="1"/>
    <col min="5132" max="5133" width="15.25" style="192" customWidth="1"/>
    <col min="5134" max="5134" width="20.125" style="192" bestFit="1" customWidth="1"/>
    <col min="5135" max="5135" width="27.875" style="192" bestFit="1" customWidth="1"/>
    <col min="5136" max="5136" width="17.25" style="192" bestFit="1" customWidth="1"/>
    <col min="5137" max="5137" width="16.5" style="192" customWidth="1"/>
    <col min="5138" max="5138" width="15.5" style="192" customWidth="1"/>
    <col min="5139" max="5139" width="17.625" style="192" bestFit="1" customWidth="1"/>
    <col min="5140" max="5140" width="19.125" style="192" customWidth="1"/>
    <col min="5141" max="5370" width="9" style="192"/>
    <col min="5371" max="5371" width="6.375" style="192" customWidth="1"/>
    <col min="5372" max="5373" width="0" style="192" hidden="1" customWidth="1"/>
    <col min="5374" max="5374" width="8.5" style="192" customWidth="1"/>
    <col min="5375" max="5375" width="6" style="192" customWidth="1"/>
    <col min="5376" max="5376" width="32.5" style="192" customWidth="1"/>
    <col min="5377" max="5377" width="39.5" style="192" customWidth="1"/>
    <col min="5378" max="5378" width="26.5" style="192" customWidth="1"/>
    <col min="5379" max="5379" width="10.75" style="192" customWidth="1"/>
    <col min="5380" max="5380" width="24.25" style="192" customWidth="1"/>
    <col min="5381" max="5381" width="21.625" style="192" customWidth="1"/>
    <col min="5382" max="5382" width="19.75" style="192" customWidth="1"/>
    <col min="5383" max="5383" width="11.625" style="192" customWidth="1"/>
    <col min="5384" max="5384" width="21.875" style="192" customWidth="1"/>
    <col min="5385" max="5385" width="21.625" style="192" customWidth="1"/>
    <col min="5386" max="5386" width="24.75" style="192" customWidth="1"/>
    <col min="5387" max="5387" width="21.125" style="192" bestFit="1" customWidth="1"/>
    <col min="5388" max="5389" width="15.25" style="192" customWidth="1"/>
    <col min="5390" max="5390" width="20.125" style="192" bestFit="1" customWidth="1"/>
    <col min="5391" max="5391" width="27.875" style="192" bestFit="1" customWidth="1"/>
    <col min="5392" max="5392" width="17.25" style="192" bestFit="1" customWidth="1"/>
    <col min="5393" max="5393" width="16.5" style="192" customWidth="1"/>
    <col min="5394" max="5394" width="15.5" style="192" customWidth="1"/>
    <col min="5395" max="5395" width="17.625" style="192" bestFit="1" customWidth="1"/>
    <col min="5396" max="5396" width="19.125" style="192" customWidth="1"/>
    <col min="5397" max="5626" width="9" style="192"/>
    <col min="5627" max="5627" width="6.375" style="192" customWidth="1"/>
    <col min="5628" max="5629" width="0" style="192" hidden="1" customWidth="1"/>
    <col min="5630" max="5630" width="8.5" style="192" customWidth="1"/>
    <col min="5631" max="5631" width="6" style="192" customWidth="1"/>
    <col min="5632" max="5632" width="32.5" style="192" customWidth="1"/>
    <col min="5633" max="5633" width="39.5" style="192" customWidth="1"/>
    <col min="5634" max="5634" width="26.5" style="192" customWidth="1"/>
    <col min="5635" max="5635" width="10.75" style="192" customWidth="1"/>
    <col min="5636" max="5636" width="24.25" style="192" customWidth="1"/>
    <col min="5637" max="5637" width="21.625" style="192" customWidth="1"/>
    <col min="5638" max="5638" width="19.75" style="192" customWidth="1"/>
    <col min="5639" max="5639" width="11.625" style="192" customWidth="1"/>
    <col min="5640" max="5640" width="21.875" style="192" customWidth="1"/>
    <col min="5641" max="5641" width="21.625" style="192" customWidth="1"/>
    <col min="5642" max="5642" width="24.75" style="192" customWidth="1"/>
    <col min="5643" max="5643" width="21.125" style="192" bestFit="1" customWidth="1"/>
    <col min="5644" max="5645" width="15.25" style="192" customWidth="1"/>
    <col min="5646" max="5646" width="20.125" style="192" bestFit="1" customWidth="1"/>
    <col min="5647" max="5647" width="27.875" style="192" bestFit="1" customWidth="1"/>
    <col min="5648" max="5648" width="17.25" style="192" bestFit="1" customWidth="1"/>
    <col min="5649" max="5649" width="16.5" style="192" customWidth="1"/>
    <col min="5650" max="5650" width="15.5" style="192" customWidth="1"/>
    <col min="5651" max="5651" width="17.625" style="192" bestFit="1" customWidth="1"/>
    <col min="5652" max="5652" width="19.125" style="192" customWidth="1"/>
    <col min="5653" max="5882" width="9" style="192"/>
    <col min="5883" max="5883" width="6.375" style="192" customWidth="1"/>
    <col min="5884" max="5885" width="0" style="192" hidden="1" customWidth="1"/>
    <col min="5886" max="5886" width="8.5" style="192" customWidth="1"/>
    <col min="5887" max="5887" width="6" style="192" customWidth="1"/>
    <col min="5888" max="5888" width="32.5" style="192" customWidth="1"/>
    <col min="5889" max="5889" width="39.5" style="192" customWidth="1"/>
    <col min="5890" max="5890" width="26.5" style="192" customWidth="1"/>
    <col min="5891" max="5891" width="10.75" style="192" customWidth="1"/>
    <col min="5892" max="5892" width="24.25" style="192" customWidth="1"/>
    <col min="5893" max="5893" width="21.625" style="192" customWidth="1"/>
    <col min="5894" max="5894" width="19.75" style="192" customWidth="1"/>
    <col min="5895" max="5895" width="11.625" style="192" customWidth="1"/>
    <col min="5896" max="5896" width="21.875" style="192" customWidth="1"/>
    <col min="5897" max="5897" width="21.625" style="192" customWidth="1"/>
    <col min="5898" max="5898" width="24.75" style="192" customWidth="1"/>
    <col min="5899" max="5899" width="21.125" style="192" bestFit="1" customWidth="1"/>
    <col min="5900" max="5901" width="15.25" style="192" customWidth="1"/>
    <col min="5902" max="5902" width="20.125" style="192" bestFit="1" customWidth="1"/>
    <col min="5903" max="5903" width="27.875" style="192" bestFit="1" customWidth="1"/>
    <col min="5904" max="5904" width="17.25" style="192" bestFit="1" customWidth="1"/>
    <col min="5905" max="5905" width="16.5" style="192" customWidth="1"/>
    <col min="5906" max="5906" width="15.5" style="192" customWidth="1"/>
    <col min="5907" max="5907" width="17.625" style="192" bestFit="1" customWidth="1"/>
    <col min="5908" max="5908" width="19.125" style="192" customWidth="1"/>
    <col min="5909" max="6138" width="9" style="192"/>
    <col min="6139" max="6139" width="6.375" style="192" customWidth="1"/>
    <col min="6140" max="6141" width="0" style="192" hidden="1" customWidth="1"/>
    <col min="6142" max="6142" width="8.5" style="192" customWidth="1"/>
    <col min="6143" max="6143" width="6" style="192" customWidth="1"/>
    <col min="6144" max="6144" width="32.5" style="192" customWidth="1"/>
    <col min="6145" max="6145" width="39.5" style="192" customWidth="1"/>
    <col min="6146" max="6146" width="26.5" style="192" customWidth="1"/>
    <col min="6147" max="6147" width="10.75" style="192" customWidth="1"/>
    <col min="6148" max="6148" width="24.25" style="192" customWidth="1"/>
    <col min="6149" max="6149" width="21.625" style="192" customWidth="1"/>
    <col min="6150" max="6150" width="19.75" style="192" customWidth="1"/>
    <col min="6151" max="6151" width="11.625" style="192" customWidth="1"/>
    <col min="6152" max="6152" width="21.875" style="192" customWidth="1"/>
    <col min="6153" max="6153" width="21.625" style="192" customWidth="1"/>
    <col min="6154" max="6154" width="24.75" style="192" customWidth="1"/>
    <col min="6155" max="6155" width="21.125" style="192" bestFit="1" customWidth="1"/>
    <col min="6156" max="6157" width="15.25" style="192" customWidth="1"/>
    <col min="6158" max="6158" width="20.125" style="192" bestFit="1" customWidth="1"/>
    <col min="6159" max="6159" width="27.875" style="192" bestFit="1" customWidth="1"/>
    <col min="6160" max="6160" width="17.25" style="192" bestFit="1" customWidth="1"/>
    <col min="6161" max="6161" width="16.5" style="192" customWidth="1"/>
    <col min="6162" max="6162" width="15.5" style="192" customWidth="1"/>
    <col min="6163" max="6163" width="17.625" style="192" bestFit="1" customWidth="1"/>
    <col min="6164" max="6164" width="19.125" style="192" customWidth="1"/>
    <col min="6165" max="6394" width="9" style="192"/>
    <col min="6395" max="6395" width="6.375" style="192" customWidth="1"/>
    <col min="6396" max="6397" width="0" style="192" hidden="1" customWidth="1"/>
    <col min="6398" max="6398" width="8.5" style="192" customWidth="1"/>
    <col min="6399" max="6399" width="6" style="192" customWidth="1"/>
    <col min="6400" max="6400" width="32.5" style="192" customWidth="1"/>
    <col min="6401" max="6401" width="39.5" style="192" customWidth="1"/>
    <col min="6402" max="6402" width="26.5" style="192" customWidth="1"/>
    <col min="6403" max="6403" width="10.75" style="192" customWidth="1"/>
    <col min="6404" max="6404" width="24.25" style="192" customWidth="1"/>
    <col min="6405" max="6405" width="21.625" style="192" customWidth="1"/>
    <col min="6406" max="6406" width="19.75" style="192" customWidth="1"/>
    <col min="6407" max="6407" width="11.625" style="192" customWidth="1"/>
    <col min="6408" max="6408" width="21.875" style="192" customWidth="1"/>
    <col min="6409" max="6409" width="21.625" style="192" customWidth="1"/>
    <col min="6410" max="6410" width="24.75" style="192" customWidth="1"/>
    <col min="6411" max="6411" width="21.125" style="192" bestFit="1" customWidth="1"/>
    <col min="6412" max="6413" width="15.25" style="192" customWidth="1"/>
    <col min="6414" max="6414" width="20.125" style="192" bestFit="1" customWidth="1"/>
    <col min="6415" max="6415" width="27.875" style="192" bestFit="1" customWidth="1"/>
    <col min="6416" max="6416" width="17.25" style="192" bestFit="1" customWidth="1"/>
    <col min="6417" max="6417" width="16.5" style="192" customWidth="1"/>
    <col min="6418" max="6418" width="15.5" style="192" customWidth="1"/>
    <col min="6419" max="6419" width="17.625" style="192" bestFit="1" customWidth="1"/>
    <col min="6420" max="6420" width="19.125" style="192" customWidth="1"/>
    <col min="6421" max="6650" width="9" style="192"/>
    <col min="6651" max="6651" width="6.375" style="192" customWidth="1"/>
    <col min="6652" max="6653" width="0" style="192" hidden="1" customWidth="1"/>
    <col min="6654" max="6654" width="8.5" style="192" customWidth="1"/>
    <col min="6655" max="6655" width="6" style="192" customWidth="1"/>
    <col min="6656" max="6656" width="32.5" style="192" customWidth="1"/>
    <col min="6657" max="6657" width="39.5" style="192" customWidth="1"/>
    <col min="6658" max="6658" width="26.5" style="192" customWidth="1"/>
    <col min="6659" max="6659" width="10.75" style="192" customWidth="1"/>
    <col min="6660" max="6660" width="24.25" style="192" customWidth="1"/>
    <col min="6661" max="6661" width="21.625" style="192" customWidth="1"/>
    <col min="6662" max="6662" width="19.75" style="192" customWidth="1"/>
    <col min="6663" max="6663" width="11.625" style="192" customWidth="1"/>
    <col min="6664" max="6664" width="21.875" style="192" customWidth="1"/>
    <col min="6665" max="6665" width="21.625" style="192" customWidth="1"/>
    <col min="6666" max="6666" width="24.75" style="192" customWidth="1"/>
    <col min="6667" max="6667" width="21.125" style="192" bestFit="1" customWidth="1"/>
    <col min="6668" max="6669" width="15.25" style="192" customWidth="1"/>
    <col min="6670" max="6670" width="20.125" style="192" bestFit="1" customWidth="1"/>
    <col min="6671" max="6671" width="27.875" style="192" bestFit="1" customWidth="1"/>
    <col min="6672" max="6672" width="17.25" style="192" bestFit="1" customWidth="1"/>
    <col min="6673" max="6673" width="16.5" style="192" customWidth="1"/>
    <col min="6674" max="6674" width="15.5" style="192" customWidth="1"/>
    <col min="6675" max="6675" width="17.625" style="192" bestFit="1" customWidth="1"/>
    <col min="6676" max="6676" width="19.125" style="192" customWidth="1"/>
    <col min="6677" max="6906" width="9" style="192"/>
    <col min="6907" max="6907" width="6.375" style="192" customWidth="1"/>
    <col min="6908" max="6909" width="0" style="192" hidden="1" customWidth="1"/>
    <col min="6910" max="6910" width="8.5" style="192" customWidth="1"/>
    <col min="6911" max="6911" width="6" style="192" customWidth="1"/>
    <col min="6912" max="6912" width="32.5" style="192" customWidth="1"/>
    <col min="6913" max="6913" width="39.5" style="192" customWidth="1"/>
    <col min="6914" max="6914" width="26.5" style="192" customWidth="1"/>
    <col min="6915" max="6915" width="10.75" style="192" customWidth="1"/>
    <col min="6916" max="6916" width="24.25" style="192" customWidth="1"/>
    <col min="6917" max="6917" width="21.625" style="192" customWidth="1"/>
    <col min="6918" max="6918" width="19.75" style="192" customWidth="1"/>
    <col min="6919" max="6919" width="11.625" style="192" customWidth="1"/>
    <col min="6920" max="6920" width="21.875" style="192" customWidth="1"/>
    <col min="6921" max="6921" width="21.625" style="192" customWidth="1"/>
    <col min="6922" max="6922" width="24.75" style="192" customWidth="1"/>
    <col min="6923" max="6923" width="21.125" style="192" bestFit="1" customWidth="1"/>
    <col min="6924" max="6925" width="15.25" style="192" customWidth="1"/>
    <col min="6926" max="6926" width="20.125" style="192" bestFit="1" customWidth="1"/>
    <col min="6927" max="6927" width="27.875" style="192" bestFit="1" customWidth="1"/>
    <col min="6928" max="6928" width="17.25" style="192" bestFit="1" customWidth="1"/>
    <col min="6929" max="6929" width="16.5" style="192" customWidth="1"/>
    <col min="6930" max="6930" width="15.5" style="192" customWidth="1"/>
    <col min="6931" max="6931" width="17.625" style="192" bestFit="1" customWidth="1"/>
    <col min="6932" max="6932" width="19.125" style="192" customWidth="1"/>
    <col min="6933" max="7162" width="9" style="192"/>
    <col min="7163" max="7163" width="6.375" style="192" customWidth="1"/>
    <col min="7164" max="7165" width="0" style="192" hidden="1" customWidth="1"/>
    <col min="7166" max="7166" width="8.5" style="192" customWidth="1"/>
    <col min="7167" max="7167" width="6" style="192" customWidth="1"/>
    <col min="7168" max="7168" width="32.5" style="192" customWidth="1"/>
    <col min="7169" max="7169" width="39.5" style="192" customWidth="1"/>
    <col min="7170" max="7170" width="26.5" style="192" customWidth="1"/>
    <col min="7171" max="7171" width="10.75" style="192" customWidth="1"/>
    <col min="7172" max="7172" width="24.25" style="192" customWidth="1"/>
    <col min="7173" max="7173" width="21.625" style="192" customWidth="1"/>
    <col min="7174" max="7174" width="19.75" style="192" customWidth="1"/>
    <col min="7175" max="7175" width="11.625" style="192" customWidth="1"/>
    <col min="7176" max="7176" width="21.875" style="192" customWidth="1"/>
    <col min="7177" max="7177" width="21.625" style="192" customWidth="1"/>
    <col min="7178" max="7178" width="24.75" style="192" customWidth="1"/>
    <col min="7179" max="7179" width="21.125" style="192" bestFit="1" customWidth="1"/>
    <col min="7180" max="7181" width="15.25" style="192" customWidth="1"/>
    <col min="7182" max="7182" width="20.125" style="192" bestFit="1" customWidth="1"/>
    <col min="7183" max="7183" width="27.875" style="192" bestFit="1" customWidth="1"/>
    <col min="7184" max="7184" width="17.25" style="192" bestFit="1" customWidth="1"/>
    <col min="7185" max="7185" width="16.5" style="192" customWidth="1"/>
    <col min="7186" max="7186" width="15.5" style="192" customWidth="1"/>
    <col min="7187" max="7187" width="17.625" style="192" bestFit="1" customWidth="1"/>
    <col min="7188" max="7188" width="19.125" style="192" customWidth="1"/>
    <col min="7189" max="7418" width="9" style="192"/>
    <col min="7419" max="7419" width="6.375" style="192" customWidth="1"/>
    <col min="7420" max="7421" width="0" style="192" hidden="1" customWidth="1"/>
    <col min="7422" max="7422" width="8.5" style="192" customWidth="1"/>
    <col min="7423" max="7423" width="6" style="192" customWidth="1"/>
    <col min="7424" max="7424" width="32.5" style="192" customWidth="1"/>
    <col min="7425" max="7425" width="39.5" style="192" customWidth="1"/>
    <col min="7426" max="7426" width="26.5" style="192" customWidth="1"/>
    <col min="7427" max="7427" width="10.75" style="192" customWidth="1"/>
    <col min="7428" max="7428" width="24.25" style="192" customWidth="1"/>
    <col min="7429" max="7429" width="21.625" style="192" customWidth="1"/>
    <col min="7430" max="7430" width="19.75" style="192" customWidth="1"/>
    <col min="7431" max="7431" width="11.625" style="192" customWidth="1"/>
    <col min="7432" max="7432" width="21.875" style="192" customWidth="1"/>
    <col min="7433" max="7433" width="21.625" style="192" customWidth="1"/>
    <col min="7434" max="7434" width="24.75" style="192" customWidth="1"/>
    <col min="7435" max="7435" width="21.125" style="192" bestFit="1" customWidth="1"/>
    <col min="7436" max="7437" width="15.25" style="192" customWidth="1"/>
    <col min="7438" max="7438" width="20.125" style="192" bestFit="1" customWidth="1"/>
    <col min="7439" max="7439" width="27.875" style="192" bestFit="1" customWidth="1"/>
    <col min="7440" max="7440" width="17.25" style="192" bestFit="1" customWidth="1"/>
    <col min="7441" max="7441" width="16.5" style="192" customWidth="1"/>
    <col min="7442" max="7442" width="15.5" style="192" customWidth="1"/>
    <col min="7443" max="7443" width="17.625" style="192" bestFit="1" customWidth="1"/>
    <col min="7444" max="7444" width="19.125" style="192" customWidth="1"/>
    <col min="7445" max="7674" width="9" style="192"/>
    <col min="7675" max="7675" width="6.375" style="192" customWidth="1"/>
    <col min="7676" max="7677" width="0" style="192" hidden="1" customWidth="1"/>
    <col min="7678" max="7678" width="8.5" style="192" customWidth="1"/>
    <col min="7679" max="7679" width="6" style="192" customWidth="1"/>
    <col min="7680" max="7680" width="32.5" style="192" customWidth="1"/>
    <col min="7681" max="7681" width="39.5" style="192" customWidth="1"/>
    <col min="7682" max="7682" width="26.5" style="192" customWidth="1"/>
    <col min="7683" max="7683" width="10.75" style="192" customWidth="1"/>
    <col min="7684" max="7684" width="24.25" style="192" customWidth="1"/>
    <col min="7685" max="7685" width="21.625" style="192" customWidth="1"/>
    <col min="7686" max="7686" width="19.75" style="192" customWidth="1"/>
    <col min="7687" max="7687" width="11.625" style="192" customWidth="1"/>
    <col min="7688" max="7688" width="21.875" style="192" customWidth="1"/>
    <col min="7689" max="7689" width="21.625" style="192" customWidth="1"/>
    <col min="7690" max="7690" width="24.75" style="192" customWidth="1"/>
    <col min="7691" max="7691" width="21.125" style="192" bestFit="1" customWidth="1"/>
    <col min="7692" max="7693" width="15.25" style="192" customWidth="1"/>
    <col min="7694" max="7694" width="20.125" style="192" bestFit="1" customWidth="1"/>
    <col min="7695" max="7695" width="27.875" style="192" bestFit="1" customWidth="1"/>
    <col min="7696" max="7696" width="17.25" style="192" bestFit="1" customWidth="1"/>
    <col min="7697" max="7697" width="16.5" style="192" customWidth="1"/>
    <col min="7698" max="7698" width="15.5" style="192" customWidth="1"/>
    <col min="7699" max="7699" width="17.625" style="192" bestFit="1" customWidth="1"/>
    <col min="7700" max="7700" width="19.125" style="192" customWidth="1"/>
    <col min="7701" max="7930" width="9" style="192"/>
    <col min="7931" max="7931" width="6.375" style="192" customWidth="1"/>
    <col min="7932" max="7933" width="0" style="192" hidden="1" customWidth="1"/>
    <col min="7934" max="7934" width="8.5" style="192" customWidth="1"/>
    <col min="7935" max="7935" width="6" style="192" customWidth="1"/>
    <col min="7936" max="7936" width="32.5" style="192" customWidth="1"/>
    <col min="7937" max="7937" width="39.5" style="192" customWidth="1"/>
    <col min="7938" max="7938" width="26.5" style="192" customWidth="1"/>
    <col min="7939" max="7939" width="10.75" style="192" customWidth="1"/>
    <col min="7940" max="7940" width="24.25" style="192" customWidth="1"/>
    <col min="7941" max="7941" width="21.625" style="192" customWidth="1"/>
    <col min="7942" max="7942" width="19.75" style="192" customWidth="1"/>
    <col min="7943" max="7943" width="11.625" style="192" customWidth="1"/>
    <col min="7944" max="7944" width="21.875" style="192" customWidth="1"/>
    <col min="7945" max="7945" width="21.625" style="192" customWidth="1"/>
    <col min="7946" max="7946" width="24.75" style="192" customWidth="1"/>
    <col min="7947" max="7947" width="21.125" style="192" bestFit="1" customWidth="1"/>
    <col min="7948" max="7949" width="15.25" style="192" customWidth="1"/>
    <col min="7950" max="7950" width="20.125" style="192" bestFit="1" customWidth="1"/>
    <col min="7951" max="7951" width="27.875" style="192" bestFit="1" customWidth="1"/>
    <col min="7952" max="7952" width="17.25" style="192" bestFit="1" customWidth="1"/>
    <col min="7953" max="7953" width="16.5" style="192" customWidth="1"/>
    <col min="7954" max="7954" width="15.5" style="192" customWidth="1"/>
    <col min="7955" max="7955" width="17.625" style="192" bestFit="1" customWidth="1"/>
    <col min="7956" max="7956" width="19.125" style="192" customWidth="1"/>
    <col min="7957" max="8186" width="9" style="192"/>
    <col min="8187" max="8187" width="6.375" style="192" customWidth="1"/>
    <col min="8188" max="8189" width="0" style="192" hidden="1" customWidth="1"/>
    <col min="8190" max="8190" width="8.5" style="192" customWidth="1"/>
    <col min="8191" max="8191" width="6" style="192" customWidth="1"/>
    <col min="8192" max="8192" width="32.5" style="192" customWidth="1"/>
    <col min="8193" max="8193" width="39.5" style="192" customWidth="1"/>
    <col min="8194" max="8194" width="26.5" style="192" customWidth="1"/>
    <col min="8195" max="8195" width="10.75" style="192" customWidth="1"/>
    <col min="8196" max="8196" width="24.25" style="192" customWidth="1"/>
    <col min="8197" max="8197" width="21.625" style="192" customWidth="1"/>
    <col min="8198" max="8198" width="19.75" style="192" customWidth="1"/>
    <col min="8199" max="8199" width="11.625" style="192" customWidth="1"/>
    <col min="8200" max="8200" width="21.875" style="192" customWidth="1"/>
    <col min="8201" max="8201" width="21.625" style="192" customWidth="1"/>
    <col min="8202" max="8202" width="24.75" style="192" customWidth="1"/>
    <col min="8203" max="8203" width="21.125" style="192" bestFit="1" customWidth="1"/>
    <col min="8204" max="8205" width="15.25" style="192" customWidth="1"/>
    <col min="8206" max="8206" width="20.125" style="192" bestFit="1" customWidth="1"/>
    <col min="8207" max="8207" width="27.875" style="192" bestFit="1" customWidth="1"/>
    <col min="8208" max="8208" width="17.25" style="192" bestFit="1" customWidth="1"/>
    <col min="8209" max="8209" width="16.5" style="192" customWidth="1"/>
    <col min="8210" max="8210" width="15.5" style="192" customWidth="1"/>
    <col min="8211" max="8211" width="17.625" style="192" bestFit="1" customWidth="1"/>
    <col min="8212" max="8212" width="19.125" style="192" customWidth="1"/>
    <col min="8213" max="8442" width="9" style="192"/>
    <col min="8443" max="8443" width="6.375" style="192" customWidth="1"/>
    <col min="8444" max="8445" width="0" style="192" hidden="1" customWidth="1"/>
    <col min="8446" max="8446" width="8.5" style="192" customWidth="1"/>
    <col min="8447" max="8447" width="6" style="192" customWidth="1"/>
    <col min="8448" max="8448" width="32.5" style="192" customWidth="1"/>
    <col min="8449" max="8449" width="39.5" style="192" customWidth="1"/>
    <col min="8450" max="8450" width="26.5" style="192" customWidth="1"/>
    <col min="8451" max="8451" width="10.75" style="192" customWidth="1"/>
    <col min="8452" max="8452" width="24.25" style="192" customWidth="1"/>
    <col min="8453" max="8453" width="21.625" style="192" customWidth="1"/>
    <col min="8454" max="8454" width="19.75" style="192" customWidth="1"/>
    <col min="8455" max="8455" width="11.625" style="192" customWidth="1"/>
    <col min="8456" max="8456" width="21.875" style="192" customWidth="1"/>
    <col min="8457" max="8457" width="21.625" style="192" customWidth="1"/>
    <col min="8458" max="8458" width="24.75" style="192" customWidth="1"/>
    <col min="8459" max="8459" width="21.125" style="192" bestFit="1" customWidth="1"/>
    <col min="8460" max="8461" width="15.25" style="192" customWidth="1"/>
    <col min="8462" max="8462" width="20.125" style="192" bestFit="1" customWidth="1"/>
    <col min="8463" max="8463" width="27.875" style="192" bestFit="1" customWidth="1"/>
    <col min="8464" max="8464" width="17.25" style="192" bestFit="1" customWidth="1"/>
    <col min="8465" max="8465" width="16.5" style="192" customWidth="1"/>
    <col min="8466" max="8466" width="15.5" style="192" customWidth="1"/>
    <col min="8467" max="8467" width="17.625" style="192" bestFit="1" customWidth="1"/>
    <col min="8468" max="8468" width="19.125" style="192" customWidth="1"/>
    <col min="8469" max="8698" width="9" style="192"/>
    <col min="8699" max="8699" width="6.375" style="192" customWidth="1"/>
    <col min="8700" max="8701" width="0" style="192" hidden="1" customWidth="1"/>
    <col min="8702" max="8702" width="8.5" style="192" customWidth="1"/>
    <col min="8703" max="8703" width="6" style="192" customWidth="1"/>
    <col min="8704" max="8704" width="32.5" style="192" customWidth="1"/>
    <col min="8705" max="8705" width="39.5" style="192" customWidth="1"/>
    <col min="8706" max="8706" width="26.5" style="192" customWidth="1"/>
    <col min="8707" max="8707" width="10.75" style="192" customWidth="1"/>
    <col min="8708" max="8708" width="24.25" style="192" customWidth="1"/>
    <col min="8709" max="8709" width="21.625" style="192" customWidth="1"/>
    <col min="8710" max="8710" width="19.75" style="192" customWidth="1"/>
    <col min="8711" max="8711" width="11.625" style="192" customWidth="1"/>
    <col min="8712" max="8712" width="21.875" style="192" customWidth="1"/>
    <col min="8713" max="8713" width="21.625" style="192" customWidth="1"/>
    <col min="8714" max="8714" width="24.75" style="192" customWidth="1"/>
    <col min="8715" max="8715" width="21.125" style="192" bestFit="1" customWidth="1"/>
    <col min="8716" max="8717" width="15.25" style="192" customWidth="1"/>
    <col min="8718" max="8718" width="20.125" style="192" bestFit="1" customWidth="1"/>
    <col min="8719" max="8719" width="27.875" style="192" bestFit="1" customWidth="1"/>
    <col min="8720" max="8720" width="17.25" style="192" bestFit="1" customWidth="1"/>
    <col min="8721" max="8721" width="16.5" style="192" customWidth="1"/>
    <col min="8722" max="8722" width="15.5" style="192" customWidth="1"/>
    <col min="8723" max="8723" width="17.625" style="192" bestFit="1" customWidth="1"/>
    <col min="8724" max="8724" width="19.125" style="192" customWidth="1"/>
    <col min="8725" max="8954" width="9" style="192"/>
    <col min="8955" max="8955" width="6.375" style="192" customWidth="1"/>
    <col min="8956" max="8957" width="0" style="192" hidden="1" customWidth="1"/>
    <col min="8958" max="8958" width="8.5" style="192" customWidth="1"/>
    <col min="8959" max="8959" width="6" style="192" customWidth="1"/>
    <col min="8960" max="8960" width="32.5" style="192" customWidth="1"/>
    <col min="8961" max="8961" width="39.5" style="192" customWidth="1"/>
    <col min="8962" max="8962" width="26.5" style="192" customWidth="1"/>
    <col min="8963" max="8963" width="10.75" style="192" customWidth="1"/>
    <col min="8964" max="8964" width="24.25" style="192" customWidth="1"/>
    <col min="8965" max="8965" width="21.625" style="192" customWidth="1"/>
    <col min="8966" max="8966" width="19.75" style="192" customWidth="1"/>
    <col min="8967" max="8967" width="11.625" style="192" customWidth="1"/>
    <col min="8968" max="8968" width="21.875" style="192" customWidth="1"/>
    <col min="8969" max="8969" width="21.625" style="192" customWidth="1"/>
    <col min="8970" max="8970" width="24.75" style="192" customWidth="1"/>
    <col min="8971" max="8971" width="21.125" style="192" bestFit="1" customWidth="1"/>
    <col min="8972" max="8973" width="15.25" style="192" customWidth="1"/>
    <col min="8974" max="8974" width="20.125" style="192" bestFit="1" customWidth="1"/>
    <col min="8975" max="8975" width="27.875" style="192" bestFit="1" customWidth="1"/>
    <col min="8976" max="8976" width="17.25" style="192" bestFit="1" customWidth="1"/>
    <col min="8977" max="8977" width="16.5" style="192" customWidth="1"/>
    <col min="8978" max="8978" width="15.5" style="192" customWidth="1"/>
    <col min="8979" max="8979" width="17.625" style="192" bestFit="1" customWidth="1"/>
    <col min="8980" max="8980" width="19.125" style="192" customWidth="1"/>
    <col min="8981" max="9210" width="9" style="192"/>
    <col min="9211" max="9211" width="6.375" style="192" customWidth="1"/>
    <col min="9212" max="9213" width="0" style="192" hidden="1" customWidth="1"/>
    <col min="9214" max="9214" width="8.5" style="192" customWidth="1"/>
    <col min="9215" max="9215" width="6" style="192" customWidth="1"/>
    <col min="9216" max="9216" width="32.5" style="192" customWidth="1"/>
    <col min="9217" max="9217" width="39.5" style="192" customWidth="1"/>
    <col min="9218" max="9218" width="26.5" style="192" customWidth="1"/>
    <col min="9219" max="9219" width="10.75" style="192" customWidth="1"/>
    <col min="9220" max="9220" width="24.25" style="192" customWidth="1"/>
    <col min="9221" max="9221" width="21.625" style="192" customWidth="1"/>
    <col min="9222" max="9222" width="19.75" style="192" customWidth="1"/>
    <col min="9223" max="9223" width="11.625" style="192" customWidth="1"/>
    <col min="9224" max="9224" width="21.875" style="192" customWidth="1"/>
    <col min="9225" max="9225" width="21.625" style="192" customWidth="1"/>
    <col min="9226" max="9226" width="24.75" style="192" customWidth="1"/>
    <col min="9227" max="9227" width="21.125" style="192" bestFit="1" customWidth="1"/>
    <col min="9228" max="9229" width="15.25" style="192" customWidth="1"/>
    <col min="9230" max="9230" width="20.125" style="192" bestFit="1" customWidth="1"/>
    <col min="9231" max="9231" width="27.875" style="192" bestFit="1" customWidth="1"/>
    <col min="9232" max="9232" width="17.25" style="192" bestFit="1" customWidth="1"/>
    <col min="9233" max="9233" width="16.5" style="192" customWidth="1"/>
    <col min="9234" max="9234" width="15.5" style="192" customWidth="1"/>
    <col min="9235" max="9235" width="17.625" style="192" bestFit="1" customWidth="1"/>
    <col min="9236" max="9236" width="19.125" style="192" customWidth="1"/>
    <col min="9237" max="9466" width="9" style="192"/>
    <col min="9467" max="9467" width="6.375" style="192" customWidth="1"/>
    <col min="9468" max="9469" width="0" style="192" hidden="1" customWidth="1"/>
    <col min="9470" max="9470" width="8.5" style="192" customWidth="1"/>
    <col min="9471" max="9471" width="6" style="192" customWidth="1"/>
    <col min="9472" max="9472" width="32.5" style="192" customWidth="1"/>
    <col min="9473" max="9473" width="39.5" style="192" customWidth="1"/>
    <col min="9474" max="9474" width="26.5" style="192" customWidth="1"/>
    <col min="9475" max="9475" width="10.75" style="192" customWidth="1"/>
    <col min="9476" max="9476" width="24.25" style="192" customWidth="1"/>
    <col min="9477" max="9477" width="21.625" style="192" customWidth="1"/>
    <col min="9478" max="9478" width="19.75" style="192" customWidth="1"/>
    <col min="9479" max="9479" width="11.625" style="192" customWidth="1"/>
    <col min="9480" max="9480" width="21.875" style="192" customWidth="1"/>
    <col min="9481" max="9481" width="21.625" style="192" customWidth="1"/>
    <col min="9482" max="9482" width="24.75" style="192" customWidth="1"/>
    <col min="9483" max="9483" width="21.125" style="192" bestFit="1" customWidth="1"/>
    <col min="9484" max="9485" width="15.25" style="192" customWidth="1"/>
    <col min="9486" max="9486" width="20.125" style="192" bestFit="1" customWidth="1"/>
    <col min="9487" max="9487" width="27.875" style="192" bestFit="1" customWidth="1"/>
    <col min="9488" max="9488" width="17.25" style="192" bestFit="1" customWidth="1"/>
    <col min="9489" max="9489" width="16.5" style="192" customWidth="1"/>
    <col min="9490" max="9490" width="15.5" style="192" customWidth="1"/>
    <col min="9491" max="9491" width="17.625" style="192" bestFit="1" customWidth="1"/>
    <col min="9492" max="9492" width="19.125" style="192" customWidth="1"/>
    <col min="9493" max="9722" width="9" style="192"/>
    <col min="9723" max="9723" width="6.375" style="192" customWidth="1"/>
    <col min="9724" max="9725" width="0" style="192" hidden="1" customWidth="1"/>
    <col min="9726" max="9726" width="8.5" style="192" customWidth="1"/>
    <col min="9727" max="9727" width="6" style="192" customWidth="1"/>
    <col min="9728" max="9728" width="32.5" style="192" customWidth="1"/>
    <col min="9729" max="9729" width="39.5" style="192" customWidth="1"/>
    <col min="9730" max="9730" width="26.5" style="192" customWidth="1"/>
    <col min="9731" max="9731" width="10.75" style="192" customWidth="1"/>
    <col min="9732" max="9732" width="24.25" style="192" customWidth="1"/>
    <col min="9733" max="9733" width="21.625" style="192" customWidth="1"/>
    <col min="9734" max="9734" width="19.75" style="192" customWidth="1"/>
    <col min="9735" max="9735" width="11.625" style="192" customWidth="1"/>
    <col min="9736" max="9736" width="21.875" style="192" customWidth="1"/>
    <col min="9737" max="9737" width="21.625" style="192" customWidth="1"/>
    <col min="9738" max="9738" width="24.75" style="192" customWidth="1"/>
    <col min="9739" max="9739" width="21.125" style="192" bestFit="1" customWidth="1"/>
    <col min="9740" max="9741" width="15.25" style="192" customWidth="1"/>
    <col min="9742" max="9742" width="20.125" style="192" bestFit="1" customWidth="1"/>
    <col min="9743" max="9743" width="27.875" style="192" bestFit="1" customWidth="1"/>
    <col min="9744" max="9744" width="17.25" style="192" bestFit="1" customWidth="1"/>
    <col min="9745" max="9745" width="16.5" style="192" customWidth="1"/>
    <col min="9746" max="9746" width="15.5" style="192" customWidth="1"/>
    <col min="9747" max="9747" width="17.625" style="192" bestFit="1" customWidth="1"/>
    <col min="9748" max="9748" width="19.125" style="192" customWidth="1"/>
    <col min="9749" max="9978" width="9" style="192"/>
    <col min="9979" max="9979" width="6.375" style="192" customWidth="1"/>
    <col min="9980" max="9981" width="0" style="192" hidden="1" customWidth="1"/>
    <col min="9982" max="9982" width="8.5" style="192" customWidth="1"/>
    <col min="9983" max="9983" width="6" style="192" customWidth="1"/>
    <col min="9984" max="9984" width="32.5" style="192" customWidth="1"/>
    <col min="9985" max="9985" width="39.5" style="192" customWidth="1"/>
    <col min="9986" max="9986" width="26.5" style="192" customWidth="1"/>
    <col min="9987" max="9987" width="10.75" style="192" customWidth="1"/>
    <col min="9988" max="9988" width="24.25" style="192" customWidth="1"/>
    <col min="9989" max="9989" width="21.625" style="192" customWidth="1"/>
    <col min="9990" max="9990" width="19.75" style="192" customWidth="1"/>
    <col min="9991" max="9991" width="11.625" style="192" customWidth="1"/>
    <col min="9992" max="9992" width="21.875" style="192" customWidth="1"/>
    <col min="9993" max="9993" width="21.625" style="192" customWidth="1"/>
    <col min="9994" max="9994" width="24.75" style="192" customWidth="1"/>
    <col min="9995" max="9995" width="21.125" style="192" bestFit="1" customWidth="1"/>
    <col min="9996" max="9997" width="15.25" style="192" customWidth="1"/>
    <col min="9998" max="9998" width="20.125" style="192" bestFit="1" customWidth="1"/>
    <col min="9999" max="9999" width="27.875" style="192" bestFit="1" customWidth="1"/>
    <col min="10000" max="10000" width="17.25" style="192" bestFit="1" customWidth="1"/>
    <col min="10001" max="10001" width="16.5" style="192" customWidth="1"/>
    <col min="10002" max="10002" width="15.5" style="192" customWidth="1"/>
    <col min="10003" max="10003" width="17.625" style="192" bestFit="1" customWidth="1"/>
    <col min="10004" max="10004" width="19.125" style="192" customWidth="1"/>
    <col min="10005" max="10234" width="9" style="192"/>
    <col min="10235" max="10235" width="6.375" style="192" customWidth="1"/>
    <col min="10236" max="10237" width="0" style="192" hidden="1" customWidth="1"/>
    <col min="10238" max="10238" width="8.5" style="192" customWidth="1"/>
    <col min="10239" max="10239" width="6" style="192" customWidth="1"/>
    <col min="10240" max="10240" width="32.5" style="192" customWidth="1"/>
    <col min="10241" max="10241" width="39.5" style="192" customWidth="1"/>
    <col min="10242" max="10242" width="26.5" style="192" customWidth="1"/>
    <col min="10243" max="10243" width="10.75" style="192" customWidth="1"/>
    <col min="10244" max="10244" width="24.25" style="192" customWidth="1"/>
    <col min="10245" max="10245" width="21.625" style="192" customWidth="1"/>
    <col min="10246" max="10246" width="19.75" style="192" customWidth="1"/>
    <col min="10247" max="10247" width="11.625" style="192" customWidth="1"/>
    <col min="10248" max="10248" width="21.875" style="192" customWidth="1"/>
    <col min="10249" max="10249" width="21.625" style="192" customWidth="1"/>
    <col min="10250" max="10250" width="24.75" style="192" customWidth="1"/>
    <col min="10251" max="10251" width="21.125" style="192" bestFit="1" customWidth="1"/>
    <col min="10252" max="10253" width="15.25" style="192" customWidth="1"/>
    <col min="10254" max="10254" width="20.125" style="192" bestFit="1" customWidth="1"/>
    <col min="10255" max="10255" width="27.875" style="192" bestFit="1" customWidth="1"/>
    <col min="10256" max="10256" width="17.25" style="192" bestFit="1" customWidth="1"/>
    <col min="10257" max="10257" width="16.5" style="192" customWidth="1"/>
    <col min="10258" max="10258" width="15.5" style="192" customWidth="1"/>
    <col min="10259" max="10259" width="17.625" style="192" bestFit="1" customWidth="1"/>
    <col min="10260" max="10260" width="19.125" style="192" customWidth="1"/>
    <col min="10261" max="10490" width="9" style="192"/>
    <col min="10491" max="10491" width="6.375" style="192" customWidth="1"/>
    <col min="10492" max="10493" width="0" style="192" hidden="1" customWidth="1"/>
    <col min="10494" max="10494" width="8.5" style="192" customWidth="1"/>
    <col min="10495" max="10495" width="6" style="192" customWidth="1"/>
    <col min="10496" max="10496" width="32.5" style="192" customWidth="1"/>
    <col min="10497" max="10497" width="39.5" style="192" customWidth="1"/>
    <col min="10498" max="10498" width="26.5" style="192" customWidth="1"/>
    <col min="10499" max="10499" width="10.75" style="192" customWidth="1"/>
    <col min="10500" max="10500" width="24.25" style="192" customWidth="1"/>
    <col min="10501" max="10501" width="21.625" style="192" customWidth="1"/>
    <col min="10502" max="10502" width="19.75" style="192" customWidth="1"/>
    <col min="10503" max="10503" width="11.625" style="192" customWidth="1"/>
    <col min="10504" max="10504" width="21.875" style="192" customWidth="1"/>
    <col min="10505" max="10505" width="21.625" style="192" customWidth="1"/>
    <col min="10506" max="10506" width="24.75" style="192" customWidth="1"/>
    <col min="10507" max="10507" width="21.125" style="192" bestFit="1" customWidth="1"/>
    <col min="10508" max="10509" width="15.25" style="192" customWidth="1"/>
    <col min="10510" max="10510" width="20.125" style="192" bestFit="1" customWidth="1"/>
    <col min="10511" max="10511" width="27.875" style="192" bestFit="1" customWidth="1"/>
    <col min="10512" max="10512" width="17.25" style="192" bestFit="1" customWidth="1"/>
    <col min="10513" max="10513" width="16.5" style="192" customWidth="1"/>
    <col min="10514" max="10514" width="15.5" style="192" customWidth="1"/>
    <col min="10515" max="10515" width="17.625" style="192" bestFit="1" customWidth="1"/>
    <col min="10516" max="10516" width="19.125" style="192" customWidth="1"/>
    <col min="10517" max="10746" width="9" style="192"/>
    <col min="10747" max="10747" width="6.375" style="192" customWidth="1"/>
    <col min="10748" max="10749" width="0" style="192" hidden="1" customWidth="1"/>
    <col min="10750" max="10750" width="8.5" style="192" customWidth="1"/>
    <col min="10751" max="10751" width="6" style="192" customWidth="1"/>
    <col min="10752" max="10752" width="32.5" style="192" customWidth="1"/>
    <col min="10753" max="10753" width="39.5" style="192" customWidth="1"/>
    <col min="10754" max="10754" width="26.5" style="192" customWidth="1"/>
    <col min="10755" max="10755" width="10.75" style="192" customWidth="1"/>
    <col min="10756" max="10756" width="24.25" style="192" customWidth="1"/>
    <col min="10757" max="10757" width="21.625" style="192" customWidth="1"/>
    <col min="10758" max="10758" width="19.75" style="192" customWidth="1"/>
    <col min="10759" max="10759" width="11.625" style="192" customWidth="1"/>
    <col min="10760" max="10760" width="21.875" style="192" customWidth="1"/>
    <col min="10761" max="10761" width="21.625" style="192" customWidth="1"/>
    <col min="10762" max="10762" width="24.75" style="192" customWidth="1"/>
    <col min="10763" max="10763" width="21.125" style="192" bestFit="1" customWidth="1"/>
    <col min="10764" max="10765" width="15.25" style="192" customWidth="1"/>
    <col min="10766" max="10766" width="20.125" style="192" bestFit="1" customWidth="1"/>
    <col min="10767" max="10767" width="27.875" style="192" bestFit="1" customWidth="1"/>
    <col min="10768" max="10768" width="17.25" style="192" bestFit="1" customWidth="1"/>
    <col min="10769" max="10769" width="16.5" style="192" customWidth="1"/>
    <col min="10770" max="10770" width="15.5" style="192" customWidth="1"/>
    <col min="10771" max="10771" width="17.625" style="192" bestFit="1" customWidth="1"/>
    <col min="10772" max="10772" width="19.125" style="192" customWidth="1"/>
    <col min="10773" max="11002" width="9" style="192"/>
    <col min="11003" max="11003" width="6.375" style="192" customWidth="1"/>
    <col min="11004" max="11005" width="0" style="192" hidden="1" customWidth="1"/>
    <col min="11006" max="11006" width="8.5" style="192" customWidth="1"/>
    <col min="11007" max="11007" width="6" style="192" customWidth="1"/>
    <col min="11008" max="11008" width="32.5" style="192" customWidth="1"/>
    <col min="11009" max="11009" width="39.5" style="192" customWidth="1"/>
    <col min="11010" max="11010" width="26.5" style="192" customWidth="1"/>
    <col min="11011" max="11011" width="10.75" style="192" customWidth="1"/>
    <col min="11012" max="11012" width="24.25" style="192" customWidth="1"/>
    <col min="11013" max="11013" width="21.625" style="192" customWidth="1"/>
    <col min="11014" max="11014" width="19.75" style="192" customWidth="1"/>
    <col min="11015" max="11015" width="11.625" style="192" customWidth="1"/>
    <col min="11016" max="11016" width="21.875" style="192" customWidth="1"/>
    <col min="11017" max="11017" width="21.625" style="192" customWidth="1"/>
    <col min="11018" max="11018" width="24.75" style="192" customWidth="1"/>
    <col min="11019" max="11019" width="21.125" style="192" bestFit="1" customWidth="1"/>
    <col min="11020" max="11021" width="15.25" style="192" customWidth="1"/>
    <col min="11022" max="11022" width="20.125" style="192" bestFit="1" customWidth="1"/>
    <col min="11023" max="11023" width="27.875" style="192" bestFit="1" customWidth="1"/>
    <col min="11024" max="11024" width="17.25" style="192" bestFit="1" customWidth="1"/>
    <col min="11025" max="11025" width="16.5" style="192" customWidth="1"/>
    <col min="11026" max="11026" width="15.5" style="192" customWidth="1"/>
    <col min="11027" max="11027" width="17.625" style="192" bestFit="1" customWidth="1"/>
    <col min="11028" max="11028" width="19.125" style="192" customWidth="1"/>
    <col min="11029" max="11258" width="9" style="192"/>
    <col min="11259" max="11259" width="6.375" style="192" customWidth="1"/>
    <col min="11260" max="11261" width="0" style="192" hidden="1" customWidth="1"/>
    <col min="11262" max="11262" width="8.5" style="192" customWidth="1"/>
    <col min="11263" max="11263" width="6" style="192" customWidth="1"/>
    <col min="11264" max="11264" width="32.5" style="192" customWidth="1"/>
    <col min="11265" max="11265" width="39.5" style="192" customWidth="1"/>
    <col min="11266" max="11266" width="26.5" style="192" customWidth="1"/>
    <col min="11267" max="11267" width="10.75" style="192" customWidth="1"/>
    <col min="11268" max="11268" width="24.25" style="192" customWidth="1"/>
    <col min="11269" max="11269" width="21.625" style="192" customWidth="1"/>
    <col min="11270" max="11270" width="19.75" style="192" customWidth="1"/>
    <col min="11271" max="11271" width="11.625" style="192" customWidth="1"/>
    <col min="11272" max="11272" width="21.875" style="192" customWidth="1"/>
    <col min="11273" max="11273" width="21.625" style="192" customWidth="1"/>
    <col min="11274" max="11274" width="24.75" style="192" customWidth="1"/>
    <col min="11275" max="11275" width="21.125" style="192" bestFit="1" customWidth="1"/>
    <col min="11276" max="11277" width="15.25" style="192" customWidth="1"/>
    <col min="11278" max="11278" width="20.125" style="192" bestFit="1" customWidth="1"/>
    <col min="11279" max="11279" width="27.875" style="192" bestFit="1" customWidth="1"/>
    <col min="11280" max="11280" width="17.25" style="192" bestFit="1" customWidth="1"/>
    <col min="11281" max="11281" width="16.5" style="192" customWidth="1"/>
    <col min="11282" max="11282" width="15.5" style="192" customWidth="1"/>
    <col min="11283" max="11283" width="17.625" style="192" bestFit="1" customWidth="1"/>
    <col min="11284" max="11284" width="19.125" style="192" customWidth="1"/>
    <col min="11285" max="11514" width="9" style="192"/>
    <col min="11515" max="11515" width="6.375" style="192" customWidth="1"/>
    <col min="11516" max="11517" width="0" style="192" hidden="1" customWidth="1"/>
    <col min="11518" max="11518" width="8.5" style="192" customWidth="1"/>
    <col min="11519" max="11519" width="6" style="192" customWidth="1"/>
    <col min="11520" max="11520" width="32.5" style="192" customWidth="1"/>
    <col min="11521" max="11521" width="39.5" style="192" customWidth="1"/>
    <col min="11522" max="11522" width="26.5" style="192" customWidth="1"/>
    <col min="11523" max="11523" width="10.75" style="192" customWidth="1"/>
    <col min="11524" max="11524" width="24.25" style="192" customWidth="1"/>
    <col min="11525" max="11525" width="21.625" style="192" customWidth="1"/>
    <col min="11526" max="11526" width="19.75" style="192" customWidth="1"/>
    <col min="11527" max="11527" width="11.625" style="192" customWidth="1"/>
    <col min="11528" max="11528" width="21.875" style="192" customWidth="1"/>
    <col min="11529" max="11529" width="21.625" style="192" customWidth="1"/>
    <col min="11530" max="11530" width="24.75" style="192" customWidth="1"/>
    <col min="11531" max="11531" width="21.125" style="192" bestFit="1" customWidth="1"/>
    <col min="11532" max="11533" width="15.25" style="192" customWidth="1"/>
    <col min="11534" max="11534" width="20.125" style="192" bestFit="1" customWidth="1"/>
    <col min="11535" max="11535" width="27.875" style="192" bestFit="1" customWidth="1"/>
    <col min="11536" max="11536" width="17.25" style="192" bestFit="1" customWidth="1"/>
    <col min="11537" max="11537" width="16.5" style="192" customWidth="1"/>
    <col min="11538" max="11538" width="15.5" style="192" customWidth="1"/>
    <col min="11539" max="11539" width="17.625" style="192" bestFit="1" customWidth="1"/>
    <col min="11540" max="11540" width="19.125" style="192" customWidth="1"/>
    <col min="11541" max="11770" width="9" style="192"/>
    <col min="11771" max="11771" width="6.375" style="192" customWidth="1"/>
    <col min="11772" max="11773" width="0" style="192" hidden="1" customWidth="1"/>
    <col min="11774" max="11774" width="8.5" style="192" customWidth="1"/>
    <col min="11775" max="11775" width="6" style="192" customWidth="1"/>
    <col min="11776" max="11776" width="32.5" style="192" customWidth="1"/>
    <col min="11777" max="11777" width="39.5" style="192" customWidth="1"/>
    <col min="11778" max="11778" width="26.5" style="192" customWidth="1"/>
    <col min="11779" max="11779" width="10.75" style="192" customWidth="1"/>
    <col min="11780" max="11780" width="24.25" style="192" customWidth="1"/>
    <col min="11781" max="11781" width="21.625" style="192" customWidth="1"/>
    <col min="11782" max="11782" width="19.75" style="192" customWidth="1"/>
    <col min="11783" max="11783" width="11.625" style="192" customWidth="1"/>
    <col min="11784" max="11784" width="21.875" style="192" customWidth="1"/>
    <col min="11785" max="11785" width="21.625" style="192" customWidth="1"/>
    <col min="11786" max="11786" width="24.75" style="192" customWidth="1"/>
    <col min="11787" max="11787" width="21.125" style="192" bestFit="1" customWidth="1"/>
    <col min="11788" max="11789" width="15.25" style="192" customWidth="1"/>
    <col min="11790" max="11790" width="20.125" style="192" bestFit="1" customWidth="1"/>
    <col min="11791" max="11791" width="27.875" style="192" bestFit="1" customWidth="1"/>
    <col min="11792" max="11792" width="17.25" style="192" bestFit="1" customWidth="1"/>
    <col min="11793" max="11793" width="16.5" style="192" customWidth="1"/>
    <col min="11794" max="11794" width="15.5" style="192" customWidth="1"/>
    <col min="11795" max="11795" width="17.625" style="192" bestFit="1" customWidth="1"/>
    <col min="11796" max="11796" width="19.125" style="192" customWidth="1"/>
    <col min="11797" max="12026" width="9" style="192"/>
    <col min="12027" max="12027" width="6.375" style="192" customWidth="1"/>
    <col min="12028" max="12029" width="0" style="192" hidden="1" customWidth="1"/>
    <col min="12030" max="12030" width="8.5" style="192" customWidth="1"/>
    <col min="12031" max="12031" width="6" style="192" customWidth="1"/>
    <col min="12032" max="12032" width="32.5" style="192" customWidth="1"/>
    <col min="12033" max="12033" width="39.5" style="192" customWidth="1"/>
    <col min="12034" max="12034" width="26.5" style="192" customWidth="1"/>
    <col min="12035" max="12035" width="10.75" style="192" customWidth="1"/>
    <col min="12036" max="12036" width="24.25" style="192" customWidth="1"/>
    <col min="12037" max="12037" width="21.625" style="192" customWidth="1"/>
    <col min="12038" max="12038" width="19.75" style="192" customWidth="1"/>
    <col min="12039" max="12039" width="11.625" style="192" customWidth="1"/>
    <col min="12040" max="12040" width="21.875" style="192" customWidth="1"/>
    <col min="12041" max="12041" width="21.625" style="192" customWidth="1"/>
    <col min="12042" max="12042" width="24.75" style="192" customWidth="1"/>
    <col min="12043" max="12043" width="21.125" style="192" bestFit="1" customWidth="1"/>
    <col min="12044" max="12045" width="15.25" style="192" customWidth="1"/>
    <col min="12046" max="12046" width="20.125" style="192" bestFit="1" customWidth="1"/>
    <col min="12047" max="12047" width="27.875" style="192" bestFit="1" customWidth="1"/>
    <col min="12048" max="12048" width="17.25" style="192" bestFit="1" customWidth="1"/>
    <col min="12049" max="12049" width="16.5" style="192" customWidth="1"/>
    <col min="12050" max="12050" width="15.5" style="192" customWidth="1"/>
    <col min="12051" max="12051" width="17.625" style="192" bestFit="1" customWidth="1"/>
    <col min="12052" max="12052" width="19.125" style="192" customWidth="1"/>
    <col min="12053" max="12282" width="9" style="192"/>
    <col min="12283" max="12283" width="6.375" style="192" customWidth="1"/>
    <col min="12284" max="12285" width="0" style="192" hidden="1" customWidth="1"/>
    <col min="12286" max="12286" width="8.5" style="192" customWidth="1"/>
    <col min="12287" max="12287" width="6" style="192" customWidth="1"/>
    <col min="12288" max="12288" width="32.5" style="192" customWidth="1"/>
    <col min="12289" max="12289" width="39.5" style="192" customWidth="1"/>
    <col min="12290" max="12290" width="26.5" style="192" customWidth="1"/>
    <col min="12291" max="12291" width="10.75" style="192" customWidth="1"/>
    <col min="12292" max="12292" width="24.25" style="192" customWidth="1"/>
    <col min="12293" max="12293" width="21.625" style="192" customWidth="1"/>
    <col min="12294" max="12294" width="19.75" style="192" customWidth="1"/>
    <col min="12295" max="12295" width="11.625" style="192" customWidth="1"/>
    <col min="12296" max="12296" width="21.875" style="192" customWidth="1"/>
    <col min="12297" max="12297" width="21.625" style="192" customWidth="1"/>
    <col min="12298" max="12298" width="24.75" style="192" customWidth="1"/>
    <col min="12299" max="12299" width="21.125" style="192" bestFit="1" customWidth="1"/>
    <col min="12300" max="12301" width="15.25" style="192" customWidth="1"/>
    <col min="12302" max="12302" width="20.125" style="192" bestFit="1" customWidth="1"/>
    <col min="12303" max="12303" width="27.875" style="192" bestFit="1" customWidth="1"/>
    <col min="12304" max="12304" width="17.25" style="192" bestFit="1" customWidth="1"/>
    <col min="12305" max="12305" width="16.5" style="192" customWidth="1"/>
    <col min="12306" max="12306" width="15.5" style="192" customWidth="1"/>
    <col min="12307" max="12307" width="17.625" style="192" bestFit="1" customWidth="1"/>
    <col min="12308" max="12308" width="19.125" style="192" customWidth="1"/>
    <col min="12309" max="12538" width="9" style="192"/>
    <col min="12539" max="12539" width="6.375" style="192" customWidth="1"/>
    <col min="12540" max="12541" width="0" style="192" hidden="1" customWidth="1"/>
    <col min="12542" max="12542" width="8.5" style="192" customWidth="1"/>
    <col min="12543" max="12543" width="6" style="192" customWidth="1"/>
    <col min="12544" max="12544" width="32.5" style="192" customWidth="1"/>
    <col min="12545" max="12545" width="39.5" style="192" customWidth="1"/>
    <col min="12546" max="12546" width="26.5" style="192" customWidth="1"/>
    <col min="12547" max="12547" width="10.75" style="192" customWidth="1"/>
    <col min="12548" max="12548" width="24.25" style="192" customWidth="1"/>
    <col min="12549" max="12549" width="21.625" style="192" customWidth="1"/>
    <col min="12550" max="12550" width="19.75" style="192" customWidth="1"/>
    <col min="12551" max="12551" width="11.625" style="192" customWidth="1"/>
    <col min="12552" max="12552" width="21.875" style="192" customWidth="1"/>
    <col min="12553" max="12553" width="21.625" style="192" customWidth="1"/>
    <col min="12554" max="12554" width="24.75" style="192" customWidth="1"/>
    <col min="12555" max="12555" width="21.125" style="192" bestFit="1" customWidth="1"/>
    <col min="12556" max="12557" width="15.25" style="192" customWidth="1"/>
    <col min="12558" max="12558" width="20.125" style="192" bestFit="1" customWidth="1"/>
    <col min="12559" max="12559" width="27.875" style="192" bestFit="1" customWidth="1"/>
    <col min="12560" max="12560" width="17.25" style="192" bestFit="1" customWidth="1"/>
    <col min="12561" max="12561" width="16.5" style="192" customWidth="1"/>
    <col min="12562" max="12562" width="15.5" style="192" customWidth="1"/>
    <col min="12563" max="12563" width="17.625" style="192" bestFit="1" customWidth="1"/>
    <col min="12564" max="12564" width="19.125" style="192" customWidth="1"/>
    <col min="12565" max="12794" width="9" style="192"/>
    <col min="12795" max="12795" width="6.375" style="192" customWidth="1"/>
    <col min="12796" max="12797" width="0" style="192" hidden="1" customWidth="1"/>
    <col min="12798" max="12798" width="8.5" style="192" customWidth="1"/>
    <col min="12799" max="12799" width="6" style="192" customWidth="1"/>
    <col min="12800" max="12800" width="32.5" style="192" customWidth="1"/>
    <col min="12801" max="12801" width="39.5" style="192" customWidth="1"/>
    <col min="12802" max="12802" width="26.5" style="192" customWidth="1"/>
    <col min="12803" max="12803" width="10.75" style="192" customWidth="1"/>
    <col min="12804" max="12804" width="24.25" style="192" customWidth="1"/>
    <col min="12805" max="12805" width="21.625" style="192" customWidth="1"/>
    <col min="12806" max="12806" width="19.75" style="192" customWidth="1"/>
    <col min="12807" max="12807" width="11.625" style="192" customWidth="1"/>
    <col min="12808" max="12808" width="21.875" style="192" customWidth="1"/>
    <col min="12809" max="12809" width="21.625" style="192" customWidth="1"/>
    <col min="12810" max="12810" width="24.75" style="192" customWidth="1"/>
    <col min="12811" max="12811" width="21.125" style="192" bestFit="1" customWidth="1"/>
    <col min="12812" max="12813" width="15.25" style="192" customWidth="1"/>
    <col min="12814" max="12814" width="20.125" style="192" bestFit="1" customWidth="1"/>
    <col min="12815" max="12815" width="27.875" style="192" bestFit="1" customWidth="1"/>
    <col min="12816" max="12816" width="17.25" style="192" bestFit="1" customWidth="1"/>
    <col min="12817" max="12817" width="16.5" style="192" customWidth="1"/>
    <col min="12818" max="12818" width="15.5" style="192" customWidth="1"/>
    <col min="12819" max="12819" width="17.625" style="192" bestFit="1" customWidth="1"/>
    <col min="12820" max="12820" width="19.125" style="192" customWidth="1"/>
    <col min="12821" max="13050" width="9" style="192"/>
    <col min="13051" max="13051" width="6.375" style="192" customWidth="1"/>
    <col min="13052" max="13053" width="0" style="192" hidden="1" customWidth="1"/>
    <col min="13054" max="13054" width="8.5" style="192" customWidth="1"/>
    <col min="13055" max="13055" width="6" style="192" customWidth="1"/>
    <col min="13056" max="13056" width="32.5" style="192" customWidth="1"/>
    <col min="13057" max="13057" width="39.5" style="192" customWidth="1"/>
    <col min="13058" max="13058" width="26.5" style="192" customWidth="1"/>
    <col min="13059" max="13059" width="10.75" style="192" customWidth="1"/>
    <col min="13060" max="13060" width="24.25" style="192" customWidth="1"/>
    <col min="13061" max="13061" width="21.625" style="192" customWidth="1"/>
    <col min="13062" max="13062" width="19.75" style="192" customWidth="1"/>
    <col min="13063" max="13063" width="11.625" style="192" customWidth="1"/>
    <col min="13064" max="13064" width="21.875" style="192" customWidth="1"/>
    <col min="13065" max="13065" width="21.625" style="192" customWidth="1"/>
    <col min="13066" max="13066" width="24.75" style="192" customWidth="1"/>
    <col min="13067" max="13067" width="21.125" style="192" bestFit="1" customWidth="1"/>
    <col min="13068" max="13069" width="15.25" style="192" customWidth="1"/>
    <col min="13070" max="13070" width="20.125" style="192" bestFit="1" customWidth="1"/>
    <col min="13071" max="13071" width="27.875" style="192" bestFit="1" customWidth="1"/>
    <col min="13072" max="13072" width="17.25" style="192" bestFit="1" customWidth="1"/>
    <col min="13073" max="13073" width="16.5" style="192" customWidth="1"/>
    <col min="13074" max="13074" width="15.5" style="192" customWidth="1"/>
    <col min="13075" max="13075" width="17.625" style="192" bestFit="1" customWidth="1"/>
    <col min="13076" max="13076" width="19.125" style="192" customWidth="1"/>
    <col min="13077" max="13306" width="9" style="192"/>
    <col min="13307" max="13307" width="6.375" style="192" customWidth="1"/>
    <col min="13308" max="13309" width="0" style="192" hidden="1" customWidth="1"/>
    <col min="13310" max="13310" width="8.5" style="192" customWidth="1"/>
    <col min="13311" max="13311" width="6" style="192" customWidth="1"/>
    <col min="13312" max="13312" width="32.5" style="192" customWidth="1"/>
    <col min="13313" max="13313" width="39.5" style="192" customWidth="1"/>
    <col min="13314" max="13314" width="26.5" style="192" customWidth="1"/>
    <col min="13315" max="13315" width="10.75" style="192" customWidth="1"/>
    <col min="13316" max="13316" width="24.25" style="192" customWidth="1"/>
    <col min="13317" max="13317" width="21.625" style="192" customWidth="1"/>
    <col min="13318" max="13318" width="19.75" style="192" customWidth="1"/>
    <col min="13319" max="13319" width="11.625" style="192" customWidth="1"/>
    <col min="13320" max="13320" width="21.875" style="192" customWidth="1"/>
    <col min="13321" max="13321" width="21.625" style="192" customWidth="1"/>
    <col min="13322" max="13322" width="24.75" style="192" customWidth="1"/>
    <col min="13323" max="13323" width="21.125" style="192" bestFit="1" customWidth="1"/>
    <col min="13324" max="13325" width="15.25" style="192" customWidth="1"/>
    <col min="13326" max="13326" width="20.125" style="192" bestFit="1" customWidth="1"/>
    <col min="13327" max="13327" width="27.875" style="192" bestFit="1" customWidth="1"/>
    <col min="13328" max="13328" width="17.25" style="192" bestFit="1" customWidth="1"/>
    <col min="13329" max="13329" width="16.5" style="192" customWidth="1"/>
    <col min="13330" max="13330" width="15.5" style="192" customWidth="1"/>
    <col min="13331" max="13331" width="17.625" style="192" bestFit="1" customWidth="1"/>
    <col min="13332" max="13332" width="19.125" style="192" customWidth="1"/>
    <col min="13333" max="13562" width="9" style="192"/>
    <col min="13563" max="13563" width="6.375" style="192" customWidth="1"/>
    <col min="13564" max="13565" width="0" style="192" hidden="1" customWidth="1"/>
    <col min="13566" max="13566" width="8.5" style="192" customWidth="1"/>
    <col min="13567" max="13567" width="6" style="192" customWidth="1"/>
    <col min="13568" max="13568" width="32.5" style="192" customWidth="1"/>
    <col min="13569" max="13569" width="39.5" style="192" customWidth="1"/>
    <col min="13570" max="13570" width="26.5" style="192" customWidth="1"/>
    <col min="13571" max="13571" width="10.75" style="192" customWidth="1"/>
    <col min="13572" max="13572" width="24.25" style="192" customWidth="1"/>
    <col min="13573" max="13573" width="21.625" style="192" customWidth="1"/>
    <col min="13574" max="13574" width="19.75" style="192" customWidth="1"/>
    <col min="13575" max="13575" width="11.625" style="192" customWidth="1"/>
    <col min="13576" max="13576" width="21.875" style="192" customWidth="1"/>
    <col min="13577" max="13577" width="21.625" style="192" customWidth="1"/>
    <col min="13578" max="13578" width="24.75" style="192" customWidth="1"/>
    <col min="13579" max="13579" width="21.125" style="192" bestFit="1" customWidth="1"/>
    <col min="13580" max="13581" width="15.25" style="192" customWidth="1"/>
    <col min="13582" max="13582" width="20.125" style="192" bestFit="1" customWidth="1"/>
    <col min="13583" max="13583" width="27.875" style="192" bestFit="1" customWidth="1"/>
    <col min="13584" max="13584" width="17.25" style="192" bestFit="1" customWidth="1"/>
    <col min="13585" max="13585" width="16.5" style="192" customWidth="1"/>
    <col min="13586" max="13586" width="15.5" style="192" customWidth="1"/>
    <col min="13587" max="13587" width="17.625" style="192" bestFit="1" customWidth="1"/>
    <col min="13588" max="13588" width="19.125" style="192" customWidth="1"/>
    <col min="13589" max="13818" width="9" style="192"/>
    <col min="13819" max="13819" width="6.375" style="192" customWidth="1"/>
    <col min="13820" max="13821" width="0" style="192" hidden="1" customWidth="1"/>
    <col min="13822" max="13822" width="8.5" style="192" customWidth="1"/>
    <col min="13823" max="13823" width="6" style="192" customWidth="1"/>
    <col min="13824" max="13824" width="32.5" style="192" customWidth="1"/>
    <col min="13825" max="13825" width="39.5" style="192" customWidth="1"/>
    <col min="13826" max="13826" width="26.5" style="192" customWidth="1"/>
    <col min="13827" max="13827" width="10.75" style="192" customWidth="1"/>
    <col min="13828" max="13828" width="24.25" style="192" customWidth="1"/>
    <col min="13829" max="13829" width="21.625" style="192" customWidth="1"/>
    <col min="13830" max="13830" width="19.75" style="192" customWidth="1"/>
    <col min="13831" max="13831" width="11.625" style="192" customWidth="1"/>
    <col min="13832" max="13832" width="21.875" style="192" customWidth="1"/>
    <col min="13833" max="13833" width="21.625" style="192" customWidth="1"/>
    <col min="13834" max="13834" width="24.75" style="192" customWidth="1"/>
    <col min="13835" max="13835" width="21.125" style="192" bestFit="1" customWidth="1"/>
    <col min="13836" max="13837" width="15.25" style="192" customWidth="1"/>
    <col min="13838" max="13838" width="20.125" style="192" bestFit="1" customWidth="1"/>
    <col min="13839" max="13839" width="27.875" style="192" bestFit="1" customWidth="1"/>
    <col min="13840" max="13840" width="17.25" style="192" bestFit="1" customWidth="1"/>
    <col min="13841" max="13841" width="16.5" style="192" customWidth="1"/>
    <col min="13842" max="13842" width="15.5" style="192" customWidth="1"/>
    <col min="13843" max="13843" width="17.625" style="192" bestFit="1" customWidth="1"/>
    <col min="13844" max="13844" width="19.125" style="192" customWidth="1"/>
    <col min="13845" max="14074" width="9" style="192"/>
    <col min="14075" max="14075" width="6.375" style="192" customWidth="1"/>
    <col min="14076" max="14077" width="0" style="192" hidden="1" customWidth="1"/>
    <col min="14078" max="14078" width="8.5" style="192" customWidth="1"/>
    <col min="14079" max="14079" width="6" style="192" customWidth="1"/>
    <col min="14080" max="14080" width="32.5" style="192" customWidth="1"/>
    <col min="14081" max="14081" width="39.5" style="192" customWidth="1"/>
    <col min="14082" max="14082" width="26.5" style="192" customWidth="1"/>
    <col min="14083" max="14083" width="10.75" style="192" customWidth="1"/>
    <col min="14084" max="14084" width="24.25" style="192" customWidth="1"/>
    <col min="14085" max="14085" width="21.625" style="192" customWidth="1"/>
    <col min="14086" max="14086" width="19.75" style="192" customWidth="1"/>
    <col min="14087" max="14087" width="11.625" style="192" customWidth="1"/>
    <col min="14088" max="14088" width="21.875" style="192" customWidth="1"/>
    <col min="14089" max="14089" width="21.625" style="192" customWidth="1"/>
    <col min="14090" max="14090" width="24.75" style="192" customWidth="1"/>
    <col min="14091" max="14091" width="21.125" style="192" bestFit="1" customWidth="1"/>
    <col min="14092" max="14093" width="15.25" style="192" customWidth="1"/>
    <col min="14094" max="14094" width="20.125" style="192" bestFit="1" customWidth="1"/>
    <col min="14095" max="14095" width="27.875" style="192" bestFit="1" customWidth="1"/>
    <col min="14096" max="14096" width="17.25" style="192" bestFit="1" customWidth="1"/>
    <col min="14097" max="14097" width="16.5" style="192" customWidth="1"/>
    <col min="14098" max="14098" width="15.5" style="192" customWidth="1"/>
    <col min="14099" max="14099" width="17.625" style="192" bestFit="1" customWidth="1"/>
    <col min="14100" max="14100" width="19.125" style="192" customWidth="1"/>
    <col min="14101" max="14330" width="9" style="192"/>
    <col min="14331" max="14331" width="6.375" style="192" customWidth="1"/>
    <col min="14332" max="14333" width="0" style="192" hidden="1" customWidth="1"/>
    <col min="14334" max="14334" width="8.5" style="192" customWidth="1"/>
    <col min="14335" max="14335" width="6" style="192" customWidth="1"/>
    <col min="14336" max="14336" width="32.5" style="192" customWidth="1"/>
    <col min="14337" max="14337" width="39.5" style="192" customWidth="1"/>
    <col min="14338" max="14338" width="26.5" style="192" customWidth="1"/>
    <col min="14339" max="14339" width="10.75" style="192" customWidth="1"/>
    <col min="14340" max="14340" width="24.25" style="192" customWidth="1"/>
    <col min="14341" max="14341" width="21.625" style="192" customWidth="1"/>
    <col min="14342" max="14342" width="19.75" style="192" customWidth="1"/>
    <col min="14343" max="14343" width="11.625" style="192" customWidth="1"/>
    <col min="14344" max="14344" width="21.875" style="192" customWidth="1"/>
    <col min="14345" max="14345" width="21.625" style="192" customWidth="1"/>
    <col min="14346" max="14346" width="24.75" style="192" customWidth="1"/>
    <col min="14347" max="14347" width="21.125" style="192" bestFit="1" customWidth="1"/>
    <col min="14348" max="14349" width="15.25" style="192" customWidth="1"/>
    <col min="14350" max="14350" width="20.125" style="192" bestFit="1" customWidth="1"/>
    <col min="14351" max="14351" width="27.875" style="192" bestFit="1" customWidth="1"/>
    <col min="14352" max="14352" width="17.25" style="192" bestFit="1" customWidth="1"/>
    <col min="14353" max="14353" width="16.5" style="192" customWidth="1"/>
    <col min="14354" max="14354" width="15.5" style="192" customWidth="1"/>
    <col min="14355" max="14355" width="17.625" style="192" bestFit="1" customWidth="1"/>
    <col min="14356" max="14356" width="19.125" style="192" customWidth="1"/>
    <col min="14357" max="14586" width="9" style="192"/>
    <col min="14587" max="14587" width="6.375" style="192" customWidth="1"/>
    <col min="14588" max="14589" width="0" style="192" hidden="1" customWidth="1"/>
    <col min="14590" max="14590" width="8.5" style="192" customWidth="1"/>
    <col min="14591" max="14591" width="6" style="192" customWidth="1"/>
    <col min="14592" max="14592" width="32.5" style="192" customWidth="1"/>
    <col min="14593" max="14593" width="39.5" style="192" customWidth="1"/>
    <col min="14594" max="14594" width="26.5" style="192" customWidth="1"/>
    <col min="14595" max="14595" width="10.75" style="192" customWidth="1"/>
    <col min="14596" max="14596" width="24.25" style="192" customWidth="1"/>
    <col min="14597" max="14597" width="21.625" style="192" customWidth="1"/>
    <col min="14598" max="14598" width="19.75" style="192" customWidth="1"/>
    <col min="14599" max="14599" width="11.625" style="192" customWidth="1"/>
    <col min="14600" max="14600" width="21.875" style="192" customWidth="1"/>
    <col min="14601" max="14601" width="21.625" style="192" customWidth="1"/>
    <col min="14602" max="14602" width="24.75" style="192" customWidth="1"/>
    <col min="14603" max="14603" width="21.125" style="192" bestFit="1" customWidth="1"/>
    <col min="14604" max="14605" width="15.25" style="192" customWidth="1"/>
    <col min="14606" max="14606" width="20.125" style="192" bestFit="1" customWidth="1"/>
    <col min="14607" max="14607" width="27.875" style="192" bestFit="1" customWidth="1"/>
    <col min="14608" max="14608" width="17.25" style="192" bestFit="1" customWidth="1"/>
    <col min="14609" max="14609" width="16.5" style="192" customWidth="1"/>
    <col min="14610" max="14610" width="15.5" style="192" customWidth="1"/>
    <col min="14611" max="14611" width="17.625" style="192" bestFit="1" customWidth="1"/>
    <col min="14612" max="14612" width="19.125" style="192" customWidth="1"/>
    <col min="14613" max="14842" width="9" style="192"/>
    <col min="14843" max="14843" width="6.375" style="192" customWidth="1"/>
    <col min="14844" max="14845" width="0" style="192" hidden="1" customWidth="1"/>
    <col min="14846" max="14846" width="8.5" style="192" customWidth="1"/>
    <col min="14847" max="14847" width="6" style="192" customWidth="1"/>
    <col min="14848" max="14848" width="32.5" style="192" customWidth="1"/>
    <col min="14849" max="14849" width="39.5" style="192" customWidth="1"/>
    <col min="14850" max="14850" width="26.5" style="192" customWidth="1"/>
    <col min="14851" max="14851" width="10.75" style="192" customWidth="1"/>
    <col min="14852" max="14852" width="24.25" style="192" customWidth="1"/>
    <col min="14853" max="14853" width="21.625" style="192" customWidth="1"/>
    <col min="14854" max="14854" width="19.75" style="192" customWidth="1"/>
    <col min="14855" max="14855" width="11.625" style="192" customWidth="1"/>
    <col min="14856" max="14856" width="21.875" style="192" customWidth="1"/>
    <col min="14857" max="14857" width="21.625" style="192" customWidth="1"/>
    <col min="14858" max="14858" width="24.75" style="192" customWidth="1"/>
    <col min="14859" max="14859" width="21.125" style="192" bestFit="1" customWidth="1"/>
    <col min="14860" max="14861" width="15.25" style="192" customWidth="1"/>
    <col min="14862" max="14862" width="20.125" style="192" bestFit="1" customWidth="1"/>
    <col min="14863" max="14863" width="27.875" style="192" bestFit="1" customWidth="1"/>
    <col min="14864" max="14864" width="17.25" style="192" bestFit="1" customWidth="1"/>
    <col min="14865" max="14865" width="16.5" style="192" customWidth="1"/>
    <col min="14866" max="14866" width="15.5" style="192" customWidth="1"/>
    <col min="14867" max="14867" width="17.625" style="192" bestFit="1" customWidth="1"/>
    <col min="14868" max="14868" width="19.125" style="192" customWidth="1"/>
    <col min="14869" max="15098" width="9" style="192"/>
    <col min="15099" max="15099" width="6.375" style="192" customWidth="1"/>
    <col min="15100" max="15101" width="0" style="192" hidden="1" customWidth="1"/>
    <col min="15102" max="15102" width="8.5" style="192" customWidth="1"/>
    <col min="15103" max="15103" width="6" style="192" customWidth="1"/>
    <col min="15104" max="15104" width="32.5" style="192" customWidth="1"/>
    <col min="15105" max="15105" width="39.5" style="192" customWidth="1"/>
    <col min="15106" max="15106" width="26.5" style="192" customWidth="1"/>
    <col min="15107" max="15107" width="10.75" style="192" customWidth="1"/>
    <col min="15108" max="15108" width="24.25" style="192" customWidth="1"/>
    <col min="15109" max="15109" width="21.625" style="192" customWidth="1"/>
    <col min="15110" max="15110" width="19.75" style="192" customWidth="1"/>
    <col min="15111" max="15111" width="11.625" style="192" customWidth="1"/>
    <col min="15112" max="15112" width="21.875" style="192" customWidth="1"/>
    <col min="15113" max="15113" width="21.625" style="192" customWidth="1"/>
    <col min="15114" max="15114" width="24.75" style="192" customWidth="1"/>
    <col min="15115" max="15115" width="21.125" style="192" bestFit="1" customWidth="1"/>
    <col min="15116" max="15117" width="15.25" style="192" customWidth="1"/>
    <col min="15118" max="15118" width="20.125" style="192" bestFit="1" customWidth="1"/>
    <col min="15119" max="15119" width="27.875" style="192" bestFit="1" customWidth="1"/>
    <col min="15120" max="15120" width="17.25" style="192" bestFit="1" customWidth="1"/>
    <col min="15121" max="15121" width="16.5" style="192" customWidth="1"/>
    <col min="15122" max="15122" width="15.5" style="192" customWidth="1"/>
    <col min="15123" max="15123" width="17.625" style="192" bestFit="1" customWidth="1"/>
    <col min="15124" max="15124" width="19.125" style="192" customWidth="1"/>
    <col min="15125" max="15354" width="9" style="192"/>
    <col min="15355" max="15355" width="6.375" style="192" customWidth="1"/>
    <col min="15356" max="15357" width="0" style="192" hidden="1" customWidth="1"/>
    <col min="15358" max="15358" width="8.5" style="192" customWidth="1"/>
    <col min="15359" max="15359" width="6" style="192" customWidth="1"/>
    <col min="15360" max="15360" width="32.5" style="192" customWidth="1"/>
    <col min="15361" max="15361" width="39.5" style="192" customWidth="1"/>
    <col min="15362" max="15362" width="26.5" style="192" customWidth="1"/>
    <col min="15363" max="15363" width="10.75" style="192" customWidth="1"/>
    <col min="15364" max="15364" width="24.25" style="192" customWidth="1"/>
    <col min="15365" max="15365" width="21.625" style="192" customWidth="1"/>
    <col min="15366" max="15366" width="19.75" style="192" customWidth="1"/>
    <col min="15367" max="15367" width="11.625" style="192" customWidth="1"/>
    <col min="15368" max="15368" width="21.875" style="192" customWidth="1"/>
    <col min="15369" max="15369" width="21.625" style="192" customWidth="1"/>
    <col min="15370" max="15370" width="24.75" style="192" customWidth="1"/>
    <col min="15371" max="15371" width="21.125" style="192" bestFit="1" customWidth="1"/>
    <col min="15372" max="15373" width="15.25" style="192" customWidth="1"/>
    <col min="15374" max="15374" width="20.125" style="192" bestFit="1" customWidth="1"/>
    <col min="15375" max="15375" width="27.875" style="192" bestFit="1" customWidth="1"/>
    <col min="15376" max="15376" width="17.25" style="192" bestFit="1" customWidth="1"/>
    <col min="15377" max="15377" width="16.5" style="192" customWidth="1"/>
    <col min="15378" max="15378" width="15.5" style="192" customWidth="1"/>
    <col min="15379" max="15379" width="17.625" style="192" bestFit="1" customWidth="1"/>
    <col min="15380" max="15380" width="19.125" style="192" customWidth="1"/>
    <col min="15381" max="15610" width="9" style="192"/>
    <col min="15611" max="15611" width="6.375" style="192" customWidth="1"/>
    <col min="15612" max="15613" width="0" style="192" hidden="1" customWidth="1"/>
    <col min="15614" max="15614" width="8.5" style="192" customWidth="1"/>
    <col min="15615" max="15615" width="6" style="192" customWidth="1"/>
    <col min="15616" max="15616" width="32.5" style="192" customWidth="1"/>
    <col min="15617" max="15617" width="39.5" style="192" customWidth="1"/>
    <col min="15618" max="15618" width="26.5" style="192" customWidth="1"/>
    <col min="15619" max="15619" width="10.75" style="192" customWidth="1"/>
    <col min="15620" max="15620" width="24.25" style="192" customWidth="1"/>
    <col min="15621" max="15621" width="21.625" style="192" customWidth="1"/>
    <col min="15622" max="15622" width="19.75" style="192" customWidth="1"/>
    <col min="15623" max="15623" width="11.625" style="192" customWidth="1"/>
    <col min="15624" max="15624" width="21.875" style="192" customWidth="1"/>
    <col min="15625" max="15625" width="21.625" style="192" customWidth="1"/>
    <col min="15626" max="15626" width="24.75" style="192" customWidth="1"/>
    <col min="15627" max="15627" width="21.125" style="192" bestFit="1" customWidth="1"/>
    <col min="15628" max="15629" width="15.25" style="192" customWidth="1"/>
    <col min="15630" max="15630" width="20.125" style="192" bestFit="1" customWidth="1"/>
    <col min="15631" max="15631" width="27.875" style="192" bestFit="1" customWidth="1"/>
    <col min="15632" max="15632" width="17.25" style="192" bestFit="1" customWidth="1"/>
    <col min="15633" max="15633" width="16.5" style="192" customWidth="1"/>
    <col min="15634" max="15634" width="15.5" style="192" customWidth="1"/>
    <col min="15635" max="15635" width="17.625" style="192" bestFit="1" customWidth="1"/>
    <col min="15636" max="15636" width="19.125" style="192" customWidth="1"/>
    <col min="15637" max="15866" width="9" style="192"/>
    <col min="15867" max="15867" width="6.375" style="192" customWidth="1"/>
    <col min="15868" max="15869" width="0" style="192" hidden="1" customWidth="1"/>
    <col min="15870" max="15870" width="8.5" style="192" customWidth="1"/>
    <col min="15871" max="15871" width="6" style="192" customWidth="1"/>
    <col min="15872" max="15872" width="32.5" style="192" customWidth="1"/>
    <col min="15873" max="15873" width="39.5" style="192" customWidth="1"/>
    <col min="15874" max="15874" width="26.5" style="192" customWidth="1"/>
    <col min="15875" max="15875" width="10.75" style="192" customWidth="1"/>
    <col min="15876" max="15876" width="24.25" style="192" customWidth="1"/>
    <col min="15877" max="15877" width="21.625" style="192" customWidth="1"/>
    <col min="15878" max="15878" width="19.75" style="192" customWidth="1"/>
    <col min="15879" max="15879" width="11.625" style="192" customWidth="1"/>
    <col min="15880" max="15880" width="21.875" style="192" customWidth="1"/>
    <col min="15881" max="15881" width="21.625" style="192" customWidth="1"/>
    <col min="15882" max="15882" width="24.75" style="192" customWidth="1"/>
    <col min="15883" max="15883" width="21.125" style="192" bestFit="1" customWidth="1"/>
    <col min="15884" max="15885" width="15.25" style="192" customWidth="1"/>
    <col min="15886" max="15886" width="20.125" style="192" bestFit="1" customWidth="1"/>
    <col min="15887" max="15887" width="27.875" style="192" bestFit="1" customWidth="1"/>
    <col min="15888" max="15888" width="17.25" style="192" bestFit="1" customWidth="1"/>
    <col min="15889" max="15889" width="16.5" style="192" customWidth="1"/>
    <col min="15890" max="15890" width="15.5" style="192" customWidth="1"/>
    <col min="15891" max="15891" width="17.625" style="192" bestFit="1" customWidth="1"/>
    <col min="15892" max="15892" width="19.125" style="192" customWidth="1"/>
    <col min="15893" max="16122" width="9" style="192"/>
    <col min="16123" max="16123" width="6.375" style="192" customWidth="1"/>
    <col min="16124" max="16125" width="0" style="192" hidden="1" customWidth="1"/>
    <col min="16126" max="16126" width="8.5" style="192" customWidth="1"/>
    <col min="16127" max="16127" width="6" style="192" customWidth="1"/>
    <col min="16128" max="16128" width="32.5" style="192" customWidth="1"/>
    <col min="16129" max="16129" width="39.5" style="192" customWidth="1"/>
    <col min="16130" max="16130" width="26.5" style="192" customWidth="1"/>
    <col min="16131" max="16131" width="10.75" style="192" customWidth="1"/>
    <col min="16132" max="16132" width="24.25" style="192" customWidth="1"/>
    <col min="16133" max="16133" width="21.625" style="192" customWidth="1"/>
    <col min="16134" max="16134" width="19.75" style="192" customWidth="1"/>
    <col min="16135" max="16135" width="11.625" style="192" customWidth="1"/>
    <col min="16136" max="16136" width="21.875" style="192" customWidth="1"/>
    <col min="16137" max="16137" width="21.625" style="192" customWidth="1"/>
    <col min="16138" max="16138" width="24.75" style="192" customWidth="1"/>
    <col min="16139" max="16139" width="21.125" style="192" bestFit="1" customWidth="1"/>
    <col min="16140" max="16141" width="15.25" style="192" customWidth="1"/>
    <col min="16142" max="16142" width="20.125" style="192" bestFit="1" customWidth="1"/>
    <col min="16143" max="16143" width="27.875" style="192" bestFit="1" customWidth="1"/>
    <col min="16144" max="16144" width="17.25" style="192" bestFit="1" customWidth="1"/>
    <col min="16145" max="16145" width="16.5" style="192" customWidth="1"/>
    <col min="16146" max="16146" width="15.5" style="192" customWidth="1"/>
    <col min="16147" max="16147" width="17.625" style="192" bestFit="1" customWidth="1"/>
    <col min="16148" max="16148" width="19.125" style="192" customWidth="1"/>
    <col min="16149" max="16384" width="9" style="192"/>
  </cols>
  <sheetData>
    <row r="1" spans="1:184" ht="31.5" thickBot="1">
      <c r="A1" s="18" t="s">
        <v>250</v>
      </c>
      <c r="B1" s="18"/>
      <c r="C1" s="26"/>
      <c r="D1" s="26"/>
      <c r="E1" s="1"/>
      <c r="F1" s="2"/>
      <c r="G1" s="4"/>
      <c r="H1" s="3"/>
      <c r="I1" s="4"/>
      <c r="J1" s="160"/>
      <c r="K1" s="161"/>
      <c r="L1" s="1"/>
      <c r="M1" s="5"/>
      <c r="N1" s="6"/>
      <c r="O1" s="1"/>
      <c r="P1" s="137"/>
      <c r="Q1" s="137"/>
      <c r="R1" s="137"/>
      <c r="S1" s="138"/>
      <c r="T1" s="138"/>
      <c r="U1" s="138"/>
      <c r="V1" s="138"/>
      <c r="W1" s="1"/>
      <c r="X1" s="1"/>
      <c r="Y1" s="1"/>
    </row>
    <row r="2" spans="1:184" s="226" customFormat="1" ht="45.75" customHeight="1" thickBot="1">
      <c r="A2" s="223"/>
      <c r="B2" s="223"/>
      <c r="C2" s="224"/>
      <c r="D2" s="225"/>
      <c r="E2" s="377" t="s">
        <v>393</v>
      </c>
      <c r="F2" s="378"/>
      <c r="G2" s="378"/>
      <c r="H2" s="378"/>
      <c r="I2" s="378"/>
      <c r="J2" s="378"/>
      <c r="K2" s="378"/>
      <c r="L2" s="378"/>
      <c r="M2" s="378"/>
      <c r="N2" s="378"/>
      <c r="O2" s="378"/>
      <c r="P2" s="378"/>
      <c r="Q2" s="378"/>
      <c r="R2" s="378"/>
      <c r="S2" s="378"/>
      <c r="T2" s="378"/>
      <c r="U2" s="378"/>
      <c r="V2" s="378"/>
      <c r="W2" s="378"/>
      <c r="X2" s="378"/>
      <c r="Y2" s="379"/>
      <c r="Z2" s="218"/>
      <c r="AA2" s="218"/>
      <c r="AB2" s="219"/>
      <c r="AC2" s="218"/>
      <c r="AD2" s="220"/>
      <c r="AE2" s="220"/>
      <c r="AF2" s="220"/>
      <c r="AG2" s="221"/>
      <c r="AH2" s="221"/>
      <c r="AI2" s="221"/>
      <c r="AJ2" s="221"/>
      <c r="AK2" s="221"/>
      <c r="AL2" s="221"/>
      <c r="AM2" s="221"/>
      <c r="AN2" s="221"/>
      <c r="AO2" s="221"/>
      <c r="AP2" s="221"/>
      <c r="AQ2" s="221"/>
      <c r="AR2" s="221"/>
      <c r="AS2" s="221"/>
      <c r="AT2" s="221"/>
      <c r="AU2" s="221"/>
      <c r="AV2" s="221"/>
      <c r="AW2" s="221"/>
      <c r="AX2" s="221"/>
      <c r="AY2" s="221"/>
      <c r="AZ2" s="221"/>
      <c r="BA2" s="221"/>
      <c r="BB2" s="221"/>
      <c r="BC2" s="221"/>
      <c r="BD2" s="221"/>
      <c r="BE2" s="221"/>
      <c r="BF2" s="221"/>
      <c r="BG2" s="221"/>
      <c r="BH2" s="221"/>
      <c r="BI2" s="221"/>
      <c r="BJ2" s="221"/>
      <c r="BK2" s="221"/>
      <c r="BL2" s="221"/>
      <c r="BM2" s="221"/>
      <c r="BN2" s="221"/>
      <c r="BO2" s="221"/>
      <c r="BP2" s="221"/>
      <c r="BQ2" s="221"/>
      <c r="BR2" s="221"/>
      <c r="BS2" s="221"/>
      <c r="BT2" s="221"/>
      <c r="BU2" s="221"/>
      <c r="BV2" s="221"/>
      <c r="BW2" s="221"/>
      <c r="BX2" s="221"/>
      <c r="BY2" s="221"/>
      <c r="BZ2" s="221"/>
      <c r="CA2" s="221"/>
      <c r="CB2" s="221"/>
      <c r="CC2" s="221"/>
      <c r="CD2" s="221"/>
      <c r="CE2" s="221"/>
      <c r="CF2" s="221"/>
      <c r="CG2" s="221"/>
      <c r="CH2" s="221"/>
      <c r="CI2" s="221"/>
      <c r="CJ2" s="221"/>
      <c r="CK2" s="221"/>
      <c r="CL2" s="221"/>
      <c r="CM2" s="221"/>
      <c r="CN2" s="221"/>
      <c r="CO2" s="221"/>
      <c r="CP2" s="221"/>
      <c r="CQ2" s="221"/>
      <c r="CR2" s="221"/>
      <c r="CS2" s="221"/>
      <c r="CT2" s="221"/>
      <c r="CU2" s="221"/>
      <c r="CV2" s="221"/>
      <c r="CW2" s="221"/>
      <c r="CX2" s="221"/>
      <c r="CY2" s="221"/>
      <c r="CZ2" s="221"/>
      <c r="DA2" s="221"/>
      <c r="DB2" s="221"/>
      <c r="DC2" s="221"/>
      <c r="DD2" s="221"/>
      <c r="DE2" s="221"/>
      <c r="DF2" s="221"/>
      <c r="DG2" s="221"/>
      <c r="DH2" s="221"/>
      <c r="DI2" s="221"/>
      <c r="DJ2" s="221"/>
      <c r="DK2" s="221"/>
      <c r="DL2" s="221"/>
      <c r="DM2" s="221"/>
      <c r="DN2" s="221"/>
      <c r="DO2" s="221"/>
      <c r="DP2" s="221"/>
      <c r="DQ2" s="221"/>
      <c r="DR2" s="221"/>
      <c r="DS2" s="221"/>
      <c r="DT2" s="221"/>
      <c r="DU2" s="221"/>
      <c r="DV2" s="221"/>
      <c r="DW2" s="221"/>
      <c r="DX2" s="221"/>
      <c r="DY2" s="221"/>
      <c r="DZ2" s="221"/>
      <c r="EA2" s="221"/>
      <c r="EB2" s="221"/>
      <c r="EC2" s="221"/>
      <c r="ED2" s="221"/>
      <c r="EE2" s="221"/>
      <c r="EF2" s="221"/>
      <c r="EG2" s="221"/>
      <c r="EH2" s="221"/>
      <c r="EI2" s="221"/>
      <c r="EJ2" s="221"/>
      <c r="EK2" s="221"/>
      <c r="EL2" s="221"/>
      <c r="EM2" s="221"/>
      <c r="EN2" s="221"/>
      <c r="EO2" s="221"/>
      <c r="EP2" s="221"/>
      <c r="EQ2" s="221"/>
      <c r="ER2" s="221"/>
      <c r="ES2" s="221"/>
      <c r="ET2" s="221"/>
      <c r="EU2" s="221"/>
      <c r="EV2" s="221"/>
      <c r="EW2" s="221"/>
      <c r="EX2" s="221"/>
      <c r="EY2" s="221"/>
      <c r="EZ2" s="221"/>
      <c r="FA2" s="221"/>
      <c r="FB2" s="221"/>
      <c r="FC2" s="221"/>
      <c r="FD2" s="221"/>
      <c r="FE2" s="221"/>
      <c r="FF2" s="221"/>
      <c r="FG2" s="221"/>
      <c r="FH2" s="221"/>
      <c r="FI2" s="221"/>
      <c r="FJ2" s="221"/>
      <c r="FK2" s="221"/>
      <c r="FL2" s="221"/>
      <c r="FM2" s="221"/>
      <c r="FN2" s="221"/>
      <c r="FO2" s="221"/>
      <c r="FP2" s="221"/>
      <c r="FQ2" s="221"/>
      <c r="FR2" s="221"/>
      <c r="FS2" s="221"/>
      <c r="FT2" s="221"/>
      <c r="FU2" s="221"/>
      <c r="FV2" s="221"/>
      <c r="FW2" s="221"/>
      <c r="FX2" s="221"/>
      <c r="FY2" s="221"/>
      <c r="FZ2" s="221"/>
      <c r="GA2" s="221"/>
      <c r="GB2" s="221"/>
    </row>
    <row r="3" spans="1:184" s="222" customFormat="1" ht="142.5" customHeight="1" thickBot="1">
      <c r="A3" s="210"/>
      <c r="B3" s="210"/>
      <c r="C3" s="211"/>
      <c r="D3" s="212"/>
      <c r="E3" s="213" t="s">
        <v>0</v>
      </c>
      <c r="F3" s="214" t="s">
        <v>1</v>
      </c>
      <c r="G3" s="214" t="s">
        <v>2</v>
      </c>
      <c r="H3" s="214" t="s">
        <v>3</v>
      </c>
      <c r="I3" s="215" t="s">
        <v>4</v>
      </c>
      <c r="J3" s="215" t="s">
        <v>392</v>
      </c>
      <c r="K3" s="215" t="s">
        <v>391</v>
      </c>
      <c r="L3" s="215" t="s">
        <v>5</v>
      </c>
      <c r="M3" s="215" t="s">
        <v>6</v>
      </c>
      <c r="N3" s="215" t="s">
        <v>7</v>
      </c>
      <c r="O3" s="215" t="s">
        <v>8</v>
      </c>
      <c r="P3" s="216" t="s">
        <v>9</v>
      </c>
      <c r="Q3" s="216" t="s">
        <v>10</v>
      </c>
      <c r="R3" s="216" t="s">
        <v>11</v>
      </c>
      <c r="S3" s="217" t="s">
        <v>12</v>
      </c>
      <c r="T3" s="217" t="s">
        <v>13</v>
      </c>
      <c r="U3" s="217" t="s">
        <v>14</v>
      </c>
      <c r="V3" s="217" t="s">
        <v>15</v>
      </c>
      <c r="W3" s="217" t="s">
        <v>16</v>
      </c>
      <c r="X3" s="217" t="s">
        <v>17</v>
      </c>
      <c r="Y3" s="217" t="s">
        <v>18</v>
      </c>
      <c r="Z3" s="218"/>
      <c r="AA3" s="218"/>
      <c r="AB3" s="219"/>
      <c r="AC3" s="218"/>
      <c r="AD3" s="220"/>
      <c r="AE3" s="220"/>
      <c r="AF3" s="220"/>
      <c r="AG3" s="221"/>
      <c r="AH3" s="221"/>
      <c r="AI3" s="221"/>
      <c r="AJ3" s="221"/>
      <c r="AK3" s="221"/>
      <c r="AL3" s="221"/>
      <c r="AM3" s="221"/>
      <c r="AN3" s="221"/>
      <c r="AO3" s="221"/>
      <c r="AP3" s="221"/>
      <c r="AQ3" s="221"/>
      <c r="AR3" s="221"/>
      <c r="AS3" s="221"/>
      <c r="AT3" s="221"/>
      <c r="AU3" s="221"/>
      <c r="AV3" s="221"/>
      <c r="AW3" s="221"/>
      <c r="AX3" s="221"/>
      <c r="AY3" s="221"/>
      <c r="AZ3" s="221"/>
      <c r="BA3" s="221"/>
      <c r="BB3" s="221"/>
      <c r="BC3" s="221"/>
      <c r="BD3" s="221"/>
      <c r="BE3" s="221"/>
      <c r="BF3" s="221"/>
      <c r="BG3" s="221"/>
      <c r="BH3" s="221"/>
      <c r="BI3" s="221"/>
      <c r="BJ3" s="221"/>
      <c r="BK3" s="221"/>
      <c r="BL3" s="221"/>
      <c r="BM3" s="221"/>
      <c r="BN3" s="221"/>
      <c r="BO3" s="221"/>
      <c r="BP3" s="221"/>
      <c r="BQ3" s="221"/>
      <c r="BR3" s="221"/>
      <c r="BS3" s="221"/>
      <c r="BT3" s="221"/>
      <c r="BU3" s="221"/>
      <c r="BV3" s="221"/>
      <c r="BW3" s="221"/>
      <c r="BX3" s="221"/>
      <c r="BY3" s="221"/>
      <c r="BZ3" s="221"/>
      <c r="CA3" s="221"/>
      <c r="CB3" s="221"/>
      <c r="CC3" s="221"/>
      <c r="CD3" s="221"/>
      <c r="CE3" s="221"/>
      <c r="CF3" s="221"/>
      <c r="CG3" s="221"/>
      <c r="CH3" s="221"/>
      <c r="CI3" s="221"/>
      <c r="CJ3" s="221"/>
      <c r="CK3" s="221"/>
      <c r="CL3" s="221"/>
      <c r="CM3" s="221"/>
      <c r="CN3" s="221"/>
      <c r="CO3" s="221"/>
      <c r="CP3" s="221"/>
      <c r="CQ3" s="221"/>
      <c r="CR3" s="221"/>
      <c r="CS3" s="221"/>
      <c r="CT3" s="221"/>
      <c r="CU3" s="221"/>
      <c r="CV3" s="221"/>
      <c r="CW3" s="221"/>
      <c r="CX3" s="221"/>
      <c r="CY3" s="221"/>
      <c r="CZ3" s="221"/>
      <c r="DA3" s="221"/>
      <c r="DB3" s="221"/>
      <c r="DC3" s="221"/>
      <c r="DD3" s="221"/>
      <c r="DE3" s="221"/>
      <c r="DF3" s="221"/>
      <c r="DG3" s="221"/>
      <c r="DH3" s="221"/>
      <c r="DI3" s="221"/>
      <c r="DJ3" s="221"/>
      <c r="DK3" s="221"/>
      <c r="DL3" s="221"/>
      <c r="DM3" s="221"/>
      <c r="DN3" s="221"/>
      <c r="DO3" s="221"/>
      <c r="DP3" s="221"/>
      <c r="DQ3" s="221"/>
      <c r="DR3" s="221"/>
      <c r="DS3" s="221"/>
      <c r="DT3" s="221"/>
      <c r="DU3" s="221"/>
      <c r="DV3" s="221"/>
      <c r="DW3" s="221"/>
      <c r="DX3" s="221"/>
      <c r="DY3" s="221"/>
      <c r="DZ3" s="221"/>
      <c r="EA3" s="221"/>
      <c r="EB3" s="221"/>
      <c r="EC3" s="221"/>
      <c r="ED3" s="221"/>
      <c r="EE3" s="221"/>
      <c r="EF3" s="221"/>
      <c r="EG3" s="221"/>
      <c r="EH3" s="221"/>
      <c r="EI3" s="221"/>
      <c r="EJ3" s="221"/>
      <c r="EK3" s="221"/>
      <c r="EL3" s="221"/>
      <c r="EM3" s="221"/>
      <c r="EN3" s="221"/>
      <c r="EO3" s="221"/>
      <c r="EP3" s="221"/>
      <c r="EQ3" s="221"/>
      <c r="ER3" s="221"/>
      <c r="ES3" s="221"/>
      <c r="ET3" s="221"/>
      <c r="EU3" s="221"/>
      <c r="EV3" s="221"/>
      <c r="EW3" s="221"/>
      <c r="EX3" s="221"/>
      <c r="EY3" s="221"/>
      <c r="EZ3" s="221"/>
      <c r="FA3" s="221"/>
      <c r="FB3" s="221"/>
      <c r="FC3" s="221"/>
      <c r="FD3" s="221"/>
      <c r="FE3" s="221"/>
      <c r="FF3" s="221"/>
      <c r="FG3" s="221"/>
      <c r="FH3" s="221"/>
      <c r="FI3" s="221"/>
      <c r="FJ3" s="221"/>
      <c r="FK3" s="221"/>
      <c r="FL3" s="221"/>
      <c r="FM3" s="221"/>
      <c r="FN3" s="221"/>
      <c r="FO3" s="221"/>
      <c r="FP3" s="221"/>
      <c r="FQ3" s="221"/>
      <c r="FR3" s="221"/>
      <c r="FS3" s="221"/>
      <c r="FT3" s="221"/>
      <c r="FU3" s="221"/>
      <c r="FV3" s="221"/>
      <c r="FW3" s="221"/>
      <c r="FX3" s="221"/>
      <c r="FY3" s="221"/>
      <c r="FZ3" s="221"/>
      <c r="GA3" s="221"/>
      <c r="GB3" s="221"/>
    </row>
    <row r="4" spans="1:184" ht="54.75" customHeight="1" thickBot="1">
      <c r="E4" s="153">
        <v>1</v>
      </c>
      <c r="F4" s="154" t="s">
        <v>19</v>
      </c>
      <c r="G4" s="156" t="s">
        <v>20</v>
      </c>
      <c r="H4" s="349" t="s">
        <v>21</v>
      </c>
      <c r="I4" s="150">
        <v>19.5</v>
      </c>
      <c r="J4" s="151">
        <v>4074640.2277819999</v>
      </c>
      <c r="K4" s="151">
        <v>3860826.7411819999</v>
      </c>
      <c r="L4" s="146" t="s">
        <v>22</v>
      </c>
      <c r="M4" s="146">
        <v>68</v>
      </c>
      <c r="N4" s="151">
        <v>3842954</v>
      </c>
      <c r="O4" s="147">
        <v>4000000</v>
      </c>
      <c r="P4" s="148">
        <v>1004651</v>
      </c>
      <c r="Q4" s="149">
        <v>1.66</v>
      </c>
      <c r="R4" s="149">
        <v>5.29</v>
      </c>
      <c r="S4" s="149">
        <v>22.17</v>
      </c>
      <c r="T4" s="149">
        <v>103.6</v>
      </c>
      <c r="U4" s="150">
        <v>3829</v>
      </c>
      <c r="V4" s="150">
        <v>78</v>
      </c>
      <c r="W4" s="150">
        <v>48</v>
      </c>
      <c r="X4" s="150">
        <v>22</v>
      </c>
      <c r="Y4" s="151">
        <v>3877</v>
      </c>
      <c r="Z4" s="189">
        <f>K4/$K$28</f>
        <v>0.17409548810284714</v>
      </c>
      <c r="AA4" s="189">
        <f>V4*Z4</f>
        <v>13.579448072022076</v>
      </c>
      <c r="AB4" s="190">
        <f>K4/$K$99</f>
        <v>0.15286016373319039</v>
      </c>
      <c r="AC4" s="189">
        <f>AB4*V4</f>
        <v>11.92309277118885</v>
      </c>
    </row>
    <row r="5" spans="1:184" ht="54.75" customHeight="1" thickBot="1">
      <c r="E5" s="159">
        <v>2</v>
      </c>
      <c r="F5" s="20" t="s">
        <v>39</v>
      </c>
      <c r="G5" s="157" t="s">
        <v>28</v>
      </c>
      <c r="H5" s="350" t="s">
        <v>21</v>
      </c>
      <c r="I5" s="24">
        <v>19</v>
      </c>
      <c r="J5" s="25">
        <v>358298.18226199999</v>
      </c>
      <c r="K5" s="25">
        <v>352334.356402</v>
      </c>
      <c r="L5" s="7" t="s">
        <v>40</v>
      </c>
      <c r="M5" s="7">
        <v>49</v>
      </c>
      <c r="N5" s="25">
        <v>144208</v>
      </c>
      <c r="O5" s="21">
        <v>500000</v>
      </c>
      <c r="P5" s="22">
        <v>2443237</v>
      </c>
      <c r="Q5" s="23">
        <v>1.71</v>
      </c>
      <c r="R5" s="23">
        <v>5.13</v>
      </c>
      <c r="S5" s="23">
        <v>19.29</v>
      </c>
      <c r="T5" s="23">
        <v>148.41999999999999</v>
      </c>
      <c r="U5" s="24">
        <v>215</v>
      </c>
      <c r="V5" s="24">
        <v>38</v>
      </c>
      <c r="W5" s="24">
        <v>18</v>
      </c>
      <c r="X5" s="24">
        <v>62</v>
      </c>
      <c r="Y5" s="25">
        <v>233</v>
      </c>
      <c r="Z5" s="189">
        <f t="shared" ref="Z5:Z27" si="0">K5/$K$28</f>
        <v>1.5887742668926237E-2</v>
      </c>
      <c r="AA5" s="189">
        <f t="shared" ref="AA5:AA27" si="1">V5*Z5</f>
        <v>0.60373422141919697</v>
      </c>
      <c r="AB5" s="190">
        <f t="shared" ref="AB5:AB68" si="2">K5/$K$99</f>
        <v>1.3949832773886475E-2</v>
      </c>
      <c r="AC5" s="189">
        <f t="shared" ref="AC5:AC34" si="3">AB5*V5</f>
        <v>0.530093645407686</v>
      </c>
    </row>
    <row r="6" spans="1:184" ht="54.75" customHeight="1" thickBot="1">
      <c r="E6" s="153">
        <v>3</v>
      </c>
      <c r="F6" s="154" t="s">
        <v>23</v>
      </c>
      <c r="G6" s="156" t="s">
        <v>24</v>
      </c>
      <c r="H6" s="349" t="s">
        <v>25</v>
      </c>
      <c r="I6" s="150">
        <v>20</v>
      </c>
      <c r="J6" s="151">
        <v>188378.97900399999</v>
      </c>
      <c r="K6" s="151">
        <v>184190.56940199999</v>
      </c>
      <c r="L6" s="146" t="s">
        <v>26</v>
      </c>
      <c r="M6" s="146">
        <v>45</v>
      </c>
      <c r="N6" s="151">
        <v>180563</v>
      </c>
      <c r="O6" s="147">
        <v>500000</v>
      </c>
      <c r="P6" s="148">
        <v>1020091</v>
      </c>
      <c r="Q6" s="149">
        <v>1.89</v>
      </c>
      <c r="R6" s="149">
        <v>4.49</v>
      </c>
      <c r="S6" s="149">
        <v>19.2</v>
      </c>
      <c r="T6" s="149">
        <v>96.96</v>
      </c>
      <c r="U6" s="150">
        <v>11</v>
      </c>
      <c r="V6" s="150">
        <v>0</v>
      </c>
      <c r="W6" s="150">
        <v>5</v>
      </c>
      <c r="X6" s="150">
        <v>100</v>
      </c>
      <c r="Y6" s="151">
        <v>16</v>
      </c>
      <c r="Z6" s="189">
        <f t="shared" si="0"/>
        <v>8.3056685092699166E-3</v>
      </c>
      <c r="AA6" s="189">
        <f t="shared" si="1"/>
        <v>0</v>
      </c>
      <c r="AB6" s="190">
        <f t="shared" si="2"/>
        <v>7.2925832948099231E-3</v>
      </c>
      <c r="AC6" s="189">
        <f t="shared" si="3"/>
        <v>0</v>
      </c>
    </row>
    <row r="7" spans="1:184" ht="54.75" customHeight="1" thickBot="1">
      <c r="E7" s="159">
        <v>4</v>
      </c>
      <c r="F7" s="27" t="s">
        <v>27</v>
      </c>
      <c r="G7" s="157" t="s">
        <v>28</v>
      </c>
      <c r="H7" s="350" t="s">
        <v>21</v>
      </c>
      <c r="I7" s="24">
        <v>20</v>
      </c>
      <c r="J7" s="25">
        <v>606529.38334299996</v>
      </c>
      <c r="K7" s="25">
        <v>569414.92645799997</v>
      </c>
      <c r="L7" s="7" t="s">
        <v>29</v>
      </c>
      <c r="M7" s="7">
        <v>38</v>
      </c>
      <c r="N7" s="25">
        <v>554563</v>
      </c>
      <c r="O7" s="21">
        <v>2000000</v>
      </c>
      <c r="P7" s="22">
        <v>1026781</v>
      </c>
      <c r="Q7" s="23">
        <v>1.65</v>
      </c>
      <c r="R7" s="23">
        <v>4.6900000000000004</v>
      </c>
      <c r="S7" s="23">
        <v>20.2</v>
      </c>
      <c r="T7" s="23">
        <v>63.18</v>
      </c>
      <c r="U7" s="24">
        <v>1579</v>
      </c>
      <c r="V7" s="24">
        <v>89</v>
      </c>
      <c r="W7" s="24">
        <v>9</v>
      </c>
      <c r="X7" s="24">
        <v>11</v>
      </c>
      <c r="Y7" s="25">
        <v>1588</v>
      </c>
      <c r="Z7" s="189">
        <f t="shared" si="0"/>
        <v>2.5676513399926017E-2</v>
      </c>
      <c r="AA7" s="189">
        <f t="shared" si="1"/>
        <v>2.2852096925934156</v>
      </c>
      <c r="AB7" s="190">
        <f t="shared" si="2"/>
        <v>2.2544616665145845E-2</v>
      </c>
      <c r="AC7" s="189">
        <f t="shared" si="3"/>
        <v>2.0064708831979803</v>
      </c>
    </row>
    <row r="8" spans="1:184" ht="54.75" customHeight="1" thickBot="1">
      <c r="E8" s="153">
        <v>5</v>
      </c>
      <c r="F8" s="154" t="s">
        <v>30</v>
      </c>
      <c r="G8" s="156" t="s">
        <v>28</v>
      </c>
      <c r="H8" s="349" t="s">
        <v>21</v>
      </c>
      <c r="I8" s="174">
        <v>20</v>
      </c>
      <c r="J8" s="151">
        <v>717194.09291699994</v>
      </c>
      <c r="K8" s="151">
        <v>714874.616591</v>
      </c>
      <c r="L8" s="150" t="s">
        <v>31</v>
      </c>
      <c r="M8" s="146">
        <v>36</v>
      </c>
      <c r="N8" s="151">
        <v>695001</v>
      </c>
      <c r="O8" s="151">
        <v>2000000</v>
      </c>
      <c r="P8" s="148">
        <v>1028595</v>
      </c>
      <c r="Q8" s="149">
        <v>1.66</v>
      </c>
      <c r="R8" s="149">
        <v>5.03</v>
      </c>
      <c r="S8" s="149">
        <v>20.66</v>
      </c>
      <c r="T8" s="149">
        <v>59.47</v>
      </c>
      <c r="U8" s="151">
        <v>1009</v>
      </c>
      <c r="V8" s="151">
        <v>74</v>
      </c>
      <c r="W8" s="151">
        <v>32</v>
      </c>
      <c r="X8" s="151">
        <v>26</v>
      </c>
      <c r="Y8" s="151">
        <v>1041</v>
      </c>
      <c r="Z8" s="189">
        <f t="shared" si="0"/>
        <v>3.223569811621313E-2</v>
      </c>
      <c r="AA8" s="189">
        <f t="shared" si="1"/>
        <v>2.3854416605997715</v>
      </c>
      <c r="AB8" s="190">
        <f t="shared" si="2"/>
        <v>2.8303743800569239E-2</v>
      </c>
      <c r="AC8" s="189">
        <f t="shared" si="3"/>
        <v>2.0944770412421239</v>
      </c>
    </row>
    <row r="9" spans="1:184" ht="54.75" customHeight="1" thickBot="1">
      <c r="E9" s="159">
        <v>6</v>
      </c>
      <c r="F9" s="27" t="s">
        <v>32</v>
      </c>
      <c r="G9" s="157" t="s">
        <v>24</v>
      </c>
      <c r="H9" s="350" t="s">
        <v>21</v>
      </c>
      <c r="I9" s="24">
        <v>20</v>
      </c>
      <c r="J9" s="25">
        <v>188137</v>
      </c>
      <c r="K9" s="25">
        <v>191531.35307499999</v>
      </c>
      <c r="L9" s="7" t="s">
        <v>33</v>
      </c>
      <c r="M9" s="7">
        <v>34</v>
      </c>
      <c r="N9" s="25">
        <v>188057</v>
      </c>
      <c r="O9" s="21">
        <v>1000000</v>
      </c>
      <c r="P9" s="22">
        <v>1018475</v>
      </c>
      <c r="Q9" s="23">
        <v>1.72</v>
      </c>
      <c r="R9" s="23">
        <v>4.75</v>
      </c>
      <c r="S9" s="23">
        <v>19.309999999999999</v>
      </c>
      <c r="T9" s="23">
        <v>57.91</v>
      </c>
      <c r="U9" s="24">
        <v>156</v>
      </c>
      <c r="V9" s="24">
        <v>28</v>
      </c>
      <c r="W9" s="24">
        <v>9</v>
      </c>
      <c r="X9" s="24">
        <v>72</v>
      </c>
      <c r="Y9" s="25">
        <v>165</v>
      </c>
      <c r="Z9" s="189">
        <f t="shared" si="0"/>
        <v>8.6366849993331531E-3</v>
      </c>
      <c r="AA9" s="189">
        <f t="shared" si="1"/>
        <v>0.2418271799813283</v>
      </c>
      <c r="AB9" s="190">
        <f t="shared" si="2"/>
        <v>7.5832239967651661E-3</v>
      </c>
      <c r="AC9" s="189">
        <f t="shared" si="3"/>
        <v>0.21233027190942466</v>
      </c>
    </row>
    <row r="10" spans="1:184" ht="54.75" customHeight="1" thickBot="1">
      <c r="E10" s="153">
        <v>7</v>
      </c>
      <c r="F10" s="154" t="s">
        <v>34</v>
      </c>
      <c r="G10" s="156" t="s">
        <v>35</v>
      </c>
      <c r="H10" s="349" t="s">
        <v>25</v>
      </c>
      <c r="I10" s="174">
        <v>20</v>
      </c>
      <c r="J10" s="151">
        <v>10022408.339857001</v>
      </c>
      <c r="K10" s="151">
        <v>10955007.530615</v>
      </c>
      <c r="L10" s="151" t="s">
        <v>36</v>
      </c>
      <c r="M10" s="151">
        <v>24</v>
      </c>
      <c r="N10" s="151">
        <v>10735829</v>
      </c>
      <c r="O10" s="151">
        <v>13000000</v>
      </c>
      <c r="P10" s="148">
        <v>1020415</v>
      </c>
      <c r="Q10" s="149">
        <v>1.73</v>
      </c>
      <c r="R10" s="149">
        <v>4.43</v>
      </c>
      <c r="S10" s="149">
        <v>19.82</v>
      </c>
      <c r="T10" s="149">
        <v>40.04</v>
      </c>
      <c r="U10" s="151">
        <v>26229</v>
      </c>
      <c r="V10" s="151">
        <v>74</v>
      </c>
      <c r="W10" s="151">
        <v>221</v>
      </c>
      <c r="X10" s="151">
        <v>26</v>
      </c>
      <c r="Y10" s="151">
        <v>26450</v>
      </c>
      <c r="Z10" s="189">
        <f t="shared" si="0"/>
        <v>0.49399196365617953</v>
      </c>
      <c r="AA10" s="189">
        <f t="shared" si="1"/>
        <v>36.555405310557283</v>
      </c>
      <c r="AB10" s="190">
        <f t="shared" si="2"/>
        <v>0.43373721668625442</v>
      </c>
      <c r="AC10" s="189">
        <f t="shared" si="3"/>
        <v>32.096554034782827</v>
      </c>
    </row>
    <row r="11" spans="1:184" ht="54.75" customHeight="1" thickBot="1">
      <c r="E11" s="159">
        <v>8</v>
      </c>
      <c r="F11" s="27" t="s">
        <v>37</v>
      </c>
      <c r="G11" s="157" t="s">
        <v>20</v>
      </c>
      <c r="H11" s="350" t="s">
        <v>25</v>
      </c>
      <c r="I11" s="24">
        <v>20</v>
      </c>
      <c r="J11" s="25">
        <v>857662.289338</v>
      </c>
      <c r="K11" s="25">
        <v>796628.01649399998</v>
      </c>
      <c r="L11" s="7" t="s">
        <v>38</v>
      </c>
      <c r="M11" s="7">
        <v>24</v>
      </c>
      <c r="N11" s="25">
        <v>782399</v>
      </c>
      <c r="O11" s="21">
        <v>2000000</v>
      </c>
      <c r="P11" s="22">
        <v>1018187</v>
      </c>
      <c r="Q11" s="23">
        <v>1.7</v>
      </c>
      <c r="R11" s="23">
        <v>5.22</v>
      </c>
      <c r="S11" s="23">
        <v>21.16</v>
      </c>
      <c r="T11" s="23">
        <v>39.65</v>
      </c>
      <c r="U11" s="24">
        <v>1068</v>
      </c>
      <c r="V11" s="24">
        <v>90</v>
      </c>
      <c r="W11" s="24">
        <v>13</v>
      </c>
      <c r="X11" s="24">
        <v>10</v>
      </c>
      <c r="Y11" s="25">
        <v>1081</v>
      </c>
      <c r="Z11" s="189">
        <f t="shared" si="0"/>
        <v>3.5922187827953624E-2</v>
      </c>
      <c r="AA11" s="189">
        <f t="shared" si="1"/>
        <v>3.2329969045158262</v>
      </c>
      <c r="AB11" s="190">
        <f t="shared" si="2"/>
        <v>3.154057335358141E-2</v>
      </c>
      <c r="AC11" s="189">
        <f t="shared" si="3"/>
        <v>2.8386516018223267</v>
      </c>
    </row>
    <row r="12" spans="1:184" ht="54.75" customHeight="1" thickBot="1">
      <c r="E12" s="153">
        <v>9</v>
      </c>
      <c r="F12" s="154" t="s">
        <v>41</v>
      </c>
      <c r="G12" s="156" t="s">
        <v>42</v>
      </c>
      <c r="H12" s="349" t="s">
        <v>25</v>
      </c>
      <c r="I12" s="174">
        <v>20</v>
      </c>
      <c r="J12" s="151">
        <v>56645.618862000003</v>
      </c>
      <c r="K12" s="151">
        <v>55658.015183000003</v>
      </c>
      <c r="L12" s="151" t="s">
        <v>43</v>
      </c>
      <c r="M12" s="146">
        <v>23</v>
      </c>
      <c r="N12" s="151">
        <v>54146</v>
      </c>
      <c r="O12" s="147">
        <v>500000</v>
      </c>
      <c r="P12" s="148">
        <v>1027925</v>
      </c>
      <c r="Q12" s="149">
        <v>2.74</v>
      </c>
      <c r="R12" s="149">
        <v>4.51</v>
      </c>
      <c r="S12" s="152">
        <v>21.5</v>
      </c>
      <c r="T12" s="152">
        <v>38.92</v>
      </c>
      <c r="U12" s="147">
        <v>35</v>
      </c>
      <c r="V12" s="147">
        <v>4</v>
      </c>
      <c r="W12" s="147">
        <v>3</v>
      </c>
      <c r="X12" s="147">
        <v>96</v>
      </c>
      <c r="Y12" s="151">
        <v>38</v>
      </c>
      <c r="Z12" s="189">
        <f t="shared" si="0"/>
        <v>2.5097757474487211E-3</v>
      </c>
      <c r="AA12" s="189">
        <f t="shared" si="1"/>
        <v>1.0039102989794884E-2</v>
      </c>
      <c r="AB12" s="190">
        <f t="shared" si="2"/>
        <v>2.2036454584162635E-3</v>
      </c>
      <c r="AC12" s="189">
        <f t="shared" si="3"/>
        <v>8.8145818336650538E-3</v>
      </c>
    </row>
    <row r="13" spans="1:184" ht="54.75" customHeight="1" thickBot="1">
      <c r="E13" s="159">
        <v>10</v>
      </c>
      <c r="F13" s="27" t="s">
        <v>70</v>
      </c>
      <c r="G13" s="157" t="s">
        <v>59</v>
      </c>
      <c r="H13" s="350" t="s">
        <v>25</v>
      </c>
      <c r="I13" s="24" t="s">
        <v>66</v>
      </c>
      <c r="J13" s="25">
        <v>49029.285491000002</v>
      </c>
      <c r="K13" s="25">
        <v>47553.487738999997</v>
      </c>
      <c r="L13" s="7" t="s">
        <v>72</v>
      </c>
      <c r="M13" s="7">
        <v>20</v>
      </c>
      <c r="N13" s="25">
        <v>46985</v>
      </c>
      <c r="O13" s="21">
        <v>500000</v>
      </c>
      <c r="P13" s="22">
        <v>1012099</v>
      </c>
      <c r="Q13" s="23">
        <v>1.1599999999999999</v>
      </c>
      <c r="R13" s="23">
        <v>6.08</v>
      </c>
      <c r="S13" s="23">
        <v>26.9</v>
      </c>
      <c r="T13" s="23">
        <v>53.24</v>
      </c>
      <c r="U13" s="24">
        <v>143</v>
      </c>
      <c r="V13" s="24">
        <v>15</v>
      </c>
      <c r="W13" s="24">
        <v>3</v>
      </c>
      <c r="X13" s="24">
        <v>85</v>
      </c>
      <c r="Y13" s="25">
        <v>146</v>
      </c>
      <c r="Z13" s="189">
        <f t="shared" si="0"/>
        <v>2.1443199122629822E-3</v>
      </c>
      <c r="AA13" s="189">
        <f t="shared" si="1"/>
        <v>3.2164798683944736E-2</v>
      </c>
      <c r="AB13" s="190">
        <f t="shared" si="2"/>
        <v>1.8827661558421479E-3</v>
      </c>
      <c r="AC13" s="189">
        <f t="shared" si="3"/>
        <v>2.8241492337632217E-2</v>
      </c>
    </row>
    <row r="14" spans="1:184" ht="54.75" customHeight="1" thickBot="1">
      <c r="E14" s="153">
        <v>11</v>
      </c>
      <c r="F14" s="154" t="s">
        <v>44</v>
      </c>
      <c r="G14" s="156" t="s">
        <v>28</v>
      </c>
      <c r="H14" s="349" t="s">
        <v>25</v>
      </c>
      <c r="I14" s="150">
        <v>20</v>
      </c>
      <c r="J14" s="151">
        <v>20742.088806</v>
      </c>
      <c r="K14" s="151">
        <v>21077.302146000002</v>
      </c>
      <c r="L14" s="146" t="s">
        <v>45</v>
      </c>
      <c r="M14" s="146">
        <v>19</v>
      </c>
      <c r="N14" s="151">
        <v>20574</v>
      </c>
      <c r="O14" s="147">
        <v>200000</v>
      </c>
      <c r="P14" s="148">
        <v>1024463</v>
      </c>
      <c r="Q14" s="149">
        <v>1.51</v>
      </c>
      <c r="R14" s="149">
        <v>4.5999999999999996</v>
      </c>
      <c r="S14" s="149">
        <v>19.8</v>
      </c>
      <c r="T14" s="149">
        <v>34.25</v>
      </c>
      <c r="U14" s="150">
        <v>11</v>
      </c>
      <c r="V14" s="150">
        <v>3</v>
      </c>
      <c r="W14" s="150">
        <v>2</v>
      </c>
      <c r="X14" s="150">
        <v>97</v>
      </c>
      <c r="Y14" s="151">
        <v>13</v>
      </c>
      <c r="Z14" s="189">
        <f t="shared" si="0"/>
        <v>9.5043457036242049E-4</v>
      </c>
      <c r="AA14" s="189">
        <f t="shared" si="1"/>
        <v>2.8513037110872615E-3</v>
      </c>
      <c r="AB14" s="190">
        <f t="shared" si="2"/>
        <v>8.345051651048968E-4</v>
      </c>
      <c r="AC14" s="189">
        <f t="shared" si="3"/>
        <v>2.5035154953146903E-3</v>
      </c>
    </row>
    <row r="15" spans="1:184" ht="54.75" customHeight="1" thickBot="1">
      <c r="E15" s="159">
        <v>12</v>
      </c>
      <c r="F15" s="20" t="s">
        <v>96</v>
      </c>
      <c r="G15" s="157" t="s">
        <v>97</v>
      </c>
      <c r="H15" s="350" t="s">
        <v>25</v>
      </c>
      <c r="I15" s="24">
        <v>20</v>
      </c>
      <c r="J15" s="25">
        <v>271651</v>
      </c>
      <c r="K15" s="25">
        <v>340174.44290999998</v>
      </c>
      <c r="L15" s="7" t="s">
        <v>98</v>
      </c>
      <c r="M15" s="7">
        <v>19</v>
      </c>
      <c r="N15" s="25">
        <v>328026</v>
      </c>
      <c r="O15" s="21">
        <v>500000</v>
      </c>
      <c r="P15" s="22">
        <v>1037035</v>
      </c>
      <c r="Q15" s="23">
        <v>3.54</v>
      </c>
      <c r="R15" s="23">
        <v>4.8</v>
      </c>
      <c r="S15" s="23">
        <v>22.24</v>
      </c>
      <c r="T15" s="23">
        <v>29.39</v>
      </c>
      <c r="U15" s="24">
        <v>21821</v>
      </c>
      <c r="V15" s="24">
        <v>90</v>
      </c>
      <c r="W15" s="24">
        <v>7</v>
      </c>
      <c r="X15" s="24">
        <v>10</v>
      </c>
      <c r="Y15" s="25">
        <v>21828</v>
      </c>
      <c r="Z15" s="189">
        <f t="shared" si="0"/>
        <v>1.5339418121725755E-2</v>
      </c>
      <c r="AA15" s="189">
        <f t="shared" si="1"/>
        <v>1.380547630955318</v>
      </c>
      <c r="AB15" s="190">
        <f t="shared" si="2"/>
        <v>1.3468390199025038E-2</v>
      </c>
      <c r="AC15" s="189">
        <f t="shared" si="3"/>
        <v>1.2121551179122534</v>
      </c>
    </row>
    <row r="16" spans="1:184" ht="54.75" customHeight="1" thickBot="1">
      <c r="E16" s="153">
        <v>13</v>
      </c>
      <c r="F16" s="154" t="s">
        <v>46</v>
      </c>
      <c r="G16" s="156" t="s">
        <v>24</v>
      </c>
      <c r="H16" s="349" t="s">
        <v>21</v>
      </c>
      <c r="I16" s="174">
        <v>20</v>
      </c>
      <c r="J16" s="151">
        <v>59546.256496000002</v>
      </c>
      <c r="K16" s="151">
        <v>56764.164814999996</v>
      </c>
      <c r="L16" s="151" t="s">
        <v>47</v>
      </c>
      <c r="M16" s="146">
        <v>17</v>
      </c>
      <c r="N16" s="151">
        <v>55341</v>
      </c>
      <c r="O16" s="147">
        <v>1000000</v>
      </c>
      <c r="P16" s="148">
        <v>1025716</v>
      </c>
      <c r="Q16" s="149">
        <v>1.63</v>
      </c>
      <c r="R16" s="149">
        <v>3.76</v>
      </c>
      <c r="S16" s="149">
        <v>18.559999999999999</v>
      </c>
      <c r="T16" s="149">
        <v>30.18</v>
      </c>
      <c r="U16" s="151">
        <v>160</v>
      </c>
      <c r="V16" s="153">
        <v>53</v>
      </c>
      <c r="W16" s="151">
        <v>4</v>
      </c>
      <c r="X16" s="153">
        <v>47</v>
      </c>
      <c r="Y16" s="151">
        <v>164</v>
      </c>
      <c r="Z16" s="189">
        <f t="shared" si="0"/>
        <v>2.5596551315826138E-3</v>
      </c>
      <c r="AA16" s="189">
        <f t="shared" si="1"/>
        <v>0.13566172197387855</v>
      </c>
      <c r="AB16" s="190">
        <f t="shared" si="2"/>
        <v>2.2474407968750831E-3</v>
      </c>
      <c r="AC16" s="189">
        <f t="shared" si="3"/>
        <v>0.11911436223437941</v>
      </c>
    </row>
    <row r="17" spans="1:184" ht="54.75" customHeight="1" thickBot="1">
      <c r="E17" s="159">
        <v>14</v>
      </c>
      <c r="F17" s="27" t="s">
        <v>48</v>
      </c>
      <c r="G17" s="157" t="s">
        <v>28</v>
      </c>
      <c r="H17" s="350" t="s">
        <v>21</v>
      </c>
      <c r="I17" s="24">
        <v>20</v>
      </c>
      <c r="J17" s="25">
        <v>257993.45142299999</v>
      </c>
      <c r="K17" s="25">
        <v>261512.34125100001</v>
      </c>
      <c r="L17" s="7" t="s">
        <v>49</v>
      </c>
      <c r="M17" s="7">
        <v>17</v>
      </c>
      <c r="N17" s="25">
        <v>249097</v>
      </c>
      <c r="O17" s="21">
        <v>1000000</v>
      </c>
      <c r="P17" s="22">
        <v>1049841</v>
      </c>
      <c r="Q17" s="23">
        <v>1.64</v>
      </c>
      <c r="R17" s="23">
        <v>4.95</v>
      </c>
      <c r="S17" s="23">
        <v>19.989999999999998</v>
      </c>
      <c r="T17" s="23">
        <v>30.88</v>
      </c>
      <c r="U17" s="24">
        <v>554</v>
      </c>
      <c r="V17" s="24">
        <v>51</v>
      </c>
      <c r="W17" s="24">
        <v>3</v>
      </c>
      <c r="X17" s="24">
        <v>49</v>
      </c>
      <c r="Y17" s="25">
        <v>557</v>
      </c>
      <c r="Z17" s="189">
        <f t="shared" si="0"/>
        <v>1.179232370346478E-2</v>
      </c>
      <c r="AA17" s="189">
        <f t="shared" si="1"/>
        <v>0.60140850887670383</v>
      </c>
      <c r="AB17" s="190">
        <f t="shared" si="2"/>
        <v>1.0353953176784992E-2</v>
      </c>
      <c r="AC17" s="189">
        <f t="shared" si="3"/>
        <v>0.52805161201603457</v>
      </c>
    </row>
    <row r="18" spans="1:184" ht="54.75" customHeight="1" thickBot="1">
      <c r="E18" s="153">
        <v>15</v>
      </c>
      <c r="F18" s="154" t="s">
        <v>50</v>
      </c>
      <c r="G18" s="156" t="s">
        <v>28</v>
      </c>
      <c r="H18" s="349" t="s">
        <v>25</v>
      </c>
      <c r="I18" s="174">
        <v>20</v>
      </c>
      <c r="J18" s="151">
        <v>320836.377248</v>
      </c>
      <c r="K18" s="151">
        <v>320304.89031699998</v>
      </c>
      <c r="L18" s="151" t="s">
        <v>51</v>
      </c>
      <c r="M18" s="146">
        <v>17</v>
      </c>
      <c r="N18" s="151">
        <v>312198</v>
      </c>
      <c r="O18" s="147">
        <v>1000000</v>
      </c>
      <c r="P18" s="148">
        <v>1025967</v>
      </c>
      <c r="Q18" s="149">
        <v>1.62</v>
      </c>
      <c r="R18" s="149">
        <v>4.83</v>
      </c>
      <c r="S18" s="149">
        <v>20.32</v>
      </c>
      <c r="T18" s="149">
        <v>31.12</v>
      </c>
      <c r="U18" s="151">
        <v>173</v>
      </c>
      <c r="V18" s="153">
        <v>59</v>
      </c>
      <c r="W18" s="151">
        <v>4</v>
      </c>
      <c r="X18" s="153">
        <v>41</v>
      </c>
      <c r="Y18" s="151">
        <v>177</v>
      </c>
      <c r="Z18" s="189">
        <f t="shared" si="0"/>
        <v>1.4443444360415635E-2</v>
      </c>
      <c r="AA18" s="189">
        <f t="shared" si="1"/>
        <v>0.85216321726452249</v>
      </c>
      <c r="AB18" s="190">
        <f t="shared" si="2"/>
        <v>1.2681702977276943E-2</v>
      </c>
      <c r="AC18" s="189">
        <f t="shared" si="3"/>
        <v>0.74822047565933958</v>
      </c>
    </row>
    <row r="19" spans="1:184" ht="54.75" customHeight="1" thickBot="1">
      <c r="E19" s="175">
        <v>16</v>
      </c>
      <c r="F19" s="27" t="s">
        <v>56</v>
      </c>
      <c r="G19" s="157" t="s">
        <v>24</v>
      </c>
      <c r="H19" s="350" t="s">
        <v>21</v>
      </c>
      <c r="I19" s="24">
        <v>20</v>
      </c>
      <c r="J19" s="25">
        <v>877407.89126800001</v>
      </c>
      <c r="K19" s="25">
        <v>886530.93942199997</v>
      </c>
      <c r="L19" s="7" t="s">
        <v>57</v>
      </c>
      <c r="M19" s="7">
        <v>17</v>
      </c>
      <c r="N19" s="25">
        <v>871032</v>
      </c>
      <c r="O19" s="21">
        <v>1000000</v>
      </c>
      <c r="P19" s="22">
        <v>1017794</v>
      </c>
      <c r="Q19" s="23">
        <v>1.66</v>
      </c>
      <c r="R19" s="23">
        <v>4.97</v>
      </c>
      <c r="S19" s="23">
        <v>18.55</v>
      </c>
      <c r="T19" s="23">
        <v>28.97</v>
      </c>
      <c r="U19" s="24">
        <v>1757</v>
      </c>
      <c r="V19" s="24">
        <v>93</v>
      </c>
      <c r="W19" s="24">
        <v>7</v>
      </c>
      <c r="X19" s="24">
        <v>7</v>
      </c>
      <c r="Y19" s="25">
        <v>1764</v>
      </c>
      <c r="Z19" s="189">
        <f t="shared" si="0"/>
        <v>3.9976162351615108E-2</v>
      </c>
      <c r="AA19" s="189">
        <f t="shared" si="1"/>
        <v>3.7177830987002052</v>
      </c>
      <c r="AB19" s="190">
        <f t="shared" si="2"/>
        <v>3.5100063701148564E-2</v>
      </c>
      <c r="AC19" s="189">
        <f t="shared" si="3"/>
        <v>3.2643059242068162</v>
      </c>
    </row>
    <row r="20" spans="1:184" ht="54.75" customHeight="1" thickBot="1">
      <c r="E20" s="153">
        <v>17</v>
      </c>
      <c r="F20" s="154" t="s">
        <v>52</v>
      </c>
      <c r="G20" s="156" t="s">
        <v>28</v>
      </c>
      <c r="H20" s="349" t="s">
        <v>21</v>
      </c>
      <c r="I20" s="150">
        <v>20</v>
      </c>
      <c r="J20" s="151">
        <v>202187.99521299999</v>
      </c>
      <c r="K20" s="151">
        <v>200567.42727099999</v>
      </c>
      <c r="L20" s="146" t="s">
        <v>53</v>
      </c>
      <c r="M20" s="146">
        <v>17</v>
      </c>
      <c r="N20" s="151">
        <v>191974</v>
      </c>
      <c r="O20" s="147">
        <v>1000000</v>
      </c>
      <c r="P20" s="148">
        <v>1044764</v>
      </c>
      <c r="Q20" s="149">
        <v>1.65</v>
      </c>
      <c r="R20" s="149">
        <v>4.96</v>
      </c>
      <c r="S20" s="149">
        <v>20.54</v>
      </c>
      <c r="T20" s="149">
        <v>32.25</v>
      </c>
      <c r="U20" s="150">
        <v>790</v>
      </c>
      <c r="V20" s="150">
        <v>74</v>
      </c>
      <c r="W20" s="150">
        <v>7</v>
      </c>
      <c r="X20" s="150">
        <v>26</v>
      </c>
      <c r="Y20" s="151">
        <v>797</v>
      </c>
      <c r="Z20" s="189">
        <f t="shared" si="0"/>
        <v>9.0441468859042504E-3</v>
      </c>
      <c r="AA20" s="189">
        <f t="shared" si="1"/>
        <v>0.6692668695569145</v>
      </c>
      <c r="AB20" s="190">
        <f t="shared" si="2"/>
        <v>7.9409856560420447E-3</v>
      </c>
      <c r="AC20" s="189">
        <f t="shared" si="3"/>
        <v>0.58763293854711129</v>
      </c>
    </row>
    <row r="21" spans="1:184" ht="54.75" customHeight="1" thickBot="1">
      <c r="E21" s="159">
        <v>18</v>
      </c>
      <c r="F21" s="27" t="s">
        <v>54</v>
      </c>
      <c r="G21" s="157" t="s">
        <v>28</v>
      </c>
      <c r="H21" s="351" t="s">
        <v>21</v>
      </c>
      <c r="I21" s="24">
        <v>20</v>
      </c>
      <c r="J21" s="25">
        <v>187879.571157</v>
      </c>
      <c r="K21" s="25">
        <v>181422.19003500001</v>
      </c>
      <c r="L21" s="7" t="s">
        <v>55</v>
      </c>
      <c r="M21" s="7">
        <v>17</v>
      </c>
      <c r="N21" s="25">
        <v>174440</v>
      </c>
      <c r="O21" s="21">
        <v>1000000</v>
      </c>
      <c r="P21" s="22">
        <v>1040027</v>
      </c>
      <c r="Q21" s="23">
        <v>1.55</v>
      </c>
      <c r="R21" s="23">
        <v>4.7699999999999996</v>
      </c>
      <c r="S21" s="23">
        <v>19.96</v>
      </c>
      <c r="T21" s="23">
        <v>30.62</v>
      </c>
      <c r="U21" s="24">
        <v>321</v>
      </c>
      <c r="V21" s="24">
        <v>39</v>
      </c>
      <c r="W21" s="24">
        <v>4</v>
      </c>
      <c r="X21" s="24">
        <v>61</v>
      </c>
      <c r="Y21" s="25">
        <v>325</v>
      </c>
      <c r="Z21" s="189">
        <f t="shared" si="0"/>
        <v>8.1808345321295276E-3</v>
      </c>
      <c r="AA21" s="189">
        <f t="shared" si="1"/>
        <v>0.31905254675305156</v>
      </c>
      <c r="AB21" s="190">
        <f t="shared" si="2"/>
        <v>7.1829759615407674E-3</v>
      </c>
      <c r="AC21" s="189">
        <f t="shared" si="3"/>
        <v>0.28013606250008993</v>
      </c>
    </row>
    <row r="22" spans="1:184" ht="54.75" customHeight="1" thickBot="1">
      <c r="E22" s="153">
        <v>19</v>
      </c>
      <c r="F22" s="154" t="s">
        <v>58</v>
      </c>
      <c r="G22" s="156" t="s">
        <v>59</v>
      </c>
      <c r="H22" s="349" t="s">
        <v>25</v>
      </c>
      <c r="I22" s="150">
        <v>20</v>
      </c>
      <c r="J22" s="151">
        <v>23037</v>
      </c>
      <c r="K22" s="151">
        <v>24462.301660000001</v>
      </c>
      <c r="L22" s="146" t="s">
        <v>60</v>
      </c>
      <c r="M22" s="146">
        <v>15</v>
      </c>
      <c r="N22" s="151">
        <v>23785</v>
      </c>
      <c r="O22" s="147">
        <v>1000000</v>
      </c>
      <c r="P22" s="148">
        <v>1028476</v>
      </c>
      <c r="Q22" s="149">
        <v>2.78</v>
      </c>
      <c r="R22" s="149">
        <v>4.08</v>
      </c>
      <c r="S22" s="149">
        <v>44.38</v>
      </c>
      <c r="T22" s="149">
        <v>49.08</v>
      </c>
      <c r="U22" s="151">
        <v>43</v>
      </c>
      <c r="V22" s="153">
        <v>16</v>
      </c>
      <c r="W22" s="151">
        <v>2</v>
      </c>
      <c r="X22" s="153">
        <v>84</v>
      </c>
      <c r="Y22" s="151">
        <v>45</v>
      </c>
      <c r="Z22" s="189">
        <f t="shared" si="0"/>
        <v>1.1030736764719349E-3</v>
      </c>
      <c r="AA22" s="189">
        <f t="shared" si="1"/>
        <v>1.7649178823550958E-2</v>
      </c>
      <c r="AB22" s="190">
        <f t="shared" si="2"/>
        <v>9.6852609239167704E-4</v>
      </c>
      <c r="AC22" s="189">
        <f t="shared" si="3"/>
        <v>1.5496417478266833E-2</v>
      </c>
    </row>
    <row r="23" spans="1:184" ht="54.75" customHeight="1" thickBot="1">
      <c r="E23" s="159">
        <v>20</v>
      </c>
      <c r="F23" s="27" t="s">
        <v>61</v>
      </c>
      <c r="G23" s="157" t="s">
        <v>62</v>
      </c>
      <c r="H23" s="350" t="s">
        <v>21</v>
      </c>
      <c r="I23" s="24">
        <v>20</v>
      </c>
      <c r="J23" s="25">
        <v>58106</v>
      </c>
      <c r="K23" s="25">
        <v>59053.237265000003</v>
      </c>
      <c r="L23" s="7" t="s">
        <v>63</v>
      </c>
      <c r="M23" s="7">
        <v>14</v>
      </c>
      <c r="N23" s="25">
        <v>57055</v>
      </c>
      <c r="O23" s="21">
        <v>1000000</v>
      </c>
      <c r="P23" s="22">
        <v>1035023</v>
      </c>
      <c r="Q23" s="23">
        <v>1.57</v>
      </c>
      <c r="R23" s="23">
        <v>7.23</v>
      </c>
      <c r="S23" s="23">
        <v>21.67</v>
      </c>
      <c r="T23" s="23">
        <v>25.37</v>
      </c>
      <c r="U23" s="24">
        <v>17</v>
      </c>
      <c r="V23" s="24">
        <v>2</v>
      </c>
      <c r="W23" s="24">
        <v>5</v>
      </c>
      <c r="X23" s="24">
        <v>98</v>
      </c>
      <c r="Y23" s="25">
        <v>22</v>
      </c>
      <c r="Z23" s="189">
        <f t="shared" si="0"/>
        <v>2.6628758177726203E-3</v>
      </c>
      <c r="AA23" s="189">
        <f t="shared" si="1"/>
        <v>5.3257516355452407E-3</v>
      </c>
      <c r="AB23" s="190">
        <f t="shared" si="2"/>
        <v>2.3380711237353377E-3</v>
      </c>
      <c r="AC23" s="189">
        <f t="shared" si="3"/>
        <v>4.6761422474706753E-3</v>
      </c>
    </row>
    <row r="24" spans="1:184" ht="54.75" customHeight="1" thickBot="1">
      <c r="E24" s="153">
        <v>21</v>
      </c>
      <c r="F24" s="154" t="s">
        <v>64</v>
      </c>
      <c r="G24" s="156" t="s">
        <v>65</v>
      </c>
      <c r="H24" s="349" t="s">
        <v>25</v>
      </c>
      <c r="I24" s="150">
        <v>20</v>
      </c>
      <c r="J24" s="151">
        <v>19472.369363000002</v>
      </c>
      <c r="K24" s="151">
        <v>22751.734258</v>
      </c>
      <c r="L24" s="146" t="s">
        <v>67</v>
      </c>
      <c r="M24" s="146">
        <v>12</v>
      </c>
      <c r="N24" s="151">
        <v>22675</v>
      </c>
      <c r="O24" s="147">
        <v>500000</v>
      </c>
      <c r="P24" s="148">
        <v>1003385</v>
      </c>
      <c r="Q24" s="149">
        <v>1.53</v>
      </c>
      <c r="R24" s="149">
        <v>4.91</v>
      </c>
      <c r="S24" s="149">
        <v>20.65</v>
      </c>
      <c r="T24" s="149">
        <v>21.02</v>
      </c>
      <c r="U24" s="151">
        <v>51</v>
      </c>
      <c r="V24" s="153">
        <v>53</v>
      </c>
      <c r="W24" s="151">
        <v>9</v>
      </c>
      <c r="X24" s="153">
        <v>47</v>
      </c>
      <c r="Y24" s="151">
        <v>60</v>
      </c>
      <c r="Z24" s="189">
        <f t="shared" si="0"/>
        <v>1.0259394027145902E-3</v>
      </c>
      <c r="AA24" s="189">
        <f t="shared" si="1"/>
        <v>5.4374788343873284E-2</v>
      </c>
      <c r="AB24" s="190">
        <f t="shared" si="2"/>
        <v>9.0080028373072532E-4</v>
      </c>
      <c r="AC24" s="189">
        <f t="shared" si="3"/>
        <v>4.7742415037728442E-2</v>
      </c>
    </row>
    <row r="25" spans="1:184" ht="54.75" customHeight="1" thickBot="1">
      <c r="E25" s="159">
        <v>22</v>
      </c>
      <c r="F25" s="27" t="s">
        <v>229</v>
      </c>
      <c r="G25" s="158" t="s">
        <v>62</v>
      </c>
      <c r="H25" s="351" t="s">
        <v>21</v>
      </c>
      <c r="I25" s="144">
        <v>20</v>
      </c>
      <c r="J25" s="145">
        <v>79667</v>
      </c>
      <c r="K25" s="25">
        <v>79954.577040000004</v>
      </c>
      <c r="L25" s="141" t="s">
        <v>234</v>
      </c>
      <c r="M25" s="141">
        <v>10</v>
      </c>
      <c r="N25" s="25">
        <v>79503</v>
      </c>
      <c r="O25" s="142">
        <v>500000</v>
      </c>
      <c r="P25" s="22">
        <v>1005680</v>
      </c>
      <c r="Q25" s="143">
        <v>0.21</v>
      </c>
      <c r="R25" s="143">
        <v>4.18</v>
      </c>
      <c r="S25" s="143">
        <v>0</v>
      </c>
      <c r="T25" s="143">
        <v>15.06</v>
      </c>
      <c r="U25" s="144">
        <v>46</v>
      </c>
      <c r="V25" s="144">
        <v>8</v>
      </c>
      <c r="W25" s="144">
        <v>6</v>
      </c>
      <c r="X25" s="144">
        <v>92</v>
      </c>
      <c r="Y25" s="145">
        <v>52</v>
      </c>
      <c r="Z25" s="189">
        <f t="shared" si="0"/>
        <v>3.6053757521307323E-3</v>
      </c>
      <c r="AA25" s="189">
        <f t="shared" si="1"/>
        <v>2.8843006017045859E-2</v>
      </c>
      <c r="AB25" s="190">
        <f t="shared" si="2"/>
        <v>3.1656094813026069E-3</v>
      </c>
      <c r="AC25" s="189">
        <f t="shared" si="3"/>
        <v>2.5324875850420855E-2</v>
      </c>
    </row>
    <row r="26" spans="1:184" ht="54.75" customHeight="1" thickBot="1">
      <c r="E26" s="153">
        <v>23</v>
      </c>
      <c r="F26" s="154" t="s">
        <v>235</v>
      </c>
      <c r="G26" s="156" t="s">
        <v>176</v>
      </c>
      <c r="H26" s="349" t="s">
        <v>21</v>
      </c>
      <c r="I26" s="150">
        <v>20</v>
      </c>
      <c r="J26" s="151">
        <v>206055</v>
      </c>
      <c r="K26" s="151">
        <v>211882.459539</v>
      </c>
      <c r="L26" s="146" t="s">
        <v>236</v>
      </c>
      <c r="M26" s="146">
        <v>7</v>
      </c>
      <c r="N26" s="151">
        <v>204627</v>
      </c>
      <c r="O26" s="147">
        <v>1000000</v>
      </c>
      <c r="P26" s="148">
        <v>1035457</v>
      </c>
      <c r="Q26" s="149">
        <v>2.98</v>
      </c>
      <c r="R26" s="149">
        <v>7.29</v>
      </c>
      <c r="S26" s="149">
        <v>0</v>
      </c>
      <c r="T26" s="149">
        <v>13.55</v>
      </c>
      <c r="U26" s="151">
        <v>35</v>
      </c>
      <c r="V26" s="153">
        <v>1</v>
      </c>
      <c r="W26" s="151">
        <v>5</v>
      </c>
      <c r="X26" s="153">
        <v>99</v>
      </c>
      <c r="Y26" s="151">
        <v>40</v>
      </c>
      <c r="Z26" s="189">
        <f t="shared" si="0"/>
        <v>9.5543733730410023E-3</v>
      </c>
      <c r="AA26" s="189">
        <f t="shared" si="1"/>
        <v>9.5543733730410023E-3</v>
      </c>
      <c r="AB26" s="190">
        <f t="shared" si="2"/>
        <v>8.3889771876701352E-3</v>
      </c>
      <c r="AC26" s="189">
        <f t="shared" si="3"/>
        <v>8.3889771876701352E-3</v>
      </c>
    </row>
    <row r="27" spans="1:184" ht="54.75" customHeight="1" thickBot="1">
      <c r="E27" s="159">
        <v>24</v>
      </c>
      <c r="F27" s="27" t="s">
        <v>237</v>
      </c>
      <c r="G27" s="157" t="s">
        <v>238</v>
      </c>
      <c r="H27" s="351" t="s">
        <v>21</v>
      </c>
      <c r="I27" s="24">
        <v>20</v>
      </c>
      <c r="J27" s="25">
        <v>1662159.1744609999</v>
      </c>
      <c r="K27" s="25">
        <v>1782011.74838</v>
      </c>
      <c r="L27" s="7" t="s">
        <v>239</v>
      </c>
      <c r="M27" s="7">
        <v>7</v>
      </c>
      <c r="N27" s="25">
        <v>1729958</v>
      </c>
      <c r="O27" s="21">
        <v>3500000</v>
      </c>
      <c r="P27" s="22">
        <v>1030089</v>
      </c>
      <c r="Q27" s="23">
        <v>1.68</v>
      </c>
      <c r="R27" s="23">
        <v>5.13</v>
      </c>
      <c r="S27" s="23">
        <v>0</v>
      </c>
      <c r="T27" s="23">
        <v>11.37</v>
      </c>
      <c r="U27" s="24">
        <v>4328</v>
      </c>
      <c r="V27" s="24">
        <v>81</v>
      </c>
      <c r="W27" s="24">
        <v>16</v>
      </c>
      <c r="X27" s="24">
        <v>19</v>
      </c>
      <c r="Y27" s="25">
        <v>4344</v>
      </c>
      <c r="Z27" s="189">
        <f t="shared" si="0"/>
        <v>8.0355899380308238E-2</v>
      </c>
      <c r="AA27" s="189">
        <f t="shared" si="1"/>
        <v>6.508827849804967</v>
      </c>
      <c r="AB27" s="190">
        <f t="shared" si="2"/>
        <v>7.0554475995066354E-2</v>
      </c>
      <c r="AC27" s="189">
        <f t="shared" si="3"/>
        <v>5.7149125556003746</v>
      </c>
    </row>
    <row r="28" spans="1:184" s="315" customFormat="1" ht="62.25" customHeight="1" thickBot="1">
      <c r="A28" s="304"/>
      <c r="B28" s="304"/>
      <c r="C28" s="328"/>
      <c r="D28" s="328"/>
      <c r="E28" s="380" t="s">
        <v>68</v>
      </c>
      <c r="F28" s="381"/>
      <c r="G28" s="330" t="s">
        <v>69</v>
      </c>
      <c r="H28" s="352" t="s">
        <v>69</v>
      </c>
      <c r="I28" s="331"/>
      <c r="J28" s="332">
        <f>SUM(J4:J27)</f>
        <v>21365664.574290998</v>
      </c>
      <c r="K28" s="332">
        <f>SUM(K4:K27)</f>
        <v>22176489.369450007</v>
      </c>
      <c r="L28" s="333" t="s">
        <v>69</v>
      </c>
      <c r="M28" s="334" t="s">
        <v>69</v>
      </c>
      <c r="N28" s="332">
        <f>SUM(N4:N27)</f>
        <v>21544990</v>
      </c>
      <c r="O28" s="335" t="s">
        <v>69</v>
      </c>
      <c r="P28" s="336" t="s">
        <v>69</v>
      </c>
      <c r="Q28" s="337">
        <f>AVERAGE(Q4:Q27)</f>
        <v>1.7987500000000001</v>
      </c>
      <c r="R28" s="337">
        <f>AVERAGE(R4:R27)</f>
        <v>5.0033333333333321</v>
      </c>
      <c r="S28" s="337">
        <f>AVERAGE(S4:S24)</f>
        <v>21.755714285714287</v>
      </c>
      <c r="T28" s="337">
        <f>AVERAGE(T4:T27)</f>
        <v>45.187499999999993</v>
      </c>
      <c r="U28" s="338">
        <f>SUM(U4:U27)</f>
        <v>64381</v>
      </c>
      <c r="V28" s="338">
        <v>73.229576789152347</v>
      </c>
      <c r="W28" s="338">
        <f>SUM(W4:W27)</f>
        <v>442</v>
      </c>
      <c r="X28" s="338">
        <f>100-V28</f>
        <v>26.770423210847653</v>
      </c>
      <c r="Y28" s="338">
        <f>SUM(Y4:Y27)</f>
        <v>64823</v>
      </c>
      <c r="Z28" s="311"/>
      <c r="AA28" s="311">
        <f>SUM(AA4:AA27)</f>
        <v>73.229576789152347</v>
      </c>
      <c r="AB28" s="312"/>
      <c r="AC28" s="311"/>
      <c r="AD28" s="313"/>
      <c r="AE28" s="313"/>
      <c r="AF28" s="313"/>
      <c r="AG28" s="314"/>
      <c r="AH28" s="314"/>
      <c r="AI28" s="314"/>
      <c r="AJ28" s="314"/>
      <c r="AK28" s="314"/>
      <c r="AL28" s="314"/>
      <c r="AM28" s="314"/>
      <c r="AN28" s="314"/>
      <c r="AO28" s="314"/>
      <c r="AP28" s="314"/>
      <c r="AQ28" s="314"/>
      <c r="AR28" s="314"/>
      <c r="AS28" s="314"/>
      <c r="AT28" s="314"/>
      <c r="AU28" s="314"/>
      <c r="AV28" s="314"/>
      <c r="AW28" s="314"/>
      <c r="AX28" s="314"/>
      <c r="AY28" s="314"/>
      <c r="AZ28" s="314"/>
      <c r="BA28" s="314"/>
      <c r="BB28" s="314"/>
      <c r="BC28" s="314"/>
      <c r="BD28" s="314"/>
      <c r="BE28" s="314"/>
      <c r="BF28" s="314"/>
      <c r="BG28" s="314"/>
      <c r="BH28" s="314"/>
      <c r="BI28" s="314"/>
      <c r="BJ28" s="314"/>
      <c r="BK28" s="314"/>
      <c r="BL28" s="314"/>
      <c r="BM28" s="314"/>
      <c r="BN28" s="314"/>
      <c r="BO28" s="314"/>
      <c r="BP28" s="314"/>
      <c r="BQ28" s="314"/>
      <c r="BR28" s="314"/>
      <c r="BS28" s="314"/>
      <c r="BT28" s="314"/>
      <c r="BU28" s="314"/>
      <c r="BV28" s="314"/>
      <c r="BW28" s="314"/>
      <c r="BX28" s="314"/>
      <c r="BY28" s="314"/>
      <c r="BZ28" s="314"/>
      <c r="CA28" s="314"/>
      <c r="CB28" s="314"/>
      <c r="CC28" s="314"/>
      <c r="CD28" s="314"/>
      <c r="CE28" s="314"/>
      <c r="CF28" s="314"/>
      <c r="CG28" s="314"/>
      <c r="CH28" s="314"/>
      <c r="CI28" s="314"/>
      <c r="CJ28" s="314"/>
      <c r="CK28" s="314"/>
      <c r="CL28" s="314"/>
      <c r="CM28" s="314"/>
      <c r="CN28" s="314"/>
      <c r="CO28" s="314"/>
      <c r="CP28" s="314"/>
      <c r="CQ28" s="314"/>
      <c r="CR28" s="314"/>
      <c r="CS28" s="314"/>
      <c r="CT28" s="314"/>
      <c r="CU28" s="314"/>
      <c r="CV28" s="314"/>
      <c r="CW28" s="314"/>
      <c r="CX28" s="314"/>
      <c r="CY28" s="314"/>
      <c r="CZ28" s="314"/>
      <c r="DA28" s="314"/>
      <c r="DB28" s="314"/>
      <c r="DC28" s="314"/>
      <c r="DD28" s="314"/>
      <c r="DE28" s="314"/>
      <c r="DF28" s="314"/>
      <c r="DG28" s="314"/>
      <c r="DH28" s="314"/>
      <c r="DI28" s="314"/>
      <c r="DJ28" s="314"/>
      <c r="DK28" s="314"/>
      <c r="DL28" s="314"/>
      <c r="DM28" s="314"/>
      <c r="DN28" s="314"/>
      <c r="DO28" s="314"/>
      <c r="DP28" s="314"/>
      <c r="DQ28" s="314"/>
      <c r="DR28" s="314"/>
      <c r="DS28" s="314"/>
      <c r="DT28" s="314"/>
      <c r="DU28" s="314"/>
      <c r="DV28" s="314"/>
      <c r="DW28" s="314"/>
      <c r="DX28" s="314"/>
      <c r="DY28" s="314"/>
      <c r="DZ28" s="314"/>
      <c r="EA28" s="314"/>
      <c r="EB28" s="314"/>
      <c r="EC28" s="314"/>
      <c r="ED28" s="314"/>
      <c r="EE28" s="314"/>
      <c r="EF28" s="314"/>
      <c r="EG28" s="314"/>
      <c r="EH28" s="314"/>
      <c r="EI28" s="314"/>
      <c r="EJ28" s="314"/>
      <c r="EK28" s="314"/>
      <c r="EL28" s="314"/>
      <c r="EM28" s="314"/>
      <c r="EN28" s="314"/>
      <c r="EO28" s="314"/>
      <c r="EP28" s="314"/>
      <c r="EQ28" s="314"/>
      <c r="ER28" s="314"/>
      <c r="ES28" s="314"/>
      <c r="ET28" s="314"/>
      <c r="EU28" s="314"/>
      <c r="EV28" s="314"/>
      <c r="EW28" s="314"/>
      <c r="EX28" s="314"/>
      <c r="EY28" s="314"/>
      <c r="EZ28" s="314"/>
      <c r="FA28" s="314"/>
      <c r="FB28" s="314"/>
      <c r="FC28" s="314"/>
      <c r="FD28" s="314"/>
      <c r="FE28" s="314"/>
      <c r="FF28" s="314"/>
      <c r="FG28" s="314"/>
      <c r="FH28" s="314"/>
      <c r="FI28" s="314"/>
      <c r="FJ28" s="314"/>
      <c r="FK28" s="314"/>
      <c r="FL28" s="314"/>
      <c r="FM28" s="314"/>
      <c r="FN28" s="314"/>
      <c r="FO28" s="314"/>
      <c r="FP28" s="314"/>
      <c r="FQ28" s="314"/>
      <c r="FR28" s="314"/>
      <c r="FS28" s="314"/>
      <c r="FT28" s="314"/>
      <c r="FU28" s="314"/>
      <c r="FV28" s="314"/>
      <c r="FW28" s="314"/>
      <c r="FX28" s="314"/>
      <c r="FY28" s="314"/>
      <c r="FZ28" s="314"/>
      <c r="GA28" s="314"/>
      <c r="GB28" s="314"/>
    </row>
    <row r="29" spans="1:184" ht="54.75" customHeight="1" thickBot="1">
      <c r="E29" s="153">
        <v>25</v>
      </c>
      <c r="F29" s="368" t="s">
        <v>73</v>
      </c>
      <c r="G29" s="156" t="s">
        <v>28</v>
      </c>
      <c r="H29" s="349" t="s">
        <v>71</v>
      </c>
      <c r="I29" s="150"/>
      <c r="J29" s="151">
        <v>75355.310222999993</v>
      </c>
      <c r="K29" s="151">
        <v>79693.252655000004</v>
      </c>
      <c r="L29" s="146" t="s">
        <v>75</v>
      </c>
      <c r="M29" s="146">
        <v>20</v>
      </c>
      <c r="N29" s="151">
        <v>52006</v>
      </c>
      <c r="O29" s="147">
        <v>500000</v>
      </c>
      <c r="P29" s="148">
        <v>1532386</v>
      </c>
      <c r="Q29" s="149">
        <v>5.69</v>
      </c>
      <c r="R29" s="149">
        <v>4.38</v>
      </c>
      <c r="S29" s="149">
        <v>26.15</v>
      </c>
      <c r="T29" s="149">
        <v>47.77</v>
      </c>
      <c r="U29" s="150">
        <v>27</v>
      </c>
      <c r="V29" s="150">
        <v>3</v>
      </c>
      <c r="W29" s="150">
        <v>3</v>
      </c>
      <c r="X29" s="150">
        <v>97</v>
      </c>
      <c r="Y29" s="151">
        <v>30</v>
      </c>
      <c r="Z29" s="189">
        <f>K29/$K$35</f>
        <v>0.63366884988491123</v>
      </c>
      <c r="AA29" s="189">
        <f>Z29*V29</f>
        <v>1.9010065496547337</v>
      </c>
      <c r="AB29" s="190">
        <f t="shared" si="2"/>
        <v>3.155262969802237E-3</v>
      </c>
      <c r="AC29" s="189">
        <f t="shared" si="3"/>
        <v>9.4657889094067107E-3</v>
      </c>
    </row>
    <row r="30" spans="1:184" ht="54.75" customHeight="1" thickBot="1">
      <c r="E30" s="159">
        <v>26</v>
      </c>
      <c r="F30" s="27" t="s">
        <v>76</v>
      </c>
      <c r="G30" s="157" t="s">
        <v>59</v>
      </c>
      <c r="H30" s="350" t="s">
        <v>71</v>
      </c>
      <c r="I30" s="24" t="s">
        <v>66</v>
      </c>
      <c r="J30" s="25">
        <v>14954.952194</v>
      </c>
      <c r="K30" s="25">
        <v>14791.706268</v>
      </c>
      <c r="L30" s="7" t="s">
        <v>77</v>
      </c>
      <c r="M30" s="7">
        <v>16</v>
      </c>
      <c r="N30" s="25">
        <v>11324</v>
      </c>
      <c r="O30" s="21">
        <v>500000</v>
      </c>
      <c r="P30" s="22">
        <v>1306227</v>
      </c>
      <c r="Q30" s="23">
        <v>1.79</v>
      </c>
      <c r="R30" s="23">
        <v>1.06</v>
      </c>
      <c r="S30" s="23">
        <v>32.67</v>
      </c>
      <c r="T30" s="23">
        <v>50.63</v>
      </c>
      <c r="U30" s="24">
        <v>697</v>
      </c>
      <c r="V30" s="24">
        <v>32</v>
      </c>
      <c r="W30" s="24">
        <v>49</v>
      </c>
      <c r="X30" s="24">
        <v>68</v>
      </c>
      <c r="Y30" s="25">
        <v>746</v>
      </c>
      <c r="Z30" s="189">
        <f t="shared" ref="Z30:Z34" si="4">K30/$K$35</f>
        <v>0.11761401607305234</v>
      </c>
      <c r="AA30" s="189">
        <f t="shared" ref="AA30:AA34" si="5">Z30*V30</f>
        <v>3.763648514337675</v>
      </c>
      <c r="AB30" s="190">
        <f t="shared" si="2"/>
        <v>5.8564209004818217E-4</v>
      </c>
      <c r="AC30" s="189">
        <f t="shared" si="3"/>
        <v>1.8740546881541829E-2</v>
      </c>
    </row>
    <row r="31" spans="1:184" ht="54.75" customHeight="1" thickBot="1">
      <c r="E31" s="153">
        <v>27</v>
      </c>
      <c r="F31" s="368" t="s">
        <v>78</v>
      </c>
      <c r="G31" s="156" t="s">
        <v>59</v>
      </c>
      <c r="H31" s="349" t="s">
        <v>71</v>
      </c>
      <c r="I31" s="150" t="s">
        <v>66</v>
      </c>
      <c r="J31" s="151">
        <v>8891.7594489999992</v>
      </c>
      <c r="K31" s="151">
        <v>7537.8976890000004</v>
      </c>
      <c r="L31" s="146" t="s">
        <v>79</v>
      </c>
      <c r="M31" s="146">
        <v>14</v>
      </c>
      <c r="N31" s="151">
        <v>5724</v>
      </c>
      <c r="O31" s="147">
        <v>200000</v>
      </c>
      <c r="P31" s="148">
        <v>1316893</v>
      </c>
      <c r="Q31" s="149">
        <v>2.29</v>
      </c>
      <c r="R31" s="149">
        <v>3.55</v>
      </c>
      <c r="S31" s="149">
        <v>37.46</v>
      </c>
      <c r="T31" s="149">
        <v>48.97</v>
      </c>
      <c r="U31" s="150">
        <v>127</v>
      </c>
      <c r="V31" s="150">
        <v>10</v>
      </c>
      <c r="W31" s="150">
        <v>26</v>
      </c>
      <c r="X31" s="150">
        <v>90</v>
      </c>
      <c r="Y31" s="151">
        <v>153</v>
      </c>
      <c r="Z31" s="189">
        <f t="shared" si="4"/>
        <v>5.9936453840287292E-2</v>
      </c>
      <c r="AA31" s="189">
        <f t="shared" si="5"/>
        <v>0.59936453840287296</v>
      </c>
      <c r="AB31" s="190">
        <f t="shared" si="2"/>
        <v>2.984449580847587E-4</v>
      </c>
      <c r="AC31" s="189">
        <f t="shared" si="3"/>
        <v>2.9844495808475872E-3</v>
      </c>
    </row>
    <row r="32" spans="1:184" s="195" customFormat="1" ht="54.75" customHeight="1" thickBot="1">
      <c r="A32" s="159"/>
      <c r="B32" s="159"/>
      <c r="C32" s="159"/>
      <c r="D32" s="187"/>
      <c r="E32" s="159">
        <v>28</v>
      </c>
      <c r="F32" s="369" t="s">
        <v>240</v>
      </c>
      <c r="G32" s="19" t="s">
        <v>241</v>
      </c>
      <c r="H32" s="353" t="s">
        <v>71</v>
      </c>
      <c r="I32" s="159" t="s">
        <v>66</v>
      </c>
      <c r="J32" s="25">
        <v>9073</v>
      </c>
      <c r="K32" s="25">
        <v>8536.8719739999997</v>
      </c>
      <c r="L32" s="159" t="s">
        <v>242</v>
      </c>
      <c r="M32" s="159">
        <v>6</v>
      </c>
      <c r="N32" s="25">
        <v>6863</v>
      </c>
      <c r="O32" s="159">
        <v>50000</v>
      </c>
      <c r="P32" s="22">
        <v>1243898</v>
      </c>
      <c r="Q32" s="159">
        <v>8.06</v>
      </c>
      <c r="R32" s="159">
        <v>4.43</v>
      </c>
      <c r="S32" s="176">
        <v>0</v>
      </c>
      <c r="T32" s="159">
        <v>24.39</v>
      </c>
      <c r="U32" s="159">
        <v>9</v>
      </c>
      <c r="V32" s="159">
        <v>28</v>
      </c>
      <c r="W32" s="159">
        <v>4</v>
      </c>
      <c r="X32" s="159">
        <v>72</v>
      </c>
      <c r="Y32" s="159">
        <v>13</v>
      </c>
      <c r="Z32" s="189">
        <f t="shared" si="4"/>
        <v>6.7879646835319787E-2</v>
      </c>
      <c r="AA32" s="189">
        <f t="shared" si="5"/>
        <v>1.9006301113889541</v>
      </c>
      <c r="AB32" s="190">
        <f t="shared" si="2"/>
        <v>3.3799694604151332E-4</v>
      </c>
      <c r="AC32" s="189">
        <f t="shared" si="3"/>
        <v>9.4639144891623724E-3</v>
      </c>
      <c r="AD32" s="191"/>
      <c r="AE32" s="191"/>
      <c r="AF32" s="193"/>
      <c r="AG32" s="192"/>
      <c r="AH32" s="192"/>
      <c r="AI32" s="192"/>
      <c r="AJ32" s="194"/>
      <c r="AK32" s="192"/>
      <c r="AL32" s="192"/>
      <c r="AM32" s="192"/>
      <c r="AN32" s="194"/>
      <c r="AO32" s="192"/>
      <c r="AP32" s="192"/>
      <c r="AQ32" s="192"/>
      <c r="AR32" s="194"/>
      <c r="AS32" s="192"/>
      <c r="AT32" s="192"/>
      <c r="AU32" s="192"/>
      <c r="AV32" s="194"/>
      <c r="AW32" s="192"/>
      <c r="AX32" s="192"/>
      <c r="AY32" s="192"/>
      <c r="AZ32" s="194"/>
      <c r="BA32" s="192"/>
      <c r="BB32" s="192"/>
      <c r="BC32" s="192"/>
      <c r="BD32" s="194"/>
      <c r="BE32" s="192"/>
      <c r="BF32" s="192"/>
      <c r="BG32" s="192"/>
      <c r="BH32" s="194"/>
      <c r="BI32" s="192"/>
      <c r="BJ32" s="192"/>
      <c r="BK32" s="192"/>
      <c r="BL32" s="194"/>
      <c r="BM32" s="192"/>
      <c r="BN32" s="192"/>
      <c r="BO32" s="192"/>
      <c r="BP32" s="194"/>
      <c r="BQ32" s="192"/>
      <c r="BR32" s="192"/>
      <c r="BS32" s="192"/>
      <c r="BT32" s="194"/>
      <c r="BU32" s="192"/>
      <c r="BV32" s="192"/>
      <c r="BW32" s="192"/>
      <c r="BX32" s="194"/>
      <c r="BY32" s="192"/>
      <c r="BZ32" s="192"/>
      <c r="CA32" s="192"/>
      <c r="CB32" s="194"/>
      <c r="CC32" s="192"/>
      <c r="CD32" s="192"/>
      <c r="CE32" s="192"/>
      <c r="CF32" s="194"/>
      <c r="CG32" s="192"/>
      <c r="CH32" s="192"/>
      <c r="CI32" s="192"/>
      <c r="CJ32" s="194"/>
      <c r="CK32" s="192"/>
      <c r="CL32" s="192"/>
      <c r="CM32" s="192"/>
      <c r="CN32" s="194"/>
      <c r="CO32" s="192"/>
      <c r="CP32" s="192"/>
      <c r="CQ32" s="192"/>
      <c r="CR32" s="194"/>
      <c r="CS32" s="192"/>
      <c r="CT32" s="192"/>
      <c r="CU32" s="192"/>
      <c r="CV32" s="194"/>
      <c r="CW32" s="192"/>
      <c r="CX32" s="192"/>
      <c r="CY32" s="192"/>
      <c r="CZ32" s="194"/>
      <c r="DA32" s="192"/>
      <c r="DB32" s="192"/>
      <c r="DC32" s="192"/>
      <c r="DD32" s="194"/>
      <c r="DE32" s="192"/>
      <c r="DF32" s="192"/>
      <c r="DG32" s="192"/>
      <c r="DH32" s="194"/>
      <c r="DI32" s="192"/>
      <c r="DJ32" s="192"/>
      <c r="DK32" s="192"/>
      <c r="DL32" s="194"/>
      <c r="DM32" s="192"/>
      <c r="DN32" s="192"/>
      <c r="DO32" s="192"/>
      <c r="DP32" s="194"/>
      <c r="DQ32" s="192"/>
      <c r="DR32" s="192"/>
      <c r="DS32" s="192"/>
      <c r="DT32" s="194"/>
      <c r="DU32" s="192"/>
      <c r="DV32" s="192"/>
      <c r="DW32" s="192"/>
      <c r="DX32" s="194"/>
      <c r="DY32" s="192"/>
      <c r="DZ32" s="192"/>
      <c r="EA32" s="192"/>
      <c r="EB32" s="194"/>
      <c r="EC32" s="192"/>
      <c r="ED32" s="192"/>
      <c r="EE32" s="192"/>
      <c r="EF32" s="194"/>
      <c r="EG32" s="192"/>
      <c r="EH32" s="192"/>
      <c r="EI32" s="192"/>
      <c r="EJ32" s="194"/>
      <c r="EK32" s="192"/>
      <c r="EL32" s="192"/>
      <c r="EM32" s="192"/>
      <c r="EN32" s="194"/>
      <c r="EO32" s="192"/>
      <c r="EP32" s="192"/>
      <c r="EQ32" s="192"/>
      <c r="ER32" s="194"/>
      <c r="ES32" s="192"/>
      <c r="ET32" s="192"/>
      <c r="EU32" s="192"/>
      <c r="EV32" s="194"/>
      <c r="EW32" s="192"/>
      <c r="EX32" s="192"/>
      <c r="EY32" s="192"/>
      <c r="EZ32" s="194"/>
      <c r="FA32" s="192"/>
      <c r="FB32" s="192"/>
      <c r="FC32" s="192"/>
      <c r="FD32" s="194"/>
      <c r="FE32" s="192"/>
      <c r="FF32" s="192"/>
      <c r="FG32" s="192"/>
      <c r="FH32" s="194"/>
      <c r="FI32" s="192"/>
      <c r="FJ32" s="192"/>
      <c r="FK32" s="192"/>
      <c r="FL32" s="194"/>
      <c r="FM32" s="192"/>
      <c r="FN32" s="192"/>
      <c r="FO32" s="192"/>
      <c r="FP32" s="194"/>
      <c r="FQ32" s="192"/>
      <c r="FR32" s="192"/>
      <c r="FS32" s="192"/>
      <c r="FT32" s="194"/>
      <c r="FU32" s="192"/>
      <c r="FV32" s="192"/>
      <c r="FW32" s="192"/>
    </row>
    <row r="33" spans="1:184" s="196" customFormat="1" ht="54.75" customHeight="1" thickBot="1">
      <c r="A33" s="188"/>
      <c r="B33" s="188"/>
      <c r="C33" s="188"/>
      <c r="D33" s="187"/>
      <c r="E33" s="153">
        <v>29</v>
      </c>
      <c r="F33" s="370" t="s">
        <v>253</v>
      </c>
      <c r="G33" s="155" t="s">
        <v>254</v>
      </c>
      <c r="H33" s="354" t="s">
        <v>71</v>
      </c>
      <c r="I33" s="153" t="s">
        <v>69</v>
      </c>
      <c r="J33" s="151">
        <v>9552</v>
      </c>
      <c r="K33" s="151">
        <v>10162.347426</v>
      </c>
      <c r="L33" s="153" t="s">
        <v>255</v>
      </c>
      <c r="M33" s="153">
        <v>2</v>
      </c>
      <c r="N33" s="151">
        <v>9423</v>
      </c>
      <c r="O33" s="153">
        <v>50000</v>
      </c>
      <c r="P33" s="148">
        <v>1078462</v>
      </c>
      <c r="Q33" s="153">
        <v>6.37</v>
      </c>
      <c r="R33" s="153">
        <v>7.85</v>
      </c>
      <c r="S33" s="177">
        <v>0</v>
      </c>
      <c r="T33" s="153">
        <v>7.85</v>
      </c>
      <c r="U33" s="153">
        <v>51</v>
      </c>
      <c r="V33" s="153">
        <v>28</v>
      </c>
      <c r="W33" s="153">
        <v>4</v>
      </c>
      <c r="X33" s="153">
        <v>72</v>
      </c>
      <c r="Y33" s="153">
        <v>55</v>
      </c>
      <c r="Z33" s="189">
        <f t="shared" si="4"/>
        <v>8.0804369140783025E-2</v>
      </c>
      <c r="AA33" s="189">
        <f t="shared" si="5"/>
        <v>2.2625223359419246</v>
      </c>
      <c r="AB33" s="190">
        <f t="shared" si="2"/>
        <v>4.0235374327529232E-4</v>
      </c>
      <c r="AC33" s="189">
        <f t="shared" si="3"/>
        <v>1.1265904811708185E-2</v>
      </c>
      <c r="AD33" s="191"/>
      <c r="AE33" s="191"/>
      <c r="AF33" s="193"/>
      <c r="AG33" s="192"/>
      <c r="AH33" s="192"/>
      <c r="AI33" s="192"/>
      <c r="AJ33" s="194"/>
      <c r="AK33" s="192"/>
      <c r="AL33" s="192"/>
      <c r="AM33" s="192"/>
      <c r="AN33" s="194"/>
      <c r="AO33" s="192"/>
      <c r="AP33" s="192"/>
      <c r="AQ33" s="192"/>
      <c r="AR33" s="194"/>
      <c r="AS33" s="192"/>
      <c r="AT33" s="192"/>
      <c r="AU33" s="192"/>
      <c r="AV33" s="194"/>
      <c r="AW33" s="192"/>
      <c r="AX33" s="192"/>
      <c r="AY33" s="192"/>
      <c r="AZ33" s="194"/>
      <c r="BA33" s="192"/>
      <c r="BB33" s="192"/>
      <c r="BC33" s="192"/>
      <c r="BD33" s="194"/>
      <c r="BE33" s="192"/>
      <c r="BF33" s="192"/>
      <c r="BG33" s="192"/>
      <c r="BH33" s="194"/>
      <c r="BI33" s="192"/>
      <c r="BJ33" s="192"/>
      <c r="BK33" s="192"/>
      <c r="BL33" s="194"/>
      <c r="BM33" s="192"/>
      <c r="BN33" s="192"/>
      <c r="BO33" s="192"/>
      <c r="BP33" s="194"/>
      <c r="BQ33" s="192"/>
      <c r="BR33" s="192"/>
      <c r="BS33" s="192"/>
      <c r="BT33" s="194"/>
      <c r="BU33" s="192"/>
      <c r="BV33" s="192"/>
      <c r="BW33" s="192"/>
      <c r="BX33" s="194"/>
      <c r="BY33" s="192"/>
      <c r="BZ33" s="192"/>
      <c r="CA33" s="192"/>
      <c r="CB33" s="194"/>
      <c r="CC33" s="192"/>
      <c r="CD33" s="192"/>
      <c r="CE33" s="192"/>
      <c r="CF33" s="194"/>
      <c r="CG33" s="192"/>
      <c r="CH33" s="192"/>
      <c r="CI33" s="192"/>
      <c r="CJ33" s="194"/>
      <c r="CK33" s="192"/>
      <c r="CL33" s="192"/>
      <c r="CM33" s="192"/>
      <c r="CN33" s="194"/>
      <c r="CO33" s="192"/>
      <c r="CP33" s="192"/>
      <c r="CQ33" s="192"/>
      <c r="CR33" s="194"/>
      <c r="CS33" s="192"/>
      <c r="CT33" s="192"/>
      <c r="CU33" s="192"/>
      <c r="CV33" s="194"/>
      <c r="CW33" s="192"/>
      <c r="CX33" s="192"/>
      <c r="CY33" s="192"/>
      <c r="CZ33" s="194"/>
      <c r="DA33" s="192"/>
      <c r="DB33" s="192"/>
      <c r="DC33" s="192"/>
      <c r="DD33" s="194"/>
      <c r="DE33" s="192"/>
      <c r="DF33" s="192"/>
      <c r="DG33" s="192"/>
      <c r="DH33" s="194"/>
      <c r="DI33" s="192"/>
      <c r="DJ33" s="192"/>
      <c r="DK33" s="192"/>
      <c r="DL33" s="194"/>
      <c r="DM33" s="192"/>
      <c r="DN33" s="192"/>
      <c r="DO33" s="192"/>
      <c r="DP33" s="194"/>
      <c r="DQ33" s="192"/>
      <c r="DR33" s="192"/>
      <c r="DS33" s="192"/>
      <c r="DT33" s="194"/>
      <c r="DU33" s="192"/>
      <c r="DV33" s="192"/>
      <c r="DW33" s="192"/>
      <c r="DX33" s="194"/>
      <c r="DY33" s="192"/>
      <c r="DZ33" s="192"/>
      <c r="EA33" s="192"/>
      <c r="EB33" s="194"/>
      <c r="EC33" s="192"/>
      <c r="ED33" s="192"/>
      <c r="EE33" s="192"/>
      <c r="EF33" s="194"/>
      <c r="EG33" s="192"/>
      <c r="EH33" s="192"/>
      <c r="EI33" s="192"/>
      <c r="EJ33" s="194"/>
      <c r="EK33" s="192"/>
      <c r="EL33" s="192"/>
      <c r="EM33" s="192"/>
      <c r="EN33" s="194"/>
      <c r="EO33" s="192"/>
      <c r="EP33" s="192"/>
      <c r="EQ33" s="192"/>
      <c r="ER33" s="194"/>
      <c r="ES33" s="192"/>
      <c r="ET33" s="192"/>
      <c r="EU33" s="192"/>
      <c r="EV33" s="194"/>
      <c r="EW33" s="192"/>
      <c r="EX33" s="192"/>
      <c r="EY33" s="192"/>
      <c r="EZ33" s="194"/>
      <c r="FA33" s="192"/>
      <c r="FB33" s="192"/>
      <c r="FC33" s="192"/>
      <c r="FD33" s="194"/>
      <c r="FE33" s="192"/>
      <c r="FF33" s="192"/>
      <c r="FG33" s="192"/>
      <c r="FH33" s="194"/>
      <c r="FI33" s="192"/>
      <c r="FJ33" s="192"/>
      <c r="FK33" s="192"/>
      <c r="FL33" s="194"/>
      <c r="FM33" s="192"/>
      <c r="FN33" s="192"/>
      <c r="FO33" s="192"/>
      <c r="FP33" s="194"/>
      <c r="FQ33" s="192"/>
      <c r="FR33" s="192"/>
      <c r="FS33" s="192"/>
      <c r="FT33" s="194"/>
      <c r="FU33" s="192"/>
      <c r="FV33" s="192"/>
      <c r="FW33" s="192"/>
    </row>
    <row r="34" spans="1:184" ht="54.75" customHeight="1" thickBot="1">
      <c r="C34" s="185"/>
      <c r="D34" s="185"/>
      <c r="E34" s="159">
        <v>30</v>
      </c>
      <c r="F34" s="371" t="s">
        <v>261</v>
      </c>
      <c r="G34" s="157" t="s">
        <v>262</v>
      </c>
      <c r="H34" s="350" t="s">
        <v>71</v>
      </c>
      <c r="I34" s="24"/>
      <c r="J34" s="25">
        <v>5039</v>
      </c>
      <c r="K34" s="25">
        <v>5042.75</v>
      </c>
      <c r="L34" s="7" t="s">
        <v>263</v>
      </c>
      <c r="M34" s="7">
        <v>2</v>
      </c>
      <c r="N34" s="25">
        <v>5000</v>
      </c>
      <c r="O34" s="21">
        <v>50000</v>
      </c>
      <c r="P34" s="22">
        <v>1008550</v>
      </c>
      <c r="Q34" s="23">
        <v>0.03</v>
      </c>
      <c r="R34" s="23">
        <v>0</v>
      </c>
      <c r="S34" s="23">
        <v>0</v>
      </c>
      <c r="T34" s="23">
        <v>7.1999999999999995E-2</v>
      </c>
      <c r="U34" s="24">
        <v>27</v>
      </c>
      <c r="V34" s="24">
        <v>2</v>
      </c>
      <c r="W34" s="24">
        <v>3</v>
      </c>
      <c r="X34" s="24">
        <v>98</v>
      </c>
      <c r="Y34" s="25">
        <v>30</v>
      </c>
      <c r="Z34" s="189">
        <f t="shared" si="4"/>
        <v>4.0096664225646367E-2</v>
      </c>
      <c r="AA34" s="189">
        <f t="shared" si="5"/>
        <v>8.0193328451292734E-2</v>
      </c>
      <c r="AB34" s="190">
        <f t="shared" si="2"/>
        <v>1.996555769890759E-4</v>
      </c>
      <c r="AC34" s="189">
        <f t="shared" si="3"/>
        <v>3.993111539781518E-4</v>
      </c>
    </row>
    <row r="35" spans="1:184" s="315" customFormat="1" ht="54.75" customHeight="1" thickBot="1">
      <c r="A35" s="304"/>
      <c r="B35" s="304"/>
      <c r="C35" s="328"/>
      <c r="D35" s="339"/>
      <c r="E35" s="382" t="s">
        <v>80</v>
      </c>
      <c r="F35" s="383"/>
      <c r="G35" s="305" t="s">
        <v>66</v>
      </c>
      <c r="H35" s="355" t="s">
        <v>66</v>
      </c>
      <c r="I35" s="306" t="s">
        <v>66</v>
      </c>
      <c r="J35" s="332">
        <f>SUM(J29:J34)</f>
        <v>122866.021866</v>
      </c>
      <c r="K35" s="332">
        <f>SUM(K29:K34)</f>
        <v>125764.826012</v>
      </c>
      <c r="L35" s="306" t="s">
        <v>66</v>
      </c>
      <c r="M35" s="306" t="s">
        <v>66</v>
      </c>
      <c r="N35" s="332">
        <f>SUM(N29:N34)</f>
        <v>90340</v>
      </c>
      <c r="O35" s="340" t="s">
        <v>66</v>
      </c>
      <c r="P35" s="341" t="s">
        <v>69</v>
      </c>
      <c r="Q35" s="337">
        <f>AVERAGE(Q29:Q34)</f>
        <v>4.0383333333333331</v>
      </c>
      <c r="R35" s="337">
        <f>AVERAGE(R29:R33)</f>
        <v>4.2539999999999996</v>
      </c>
      <c r="S35" s="337">
        <f>AVERAGE(S29:S31)</f>
        <v>32.093333333333334</v>
      </c>
      <c r="T35" s="337">
        <f>AVERAGE(T29:T34)</f>
        <v>29.946999999999999</v>
      </c>
      <c r="U35" s="332">
        <f>SUM(U29:U34)</f>
        <v>938</v>
      </c>
      <c r="V35" s="310">
        <v>10.507365378177452</v>
      </c>
      <c r="W35" s="332">
        <f>SUM(W29:W34)</f>
        <v>89</v>
      </c>
      <c r="X35" s="310">
        <f>100-V35</f>
        <v>89.492634621822546</v>
      </c>
      <c r="Y35" s="332">
        <f>SUM(Y29:Y34)</f>
        <v>1027</v>
      </c>
      <c r="Z35" s="311"/>
      <c r="AA35" s="311">
        <f>SUM(AA29:AA34)</f>
        <v>10.507365378177452</v>
      </c>
      <c r="AB35" s="312"/>
      <c r="AC35" s="311"/>
      <c r="AD35" s="313"/>
      <c r="AE35" s="313"/>
      <c r="AF35" s="313"/>
      <c r="AG35" s="314"/>
      <c r="AH35" s="314"/>
      <c r="AI35" s="314"/>
      <c r="AJ35" s="314"/>
      <c r="AK35" s="314"/>
      <c r="AL35" s="314"/>
      <c r="AM35" s="314"/>
      <c r="AN35" s="314"/>
      <c r="AO35" s="314"/>
      <c r="AP35" s="314"/>
      <c r="AQ35" s="314"/>
      <c r="AR35" s="314"/>
      <c r="AS35" s="314"/>
      <c r="AT35" s="314"/>
      <c r="AU35" s="314"/>
      <c r="AV35" s="314"/>
      <c r="AW35" s="314"/>
      <c r="AX35" s="314"/>
      <c r="AY35" s="314"/>
      <c r="AZ35" s="314"/>
      <c r="BA35" s="314"/>
      <c r="BB35" s="314"/>
      <c r="BC35" s="314"/>
      <c r="BD35" s="314"/>
      <c r="BE35" s="314"/>
      <c r="BF35" s="314"/>
      <c r="BG35" s="314"/>
      <c r="BH35" s="314"/>
      <c r="BI35" s="314"/>
      <c r="BJ35" s="314"/>
      <c r="BK35" s="314"/>
      <c r="BL35" s="314"/>
      <c r="BM35" s="314"/>
      <c r="BN35" s="314"/>
      <c r="BO35" s="314"/>
      <c r="BP35" s="314"/>
      <c r="BQ35" s="314"/>
      <c r="BR35" s="314"/>
      <c r="BS35" s="314"/>
      <c r="BT35" s="314"/>
      <c r="BU35" s="314"/>
      <c r="BV35" s="314"/>
      <c r="BW35" s="314"/>
      <c r="BX35" s="314"/>
      <c r="BY35" s="314"/>
      <c r="BZ35" s="314"/>
      <c r="CA35" s="314"/>
      <c r="CB35" s="314"/>
      <c r="CC35" s="314"/>
      <c r="CD35" s="314"/>
      <c r="CE35" s="314"/>
      <c r="CF35" s="314"/>
      <c r="CG35" s="314"/>
      <c r="CH35" s="314"/>
      <c r="CI35" s="314"/>
      <c r="CJ35" s="314"/>
      <c r="CK35" s="314"/>
      <c r="CL35" s="314"/>
      <c r="CM35" s="314"/>
      <c r="CN35" s="314"/>
      <c r="CO35" s="314"/>
      <c r="CP35" s="314"/>
      <c r="CQ35" s="314"/>
      <c r="CR35" s="314"/>
      <c r="CS35" s="314"/>
      <c r="CT35" s="314"/>
      <c r="CU35" s="314"/>
      <c r="CV35" s="314"/>
      <c r="CW35" s="314"/>
      <c r="CX35" s="314"/>
      <c r="CY35" s="314"/>
      <c r="CZ35" s="314"/>
      <c r="DA35" s="314"/>
      <c r="DB35" s="314"/>
      <c r="DC35" s="314"/>
      <c r="DD35" s="314"/>
      <c r="DE35" s="314"/>
      <c r="DF35" s="314"/>
      <c r="DG35" s="314"/>
      <c r="DH35" s="314"/>
      <c r="DI35" s="314"/>
      <c r="DJ35" s="314"/>
      <c r="DK35" s="314"/>
      <c r="DL35" s="314"/>
      <c r="DM35" s="314"/>
      <c r="DN35" s="314"/>
      <c r="DO35" s="314"/>
      <c r="DP35" s="314"/>
      <c r="DQ35" s="314"/>
      <c r="DR35" s="314"/>
      <c r="DS35" s="314"/>
      <c r="DT35" s="314"/>
      <c r="DU35" s="314"/>
      <c r="DV35" s="314"/>
      <c r="DW35" s="314"/>
      <c r="DX35" s="314"/>
      <c r="DY35" s="314"/>
      <c r="DZ35" s="314"/>
      <c r="EA35" s="314"/>
      <c r="EB35" s="314"/>
      <c r="EC35" s="314"/>
      <c r="ED35" s="314"/>
      <c r="EE35" s="314"/>
      <c r="EF35" s="314"/>
      <c r="EG35" s="314"/>
      <c r="EH35" s="314"/>
      <c r="EI35" s="314"/>
      <c r="EJ35" s="314"/>
      <c r="EK35" s="314"/>
      <c r="EL35" s="314"/>
      <c r="EM35" s="314"/>
      <c r="EN35" s="314"/>
      <c r="EO35" s="314"/>
      <c r="EP35" s="314"/>
      <c r="EQ35" s="314"/>
      <c r="ER35" s="314"/>
      <c r="ES35" s="314"/>
      <c r="ET35" s="314"/>
      <c r="EU35" s="314"/>
      <c r="EV35" s="314"/>
      <c r="EW35" s="314"/>
      <c r="EX35" s="314"/>
      <c r="EY35" s="314"/>
      <c r="EZ35" s="314"/>
      <c r="FA35" s="314"/>
      <c r="FB35" s="314"/>
      <c r="FC35" s="314"/>
      <c r="FD35" s="314"/>
      <c r="FE35" s="314"/>
      <c r="FF35" s="314"/>
      <c r="FG35" s="314"/>
      <c r="FH35" s="314"/>
      <c r="FI35" s="314"/>
      <c r="FJ35" s="314"/>
      <c r="FK35" s="314"/>
      <c r="FL35" s="314"/>
      <c r="FM35" s="314"/>
      <c r="FN35" s="314"/>
      <c r="FO35" s="314"/>
      <c r="FP35" s="314"/>
      <c r="FQ35" s="314"/>
      <c r="FR35" s="314"/>
      <c r="FS35" s="314"/>
      <c r="FT35" s="314"/>
      <c r="FU35" s="314"/>
      <c r="FV35" s="314"/>
      <c r="FW35" s="314"/>
      <c r="FX35" s="314"/>
      <c r="FY35" s="314"/>
      <c r="FZ35" s="314"/>
      <c r="GA35" s="314"/>
      <c r="GB35" s="314"/>
    </row>
    <row r="36" spans="1:184" ht="54.75" customHeight="1" thickBot="1">
      <c r="E36" s="153">
        <v>31</v>
      </c>
      <c r="F36" s="368" t="s">
        <v>82</v>
      </c>
      <c r="G36" s="156" t="s">
        <v>83</v>
      </c>
      <c r="H36" s="356" t="s">
        <v>74</v>
      </c>
      <c r="I36" s="150" t="s">
        <v>66</v>
      </c>
      <c r="J36" s="151">
        <v>169028</v>
      </c>
      <c r="K36" s="151">
        <v>174306.80124</v>
      </c>
      <c r="L36" s="146" t="s">
        <v>84</v>
      </c>
      <c r="M36" s="146">
        <v>37</v>
      </c>
      <c r="N36" s="151">
        <v>52580</v>
      </c>
      <c r="O36" s="147">
        <v>500000</v>
      </c>
      <c r="P36" s="148">
        <v>3315078</v>
      </c>
      <c r="Q36" s="149">
        <v>4.0999999999999996</v>
      </c>
      <c r="R36" s="149">
        <v>-2.9</v>
      </c>
      <c r="S36" s="149">
        <v>38.409999999999997</v>
      </c>
      <c r="T36" s="149">
        <v>230.95</v>
      </c>
      <c r="U36" s="150">
        <v>429</v>
      </c>
      <c r="V36" s="150">
        <v>52</v>
      </c>
      <c r="W36" s="150">
        <v>8</v>
      </c>
      <c r="X36" s="150">
        <v>48</v>
      </c>
      <c r="Y36" s="151">
        <v>437</v>
      </c>
      <c r="Z36" s="189">
        <f>K36/$K$42</f>
        <v>0.13291535769512774</v>
      </c>
      <c r="AA36" s="189">
        <f>Z36*V36</f>
        <v>6.9115986001466432</v>
      </c>
      <c r="AB36" s="190">
        <f t="shared" si="2"/>
        <v>6.9012592285345046E-3</v>
      </c>
      <c r="AC36" s="189">
        <f>AB36*V36</f>
        <v>0.35886547988379425</v>
      </c>
    </row>
    <row r="37" spans="1:184" ht="54.75" customHeight="1" thickBot="1">
      <c r="E37" s="159">
        <v>32</v>
      </c>
      <c r="F37" s="20" t="s">
        <v>85</v>
      </c>
      <c r="G37" s="157" t="s">
        <v>86</v>
      </c>
      <c r="H37" s="357" t="s">
        <v>74</v>
      </c>
      <c r="I37" s="24" t="s">
        <v>66</v>
      </c>
      <c r="J37" s="25">
        <v>483009.909331</v>
      </c>
      <c r="K37" s="25">
        <v>486175.88762599998</v>
      </c>
      <c r="L37" s="7" t="s">
        <v>87</v>
      </c>
      <c r="M37" s="7">
        <v>23</v>
      </c>
      <c r="N37" s="25">
        <v>344937</v>
      </c>
      <c r="O37" s="21">
        <v>1500000</v>
      </c>
      <c r="P37" s="22">
        <v>1409463</v>
      </c>
      <c r="Q37" s="23">
        <v>2</v>
      </c>
      <c r="R37" s="23">
        <v>-8.19</v>
      </c>
      <c r="S37" s="23">
        <v>18.98</v>
      </c>
      <c r="T37" s="23">
        <v>40.96</v>
      </c>
      <c r="U37" s="24">
        <v>2018</v>
      </c>
      <c r="V37" s="24">
        <v>15</v>
      </c>
      <c r="W37" s="24">
        <v>5</v>
      </c>
      <c r="X37" s="24">
        <v>85</v>
      </c>
      <c r="Y37" s="25">
        <v>2023</v>
      </c>
      <c r="Z37" s="189">
        <f t="shared" ref="Z37:Z41" si="6">K37/$K$42</f>
        <v>0.37072702583521994</v>
      </c>
      <c r="AA37" s="189">
        <f t="shared" ref="AA37:AA41" si="7">Z37*V37</f>
        <v>5.5609053875282992</v>
      </c>
      <c r="AB37" s="190">
        <f t="shared" si="2"/>
        <v>1.9248966806235716E-2</v>
      </c>
      <c r="AC37" s="189">
        <f t="shared" ref="AC37:AC41" si="8">AB37*V37</f>
        <v>0.28873450209353574</v>
      </c>
    </row>
    <row r="38" spans="1:184" ht="54.75" customHeight="1" thickBot="1">
      <c r="E38" s="153">
        <v>33</v>
      </c>
      <c r="F38" s="368" t="s">
        <v>88</v>
      </c>
      <c r="G38" s="156" t="s">
        <v>89</v>
      </c>
      <c r="H38" s="356" t="s">
        <v>74</v>
      </c>
      <c r="I38" s="150" t="s">
        <v>66</v>
      </c>
      <c r="J38" s="151">
        <v>143972</v>
      </c>
      <c r="K38" s="151">
        <v>150752.22642799999</v>
      </c>
      <c r="L38" s="146" t="s">
        <v>90</v>
      </c>
      <c r="M38" s="146">
        <v>23</v>
      </c>
      <c r="N38" s="151">
        <v>87959</v>
      </c>
      <c r="O38" s="147">
        <v>500000</v>
      </c>
      <c r="P38" s="148">
        <v>1713892</v>
      </c>
      <c r="Q38" s="149">
        <v>4.66</v>
      </c>
      <c r="R38" s="149">
        <v>-2.21</v>
      </c>
      <c r="S38" s="149">
        <v>43.8</v>
      </c>
      <c r="T38" s="149">
        <v>71.22</v>
      </c>
      <c r="U38" s="150">
        <v>835</v>
      </c>
      <c r="V38" s="150">
        <v>70</v>
      </c>
      <c r="W38" s="150">
        <v>8</v>
      </c>
      <c r="X38" s="150">
        <v>30</v>
      </c>
      <c r="Y38" s="151">
        <v>843</v>
      </c>
      <c r="Z38" s="189">
        <f t="shared" si="6"/>
        <v>0.11495412661164908</v>
      </c>
      <c r="AA38" s="189">
        <f t="shared" si="7"/>
        <v>8.0467888628154363</v>
      </c>
      <c r="AB38" s="190">
        <f t="shared" si="2"/>
        <v>5.9686724009459435E-3</v>
      </c>
      <c r="AC38" s="189">
        <f t="shared" si="8"/>
        <v>0.41780706806621604</v>
      </c>
    </row>
    <row r="39" spans="1:184" ht="54.75" customHeight="1" thickBot="1">
      <c r="E39" s="159">
        <v>34</v>
      </c>
      <c r="F39" s="20" t="s">
        <v>91</v>
      </c>
      <c r="G39" s="157" t="s">
        <v>59</v>
      </c>
      <c r="H39" s="357" t="s">
        <v>74</v>
      </c>
      <c r="I39" s="24" t="s">
        <v>66</v>
      </c>
      <c r="J39" s="25">
        <v>124800.25471199999</v>
      </c>
      <c r="K39" s="25">
        <v>129966.514331</v>
      </c>
      <c r="L39" s="7" t="s">
        <v>92</v>
      </c>
      <c r="M39" s="7">
        <v>21</v>
      </c>
      <c r="N39" s="25">
        <v>96488</v>
      </c>
      <c r="O39" s="21">
        <v>500000</v>
      </c>
      <c r="P39" s="22">
        <v>1346970</v>
      </c>
      <c r="Q39" s="23">
        <v>4.29</v>
      </c>
      <c r="R39" s="23">
        <v>1.54</v>
      </c>
      <c r="S39" s="23">
        <v>22.29</v>
      </c>
      <c r="T39" s="23">
        <v>34.700000000000003</v>
      </c>
      <c r="U39" s="24">
        <v>155</v>
      </c>
      <c r="V39" s="24">
        <v>6</v>
      </c>
      <c r="W39" s="24">
        <v>8</v>
      </c>
      <c r="X39" s="24">
        <v>94</v>
      </c>
      <c r="Y39" s="25">
        <v>163</v>
      </c>
      <c r="Z39" s="189">
        <f t="shared" si="6"/>
        <v>9.9104255357820442E-2</v>
      </c>
      <c r="AA39" s="189">
        <f t="shared" si="7"/>
        <v>0.59462553214692271</v>
      </c>
      <c r="AB39" s="190">
        <f t="shared" si="2"/>
        <v>5.1457120436299254E-3</v>
      </c>
      <c r="AC39" s="189">
        <f t="shared" si="8"/>
        <v>3.0874272261779551E-2</v>
      </c>
    </row>
    <row r="40" spans="1:184" ht="54.75" customHeight="1" thickBot="1">
      <c r="E40" s="153">
        <v>35</v>
      </c>
      <c r="F40" s="368" t="s">
        <v>93</v>
      </c>
      <c r="G40" s="156" t="s">
        <v>94</v>
      </c>
      <c r="H40" s="356" t="s">
        <v>74</v>
      </c>
      <c r="I40" s="150" t="s">
        <v>66</v>
      </c>
      <c r="J40" s="151">
        <v>54301.363869000001</v>
      </c>
      <c r="K40" s="151">
        <v>59300.816828000003</v>
      </c>
      <c r="L40" s="146" t="s">
        <v>95</v>
      </c>
      <c r="M40" s="146">
        <v>21</v>
      </c>
      <c r="N40" s="151">
        <v>36774</v>
      </c>
      <c r="O40" s="147">
        <v>500000</v>
      </c>
      <c r="P40" s="148">
        <v>1612575</v>
      </c>
      <c r="Q40" s="149">
        <v>9.17</v>
      </c>
      <c r="R40" s="149">
        <v>9.0399999999999991</v>
      </c>
      <c r="S40" s="149">
        <v>40.98</v>
      </c>
      <c r="T40" s="149">
        <v>59.97</v>
      </c>
      <c r="U40" s="150">
        <v>42</v>
      </c>
      <c r="V40" s="150">
        <v>16</v>
      </c>
      <c r="W40" s="150">
        <v>5</v>
      </c>
      <c r="X40" s="150">
        <v>84</v>
      </c>
      <c r="Y40" s="151">
        <v>47</v>
      </c>
      <c r="Z40" s="189">
        <f t="shared" si="6"/>
        <v>4.5219057571105892E-2</v>
      </c>
      <c r="AA40" s="189">
        <f t="shared" si="7"/>
        <v>0.72350492113769427</v>
      </c>
      <c r="AB40" s="190">
        <f t="shared" si="2"/>
        <v>2.347873442014346E-3</v>
      </c>
      <c r="AC40" s="189">
        <f t="shared" si="8"/>
        <v>3.7565975072229536E-2</v>
      </c>
    </row>
    <row r="41" spans="1:184" ht="54.75" customHeight="1" thickBot="1">
      <c r="E41" s="159">
        <v>36</v>
      </c>
      <c r="F41" s="371" t="s">
        <v>256</v>
      </c>
      <c r="G41" s="157" t="s">
        <v>257</v>
      </c>
      <c r="H41" s="358" t="s">
        <v>74</v>
      </c>
      <c r="I41" s="24"/>
      <c r="J41" s="25">
        <v>305161</v>
      </c>
      <c r="K41" s="25">
        <v>310909.8</v>
      </c>
      <c r="L41" s="7" t="s">
        <v>255</v>
      </c>
      <c r="M41" s="7">
        <v>2</v>
      </c>
      <c r="N41" s="25">
        <v>300000</v>
      </c>
      <c r="O41" s="21" t="s">
        <v>69</v>
      </c>
      <c r="P41" s="22">
        <v>1036366</v>
      </c>
      <c r="Q41" s="23">
        <v>1.82</v>
      </c>
      <c r="R41" s="23">
        <v>0</v>
      </c>
      <c r="S41" s="23">
        <v>0</v>
      </c>
      <c r="T41" s="23">
        <v>3.64</v>
      </c>
      <c r="U41" s="24">
        <v>0</v>
      </c>
      <c r="V41" s="24">
        <v>0</v>
      </c>
      <c r="W41" s="24">
        <v>11</v>
      </c>
      <c r="X41" s="24">
        <v>100</v>
      </c>
      <c r="Y41" s="25">
        <v>11</v>
      </c>
      <c r="Z41" s="189">
        <f t="shared" si="6"/>
        <v>0.23708017692907685</v>
      </c>
      <c r="AA41" s="189">
        <f t="shared" si="7"/>
        <v>0</v>
      </c>
      <c r="AB41" s="190">
        <f t="shared" si="2"/>
        <v>1.2309726936801981E-2</v>
      </c>
      <c r="AC41" s="189">
        <f t="shared" si="8"/>
        <v>0</v>
      </c>
    </row>
    <row r="42" spans="1:184" s="315" customFormat="1" ht="63.75" customHeight="1" thickBot="1">
      <c r="A42" s="304"/>
      <c r="B42" s="304"/>
      <c r="C42" s="328"/>
      <c r="D42" s="328"/>
      <c r="E42" s="373" t="s">
        <v>99</v>
      </c>
      <c r="F42" s="374"/>
      <c r="G42" s="305" t="s">
        <v>69</v>
      </c>
      <c r="H42" s="355" t="s">
        <v>69</v>
      </c>
      <c r="I42" s="306"/>
      <c r="J42" s="310">
        <f>SUM(J36:J41)</f>
        <v>1280272.527912</v>
      </c>
      <c r="K42" s="310">
        <f>SUM(K36:K41)</f>
        <v>1311412.046453</v>
      </c>
      <c r="L42" s="307" t="s">
        <v>69</v>
      </c>
      <c r="M42" s="308" t="s">
        <v>69</v>
      </c>
      <c r="N42" s="310">
        <f>SUM(N36:N41)</f>
        <v>918738</v>
      </c>
      <c r="O42" s="307" t="s">
        <v>69</v>
      </c>
      <c r="P42" s="329" t="s">
        <v>66</v>
      </c>
      <c r="Q42" s="337">
        <f>AVERAGE(Q36:Q41)</f>
        <v>4.34</v>
      </c>
      <c r="R42" s="337">
        <f>AVERAGE(R36:R40)</f>
        <v>-0.54400000000000048</v>
      </c>
      <c r="S42" s="337">
        <f>AVERAGE(S36:S40)</f>
        <v>32.891999999999996</v>
      </c>
      <c r="T42" s="337">
        <f>AVERAGE(T36:T41)</f>
        <v>73.573333333333323</v>
      </c>
      <c r="U42" s="310">
        <f>SUM(U36:U41)</f>
        <v>3479</v>
      </c>
      <c r="V42" s="307">
        <v>21.837423303774997</v>
      </c>
      <c r="W42" s="310">
        <f>SUM(W36:W41)</f>
        <v>45</v>
      </c>
      <c r="X42" s="307">
        <f>100-V42</f>
        <v>78.162576696225003</v>
      </c>
      <c r="Y42" s="310">
        <f>SUM(Y36:Y41)</f>
        <v>3524</v>
      </c>
      <c r="Z42" s="311"/>
      <c r="AA42" s="311">
        <f>SUM(AA36:AA41)</f>
        <v>21.837423303774997</v>
      </c>
      <c r="AB42" s="312"/>
      <c r="AC42" s="311"/>
      <c r="AD42" s="313"/>
      <c r="AE42" s="313"/>
      <c r="AF42" s="313"/>
      <c r="AG42" s="314"/>
      <c r="AH42" s="314"/>
      <c r="AI42" s="314"/>
      <c r="AJ42" s="314"/>
      <c r="AK42" s="314"/>
      <c r="AL42" s="314"/>
      <c r="AM42" s="314"/>
      <c r="AN42" s="314"/>
      <c r="AO42" s="314"/>
      <c r="AP42" s="314"/>
      <c r="AQ42" s="314"/>
      <c r="AR42" s="314"/>
      <c r="AS42" s="314"/>
      <c r="AT42" s="314"/>
      <c r="AU42" s="314"/>
      <c r="AV42" s="314"/>
      <c r="AW42" s="314"/>
      <c r="AX42" s="314"/>
      <c r="AY42" s="314"/>
      <c r="AZ42" s="314"/>
      <c r="BA42" s="314"/>
      <c r="BB42" s="314"/>
      <c r="BC42" s="314"/>
      <c r="BD42" s="314"/>
      <c r="BE42" s="314"/>
      <c r="BF42" s="314"/>
      <c r="BG42" s="314"/>
      <c r="BH42" s="314"/>
      <c r="BI42" s="314"/>
      <c r="BJ42" s="314"/>
      <c r="BK42" s="314"/>
      <c r="BL42" s="314"/>
      <c r="BM42" s="314"/>
      <c r="BN42" s="314"/>
      <c r="BO42" s="314"/>
      <c r="BP42" s="314"/>
      <c r="BQ42" s="314"/>
      <c r="BR42" s="314"/>
      <c r="BS42" s="314"/>
      <c r="BT42" s="314"/>
      <c r="BU42" s="314"/>
      <c r="BV42" s="314"/>
      <c r="BW42" s="314"/>
      <c r="BX42" s="314"/>
      <c r="BY42" s="314"/>
      <c r="BZ42" s="314"/>
      <c r="CA42" s="314"/>
      <c r="CB42" s="314"/>
      <c r="CC42" s="314"/>
      <c r="CD42" s="314"/>
      <c r="CE42" s="314"/>
      <c r="CF42" s="314"/>
      <c r="CG42" s="314"/>
      <c r="CH42" s="314"/>
      <c r="CI42" s="314"/>
      <c r="CJ42" s="314"/>
      <c r="CK42" s="314"/>
      <c r="CL42" s="314"/>
      <c r="CM42" s="314"/>
      <c r="CN42" s="314"/>
      <c r="CO42" s="314"/>
      <c r="CP42" s="314"/>
      <c r="CQ42" s="314"/>
      <c r="CR42" s="314"/>
      <c r="CS42" s="314"/>
      <c r="CT42" s="314"/>
      <c r="CU42" s="314"/>
      <c r="CV42" s="314"/>
      <c r="CW42" s="314"/>
      <c r="CX42" s="314"/>
      <c r="CY42" s="314"/>
      <c r="CZ42" s="314"/>
      <c r="DA42" s="314"/>
      <c r="DB42" s="314"/>
      <c r="DC42" s="314"/>
      <c r="DD42" s="314"/>
      <c r="DE42" s="314"/>
      <c r="DF42" s="314"/>
      <c r="DG42" s="314"/>
      <c r="DH42" s="314"/>
      <c r="DI42" s="314"/>
      <c r="DJ42" s="314"/>
      <c r="DK42" s="314"/>
      <c r="DL42" s="314"/>
      <c r="DM42" s="314"/>
      <c r="DN42" s="314"/>
      <c r="DO42" s="314"/>
      <c r="DP42" s="314"/>
      <c r="DQ42" s="314"/>
      <c r="DR42" s="314"/>
      <c r="DS42" s="314"/>
      <c r="DT42" s="314"/>
      <c r="DU42" s="314"/>
      <c r="DV42" s="314"/>
      <c r="DW42" s="314"/>
      <c r="DX42" s="314"/>
      <c r="DY42" s="314"/>
      <c r="DZ42" s="314"/>
      <c r="EA42" s="314"/>
      <c r="EB42" s="314"/>
      <c r="EC42" s="314"/>
      <c r="ED42" s="314"/>
      <c r="EE42" s="314"/>
      <c r="EF42" s="314"/>
      <c r="EG42" s="314"/>
      <c r="EH42" s="314"/>
      <c r="EI42" s="314"/>
      <c r="EJ42" s="314"/>
      <c r="EK42" s="314"/>
      <c r="EL42" s="314"/>
      <c r="EM42" s="314"/>
      <c r="EN42" s="314"/>
      <c r="EO42" s="314"/>
      <c r="EP42" s="314"/>
      <c r="EQ42" s="314"/>
      <c r="ER42" s="314"/>
      <c r="ES42" s="314"/>
      <c r="ET42" s="314"/>
      <c r="EU42" s="314"/>
      <c r="EV42" s="314"/>
      <c r="EW42" s="314"/>
      <c r="EX42" s="314"/>
      <c r="EY42" s="314"/>
      <c r="EZ42" s="314"/>
      <c r="FA42" s="314"/>
      <c r="FB42" s="314"/>
      <c r="FC42" s="314"/>
      <c r="FD42" s="314"/>
      <c r="FE42" s="314"/>
      <c r="FF42" s="314"/>
      <c r="FG42" s="314"/>
      <c r="FH42" s="314"/>
      <c r="FI42" s="314"/>
      <c r="FJ42" s="314"/>
      <c r="FK42" s="314"/>
      <c r="FL42" s="314"/>
      <c r="FM42" s="314"/>
      <c r="FN42" s="314"/>
      <c r="FO42" s="314"/>
      <c r="FP42" s="314"/>
      <c r="FQ42" s="314"/>
      <c r="FR42" s="314"/>
      <c r="FS42" s="314"/>
      <c r="FT42" s="314"/>
      <c r="FU42" s="314"/>
      <c r="FV42" s="314"/>
      <c r="FW42" s="314"/>
      <c r="FX42" s="314"/>
      <c r="FY42" s="314"/>
      <c r="FZ42" s="314"/>
      <c r="GA42" s="314"/>
      <c r="GB42" s="314"/>
    </row>
    <row r="43" spans="1:184" ht="54.75" customHeight="1" thickBot="1">
      <c r="E43" s="153">
        <v>37</v>
      </c>
      <c r="F43" s="368" t="s">
        <v>100</v>
      </c>
      <c r="G43" s="156" t="s">
        <v>20</v>
      </c>
      <c r="H43" s="349" t="s">
        <v>101</v>
      </c>
      <c r="I43" s="150"/>
      <c r="J43" s="151">
        <v>51144.404667000003</v>
      </c>
      <c r="K43" s="151">
        <v>54373.743645000002</v>
      </c>
      <c r="L43" s="146" t="s">
        <v>102</v>
      </c>
      <c r="M43" s="146">
        <v>24</v>
      </c>
      <c r="N43" s="151">
        <v>36504</v>
      </c>
      <c r="O43" s="147">
        <v>500000</v>
      </c>
      <c r="P43" s="148">
        <v>1490692</v>
      </c>
      <c r="Q43" s="149">
        <v>6.3</v>
      </c>
      <c r="R43" s="149">
        <v>8.43</v>
      </c>
      <c r="S43" s="149">
        <v>36.049999999999997</v>
      </c>
      <c r="T43" s="149">
        <v>48.79</v>
      </c>
      <c r="U43" s="150">
        <v>36</v>
      </c>
      <c r="V43" s="150">
        <v>10</v>
      </c>
      <c r="W43" s="150">
        <v>5</v>
      </c>
      <c r="X43" s="150">
        <v>90</v>
      </c>
      <c r="Y43" s="151">
        <v>41</v>
      </c>
      <c r="Z43" s="189">
        <f>K43/$K$44</f>
        <v>1</v>
      </c>
      <c r="AA43" s="189">
        <f>Z43*V43</f>
        <v>10</v>
      </c>
      <c r="AB43" s="190">
        <f t="shared" si="2"/>
        <v>2.1527978108172277E-3</v>
      </c>
      <c r="AC43" s="189">
        <f>AB43*U43</f>
        <v>7.7500721189420196E-2</v>
      </c>
    </row>
    <row r="44" spans="1:184" s="315" customFormat="1" ht="54.75" customHeight="1" thickBot="1">
      <c r="A44" s="304"/>
      <c r="B44" s="304"/>
      <c r="C44" s="328"/>
      <c r="D44" s="328"/>
      <c r="E44" s="384" t="s">
        <v>103</v>
      </c>
      <c r="F44" s="385"/>
      <c r="G44" s="305" t="s">
        <v>69</v>
      </c>
      <c r="H44" s="355" t="s">
        <v>69</v>
      </c>
      <c r="I44" s="306"/>
      <c r="J44" s="307">
        <v>51144.404667000003</v>
      </c>
      <c r="K44" s="307">
        <v>54373.743645000002</v>
      </c>
      <c r="L44" s="307" t="s">
        <v>69</v>
      </c>
      <c r="M44" s="307" t="s">
        <v>66</v>
      </c>
      <c r="N44" s="307">
        <v>36504</v>
      </c>
      <c r="O44" s="307" t="s">
        <v>69</v>
      </c>
      <c r="P44" s="329" t="s">
        <v>66</v>
      </c>
      <c r="Q44" s="309">
        <v>6.3</v>
      </c>
      <c r="R44" s="309">
        <v>8.43</v>
      </c>
      <c r="S44" s="309">
        <v>36.049999999999997</v>
      </c>
      <c r="T44" s="327">
        <v>48.79</v>
      </c>
      <c r="U44" s="307">
        <v>36</v>
      </c>
      <c r="V44" s="307">
        <v>10</v>
      </c>
      <c r="W44" s="307">
        <v>5</v>
      </c>
      <c r="X44" s="307">
        <v>90</v>
      </c>
      <c r="Y44" s="307">
        <v>41</v>
      </c>
      <c r="Z44" s="311"/>
      <c r="AA44" s="311">
        <f>SUM(AA43)</f>
        <v>10</v>
      </c>
      <c r="AB44" s="312"/>
      <c r="AC44" s="311"/>
      <c r="AD44" s="313"/>
      <c r="AE44" s="313"/>
      <c r="AF44" s="313"/>
      <c r="AG44" s="314"/>
      <c r="AH44" s="314"/>
      <c r="AI44" s="314"/>
      <c r="AJ44" s="314"/>
      <c r="AK44" s="314"/>
      <c r="AL44" s="314"/>
      <c r="AM44" s="314"/>
      <c r="AN44" s="314"/>
      <c r="AO44" s="314"/>
      <c r="AP44" s="314"/>
      <c r="AQ44" s="314"/>
      <c r="AR44" s="314"/>
      <c r="AS44" s="314"/>
      <c r="AT44" s="314"/>
      <c r="AU44" s="314"/>
      <c r="AV44" s="314"/>
      <c r="AW44" s="314"/>
      <c r="AX44" s="314"/>
      <c r="AY44" s="314"/>
      <c r="AZ44" s="314"/>
      <c r="BA44" s="314"/>
      <c r="BB44" s="314"/>
      <c r="BC44" s="314"/>
      <c r="BD44" s="314"/>
      <c r="BE44" s="314"/>
      <c r="BF44" s="314"/>
      <c r="BG44" s="314"/>
      <c r="BH44" s="314"/>
      <c r="BI44" s="314"/>
      <c r="BJ44" s="314"/>
      <c r="BK44" s="314"/>
      <c r="BL44" s="314"/>
      <c r="BM44" s="314"/>
      <c r="BN44" s="314"/>
      <c r="BO44" s="314"/>
      <c r="BP44" s="314"/>
      <c r="BQ44" s="314"/>
      <c r="BR44" s="314"/>
      <c r="BS44" s="314"/>
      <c r="BT44" s="314"/>
      <c r="BU44" s="314"/>
      <c r="BV44" s="314"/>
      <c r="BW44" s="314"/>
      <c r="BX44" s="314"/>
      <c r="BY44" s="314"/>
      <c r="BZ44" s="314"/>
      <c r="CA44" s="314"/>
      <c r="CB44" s="314"/>
      <c r="CC44" s="314"/>
      <c r="CD44" s="314"/>
      <c r="CE44" s="314"/>
      <c r="CF44" s="314"/>
      <c r="CG44" s="314"/>
      <c r="CH44" s="314"/>
      <c r="CI44" s="314"/>
      <c r="CJ44" s="314"/>
      <c r="CK44" s="314"/>
      <c r="CL44" s="314"/>
      <c r="CM44" s="314"/>
      <c r="CN44" s="314"/>
      <c r="CO44" s="314"/>
      <c r="CP44" s="314"/>
      <c r="CQ44" s="314"/>
      <c r="CR44" s="314"/>
      <c r="CS44" s="314"/>
      <c r="CT44" s="314"/>
      <c r="CU44" s="314"/>
      <c r="CV44" s="314"/>
      <c r="CW44" s="314"/>
      <c r="CX44" s="314"/>
      <c r="CY44" s="314"/>
      <c r="CZ44" s="314"/>
      <c r="DA44" s="314"/>
      <c r="DB44" s="314"/>
      <c r="DC44" s="314"/>
      <c r="DD44" s="314"/>
      <c r="DE44" s="314"/>
      <c r="DF44" s="314"/>
      <c r="DG44" s="314"/>
      <c r="DH44" s="314"/>
      <c r="DI44" s="314"/>
      <c r="DJ44" s="314"/>
      <c r="DK44" s="314"/>
      <c r="DL44" s="314"/>
      <c r="DM44" s="314"/>
      <c r="DN44" s="314"/>
      <c r="DO44" s="314"/>
      <c r="DP44" s="314"/>
      <c r="DQ44" s="314"/>
      <c r="DR44" s="314"/>
      <c r="DS44" s="314"/>
      <c r="DT44" s="314"/>
      <c r="DU44" s="314"/>
      <c r="DV44" s="314"/>
      <c r="DW44" s="314"/>
      <c r="DX44" s="314"/>
      <c r="DY44" s="314"/>
      <c r="DZ44" s="314"/>
      <c r="EA44" s="314"/>
      <c r="EB44" s="314"/>
      <c r="EC44" s="314"/>
      <c r="ED44" s="314"/>
      <c r="EE44" s="314"/>
      <c r="EF44" s="314"/>
      <c r="EG44" s="314"/>
      <c r="EH44" s="314"/>
      <c r="EI44" s="314"/>
      <c r="EJ44" s="314"/>
      <c r="EK44" s="314"/>
      <c r="EL44" s="314"/>
      <c r="EM44" s="314"/>
      <c r="EN44" s="314"/>
      <c r="EO44" s="314"/>
      <c r="EP44" s="314"/>
      <c r="EQ44" s="314"/>
      <c r="ER44" s="314"/>
      <c r="ES44" s="314"/>
      <c r="ET44" s="314"/>
      <c r="EU44" s="314"/>
      <c r="EV44" s="314"/>
      <c r="EW44" s="314"/>
      <c r="EX44" s="314"/>
      <c r="EY44" s="314"/>
      <c r="EZ44" s="314"/>
      <c r="FA44" s="314"/>
      <c r="FB44" s="314"/>
      <c r="FC44" s="314"/>
      <c r="FD44" s="314"/>
      <c r="FE44" s="314"/>
      <c r="FF44" s="314"/>
      <c r="FG44" s="314"/>
      <c r="FH44" s="314"/>
      <c r="FI44" s="314"/>
      <c r="FJ44" s="314"/>
      <c r="FK44" s="314"/>
      <c r="FL44" s="314"/>
      <c r="FM44" s="314"/>
      <c r="FN44" s="314"/>
      <c r="FO44" s="314"/>
      <c r="FP44" s="314"/>
      <c r="FQ44" s="314"/>
      <c r="FR44" s="314"/>
      <c r="FS44" s="314"/>
      <c r="FT44" s="314"/>
      <c r="FU44" s="314"/>
      <c r="FV44" s="314"/>
      <c r="FW44" s="314"/>
      <c r="FX44" s="314"/>
      <c r="FY44" s="314"/>
      <c r="FZ44" s="314"/>
      <c r="GA44" s="314"/>
      <c r="GB44" s="314"/>
    </row>
    <row r="45" spans="1:184" ht="54.75" customHeight="1" thickBot="1">
      <c r="E45" s="153">
        <v>38</v>
      </c>
      <c r="F45" s="368" t="s">
        <v>104</v>
      </c>
      <c r="G45" s="156" t="s">
        <v>105</v>
      </c>
      <c r="H45" s="356" t="s">
        <v>106</v>
      </c>
      <c r="I45" s="150"/>
      <c r="J45" s="151">
        <v>39559.714124999999</v>
      </c>
      <c r="K45" s="151">
        <v>42628.467644999997</v>
      </c>
      <c r="L45" s="146" t="s">
        <v>107</v>
      </c>
      <c r="M45" s="146">
        <v>60</v>
      </c>
      <c r="N45" s="151">
        <v>7476</v>
      </c>
      <c r="O45" s="147">
        <v>50000</v>
      </c>
      <c r="P45" s="148">
        <v>5702043</v>
      </c>
      <c r="Q45" s="149">
        <v>7.79</v>
      </c>
      <c r="R45" s="149">
        <v>2.91</v>
      </c>
      <c r="S45" s="149">
        <v>45.49</v>
      </c>
      <c r="T45" s="149">
        <v>469.71</v>
      </c>
      <c r="U45" s="150">
        <v>68</v>
      </c>
      <c r="V45" s="150">
        <v>86</v>
      </c>
      <c r="W45" s="150">
        <v>2</v>
      </c>
      <c r="X45" s="150">
        <v>14</v>
      </c>
      <c r="Y45" s="151">
        <v>70</v>
      </c>
      <c r="Z45" s="189">
        <f>K45/$K$98</f>
        <v>2.6823753739925526E-2</v>
      </c>
      <c r="AA45" s="189">
        <f>Z45*V45</f>
        <v>2.3068428216335954</v>
      </c>
      <c r="AB45" s="190">
        <f t="shared" si="2"/>
        <v>1.6877718117738591E-3</v>
      </c>
      <c r="AC45" s="189">
        <f>AB45*U45</f>
        <v>0.11476848320062241</v>
      </c>
    </row>
    <row r="46" spans="1:184" ht="54.75" customHeight="1" thickBot="1">
      <c r="E46" s="159">
        <v>39</v>
      </c>
      <c r="F46" s="20" t="s">
        <v>108</v>
      </c>
      <c r="G46" s="157" t="s">
        <v>109</v>
      </c>
      <c r="H46" s="350" t="s">
        <v>106</v>
      </c>
      <c r="I46" s="24"/>
      <c r="J46" s="25">
        <v>26795.828597</v>
      </c>
      <c r="K46" s="25">
        <v>31251.175766</v>
      </c>
      <c r="L46" s="7" t="s">
        <v>107</v>
      </c>
      <c r="M46" s="7">
        <v>60</v>
      </c>
      <c r="N46" s="25">
        <v>9101</v>
      </c>
      <c r="O46" s="21">
        <v>50000</v>
      </c>
      <c r="P46" s="22">
        <v>3433818</v>
      </c>
      <c r="Q46" s="23">
        <v>16.66</v>
      </c>
      <c r="R46" s="23">
        <v>7.93</v>
      </c>
      <c r="S46" s="23">
        <v>41.43</v>
      </c>
      <c r="T46" s="23">
        <v>243.57</v>
      </c>
      <c r="U46" s="24">
        <v>43</v>
      </c>
      <c r="V46" s="24">
        <v>9</v>
      </c>
      <c r="W46" s="24">
        <v>5</v>
      </c>
      <c r="X46" s="24">
        <v>91</v>
      </c>
      <c r="Y46" s="25">
        <v>48</v>
      </c>
      <c r="Z46" s="189">
        <f t="shared" ref="Z46:Z97" si="9">K46/$K$98</f>
        <v>1.9664648746261837E-2</v>
      </c>
      <c r="AA46" s="189">
        <f t="shared" ref="AA46:AA97" si="10">Z46*V46</f>
        <v>0.17698183871635653</v>
      </c>
      <c r="AB46" s="190">
        <f t="shared" si="2"/>
        <v>1.2373152603535286E-3</v>
      </c>
      <c r="AC46" s="189">
        <f t="shared" ref="AC46:AC97" si="11">AB46*U46</f>
        <v>5.320455619520173E-2</v>
      </c>
    </row>
    <row r="47" spans="1:184" ht="54.75" customHeight="1" thickBot="1">
      <c r="E47" s="153">
        <v>40</v>
      </c>
      <c r="F47" s="368" t="s">
        <v>110</v>
      </c>
      <c r="G47" s="156" t="s">
        <v>86</v>
      </c>
      <c r="H47" s="356" t="s">
        <v>106</v>
      </c>
      <c r="I47" s="150"/>
      <c r="J47" s="151">
        <v>54960.788135000003</v>
      </c>
      <c r="K47" s="151">
        <v>58153.573643999996</v>
      </c>
      <c r="L47" s="146" t="s">
        <v>111</v>
      </c>
      <c r="M47" s="146">
        <v>60</v>
      </c>
      <c r="N47" s="151">
        <v>14076</v>
      </c>
      <c r="O47" s="147">
        <v>50000</v>
      </c>
      <c r="P47" s="148">
        <v>4131400</v>
      </c>
      <c r="Q47" s="149">
        <v>5.84</v>
      </c>
      <c r="R47" s="149">
        <v>-1.47</v>
      </c>
      <c r="S47" s="149">
        <v>59.37</v>
      </c>
      <c r="T47" s="149">
        <v>313.86</v>
      </c>
      <c r="U47" s="150">
        <v>82</v>
      </c>
      <c r="V47" s="150">
        <v>17</v>
      </c>
      <c r="W47" s="150">
        <v>1</v>
      </c>
      <c r="X47" s="150">
        <v>83</v>
      </c>
      <c r="Y47" s="151">
        <v>83</v>
      </c>
      <c r="Z47" s="189">
        <f t="shared" si="9"/>
        <v>3.6592850381433867E-2</v>
      </c>
      <c r="AA47" s="189">
        <f t="shared" si="10"/>
        <v>0.62207845648437576</v>
      </c>
      <c r="AB47" s="190">
        <f t="shared" si="2"/>
        <v>2.3024511030428907E-3</v>
      </c>
      <c r="AC47" s="189">
        <f t="shared" si="11"/>
        <v>0.18880099044951704</v>
      </c>
    </row>
    <row r="48" spans="1:184" ht="54.75" customHeight="1" thickBot="1">
      <c r="E48" s="159">
        <v>41</v>
      </c>
      <c r="F48" s="20" t="s">
        <v>112</v>
      </c>
      <c r="G48" s="157" t="s">
        <v>113</v>
      </c>
      <c r="H48" s="350" t="s">
        <v>106</v>
      </c>
      <c r="I48" s="24"/>
      <c r="J48" s="25">
        <v>24130.785026000001</v>
      </c>
      <c r="K48" s="25">
        <v>21285.817870999999</v>
      </c>
      <c r="L48" s="7" t="s">
        <v>114</v>
      </c>
      <c r="M48" s="7">
        <v>60</v>
      </c>
      <c r="N48" s="25">
        <v>6296</v>
      </c>
      <c r="O48" s="21">
        <v>50000</v>
      </c>
      <c r="P48" s="22">
        <v>3380847</v>
      </c>
      <c r="Q48" s="23">
        <v>5.57</v>
      </c>
      <c r="R48" s="23">
        <v>6.2</v>
      </c>
      <c r="S48" s="23">
        <v>31.01</v>
      </c>
      <c r="T48" s="23">
        <v>236.52</v>
      </c>
      <c r="U48" s="24">
        <v>13</v>
      </c>
      <c r="V48" s="24">
        <v>6</v>
      </c>
      <c r="W48" s="24">
        <v>3</v>
      </c>
      <c r="X48" s="24">
        <v>94</v>
      </c>
      <c r="Y48" s="25">
        <v>16</v>
      </c>
      <c r="Z48" s="189">
        <f t="shared" si="9"/>
        <v>1.3393996272150304E-2</v>
      </c>
      <c r="AA48" s="189">
        <f t="shared" si="10"/>
        <v>8.0363977632901817E-2</v>
      </c>
      <c r="AB48" s="190">
        <f t="shared" si="2"/>
        <v>8.4276084452310511E-4</v>
      </c>
      <c r="AC48" s="189">
        <f t="shared" si="11"/>
        <v>1.0955890978800367E-2</v>
      </c>
    </row>
    <row r="49" spans="5:29" ht="54.75" customHeight="1" thickBot="1">
      <c r="E49" s="153">
        <v>42</v>
      </c>
      <c r="F49" s="368" t="s">
        <v>115</v>
      </c>
      <c r="G49" s="156" t="s">
        <v>116</v>
      </c>
      <c r="H49" s="356" t="s">
        <v>106</v>
      </c>
      <c r="I49" s="150"/>
      <c r="J49" s="151">
        <v>74509.352022999999</v>
      </c>
      <c r="K49" s="151">
        <v>78418.861703999995</v>
      </c>
      <c r="L49" s="146" t="s">
        <v>117</v>
      </c>
      <c r="M49" s="146">
        <v>58</v>
      </c>
      <c r="N49" s="151">
        <v>9274</v>
      </c>
      <c r="O49" s="147">
        <v>50000</v>
      </c>
      <c r="P49" s="148">
        <v>8455776</v>
      </c>
      <c r="Q49" s="149">
        <v>4.2699999999999996</v>
      </c>
      <c r="R49" s="149">
        <v>6.32</v>
      </c>
      <c r="S49" s="149">
        <v>49.92</v>
      </c>
      <c r="T49" s="149">
        <v>739.59</v>
      </c>
      <c r="U49" s="150">
        <v>134</v>
      </c>
      <c r="V49" s="150">
        <v>33</v>
      </c>
      <c r="W49" s="150">
        <v>5</v>
      </c>
      <c r="X49" s="150">
        <v>67</v>
      </c>
      <c r="Y49" s="151">
        <v>139</v>
      </c>
      <c r="Z49" s="189">
        <f t="shared" si="9"/>
        <v>4.9344683286078571E-2</v>
      </c>
      <c r="AA49" s="189">
        <f t="shared" si="10"/>
        <v>1.6283745484405929</v>
      </c>
      <c r="AB49" s="190">
        <f t="shared" si="2"/>
        <v>3.1048065203190061E-3</v>
      </c>
      <c r="AC49" s="189">
        <f t="shared" si="11"/>
        <v>0.41604407372274682</v>
      </c>
    </row>
    <row r="50" spans="5:29" ht="54.75" customHeight="1" thickBot="1">
      <c r="E50" s="159">
        <v>43</v>
      </c>
      <c r="F50" s="20" t="s">
        <v>118</v>
      </c>
      <c r="G50" s="157" t="s">
        <v>83</v>
      </c>
      <c r="H50" s="350" t="s">
        <v>106</v>
      </c>
      <c r="I50" s="24"/>
      <c r="J50" s="25">
        <v>62544</v>
      </c>
      <c r="K50" s="25">
        <v>65259.122312</v>
      </c>
      <c r="L50" s="7" t="s">
        <v>119</v>
      </c>
      <c r="M50" s="7">
        <v>58</v>
      </c>
      <c r="N50" s="25">
        <v>9874</v>
      </c>
      <c r="O50" s="21">
        <v>50000</v>
      </c>
      <c r="P50" s="22">
        <v>6609188</v>
      </c>
      <c r="Q50" s="23">
        <v>3.68</v>
      </c>
      <c r="R50" s="23">
        <v>-3.72</v>
      </c>
      <c r="S50" s="23">
        <v>38.58</v>
      </c>
      <c r="T50" s="23">
        <v>560.91999999999996</v>
      </c>
      <c r="U50" s="24">
        <v>97</v>
      </c>
      <c r="V50" s="24">
        <v>73</v>
      </c>
      <c r="W50" s="24">
        <v>3</v>
      </c>
      <c r="X50" s="24">
        <v>27</v>
      </c>
      <c r="Y50" s="25">
        <v>100</v>
      </c>
      <c r="Z50" s="189">
        <f t="shared" si="9"/>
        <v>4.1063981955872325E-2</v>
      </c>
      <c r="AA50" s="189">
        <f t="shared" si="10"/>
        <v>2.9976706827786797</v>
      </c>
      <c r="AB50" s="190">
        <f t="shared" si="2"/>
        <v>2.5837782398498909E-3</v>
      </c>
      <c r="AC50" s="189">
        <f t="shared" si="11"/>
        <v>0.2506264892654394</v>
      </c>
    </row>
    <row r="51" spans="5:29" ht="54.75" customHeight="1" thickBot="1">
      <c r="E51" s="153">
        <v>44</v>
      </c>
      <c r="F51" s="368" t="s">
        <v>120</v>
      </c>
      <c r="G51" s="156" t="s">
        <v>121</v>
      </c>
      <c r="H51" s="356" t="s">
        <v>106</v>
      </c>
      <c r="I51" s="150"/>
      <c r="J51" s="151">
        <v>13095.144952000001</v>
      </c>
      <c r="K51" s="151">
        <v>13288.622858000001</v>
      </c>
      <c r="L51" s="146" t="s">
        <v>122</v>
      </c>
      <c r="M51" s="146">
        <v>56</v>
      </c>
      <c r="N51" s="151">
        <v>3578</v>
      </c>
      <c r="O51" s="147">
        <v>50000</v>
      </c>
      <c r="P51" s="148">
        <v>3713981</v>
      </c>
      <c r="Q51" s="149">
        <v>3.68</v>
      </c>
      <c r="R51" s="149">
        <v>7.76</v>
      </c>
      <c r="S51" s="149">
        <v>51.07</v>
      </c>
      <c r="T51" s="149">
        <v>271.14999999999998</v>
      </c>
      <c r="U51" s="150">
        <v>45</v>
      </c>
      <c r="V51" s="150">
        <v>72</v>
      </c>
      <c r="W51" s="150">
        <v>1</v>
      </c>
      <c r="X51" s="150">
        <v>28</v>
      </c>
      <c r="Y51" s="151">
        <v>46</v>
      </c>
      <c r="Z51" s="189">
        <f t="shared" si="9"/>
        <v>8.3618006177040329E-3</v>
      </c>
      <c r="AA51" s="189">
        <f t="shared" si="10"/>
        <v>0.60204964447469034</v>
      </c>
      <c r="AB51" s="190">
        <f t="shared" si="2"/>
        <v>5.2613111181482584E-4</v>
      </c>
      <c r="AC51" s="189">
        <f t="shared" si="11"/>
        <v>2.3675900031667162E-2</v>
      </c>
    </row>
    <row r="52" spans="5:29" ht="54.75" customHeight="1" thickBot="1">
      <c r="E52" s="159">
        <v>45</v>
      </c>
      <c r="F52" s="20" t="s">
        <v>123</v>
      </c>
      <c r="G52" s="157" t="s">
        <v>124</v>
      </c>
      <c r="H52" s="350" t="s">
        <v>106</v>
      </c>
      <c r="I52" s="24"/>
      <c r="J52" s="25">
        <v>9934.2259460000005</v>
      </c>
      <c r="K52" s="25">
        <v>10136.022519</v>
      </c>
      <c r="L52" s="7" t="s">
        <v>125</v>
      </c>
      <c r="M52" s="7">
        <v>56</v>
      </c>
      <c r="N52" s="25">
        <v>5159</v>
      </c>
      <c r="O52" s="21">
        <v>50000</v>
      </c>
      <c r="P52" s="22">
        <v>1964726</v>
      </c>
      <c r="Q52" s="23">
        <v>2.0299999999999998</v>
      </c>
      <c r="R52" s="23">
        <v>-1.87</v>
      </c>
      <c r="S52" s="23">
        <v>8.85</v>
      </c>
      <c r="T52" s="23">
        <v>96.01</v>
      </c>
      <c r="U52" s="24">
        <v>6</v>
      </c>
      <c r="V52" s="24">
        <v>1</v>
      </c>
      <c r="W52" s="24">
        <v>4</v>
      </c>
      <c r="X52" s="24">
        <v>99</v>
      </c>
      <c r="Y52" s="25">
        <v>10</v>
      </c>
      <c r="Z52" s="189">
        <f t="shared" si="9"/>
        <v>6.3780423499197915E-3</v>
      </c>
      <c r="AA52" s="189">
        <f t="shared" si="10"/>
        <v>6.3780423499197915E-3</v>
      </c>
      <c r="AB52" s="190">
        <f t="shared" si="2"/>
        <v>4.0131147179717647E-4</v>
      </c>
      <c r="AC52" s="189">
        <f t="shared" si="11"/>
        <v>2.4078688307830587E-3</v>
      </c>
    </row>
    <row r="53" spans="5:29" ht="54.75" customHeight="1" thickBot="1">
      <c r="E53" s="153">
        <v>46</v>
      </c>
      <c r="F53" s="368" t="s">
        <v>126</v>
      </c>
      <c r="G53" s="156" t="s">
        <v>59</v>
      </c>
      <c r="H53" s="356" t="s">
        <v>106</v>
      </c>
      <c r="I53" s="150"/>
      <c r="J53" s="151">
        <v>47012.948357000001</v>
      </c>
      <c r="K53" s="151">
        <v>51549.360159999997</v>
      </c>
      <c r="L53" s="146" t="s">
        <v>127</v>
      </c>
      <c r="M53" s="146">
        <v>55</v>
      </c>
      <c r="N53" s="151">
        <v>5927</v>
      </c>
      <c r="O53" s="147">
        <v>50000</v>
      </c>
      <c r="P53" s="148">
        <v>8697378</v>
      </c>
      <c r="Q53" s="149">
        <v>7.86</v>
      </c>
      <c r="R53" s="149">
        <v>13.43</v>
      </c>
      <c r="S53" s="149">
        <v>64.290000000000006</v>
      </c>
      <c r="T53" s="149">
        <v>768.59</v>
      </c>
      <c r="U53" s="150">
        <v>78</v>
      </c>
      <c r="V53" s="150">
        <v>76</v>
      </c>
      <c r="W53" s="150">
        <v>2</v>
      </c>
      <c r="X53" s="150">
        <v>24</v>
      </c>
      <c r="Y53" s="151">
        <v>80</v>
      </c>
      <c r="Z53" s="189">
        <f t="shared" si="9"/>
        <v>3.2437181507385331E-2</v>
      </c>
      <c r="AA53" s="189">
        <f t="shared" si="10"/>
        <v>2.465225794561285</v>
      </c>
      <c r="AB53" s="190">
        <f t="shared" si="2"/>
        <v>2.0409731289797199E-3</v>
      </c>
      <c r="AC53" s="189">
        <f t="shared" si="11"/>
        <v>0.15919590406041814</v>
      </c>
    </row>
    <row r="54" spans="5:29" ht="54.75" customHeight="1" thickBot="1">
      <c r="E54" s="159">
        <v>47</v>
      </c>
      <c r="F54" s="20" t="s">
        <v>128</v>
      </c>
      <c r="G54" s="157" t="s">
        <v>129</v>
      </c>
      <c r="H54" s="350" t="s">
        <v>106</v>
      </c>
      <c r="I54" s="24"/>
      <c r="J54" s="25">
        <v>23008.670501000001</v>
      </c>
      <c r="K54" s="25">
        <v>23702.569425999998</v>
      </c>
      <c r="L54" s="7" t="s">
        <v>130</v>
      </c>
      <c r="M54" s="7">
        <v>54</v>
      </c>
      <c r="N54" s="25">
        <v>6013</v>
      </c>
      <c r="O54" s="21">
        <v>50000</v>
      </c>
      <c r="P54" s="22">
        <v>3941887</v>
      </c>
      <c r="Q54" s="23">
        <v>3.03</v>
      </c>
      <c r="R54" s="23">
        <v>-1.88</v>
      </c>
      <c r="S54" s="23">
        <v>46.72</v>
      </c>
      <c r="T54" s="23">
        <v>294.08999999999997</v>
      </c>
      <c r="U54" s="24">
        <v>10</v>
      </c>
      <c r="V54" s="24">
        <v>7</v>
      </c>
      <c r="W54" s="24">
        <v>3</v>
      </c>
      <c r="X54" s="24">
        <v>93</v>
      </c>
      <c r="Y54" s="25">
        <v>13</v>
      </c>
      <c r="Z54" s="189">
        <f t="shared" si="9"/>
        <v>1.4914725309416219E-2</v>
      </c>
      <c r="AA54" s="189">
        <f t="shared" si="10"/>
        <v>0.10440307716591353</v>
      </c>
      <c r="AB54" s="190">
        <f t="shared" si="2"/>
        <v>9.384463189473322E-4</v>
      </c>
      <c r="AC54" s="189">
        <f t="shared" si="11"/>
        <v>9.3844631894733216E-3</v>
      </c>
    </row>
    <row r="55" spans="5:29" ht="54.75" customHeight="1" thickBot="1">
      <c r="E55" s="153">
        <v>48</v>
      </c>
      <c r="F55" s="368" t="s">
        <v>131</v>
      </c>
      <c r="G55" s="156" t="s">
        <v>132</v>
      </c>
      <c r="H55" s="349" t="s">
        <v>106</v>
      </c>
      <c r="I55" s="150"/>
      <c r="J55" s="151">
        <v>26897</v>
      </c>
      <c r="K55" s="151">
        <v>28434.531314</v>
      </c>
      <c r="L55" s="146" t="s">
        <v>133</v>
      </c>
      <c r="M55" s="146">
        <v>51</v>
      </c>
      <c r="N55" s="151">
        <v>9422</v>
      </c>
      <c r="O55" s="147">
        <v>50000</v>
      </c>
      <c r="P55" s="148">
        <v>3017887</v>
      </c>
      <c r="Q55" s="149">
        <v>5.71</v>
      </c>
      <c r="R55" s="149">
        <v>2.04</v>
      </c>
      <c r="S55" s="149">
        <v>35.06</v>
      </c>
      <c r="T55" s="149">
        <v>201.52</v>
      </c>
      <c r="U55" s="150">
        <v>18</v>
      </c>
      <c r="V55" s="150">
        <v>56</v>
      </c>
      <c r="W55" s="150">
        <v>15</v>
      </c>
      <c r="X55" s="150">
        <v>44</v>
      </c>
      <c r="Y55" s="151">
        <v>33</v>
      </c>
      <c r="Z55" s="189">
        <f t="shared" si="9"/>
        <v>1.789228906909579E-2</v>
      </c>
      <c r="AA55" s="189">
        <f t="shared" si="10"/>
        <v>1.0019681878693643</v>
      </c>
      <c r="AB55" s="190">
        <f t="shared" si="2"/>
        <v>1.1257969869437542E-3</v>
      </c>
      <c r="AC55" s="189">
        <f t="shared" si="11"/>
        <v>2.0264345764987576E-2</v>
      </c>
    </row>
    <row r="56" spans="5:29" ht="54.75" customHeight="1" thickBot="1">
      <c r="E56" s="159">
        <v>49</v>
      </c>
      <c r="F56" s="20" t="s">
        <v>134</v>
      </c>
      <c r="G56" s="157" t="s">
        <v>135</v>
      </c>
      <c r="H56" s="358" t="s">
        <v>106</v>
      </c>
      <c r="I56" s="24"/>
      <c r="J56" s="25">
        <v>13042.328513</v>
      </c>
      <c r="K56" s="25">
        <v>14038.381294999999</v>
      </c>
      <c r="L56" s="7" t="s">
        <v>136</v>
      </c>
      <c r="M56" s="7">
        <v>46</v>
      </c>
      <c r="N56" s="25">
        <v>6666</v>
      </c>
      <c r="O56" s="21">
        <v>50000</v>
      </c>
      <c r="P56" s="22">
        <v>2105968</v>
      </c>
      <c r="Q56" s="23">
        <v>7.65</v>
      </c>
      <c r="R56" s="23">
        <v>-1.75</v>
      </c>
      <c r="S56" s="23">
        <v>10.32</v>
      </c>
      <c r="T56" s="23">
        <v>110.18</v>
      </c>
      <c r="U56" s="24">
        <v>21</v>
      </c>
      <c r="V56" s="24">
        <v>8</v>
      </c>
      <c r="W56" s="24">
        <v>2</v>
      </c>
      <c r="X56" s="24">
        <v>92</v>
      </c>
      <c r="Y56" s="25">
        <v>23</v>
      </c>
      <c r="Z56" s="189">
        <f t="shared" si="9"/>
        <v>8.8335824290044513E-3</v>
      </c>
      <c r="AA56" s="189">
        <f t="shared" si="10"/>
        <v>7.066865943203561E-2</v>
      </c>
      <c r="AB56" s="190">
        <f t="shared" si="2"/>
        <v>5.5581599671724268E-4</v>
      </c>
      <c r="AC56" s="189">
        <f t="shared" si="11"/>
        <v>1.1672135931062096E-2</v>
      </c>
    </row>
    <row r="57" spans="5:29" ht="54.75" customHeight="1" thickBot="1">
      <c r="E57" s="153">
        <v>50</v>
      </c>
      <c r="F57" s="368" t="s">
        <v>137</v>
      </c>
      <c r="G57" s="156" t="s">
        <v>138</v>
      </c>
      <c r="H57" s="349" t="s">
        <v>106</v>
      </c>
      <c r="I57" s="150"/>
      <c r="J57" s="151">
        <v>13503</v>
      </c>
      <c r="K57" s="151">
        <v>18206.411255999999</v>
      </c>
      <c r="L57" s="146" t="s">
        <v>139</v>
      </c>
      <c r="M57" s="146">
        <v>45</v>
      </c>
      <c r="N57" s="151">
        <v>6309</v>
      </c>
      <c r="O57" s="147">
        <v>50000</v>
      </c>
      <c r="P57" s="148">
        <v>2885784</v>
      </c>
      <c r="Q57" s="149">
        <v>6.85</v>
      </c>
      <c r="R57" s="149">
        <v>-4.97</v>
      </c>
      <c r="S57" s="149">
        <v>26.5</v>
      </c>
      <c r="T57" s="149">
        <v>187.94</v>
      </c>
      <c r="U57" s="150">
        <v>40</v>
      </c>
      <c r="V57" s="150">
        <v>11</v>
      </c>
      <c r="W57" s="150">
        <v>3</v>
      </c>
      <c r="X57" s="150">
        <v>89</v>
      </c>
      <c r="Y57" s="151">
        <v>43</v>
      </c>
      <c r="Z57" s="189">
        <f t="shared" si="9"/>
        <v>1.1456294795434281E-2</v>
      </c>
      <c r="AA57" s="189">
        <f t="shared" si="10"/>
        <v>0.12601924274977711</v>
      </c>
      <c r="AB57" s="190">
        <f t="shared" si="2"/>
        <v>7.2083913424561715E-4</v>
      </c>
      <c r="AC57" s="189">
        <f t="shared" si="11"/>
        <v>2.8833565369824687E-2</v>
      </c>
    </row>
    <row r="58" spans="5:29" ht="54.75" customHeight="1" thickBot="1">
      <c r="E58" s="159">
        <v>51</v>
      </c>
      <c r="F58" s="20" t="s">
        <v>140</v>
      </c>
      <c r="G58" s="157" t="s">
        <v>141</v>
      </c>
      <c r="H58" s="358" t="s">
        <v>106</v>
      </c>
      <c r="I58" s="24"/>
      <c r="J58" s="25">
        <v>427576.130382</v>
      </c>
      <c r="K58" s="25">
        <v>464662.331642</v>
      </c>
      <c r="L58" s="7" t="s">
        <v>142</v>
      </c>
      <c r="M58" s="7">
        <v>44</v>
      </c>
      <c r="N58" s="25">
        <v>68017</v>
      </c>
      <c r="O58" s="21">
        <v>100000</v>
      </c>
      <c r="P58" s="22">
        <v>6831561</v>
      </c>
      <c r="Q58" s="23">
        <v>7.5</v>
      </c>
      <c r="R58" s="23">
        <v>8.2899999999999991</v>
      </c>
      <c r="S58" s="23">
        <v>79.569999999999993</v>
      </c>
      <c r="T58" s="23">
        <v>583.16</v>
      </c>
      <c r="U58" s="24">
        <v>239</v>
      </c>
      <c r="V58" s="24">
        <v>89</v>
      </c>
      <c r="W58" s="24">
        <v>7</v>
      </c>
      <c r="X58" s="24">
        <v>11</v>
      </c>
      <c r="Y58" s="25">
        <v>246</v>
      </c>
      <c r="Z58" s="189">
        <f t="shared" si="9"/>
        <v>0.29238648829654906</v>
      </c>
      <c r="AA58" s="189">
        <f t="shared" si="10"/>
        <v>26.022397458392867</v>
      </c>
      <c r="AB58" s="190">
        <f t="shared" si="2"/>
        <v>1.8397189218000664E-2</v>
      </c>
      <c r="AC58" s="189">
        <f t="shared" si="11"/>
        <v>4.3969282231021589</v>
      </c>
    </row>
    <row r="59" spans="5:29" ht="54.75" customHeight="1" thickBot="1">
      <c r="E59" s="153">
        <v>52</v>
      </c>
      <c r="F59" s="368" t="s">
        <v>143</v>
      </c>
      <c r="G59" s="156" t="s">
        <v>144</v>
      </c>
      <c r="H59" s="349" t="s">
        <v>106</v>
      </c>
      <c r="I59" s="150"/>
      <c r="J59" s="151">
        <v>27896.077453999998</v>
      </c>
      <c r="K59" s="151">
        <v>31224.129615000002</v>
      </c>
      <c r="L59" s="146" t="s">
        <v>145</v>
      </c>
      <c r="M59" s="146">
        <v>44</v>
      </c>
      <c r="N59" s="151">
        <v>13697</v>
      </c>
      <c r="O59" s="147">
        <v>50000</v>
      </c>
      <c r="P59" s="148">
        <v>2279632</v>
      </c>
      <c r="Q59" s="149">
        <v>11.94</v>
      </c>
      <c r="R59" s="149">
        <v>5.69</v>
      </c>
      <c r="S59" s="149">
        <v>43.37</v>
      </c>
      <c r="T59" s="149">
        <v>127.65</v>
      </c>
      <c r="U59" s="150">
        <v>11</v>
      </c>
      <c r="V59" s="150">
        <v>8</v>
      </c>
      <c r="W59" s="150">
        <v>3</v>
      </c>
      <c r="X59" s="150">
        <v>92</v>
      </c>
      <c r="Y59" s="151">
        <v>14</v>
      </c>
      <c r="Z59" s="189">
        <f t="shared" si="9"/>
        <v>1.9647630088681214E-2</v>
      </c>
      <c r="AA59" s="189">
        <f t="shared" si="10"/>
        <v>0.15718104070944972</v>
      </c>
      <c r="AB59" s="190">
        <f t="shared" si="2"/>
        <v>1.2362444329511711E-3</v>
      </c>
      <c r="AC59" s="189">
        <f t="shared" si="11"/>
        <v>1.3598688762462882E-2</v>
      </c>
    </row>
    <row r="60" spans="5:29" ht="54.75" customHeight="1" thickBot="1">
      <c r="E60" s="159">
        <v>53</v>
      </c>
      <c r="F60" s="20" t="s">
        <v>146</v>
      </c>
      <c r="G60" s="157" t="s">
        <v>147</v>
      </c>
      <c r="H60" s="358" t="s">
        <v>106</v>
      </c>
      <c r="I60" s="24"/>
      <c r="J60" s="25">
        <v>9320.3047650000008</v>
      </c>
      <c r="K60" s="25">
        <v>10242.481661</v>
      </c>
      <c r="L60" s="7" t="s">
        <v>148</v>
      </c>
      <c r="M60" s="7">
        <v>42</v>
      </c>
      <c r="N60" s="25">
        <v>5091</v>
      </c>
      <c r="O60" s="21">
        <v>50000</v>
      </c>
      <c r="P60" s="22">
        <v>2011880</v>
      </c>
      <c r="Q60" s="23">
        <v>9.92</v>
      </c>
      <c r="R60" s="23">
        <v>4.18</v>
      </c>
      <c r="S60" s="23">
        <v>28.91</v>
      </c>
      <c r="T60" s="23">
        <v>101.19</v>
      </c>
      <c r="U60" s="24">
        <v>9</v>
      </c>
      <c r="V60" s="24">
        <v>2</v>
      </c>
      <c r="W60" s="24">
        <v>17</v>
      </c>
      <c r="X60" s="24">
        <v>98</v>
      </c>
      <c r="Y60" s="25">
        <v>26</v>
      </c>
      <c r="Z60" s="189">
        <f t="shared" si="9"/>
        <v>6.445031241759696E-3</v>
      </c>
      <c r="AA60" s="189">
        <f t="shared" si="10"/>
        <v>1.2890062483519392E-2</v>
      </c>
      <c r="AB60" s="190">
        <f t="shared" si="2"/>
        <v>4.0552646588210472E-4</v>
      </c>
      <c r="AC60" s="189">
        <f t="shared" si="11"/>
        <v>3.6497381929389426E-3</v>
      </c>
    </row>
    <row r="61" spans="5:29" ht="54.75" customHeight="1" thickBot="1">
      <c r="E61" s="153">
        <v>54</v>
      </c>
      <c r="F61" s="368" t="s">
        <v>149</v>
      </c>
      <c r="G61" s="156" t="s">
        <v>20</v>
      </c>
      <c r="H61" s="349" t="s">
        <v>106</v>
      </c>
      <c r="I61" s="150"/>
      <c r="J61" s="151">
        <v>10053.450575999999</v>
      </c>
      <c r="K61" s="151">
        <v>10240.891811</v>
      </c>
      <c r="L61" s="146" t="s">
        <v>150</v>
      </c>
      <c r="M61" s="146">
        <v>40</v>
      </c>
      <c r="N61" s="151">
        <v>4092</v>
      </c>
      <c r="O61" s="147">
        <v>50000</v>
      </c>
      <c r="P61" s="148">
        <v>2502662</v>
      </c>
      <c r="Q61" s="149">
        <v>2.14</v>
      </c>
      <c r="R61" s="149">
        <v>-6.12</v>
      </c>
      <c r="S61" s="149">
        <v>12.99</v>
      </c>
      <c r="T61" s="149">
        <v>149.56</v>
      </c>
      <c r="U61" s="150">
        <v>5</v>
      </c>
      <c r="V61" s="150">
        <v>3</v>
      </c>
      <c r="W61" s="150">
        <v>5</v>
      </c>
      <c r="X61" s="150">
        <v>97</v>
      </c>
      <c r="Y61" s="151">
        <v>10</v>
      </c>
      <c r="Z61" s="189">
        <f t="shared" si="9"/>
        <v>6.4440308364615605E-3</v>
      </c>
      <c r="AA61" s="189">
        <f t="shared" si="10"/>
        <v>1.9332092509384682E-2</v>
      </c>
      <c r="AB61" s="190">
        <f t="shared" si="2"/>
        <v>4.0546351958909474E-4</v>
      </c>
      <c r="AC61" s="189">
        <f t="shared" si="11"/>
        <v>2.0273175979454738E-3</v>
      </c>
    </row>
    <row r="62" spans="5:29" ht="54.75" customHeight="1" thickBot="1">
      <c r="E62" s="159">
        <v>55</v>
      </c>
      <c r="F62" s="20" t="s">
        <v>151</v>
      </c>
      <c r="G62" s="157" t="s">
        <v>152</v>
      </c>
      <c r="H62" s="358" t="s">
        <v>106</v>
      </c>
      <c r="I62" s="24"/>
      <c r="J62" s="25">
        <v>22242.291000000001</v>
      </c>
      <c r="K62" s="25">
        <v>23762.749583000001</v>
      </c>
      <c r="L62" s="7" t="s">
        <v>153</v>
      </c>
      <c r="M62" s="7">
        <v>40</v>
      </c>
      <c r="N62" s="25">
        <v>6147</v>
      </c>
      <c r="O62" s="21">
        <v>50000</v>
      </c>
      <c r="P62" s="22">
        <v>3865747</v>
      </c>
      <c r="Q62" s="23">
        <v>8.5</v>
      </c>
      <c r="R62" s="23">
        <v>1.1599999999999999</v>
      </c>
      <c r="S62" s="23">
        <v>51.14</v>
      </c>
      <c r="T62" s="23">
        <v>286.58</v>
      </c>
      <c r="U62" s="24">
        <v>67</v>
      </c>
      <c r="V62" s="24">
        <v>74</v>
      </c>
      <c r="W62" s="24">
        <v>3</v>
      </c>
      <c r="X62" s="24">
        <v>26</v>
      </c>
      <c r="Y62" s="25">
        <v>70</v>
      </c>
      <c r="Z62" s="189">
        <f t="shared" si="9"/>
        <v>1.4952593377413437E-2</v>
      </c>
      <c r="AA62" s="189">
        <f t="shared" si="10"/>
        <v>1.1064919099285944</v>
      </c>
      <c r="AB62" s="190">
        <f t="shared" si="2"/>
        <v>9.4082900775187901E-4</v>
      </c>
      <c r="AC62" s="189">
        <f t="shared" si="11"/>
        <v>6.3035543519375889E-2</v>
      </c>
    </row>
    <row r="63" spans="5:29" ht="54.75" customHeight="1" thickBot="1">
      <c r="E63" s="153">
        <v>56</v>
      </c>
      <c r="F63" s="368" t="s">
        <v>154</v>
      </c>
      <c r="G63" s="156" t="s">
        <v>155</v>
      </c>
      <c r="H63" s="349" t="s">
        <v>106</v>
      </c>
      <c r="I63" s="150"/>
      <c r="J63" s="151">
        <v>6725</v>
      </c>
      <c r="K63" s="151">
        <v>7319.8158659999999</v>
      </c>
      <c r="L63" s="146" t="s">
        <v>156</v>
      </c>
      <c r="M63" s="146">
        <v>37</v>
      </c>
      <c r="N63" s="151">
        <v>3597</v>
      </c>
      <c r="O63" s="147">
        <v>50000</v>
      </c>
      <c r="P63" s="148">
        <v>2034978</v>
      </c>
      <c r="Q63" s="149">
        <v>4.5</v>
      </c>
      <c r="R63" s="149">
        <v>-2.33</v>
      </c>
      <c r="S63" s="149">
        <v>8.83</v>
      </c>
      <c r="T63" s="149">
        <v>102.6</v>
      </c>
      <c r="U63" s="150">
        <v>30</v>
      </c>
      <c r="V63" s="150">
        <v>57</v>
      </c>
      <c r="W63" s="150">
        <v>5</v>
      </c>
      <c r="X63" s="150">
        <v>43</v>
      </c>
      <c r="Y63" s="151">
        <v>35</v>
      </c>
      <c r="Z63" s="189">
        <f t="shared" si="9"/>
        <v>4.6059581556226427E-3</v>
      </c>
      <c r="AA63" s="189">
        <f t="shared" si="10"/>
        <v>0.26253961487049066</v>
      </c>
      <c r="AB63" s="190">
        <f t="shared" si="2"/>
        <v>2.8981053198751122E-4</v>
      </c>
      <c r="AC63" s="189">
        <f t="shared" si="11"/>
        <v>8.6943159596253369E-3</v>
      </c>
    </row>
    <row r="64" spans="5:29" ht="54.75" customHeight="1" thickBot="1">
      <c r="E64" s="159">
        <v>57</v>
      </c>
      <c r="F64" s="20" t="s">
        <v>157</v>
      </c>
      <c r="G64" s="157" t="s">
        <v>35</v>
      </c>
      <c r="H64" s="358" t="s">
        <v>106</v>
      </c>
      <c r="I64" s="24"/>
      <c r="J64" s="25">
        <v>11517.001534000001</v>
      </c>
      <c r="K64" s="25">
        <v>11918.577359000001</v>
      </c>
      <c r="L64" s="7" t="s">
        <v>158</v>
      </c>
      <c r="M64" s="7">
        <v>36</v>
      </c>
      <c r="N64" s="25">
        <v>5935</v>
      </c>
      <c r="O64" s="21">
        <v>50000</v>
      </c>
      <c r="P64" s="22">
        <v>2008185</v>
      </c>
      <c r="Q64" s="23">
        <v>3.49</v>
      </c>
      <c r="R64" s="23">
        <v>-5.35</v>
      </c>
      <c r="S64" s="23">
        <v>20.57</v>
      </c>
      <c r="T64" s="23">
        <v>100.83</v>
      </c>
      <c r="U64" s="24">
        <v>16</v>
      </c>
      <c r="V64" s="24">
        <v>8</v>
      </c>
      <c r="W64" s="24">
        <v>6</v>
      </c>
      <c r="X64" s="24">
        <v>92</v>
      </c>
      <c r="Y64" s="25">
        <v>22</v>
      </c>
      <c r="Z64" s="189">
        <f t="shared" si="9"/>
        <v>7.4997062214495645E-3</v>
      </c>
      <c r="AA64" s="189">
        <f t="shared" si="10"/>
        <v>5.9997649771596516E-2</v>
      </c>
      <c r="AB64" s="190">
        <f t="shared" si="2"/>
        <v>4.7188745020079948E-4</v>
      </c>
      <c r="AC64" s="189">
        <f t="shared" si="11"/>
        <v>7.5501992032127917E-3</v>
      </c>
    </row>
    <row r="65" spans="5:29" ht="54.75" customHeight="1" thickBot="1">
      <c r="E65" s="153">
        <v>58</v>
      </c>
      <c r="F65" s="368" t="s">
        <v>159</v>
      </c>
      <c r="G65" s="156" t="s">
        <v>160</v>
      </c>
      <c r="H65" s="349" t="s">
        <v>106</v>
      </c>
      <c r="I65" s="150"/>
      <c r="J65" s="151">
        <v>16074</v>
      </c>
      <c r="K65" s="151">
        <v>17224.513771999998</v>
      </c>
      <c r="L65" s="146" t="s">
        <v>158</v>
      </c>
      <c r="M65" s="146">
        <v>36</v>
      </c>
      <c r="N65" s="151">
        <v>5683</v>
      </c>
      <c r="O65" s="147">
        <v>50000</v>
      </c>
      <c r="P65" s="148">
        <v>3030884</v>
      </c>
      <c r="Q65" s="149">
        <v>7.9</v>
      </c>
      <c r="R65" s="149">
        <v>-3.05</v>
      </c>
      <c r="S65" s="149">
        <v>53.27</v>
      </c>
      <c r="T65" s="149">
        <v>202.79</v>
      </c>
      <c r="U65" s="150">
        <v>25</v>
      </c>
      <c r="V65" s="150">
        <v>6</v>
      </c>
      <c r="W65" s="150">
        <v>3</v>
      </c>
      <c r="X65" s="150">
        <v>94</v>
      </c>
      <c r="Y65" s="151">
        <v>28</v>
      </c>
      <c r="Z65" s="189">
        <f t="shared" si="9"/>
        <v>1.0838440629809406E-2</v>
      </c>
      <c r="AA65" s="189">
        <f t="shared" si="10"/>
        <v>6.5030643778856437E-2</v>
      </c>
      <c r="AB65" s="190">
        <f t="shared" si="2"/>
        <v>6.8196326121757844E-4</v>
      </c>
      <c r="AC65" s="189">
        <f t="shared" si="11"/>
        <v>1.704908153043946E-2</v>
      </c>
    </row>
    <row r="66" spans="5:29" ht="54.75" customHeight="1" thickBot="1">
      <c r="E66" s="159">
        <v>59</v>
      </c>
      <c r="F66" s="20" t="s">
        <v>161</v>
      </c>
      <c r="G66" s="157" t="s">
        <v>162</v>
      </c>
      <c r="H66" s="358" t="s">
        <v>106</v>
      </c>
      <c r="I66" s="24"/>
      <c r="J66" s="25">
        <v>23005</v>
      </c>
      <c r="K66" s="25">
        <v>25422.492276000001</v>
      </c>
      <c r="L66" s="7" t="s">
        <v>163</v>
      </c>
      <c r="M66" s="7">
        <v>36</v>
      </c>
      <c r="N66" s="25">
        <v>8154</v>
      </c>
      <c r="O66" s="21">
        <v>50000</v>
      </c>
      <c r="P66" s="22">
        <v>3117794</v>
      </c>
      <c r="Q66" s="23">
        <v>9.6</v>
      </c>
      <c r="R66" s="23">
        <v>42.22</v>
      </c>
      <c r="S66" s="23">
        <v>74.22</v>
      </c>
      <c r="T66" s="23">
        <v>211.78</v>
      </c>
      <c r="U66" s="24">
        <v>27</v>
      </c>
      <c r="V66" s="24">
        <v>88</v>
      </c>
      <c r="W66" s="24">
        <v>1</v>
      </c>
      <c r="X66" s="24">
        <v>12</v>
      </c>
      <c r="Y66" s="25">
        <v>28</v>
      </c>
      <c r="Z66" s="189">
        <f t="shared" si="9"/>
        <v>1.5996978309084673E-2</v>
      </c>
      <c r="AA66" s="189">
        <f t="shared" si="10"/>
        <v>1.4077340911994511</v>
      </c>
      <c r="AB66" s="190">
        <f t="shared" si="2"/>
        <v>1.0065425341064113E-3</v>
      </c>
      <c r="AC66" s="189">
        <f t="shared" si="11"/>
        <v>2.7176648420873105E-2</v>
      </c>
    </row>
    <row r="67" spans="5:29" ht="54.75" customHeight="1" thickBot="1">
      <c r="E67" s="153">
        <v>60</v>
      </c>
      <c r="F67" s="368" t="s">
        <v>164</v>
      </c>
      <c r="G67" s="156" t="s">
        <v>165</v>
      </c>
      <c r="H67" s="349" t="s">
        <v>106</v>
      </c>
      <c r="I67" s="150"/>
      <c r="J67" s="151">
        <v>8638</v>
      </c>
      <c r="K67" s="151">
        <v>9303.6051019999995</v>
      </c>
      <c r="L67" s="146" t="s">
        <v>163</v>
      </c>
      <c r="M67" s="146">
        <v>36</v>
      </c>
      <c r="N67" s="151">
        <v>5258</v>
      </c>
      <c r="O67" s="147">
        <v>50000</v>
      </c>
      <c r="P67" s="148">
        <v>1769419</v>
      </c>
      <c r="Q67" s="149">
        <v>7.72</v>
      </c>
      <c r="R67" s="149">
        <v>5.21</v>
      </c>
      <c r="S67" s="149">
        <v>26.14</v>
      </c>
      <c r="T67" s="149">
        <v>75.819999999999993</v>
      </c>
      <c r="U67" s="150">
        <v>23</v>
      </c>
      <c r="V67" s="150">
        <v>4</v>
      </c>
      <c r="W67" s="150">
        <v>2</v>
      </c>
      <c r="X67" s="150">
        <v>96</v>
      </c>
      <c r="Y67" s="151">
        <v>25</v>
      </c>
      <c r="Z67" s="189">
        <f t="shared" si="9"/>
        <v>5.8542477817363891E-3</v>
      </c>
      <c r="AA67" s="189">
        <f t="shared" si="10"/>
        <v>2.3416991126945556E-2</v>
      </c>
      <c r="AB67" s="190">
        <f t="shared" si="2"/>
        <v>3.683539030723951E-4</v>
      </c>
      <c r="AC67" s="189">
        <f t="shared" si="11"/>
        <v>8.4721397706650874E-3</v>
      </c>
    </row>
    <row r="68" spans="5:29" ht="54.75" customHeight="1" thickBot="1">
      <c r="E68" s="159">
        <v>61</v>
      </c>
      <c r="F68" s="20" t="s">
        <v>166</v>
      </c>
      <c r="G68" s="157" t="s">
        <v>167</v>
      </c>
      <c r="H68" s="358" t="s">
        <v>106</v>
      </c>
      <c r="I68" s="24"/>
      <c r="J68" s="25">
        <v>6709.2491309999996</v>
      </c>
      <c r="K68" s="25">
        <v>7148.7253250000003</v>
      </c>
      <c r="L68" s="7" t="s">
        <v>31</v>
      </c>
      <c r="M68" s="7">
        <v>36</v>
      </c>
      <c r="N68" s="25">
        <v>2611</v>
      </c>
      <c r="O68" s="21">
        <v>50000</v>
      </c>
      <c r="P68" s="22">
        <v>2737926</v>
      </c>
      <c r="Q68" s="23">
        <v>6.59</v>
      </c>
      <c r="R68" s="23">
        <v>4.43</v>
      </c>
      <c r="S68" s="23">
        <v>32.17</v>
      </c>
      <c r="T68" s="23">
        <v>173.66</v>
      </c>
      <c r="U68" s="24">
        <v>22</v>
      </c>
      <c r="V68" s="24">
        <v>62</v>
      </c>
      <c r="W68" s="24">
        <v>1</v>
      </c>
      <c r="X68" s="24">
        <v>38</v>
      </c>
      <c r="Y68" s="25">
        <v>23</v>
      </c>
      <c r="Z68" s="189">
        <f t="shared" si="9"/>
        <v>4.4983002736355832E-3</v>
      </c>
      <c r="AA68" s="189">
        <f t="shared" si="10"/>
        <v>0.27889461696540618</v>
      </c>
      <c r="AB68" s="190">
        <f t="shared" si="2"/>
        <v>2.8303661285990667E-4</v>
      </c>
      <c r="AC68" s="189">
        <f t="shared" si="11"/>
        <v>6.2268054829179471E-3</v>
      </c>
    </row>
    <row r="69" spans="5:29" ht="54.75" customHeight="1" thickBot="1">
      <c r="E69" s="153">
        <v>62</v>
      </c>
      <c r="F69" s="368" t="s">
        <v>168</v>
      </c>
      <c r="G69" s="156" t="s">
        <v>169</v>
      </c>
      <c r="H69" s="349" t="s">
        <v>106</v>
      </c>
      <c r="I69" s="150"/>
      <c r="J69" s="151">
        <v>23328</v>
      </c>
      <c r="K69" s="151">
        <v>23883.339932999999</v>
      </c>
      <c r="L69" s="146" t="s">
        <v>170</v>
      </c>
      <c r="M69" s="146">
        <v>35</v>
      </c>
      <c r="N69" s="151">
        <v>9117</v>
      </c>
      <c r="O69" s="147">
        <v>50000</v>
      </c>
      <c r="P69" s="148">
        <v>2619649</v>
      </c>
      <c r="Q69" s="149">
        <v>2.5</v>
      </c>
      <c r="R69" s="149">
        <v>0.41</v>
      </c>
      <c r="S69" s="149">
        <v>18.11</v>
      </c>
      <c r="T69" s="149">
        <v>161.34</v>
      </c>
      <c r="U69" s="150">
        <v>23</v>
      </c>
      <c r="V69" s="150">
        <v>13</v>
      </c>
      <c r="W69" s="150">
        <v>9</v>
      </c>
      <c r="X69" s="150">
        <v>87</v>
      </c>
      <c r="Y69" s="151">
        <v>32</v>
      </c>
      <c r="Z69" s="189">
        <f t="shared" si="9"/>
        <v>1.502847426243021E-2</v>
      </c>
      <c r="AA69" s="189">
        <f t="shared" si="10"/>
        <v>0.19537016541159272</v>
      </c>
      <c r="AB69" s="190">
        <f t="shared" ref="AB69:AB97" si="12">K69/$K$99</f>
        <v>9.4560349308400228E-4</v>
      </c>
      <c r="AC69" s="189">
        <f t="shared" si="11"/>
        <v>2.1748880340932052E-2</v>
      </c>
    </row>
    <row r="70" spans="5:29" ht="54.75" customHeight="1" thickBot="1">
      <c r="E70" s="159">
        <v>63</v>
      </c>
      <c r="F70" s="20" t="s">
        <v>172</v>
      </c>
      <c r="G70" s="157" t="s">
        <v>173</v>
      </c>
      <c r="H70" s="350" t="s">
        <v>106</v>
      </c>
      <c r="I70" s="24"/>
      <c r="J70" s="25">
        <v>9391.8079440000001</v>
      </c>
      <c r="K70" s="25">
        <v>9666.7336959999993</v>
      </c>
      <c r="L70" s="7" t="s">
        <v>174</v>
      </c>
      <c r="M70" s="7">
        <v>35</v>
      </c>
      <c r="N70" s="25">
        <v>6102</v>
      </c>
      <c r="O70" s="21">
        <v>50000</v>
      </c>
      <c r="P70" s="22">
        <v>1584191</v>
      </c>
      <c r="Q70" s="23">
        <v>3.83</v>
      </c>
      <c r="R70" s="23">
        <v>-1.82</v>
      </c>
      <c r="S70" s="23">
        <v>-2.06</v>
      </c>
      <c r="T70" s="23">
        <v>58.16</v>
      </c>
      <c r="U70" s="24">
        <v>50</v>
      </c>
      <c r="V70" s="24">
        <v>83</v>
      </c>
      <c r="W70" s="24">
        <v>1</v>
      </c>
      <c r="X70" s="24">
        <v>17</v>
      </c>
      <c r="Y70" s="25">
        <v>51</v>
      </c>
      <c r="Z70" s="189">
        <f t="shared" si="9"/>
        <v>6.0827446646761606E-3</v>
      </c>
      <c r="AA70" s="189">
        <f t="shared" si="10"/>
        <v>0.5048678071681213</v>
      </c>
      <c r="AB70" s="190">
        <f t="shared" si="12"/>
        <v>3.8273110776354611E-4</v>
      </c>
      <c r="AC70" s="189">
        <f t="shared" si="11"/>
        <v>1.9136555388177306E-2</v>
      </c>
    </row>
    <row r="71" spans="5:29" ht="54.75" customHeight="1" thickBot="1">
      <c r="E71" s="153">
        <v>64</v>
      </c>
      <c r="F71" s="368" t="s">
        <v>175</v>
      </c>
      <c r="G71" s="156" t="s">
        <v>176</v>
      </c>
      <c r="H71" s="356" t="s">
        <v>106</v>
      </c>
      <c r="I71" s="150"/>
      <c r="J71" s="151">
        <v>18688</v>
      </c>
      <c r="K71" s="151">
        <v>19932.915011000001</v>
      </c>
      <c r="L71" s="146" t="s">
        <v>177</v>
      </c>
      <c r="M71" s="146">
        <v>33</v>
      </c>
      <c r="N71" s="151">
        <v>9871</v>
      </c>
      <c r="O71" s="147">
        <v>50000</v>
      </c>
      <c r="P71" s="148">
        <v>2019341</v>
      </c>
      <c r="Q71" s="149">
        <v>2.95</v>
      </c>
      <c r="R71" s="149">
        <v>3.11</v>
      </c>
      <c r="S71" s="149">
        <v>33.700000000000003</v>
      </c>
      <c r="T71" s="149">
        <v>101.64</v>
      </c>
      <c r="U71" s="150">
        <v>30</v>
      </c>
      <c r="V71" s="150">
        <v>25</v>
      </c>
      <c r="W71" s="150">
        <v>2</v>
      </c>
      <c r="X71" s="150">
        <v>75</v>
      </c>
      <c r="Y71" s="151">
        <v>32</v>
      </c>
      <c r="Z71" s="189">
        <f t="shared" si="9"/>
        <v>1.2542688797227794E-2</v>
      </c>
      <c r="AA71" s="189">
        <f t="shared" si="10"/>
        <v>0.31356721993069486</v>
      </c>
      <c r="AB71" s="190">
        <f t="shared" si="12"/>
        <v>7.891959045353066E-4</v>
      </c>
      <c r="AC71" s="189">
        <f t="shared" si="11"/>
        <v>2.3675877136059197E-2</v>
      </c>
    </row>
    <row r="72" spans="5:29" ht="54.75" customHeight="1" thickBot="1">
      <c r="E72" s="159">
        <v>65</v>
      </c>
      <c r="F72" s="20" t="s">
        <v>178</v>
      </c>
      <c r="G72" s="157" t="s">
        <v>65</v>
      </c>
      <c r="H72" s="350" t="s">
        <v>106</v>
      </c>
      <c r="I72" s="24"/>
      <c r="J72" s="25">
        <v>8136.5626339999999</v>
      </c>
      <c r="K72" s="25">
        <v>8896.1182850000005</v>
      </c>
      <c r="L72" s="7" t="s">
        <v>179</v>
      </c>
      <c r="M72" s="7">
        <v>32</v>
      </c>
      <c r="N72" s="25">
        <v>3878</v>
      </c>
      <c r="O72" s="21">
        <v>50000</v>
      </c>
      <c r="P72" s="22">
        <v>2293996</v>
      </c>
      <c r="Q72" s="23">
        <v>9.35</v>
      </c>
      <c r="R72" s="23">
        <v>10.95</v>
      </c>
      <c r="S72" s="23">
        <v>45.4</v>
      </c>
      <c r="T72" s="23">
        <v>129.16999999999999</v>
      </c>
      <c r="U72" s="24">
        <v>41</v>
      </c>
      <c r="V72" s="24">
        <v>28</v>
      </c>
      <c r="W72" s="24">
        <v>2</v>
      </c>
      <c r="X72" s="24">
        <v>72</v>
      </c>
      <c r="Y72" s="25">
        <v>43</v>
      </c>
      <c r="Z72" s="189">
        <f t="shared" si="9"/>
        <v>5.5978387050015814E-3</v>
      </c>
      <c r="AA72" s="189">
        <f t="shared" si="10"/>
        <v>0.15673948374004429</v>
      </c>
      <c r="AB72" s="190">
        <f t="shared" si="12"/>
        <v>3.5222044105988668E-4</v>
      </c>
      <c r="AC72" s="189">
        <f t="shared" si="11"/>
        <v>1.4441038083455354E-2</v>
      </c>
    </row>
    <row r="73" spans="5:29" ht="54.75" customHeight="1" thickBot="1">
      <c r="E73" s="153">
        <v>66</v>
      </c>
      <c r="F73" s="368" t="s">
        <v>180</v>
      </c>
      <c r="G73" s="156" t="s">
        <v>28</v>
      </c>
      <c r="H73" s="356" t="s">
        <v>106</v>
      </c>
      <c r="I73" s="150"/>
      <c r="J73" s="151">
        <v>13518.455464000001</v>
      </c>
      <c r="K73" s="151">
        <v>14429.55077</v>
      </c>
      <c r="L73" s="146" t="s">
        <v>181</v>
      </c>
      <c r="M73" s="146">
        <v>32</v>
      </c>
      <c r="N73" s="151">
        <v>7633</v>
      </c>
      <c r="O73" s="147">
        <v>50000</v>
      </c>
      <c r="P73" s="148">
        <v>1890416</v>
      </c>
      <c r="Q73" s="149">
        <v>6.72</v>
      </c>
      <c r="R73" s="149">
        <v>3.8</v>
      </c>
      <c r="S73" s="149">
        <v>24.7</v>
      </c>
      <c r="T73" s="149">
        <v>88.35</v>
      </c>
      <c r="U73" s="150">
        <v>64</v>
      </c>
      <c r="V73" s="150">
        <v>18</v>
      </c>
      <c r="W73" s="150">
        <v>10</v>
      </c>
      <c r="X73" s="150">
        <v>82</v>
      </c>
      <c r="Y73" s="151">
        <v>74</v>
      </c>
      <c r="Z73" s="189">
        <f t="shared" si="9"/>
        <v>9.0797238984880891E-3</v>
      </c>
      <c r="AA73" s="189">
        <f t="shared" si="10"/>
        <v>0.1634350301727856</v>
      </c>
      <c r="AB73" s="190">
        <f t="shared" si="12"/>
        <v>5.7130341275643537E-4</v>
      </c>
      <c r="AC73" s="189">
        <f t="shared" si="11"/>
        <v>3.6563418416411864E-2</v>
      </c>
    </row>
    <row r="74" spans="5:29" ht="54.75" customHeight="1" thickBot="1">
      <c r="E74" s="159">
        <v>67</v>
      </c>
      <c r="F74" s="20" t="s">
        <v>182</v>
      </c>
      <c r="G74" s="157" t="s">
        <v>132</v>
      </c>
      <c r="H74" s="350" t="s">
        <v>106</v>
      </c>
      <c r="I74" s="24"/>
      <c r="J74" s="25">
        <v>36920</v>
      </c>
      <c r="K74" s="25">
        <v>38315.717519999998</v>
      </c>
      <c r="L74" s="7" t="s">
        <v>183</v>
      </c>
      <c r="M74" s="7">
        <v>31</v>
      </c>
      <c r="N74" s="25">
        <v>18192</v>
      </c>
      <c r="O74" s="21">
        <v>50000</v>
      </c>
      <c r="P74" s="22">
        <v>2106185</v>
      </c>
      <c r="Q74" s="23">
        <v>3.79</v>
      </c>
      <c r="R74" s="23">
        <v>5.23</v>
      </c>
      <c r="S74" s="23">
        <v>27.39</v>
      </c>
      <c r="T74" s="23">
        <v>110.35</v>
      </c>
      <c r="U74" s="24">
        <v>75</v>
      </c>
      <c r="V74" s="24">
        <v>62</v>
      </c>
      <c r="W74" s="24">
        <v>5</v>
      </c>
      <c r="X74" s="24">
        <v>38</v>
      </c>
      <c r="Y74" s="25">
        <v>80</v>
      </c>
      <c r="Z74" s="189">
        <f t="shared" si="9"/>
        <v>2.4109976921621291E-2</v>
      </c>
      <c r="AA74" s="189">
        <f t="shared" si="10"/>
        <v>1.49481856914052</v>
      </c>
      <c r="AB74" s="190">
        <f t="shared" si="12"/>
        <v>1.5170188268714578E-3</v>
      </c>
      <c r="AC74" s="189">
        <f t="shared" si="11"/>
        <v>0.11377641201535933</v>
      </c>
    </row>
    <row r="75" spans="5:29" ht="54.75" customHeight="1" thickBot="1">
      <c r="E75" s="153">
        <v>68</v>
      </c>
      <c r="F75" s="368" t="s">
        <v>184</v>
      </c>
      <c r="G75" s="156" t="s">
        <v>185</v>
      </c>
      <c r="H75" s="356" t="s">
        <v>106</v>
      </c>
      <c r="I75" s="150"/>
      <c r="J75" s="151">
        <v>7266</v>
      </c>
      <c r="K75" s="151">
        <v>11129.10219</v>
      </c>
      <c r="L75" s="146" t="s">
        <v>186</v>
      </c>
      <c r="M75" s="146">
        <v>29</v>
      </c>
      <c r="N75" s="151">
        <v>6102</v>
      </c>
      <c r="O75" s="147">
        <v>50000</v>
      </c>
      <c r="P75" s="148">
        <v>1823845</v>
      </c>
      <c r="Q75" s="149">
        <v>0.79</v>
      </c>
      <c r="R75" s="149">
        <v>-3.92</v>
      </c>
      <c r="S75" s="149">
        <v>15.11</v>
      </c>
      <c r="T75" s="149">
        <v>82.4</v>
      </c>
      <c r="U75" s="150">
        <v>13</v>
      </c>
      <c r="V75" s="150">
        <v>3</v>
      </c>
      <c r="W75" s="150">
        <v>4</v>
      </c>
      <c r="X75" s="150">
        <v>97</v>
      </c>
      <c r="Y75" s="151">
        <v>17</v>
      </c>
      <c r="Z75" s="189">
        <f t="shared" si="9"/>
        <v>7.0029328517521913E-3</v>
      </c>
      <c r="AA75" s="189">
        <f t="shared" si="10"/>
        <v>2.1008798555256572E-2</v>
      </c>
      <c r="AB75" s="190">
        <f t="shared" si="12"/>
        <v>4.4063007666746086E-4</v>
      </c>
      <c r="AC75" s="189">
        <f t="shared" si="11"/>
        <v>5.7281909966769911E-3</v>
      </c>
    </row>
    <row r="76" spans="5:29" ht="54.75" customHeight="1" thickBot="1">
      <c r="E76" s="159">
        <v>69</v>
      </c>
      <c r="F76" s="20" t="s">
        <v>187</v>
      </c>
      <c r="G76" s="157" t="s">
        <v>188</v>
      </c>
      <c r="H76" s="350" t="s">
        <v>106</v>
      </c>
      <c r="I76" s="24"/>
      <c r="J76" s="25">
        <v>8800</v>
      </c>
      <c r="K76" s="25">
        <v>9263.3993190000001</v>
      </c>
      <c r="L76" s="7" t="s">
        <v>186</v>
      </c>
      <c r="M76" s="7">
        <v>29</v>
      </c>
      <c r="N76" s="25">
        <v>4839</v>
      </c>
      <c r="O76" s="21">
        <v>50000</v>
      </c>
      <c r="P76" s="22">
        <v>1914321</v>
      </c>
      <c r="Q76" s="23">
        <v>5.28</v>
      </c>
      <c r="R76" s="23">
        <v>-6.09</v>
      </c>
      <c r="S76" s="23">
        <v>23.83</v>
      </c>
      <c r="T76" s="23">
        <v>90.99</v>
      </c>
      <c r="U76" s="24">
        <v>10</v>
      </c>
      <c r="V76" s="24">
        <v>7</v>
      </c>
      <c r="W76" s="24">
        <v>3</v>
      </c>
      <c r="X76" s="24">
        <v>93</v>
      </c>
      <c r="Y76" s="25">
        <v>13</v>
      </c>
      <c r="Z76" s="189">
        <f t="shared" si="9"/>
        <v>5.8289484904014508E-3</v>
      </c>
      <c r="AA76" s="189">
        <f t="shared" si="10"/>
        <v>4.0802639432810157E-2</v>
      </c>
      <c r="AB76" s="190">
        <f t="shared" si="12"/>
        <v>3.6676205164149677E-4</v>
      </c>
      <c r="AC76" s="189">
        <f t="shared" si="11"/>
        <v>3.6676205164149676E-3</v>
      </c>
    </row>
    <row r="77" spans="5:29" ht="54.75" customHeight="1" thickBot="1">
      <c r="E77" s="153">
        <v>70</v>
      </c>
      <c r="F77" s="368" t="s">
        <v>189</v>
      </c>
      <c r="G77" s="156" t="s">
        <v>190</v>
      </c>
      <c r="H77" s="356" t="s">
        <v>106</v>
      </c>
      <c r="I77" s="150"/>
      <c r="J77" s="151">
        <v>20275.827903000001</v>
      </c>
      <c r="K77" s="151">
        <v>20623.635103000001</v>
      </c>
      <c r="L77" s="146" t="s">
        <v>191</v>
      </c>
      <c r="M77" s="146">
        <v>28</v>
      </c>
      <c r="N77" s="151">
        <v>9656</v>
      </c>
      <c r="O77" s="147">
        <v>50000</v>
      </c>
      <c r="P77" s="148">
        <v>2135836</v>
      </c>
      <c r="Q77" s="149">
        <v>1.65</v>
      </c>
      <c r="R77" s="149">
        <v>-5.23</v>
      </c>
      <c r="S77" s="149">
        <v>35.07</v>
      </c>
      <c r="T77" s="149">
        <v>112.45</v>
      </c>
      <c r="U77" s="150">
        <v>26</v>
      </c>
      <c r="V77" s="150">
        <v>12</v>
      </c>
      <c r="W77" s="150">
        <v>5</v>
      </c>
      <c r="X77" s="150">
        <v>88</v>
      </c>
      <c r="Y77" s="151">
        <v>31</v>
      </c>
      <c r="Z77" s="189">
        <f t="shared" si="9"/>
        <v>1.2977321020119809E-2</v>
      </c>
      <c r="AA77" s="189">
        <f t="shared" si="10"/>
        <v>0.1557278522414377</v>
      </c>
      <c r="AB77" s="190">
        <f t="shared" si="12"/>
        <v>8.1654330793745969E-4</v>
      </c>
      <c r="AC77" s="189">
        <f t="shared" si="11"/>
        <v>2.1230126006373952E-2</v>
      </c>
    </row>
    <row r="78" spans="5:29" ht="54.75" customHeight="1" thickBot="1">
      <c r="E78" s="159">
        <v>71</v>
      </c>
      <c r="F78" s="20" t="s">
        <v>192</v>
      </c>
      <c r="G78" s="157" t="s">
        <v>193</v>
      </c>
      <c r="H78" s="350" t="s">
        <v>106</v>
      </c>
      <c r="I78" s="24"/>
      <c r="J78" s="25">
        <v>8524.7818520000001</v>
      </c>
      <c r="K78" s="25">
        <v>8783.5262409999996</v>
      </c>
      <c r="L78" s="7" t="s">
        <v>191</v>
      </c>
      <c r="M78" s="7">
        <v>28</v>
      </c>
      <c r="N78" s="25">
        <v>4693</v>
      </c>
      <c r="O78" s="21">
        <v>50000</v>
      </c>
      <c r="P78" s="22">
        <v>1871623</v>
      </c>
      <c r="Q78" s="23">
        <v>3.05</v>
      </c>
      <c r="R78" s="23">
        <v>-0.82</v>
      </c>
      <c r="S78" s="23">
        <v>21.09</v>
      </c>
      <c r="T78" s="23">
        <v>86.1</v>
      </c>
      <c r="U78" s="24">
        <v>30</v>
      </c>
      <c r="V78" s="24">
        <v>35</v>
      </c>
      <c r="W78" s="24">
        <v>5</v>
      </c>
      <c r="X78" s="24">
        <v>65</v>
      </c>
      <c r="Y78" s="25">
        <v>35</v>
      </c>
      <c r="Z78" s="189">
        <f t="shared" si="9"/>
        <v>5.5269907147223645E-3</v>
      </c>
      <c r="AA78" s="189">
        <f t="shared" si="10"/>
        <v>0.19344467501528276</v>
      </c>
      <c r="AB78" s="190">
        <f t="shared" si="12"/>
        <v>3.4776262944733409E-4</v>
      </c>
      <c r="AC78" s="189">
        <f t="shared" si="11"/>
        <v>1.0432878883420022E-2</v>
      </c>
    </row>
    <row r="79" spans="5:29" ht="54.75" customHeight="1" thickBot="1">
      <c r="E79" s="153">
        <v>72</v>
      </c>
      <c r="F79" s="368" t="s">
        <v>194</v>
      </c>
      <c r="G79" s="156" t="s">
        <v>195</v>
      </c>
      <c r="H79" s="356" t="s">
        <v>106</v>
      </c>
      <c r="I79" s="150"/>
      <c r="J79" s="151">
        <v>9331.6178029999992</v>
      </c>
      <c r="K79" s="151">
        <v>10077.833473999999</v>
      </c>
      <c r="L79" s="146" t="s">
        <v>196</v>
      </c>
      <c r="M79" s="146">
        <v>27</v>
      </c>
      <c r="N79" s="151">
        <v>5111</v>
      </c>
      <c r="O79" s="147">
        <v>50000</v>
      </c>
      <c r="P79" s="148">
        <v>1971793</v>
      </c>
      <c r="Q79" s="149">
        <v>10.34</v>
      </c>
      <c r="R79" s="149">
        <v>-0.54</v>
      </c>
      <c r="S79" s="149">
        <v>55.72</v>
      </c>
      <c r="T79" s="149">
        <v>95.17</v>
      </c>
      <c r="U79" s="150">
        <v>25</v>
      </c>
      <c r="V79" s="150">
        <v>31</v>
      </c>
      <c r="W79" s="150">
        <v>2</v>
      </c>
      <c r="X79" s="150">
        <v>69</v>
      </c>
      <c r="Y79" s="151">
        <v>27</v>
      </c>
      <c r="Z79" s="189">
        <f t="shared" si="9"/>
        <v>6.3414271793619413E-3</v>
      </c>
      <c r="AA79" s="189">
        <f t="shared" si="10"/>
        <v>0.19658424256022017</v>
      </c>
      <c r="AB79" s="190">
        <f t="shared" si="12"/>
        <v>3.9900761629097084E-4</v>
      </c>
      <c r="AC79" s="189">
        <f t="shared" si="11"/>
        <v>9.9751904072742717E-3</v>
      </c>
    </row>
    <row r="80" spans="5:29" ht="54.75" customHeight="1" thickBot="1">
      <c r="E80" s="159">
        <v>73</v>
      </c>
      <c r="F80" s="20" t="s">
        <v>197</v>
      </c>
      <c r="G80" s="157" t="s">
        <v>198</v>
      </c>
      <c r="H80" s="350" t="s">
        <v>106</v>
      </c>
      <c r="I80" s="24"/>
      <c r="J80" s="25">
        <v>41292.301841</v>
      </c>
      <c r="K80" s="25">
        <v>52401.879193000001</v>
      </c>
      <c r="L80" s="7" t="s">
        <v>199</v>
      </c>
      <c r="M80" s="7">
        <v>26</v>
      </c>
      <c r="N80" s="25">
        <v>17022</v>
      </c>
      <c r="O80" s="21">
        <v>50000</v>
      </c>
      <c r="P80" s="22">
        <v>3083008</v>
      </c>
      <c r="Q80" s="23">
        <v>9.75</v>
      </c>
      <c r="R80" s="23">
        <v>16.72</v>
      </c>
      <c r="S80" s="23">
        <v>75.42</v>
      </c>
      <c r="T80" s="23">
        <v>208.33</v>
      </c>
      <c r="U80" s="24">
        <v>163</v>
      </c>
      <c r="V80" s="24">
        <v>86</v>
      </c>
      <c r="W80" s="24">
        <v>6</v>
      </c>
      <c r="X80" s="24">
        <v>14</v>
      </c>
      <c r="Y80" s="25">
        <v>169</v>
      </c>
      <c r="Z80" s="189">
        <f t="shared" si="9"/>
        <v>3.2973624918634099E-2</v>
      </c>
      <c r="AA80" s="189">
        <f t="shared" si="10"/>
        <v>2.8357317430025324</v>
      </c>
      <c r="AB80" s="190">
        <f t="shared" si="12"/>
        <v>2.0747265729195909E-3</v>
      </c>
      <c r="AC80" s="189">
        <f t="shared" si="11"/>
        <v>0.33818043138589332</v>
      </c>
    </row>
    <row r="81" spans="3:29" ht="54.75" customHeight="1" thickBot="1">
      <c r="E81" s="153">
        <v>74</v>
      </c>
      <c r="F81" s="368" t="s">
        <v>200</v>
      </c>
      <c r="G81" s="156" t="s">
        <v>59</v>
      </c>
      <c r="H81" s="356" t="s">
        <v>106</v>
      </c>
      <c r="I81" s="150"/>
      <c r="J81" s="151">
        <v>41999.181316000002</v>
      </c>
      <c r="K81" s="151">
        <v>48332.868953999998</v>
      </c>
      <c r="L81" s="146" t="s">
        <v>201</v>
      </c>
      <c r="M81" s="146">
        <v>26</v>
      </c>
      <c r="N81" s="151">
        <v>20716</v>
      </c>
      <c r="O81" s="147">
        <v>100000</v>
      </c>
      <c r="P81" s="148">
        <v>2333118</v>
      </c>
      <c r="Q81" s="149">
        <v>8.34</v>
      </c>
      <c r="R81" s="149">
        <v>7.48</v>
      </c>
      <c r="S81" s="149">
        <v>79.64</v>
      </c>
      <c r="T81" s="149">
        <v>132.13</v>
      </c>
      <c r="U81" s="150">
        <v>240</v>
      </c>
      <c r="V81" s="150">
        <v>92</v>
      </c>
      <c r="W81" s="150">
        <v>3</v>
      </c>
      <c r="X81" s="150">
        <v>8</v>
      </c>
      <c r="Y81" s="151">
        <v>243</v>
      </c>
      <c r="Z81" s="189">
        <f t="shared" si="9"/>
        <v>3.0413220225575101E-2</v>
      </c>
      <c r="AA81" s="189">
        <f t="shared" si="10"/>
        <v>2.7980162607529095</v>
      </c>
      <c r="AB81" s="190">
        <f t="shared" si="12"/>
        <v>1.9136238835056791E-3</v>
      </c>
      <c r="AC81" s="189">
        <f t="shared" si="11"/>
        <v>0.45926973204136301</v>
      </c>
    </row>
    <row r="82" spans="3:29" ht="54.75" customHeight="1" thickBot="1">
      <c r="E82" s="159">
        <v>75</v>
      </c>
      <c r="F82" s="20" t="s">
        <v>202</v>
      </c>
      <c r="G82" s="157" t="s">
        <v>59</v>
      </c>
      <c r="H82" s="350" t="s">
        <v>106</v>
      </c>
      <c r="I82" s="24"/>
      <c r="J82" s="25">
        <v>7332.0503779999999</v>
      </c>
      <c r="K82" s="25">
        <v>4774.3410560000002</v>
      </c>
      <c r="L82" s="7" t="s">
        <v>203</v>
      </c>
      <c r="M82" s="7">
        <v>24</v>
      </c>
      <c r="N82" s="25">
        <v>3511</v>
      </c>
      <c r="O82" s="21">
        <v>50000</v>
      </c>
      <c r="P82" s="22">
        <v>1359824</v>
      </c>
      <c r="Q82" s="23">
        <v>8.9</v>
      </c>
      <c r="R82" s="23">
        <v>4.9400000000000004</v>
      </c>
      <c r="S82" s="23">
        <v>25.7</v>
      </c>
      <c r="T82" s="23">
        <v>35.47</v>
      </c>
      <c r="U82" s="24">
        <v>20</v>
      </c>
      <c r="V82" s="24">
        <v>55</v>
      </c>
      <c r="W82" s="24">
        <v>2</v>
      </c>
      <c r="X82" s="24">
        <v>45</v>
      </c>
      <c r="Y82" s="25">
        <v>22</v>
      </c>
      <c r="Z82" s="189">
        <f t="shared" si="9"/>
        <v>3.0042306428432258E-3</v>
      </c>
      <c r="AA82" s="189">
        <f t="shared" si="10"/>
        <v>0.16523268535637742</v>
      </c>
      <c r="AB82" s="190">
        <f t="shared" si="12"/>
        <v>1.8902856938740053E-4</v>
      </c>
      <c r="AC82" s="189">
        <f t="shared" si="11"/>
        <v>3.7805713877480107E-3</v>
      </c>
    </row>
    <row r="83" spans="3:29" ht="54.75" customHeight="1" thickBot="1">
      <c r="E83" s="153">
        <v>76</v>
      </c>
      <c r="F83" s="368" t="s">
        <v>204</v>
      </c>
      <c r="G83" s="156" t="s">
        <v>205</v>
      </c>
      <c r="H83" s="356" t="s">
        <v>106</v>
      </c>
      <c r="I83" s="150"/>
      <c r="J83" s="151">
        <v>4398.0553129999998</v>
      </c>
      <c r="K83" s="151">
        <v>4616.8165429999999</v>
      </c>
      <c r="L83" s="146" t="s">
        <v>206</v>
      </c>
      <c r="M83" s="146">
        <v>24</v>
      </c>
      <c r="N83" s="151">
        <v>5127</v>
      </c>
      <c r="O83" s="147">
        <v>50000</v>
      </c>
      <c r="P83" s="148">
        <v>900491</v>
      </c>
      <c r="Q83" s="149">
        <v>4.99</v>
      </c>
      <c r="R83" s="149">
        <v>1.1299999999999999</v>
      </c>
      <c r="S83" s="149">
        <v>-16.829999999999998</v>
      </c>
      <c r="T83" s="149">
        <v>-10.19</v>
      </c>
      <c r="U83" s="150">
        <v>9</v>
      </c>
      <c r="V83" s="150">
        <v>65</v>
      </c>
      <c r="W83" s="150">
        <v>2</v>
      </c>
      <c r="X83" s="150">
        <v>35</v>
      </c>
      <c r="Y83" s="151">
        <v>11</v>
      </c>
      <c r="Z83" s="189">
        <f t="shared" si="9"/>
        <v>2.9051091172959823E-3</v>
      </c>
      <c r="AA83" s="189">
        <f t="shared" si="10"/>
        <v>0.18883209262423886</v>
      </c>
      <c r="AB83" s="190">
        <f t="shared" si="12"/>
        <v>1.8279176456206946E-4</v>
      </c>
      <c r="AC83" s="189">
        <f t="shared" si="11"/>
        <v>1.6451258810586252E-3</v>
      </c>
    </row>
    <row r="84" spans="3:29" ht="54.75" customHeight="1" thickBot="1">
      <c r="E84" s="159">
        <v>77</v>
      </c>
      <c r="F84" s="20" t="s">
        <v>207</v>
      </c>
      <c r="G84" s="157" t="s">
        <v>208</v>
      </c>
      <c r="H84" s="350" t="s">
        <v>106</v>
      </c>
      <c r="I84" s="24"/>
      <c r="J84" s="25">
        <v>4986</v>
      </c>
      <c r="K84" s="25">
        <v>5504.1028150000002</v>
      </c>
      <c r="L84" s="7" t="s">
        <v>38</v>
      </c>
      <c r="M84" s="7">
        <v>24</v>
      </c>
      <c r="N84" s="25">
        <v>5005</v>
      </c>
      <c r="O84" s="21">
        <v>50000</v>
      </c>
      <c r="P84" s="22">
        <v>1099721</v>
      </c>
      <c r="Q84" s="23">
        <v>9.85</v>
      </c>
      <c r="R84" s="23">
        <v>0.51</v>
      </c>
      <c r="S84" s="23">
        <v>-11.32</v>
      </c>
      <c r="T84" s="23">
        <v>9.5</v>
      </c>
      <c r="U84" s="24">
        <v>28</v>
      </c>
      <c r="V84" s="24">
        <v>13</v>
      </c>
      <c r="W84" s="24">
        <v>1</v>
      </c>
      <c r="X84" s="24">
        <v>87</v>
      </c>
      <c r="Y84" s="25">
        <v>29</v>
      </c>
      <c r="Z84" s="189">
        <f t="shared" si="9"/>
        <v>3.4634296427989951E-3</v>
      </c>
      <c r="AA84" s="189">
        <f t="shared" si="10"/>
        <v>4.502458535638694E-2</v>
      </c>
      <c r="AB84" s="190">
        <f t="shared" si="12"/>
        <v>2.1792173384284805E-4</v>
      </c>
      <c r="AC84" s="189">
        <f t="shared" si="11"/>
        <v>6.1018085475997453E-3</v>
      </c>
    </row>
    <row r="85" spans="3:29" ht="54.75" customHeight="1" thickBot="1">
      <c r="E85" s="153">
        <v>78</v>
      </c>
      <c r="F85" s="368" t="s">
        <v>209</v>
      </c>
      <c r="G85" s="156" t="s">
        <v>135</v>
      </c>
      <c r="H85" s="356" t="s">
        <v>106</v>
      </c>
      <c r="I85" s="150"/>
      <c r="J85" s="151">
        <v>11626.465990999999</v>
      </c>
      <c r="K85" s="151">
        <v>12630.790136</v>
      </c>
      <c r="L85" s="146" t="s">
        <v>210</v>
      </c>
      <c r="M85" s="146">
        <v>23</v>
      </c>
      <c r="N85" s="151">
        <v>15229</v>
      </c>
      <c r="O85" s="147">
        <v>50000</v>
      </c>
      <c r="P85" s="148">
        <v>829391</v>
      </c>
      <c r="Q85" s="149">
        <v>8.66</v>
      </c>
      <c r="R85" s="149">
        <v>-1.86</v>
      </c>
      <c r="S85" s="149">
        <v>10.31</v>
      </c>
      <c r="T85" s="149">
        <v>-17.22</v>
      </c>
      <c r="U85" s="150">
        <v>261</v>
      </c>
      <c r="V85" s="150">
        <v>31</v>
      </c>
      <c r="W85" s="150">
        <v>6</v>
      </c>
      <c r="X85" s="150">
        <v>69</v>
      </c>
      <c r="Y85" s="151">
        <v>267</v>
      </c>
      <c r="Z85" s="189">
        <f t="shared" si="9"/>
        <v>7.9478626107378682E-3</v>
      </c>
      <c r="AA85" s="189">
        <f t="shared" si="10"/>
        <v>0.24638374093287391</v>
      </c>
      <c r="AB85" s="190">
        <f t="shared" si="12"/>
        <v>5.0008580485469401E-4</v>
      </c>
      <c r="AC85" s="189">
        <f t="shared" si="11"/>
        <v>0.13052239506707514</v>
      </c>
    </row>
    <row r="86" spans="3:29" ht="54.75" customHeight="1" thickBot="1">
      <c r="E86" s="159">
        <v>79</v>
      </c>
      <c r="F86" s="20" t="s">
        <v>211</v>
      </c>
      <c r="G86" s="157" t="s">
        <v>212</v>
      </c>
      <c r="H86" s="350" t="s">
        <v>106</v>
      </c>
      <c r="I86" s="24"/>
      <c r="J86" s="25">
        <v>7074.5017550000002</v>
      </c>
      <c r="K86" s="25">
        <v>7537.614947</v>
      </c>
      <c r="L86" s="7" t="s">
        <v>87</v>
      </c>
      <c r="M86" s="7">
        <v>23</v>
      </c>
      <c r="N86" s="25">
        <v>5592</v>
      </c>
      <c r="O86" s="21">
        <v>50000</v>
      </c>
      <c r="P86" s="22">
        <v>1347928</v>
      </c>
      <c r="Q86" s="23">
        <v>6.57</v>
      </c>
      <c r="R86" s="23">
        <v>0.76</v>
      </c>
      <c r="S86" s="23">
        <v>18.260000000000002</v>
      </c>
      <c r="T86" s="23">
        <v>34.520000000000003</v>
      </c>
      <c r="U86" s="24">
        <v>24</v>
      </c>
      <c r="V86" s="24">
        <v>11</v>
      </c>
      <c r="W86" s="24">
        <v>3</v>
      </c>
      <c r="X86" s="24">
        <v>89</v>
      </c>
      <c r="Y86" s="25">
        <v>27</v>
      </c>
      <c r="Z86" s="189">
        <f t="shared" si="9"/>
        <v>4.7430071568248088E-3</v>
      </c>
      <c r="AA86" s="189">
        <f t="shared" si="10"/>
        <v>5.2173078725072895E-2</v>
      </c>
      <c r="AB86" s="190">
        <f t="shared" si="12"/>
        <v>2.9843376359422297E-4</v>
      </c>
      <c r="AC86" s="189">
        <f t="shared" si="11"/>
        <v>7.1624103262613514E-3</v>
      </c>
    </row>
    <row r="87" spans="3:29" ht="54.75" customHeight="1" thickBot="1">
      <c r="E87" s="153">
        <v>80</v>
      </c>
      <c r="F87" s="368" t="s">
        <v>213</v>
      </c>
      <c r="G87" s="156" t="s">
        <v>214</v>
      </c>
      <c r="H87" s="356" t="s">
        <v>106</v>
      </c>
      <c r="I87" s="150"/>
      <c r="J87" s="151">
        <v>11960.881715</v>
      </c>
      <c r="K87" s="151">
        <v>12352.60929</v>
      </c>
      <c r="L87" s="146" t="s">
        <v>215</v>
      </c>
      <c r="M87" s="146">
        <v>22</v>
      </c>
      <c r="N87" s="151">
        <v>6249</v>
      </c>
      <c r="O87" s="147">
        <v>50000</v>
      </c>
      <c r="P87" s="148">
        <v>1976733</v>
      </c>
      <c r="Q87" s="149">
        <v>4.57</v>
      </c>
      <c r="R87" s="149">
        <v>4.76</v>
      </c>
      <c r="S87" s="149">
        <v>49.93</v>
      </c>
      <c r="T87" s="149">
        <v>97.54</v>
      </c>
      <c r="U87" s="150">
        <v>30</v>
      </c>
      <c r="V87" s="150">
        <v>26</v>
      </c>
      <c r="W87" s="150">
        <v>2</v>
      </c>
      <c r="X87" s="150">
        <v>74</v>
      </c>
      <c r="Y87" s="151">
        <v>32</v>
      </c>
      <c r="Z87" s="189">
        <f t="shared" si="9"/>
        <v>7.7728186806954201E-3</v>
      </c>
      <c r="AA87" s="189">
        <f t="shared" si="10"/>
        <v>0.20209328569808091</v>
      </c>
      <c r="AB87" s="190">
        <f t="shared" si="12"/>
        <v>4.8907190225880109E-4</v>
      </c>
      <c r="AC87" s="189">
        <f t="shared" si="11"/>
        <v>1.4672157067764032E-2</v>
      </c>
    </row>
    <row r="88" spans="3:29" ht="54.75" customHeight="1" thickBot="1">
      <c r="E88" s="159">
        <v>81</v>
      </c>
      <c r="F88" s="20" t="s">
        <v>216</v>
      </c>
      <c r="G88" s="157" t="s">
        <v>217</v>
      </c>
      <c r="H88" s="350" t="s">
        <v>106</v>
      </c>
      <c r="I88" s="24"/>
      <c r="J88" s="25">
        <v>5971.9468420000003</v>
      </c>
      <c r="K88" s="25">
        <v>6130.0955270000004</v>
      </c>
      <c r="L88" s="7" t="s">
        <v>218</v>
      </c>
      <c r="M88" s="7">
        <v>21</v>
      </c>
      <c r="N88" s="25">
        <v>5012</v>
      </c>
      <c r="O88" s="21">
        <v>50000</v>
      </c>
      <c r="P88" s="22">
        <v>1223084</v>
      </c>
      <c r="Q88" s="23">
        <v>2.73</v>
      </c>
      <c r="R88" s="23">
        <v>-1.79</v>
      </c>
      <c r="S88" s="23">
        <v>5.08</v>
      </c>
      <c r="T88" s="23">
        <v>21.77</v>
      </c>
      <c r="U88" s="24">
        <v>4</v>
      </c>
      <c r="V88" s="24">
        <v>1</v>
      </c>
      <c r="W88" s="24">
        <v>2</v>
      </c>
      <c r="X88" s="24">
        <v>99</v>
      </c>
      <c r="Y88" s="25">
        <v>6</v>
      </c>
      <c r="Z88" s="189">
        <f t="shared" si="9"/>
        <v>3.8573324799713662E-3</v>
      </c>
      <c r="AA88" s="189">
        <f t="shared" si="10"/>
        <v>3.8573324799713662E-3</v>
      </c>
      <c r="AB88" s="190">
        <f t="shared" si="12"/>
        <v>2.4270641206511099E-4</v>
      </c>
      <c r="AC88" s="189">
        <f t="shared" si="11"/>
        <v>9.7082564826044394E-4</v>
      </c>
    </row>
    <row r="89" spans="3:29" ht="54.75" customHeight="1" thickBot="1">
      <c r="C89" s="185"/>
      <c r="D89" s="185"/>
      <c r="E89" s="153">
        <v>82</v>
      </c>
      <c r="F89" s="368" t="s">
        <v>219</v>
      </c>
      <c r="G89" s="156" t="s">
        <v>220</v>
      </c>
      <c r="H89" s="356" t="s">
        <v>106</v>
      </c>
      <c r="I89" s="150"/>
      <c r="J89" s="151">
        <v>27384.172933000002</v>
      </c>
      <c r="K89" s="151">
        <v>27806.171720999999</v>
      </c>
      <c r="L89" s="146" t="s">
        <v>221</v>
      </c>
      <c r="M89" s="146">
        <v>20</v>
      </c>
      <c r="N89" s="151">
        <v>19315</v>
      </c>
      <c r="O89" s="147">
        <v>50000</v>
      </c>
      <c r="P89" s="148">
        <v>1439615</v>
      </c>
      <c r="Q89" s="149">
        <v>1.57</v>
      </c>
      <c r="R89" s="149">
        <v>-2.99</v>
      </c>
      <c r="S89" s="149">
        <v>34.200000000000003</v>
      </c>
      <c r="T89" s="149">
        <v>43.96</v>
      </c>
      <c r="U89" s="150">
        <v>15</v>
      </c>
      <c r="V89" s="150">
        <v>4</v>
      </c>
      <c r="W89" s="150">
        <v>9</v>
      </c>
      <c r="X89" s="150">
        <v>96</v>
      </c>
      <c r="Y89" s="151">
        <v>24</v>
      </c>
      <c r="Z89" s="189">
        <f t="shared" si="9"/>
        <v>1.7496896883687763E-2</v>
      </c>
      <c r="AA89" s="189">
        <f t="shared" si="10"/>
        <v>6.9987587534751053E-2</v>
      </c>
      <c r="AB89" s="190">
        <f t="shared" si="12"/>
        <v>1.1009185977519371E-3</v>
      </c>
      <c r="AC89" s="189">
        <f t="shared" si="11"/>
        <v>1.6513778966279057E-2</v>
      </c>
    </row>
    <row r="90" spans="3:29" ht="54.75" customHeight="1" thickBot="1">
      <c r="E90" s="159">
        <v>83</v>
      </c>
      <c r="F90" s="20" t="s">
        <v>222</v>
      </c>
      <c r="G90" s="157" t="s">
        <v>222</v>
      </c>
      <c r="H90" s="350" t="s">
        <v>106</v>
      </c>
      <c r="I90" s="24"/>
      <c r="J90" s="25">
        <v>6965</v>
      </c>
      <c r="K90" s="25">
        <v>7438.8611510000001</v>
      </c>
      <c r="L90" s="7" t="s">
        <v>223</v>
      </c>
      <c r="M90" s="7">
        <v>18</v>
      </c>
      <c r="N90" s="25">
        <v>5527</v>
      </c>
      <c r="O90" s="21">
        <v>50000</v>
      </c>
      <c r="P90" s="22">
        <v>1345913</v>
      </c>
      <c r="Q90" s="23">
        <v>7.39</v>
      </c>
      <c r="R90" s="23">
        <v>2.11</v>
      </c>
      <c r="S90" s="23">
        <v>19.21</v>
      </c>
      <c r="T90" s="23">
        <v>33.69</v>
      </c>
      <c r="U90" s="24">
        <v>8</v>
      </c>
      <c r="V90" s="24">
        <v>2</v>
      </c>
      <c r="W90" s="24">
        <v>3</v>
      </c>
      <c r="X90" s="24">
        <v>98</v>
      </c>
      <c r="Y90" s="25">
        <v>11</v>
      </c>
      <c r="Z90" s="189">
        <f t="shared" si="9"/>
        <v>4.6808668160824045E-3</v>
      </c>
      <c r="AA90" s="189">
        <f t="shared" si="10"/>
        <v>9.3617336321648089E-3</v>
      </c>
      <c r="AB90" s="190">
        <f t="shared" si="12"/>
        <v>2.9452384418115639E-4</v>
      </c>
      <c r="AC90" s="189">
        <f t="shared" si="11"/>
        <v>2.3561907534492511E-3</v>
      </c>
    </row>
    <row r="91" spans="3:29" ht="54.75" customHeight="1" thickBot="1">
      <c r="C91" s="185"/>
      <c r="D91" s="185"/>
      <c r="E91" s="153">
        <v>84</v>
      </c>
      <c r="F91" s="368" t="s">
        <v>224</v>
      </c>
      <c r="G91" s="156" t="s">
        <v>176</v>
      </c>
      <c r="H91" s="356" t="s">
        <v>106</v>
      </c>
      <c r="I91" s="150"/>
      <c r="J91" s="151">
        <v>16349</v>
      </c>
      <c r="K91" s="151">
        <v>17140.829688000002</v>
      </c>
      <c r="L91" s="146" t="s">
        <v>225</v>
      </c>
      <c r="M91" s="146">
        <v>10</v>
      </c>
      <c r="N91" s="151">
        <v>11196</v>
      </c>
      <c r="O91" s="147">
        <v>50000</v>
      </c>
      <c r="P91" s="148">
        <v>1530978</v>
      </c>
      <c r="Q91" s="149">
        <v>2.64</v>
      </c>
      <c r="R91" s="149">
        <v>0.64</v>
      </c>
      <c r="S91" s="149">
        <v>0</v>
      </c>
      <c r="T91" s="149">
        <v>51.97</v>
      </c>
      <c r="U91" s="150">
        <v>9</v>
      </c>
      <c r="V91" s="150">
        <v>11</v>
      </c>
      <c r="W91" s="150">
        <v>5</v>
      </c>
      <c r="X91" s="150">
        <v>89</v>
      </c>
      <c r="Y91" s="151">
        <v>14</v>
      </c>
      <c r="Z91" s="189">
        <f t="shared" si="9"/>
        <v>1.0785782831272977E-2</v>
      </c>
      <c r="AA91" s="189">
        <f t="shared" si="10"/>
        <v>0.11864361114400274</v>
      </c>
      <c r="AB91" s="190">
        <f t="shared" si="12"/>
        <v>6.786499908639378E-4</v>
      </c>
      <c r="AC91" s="189">
        <f t="shared" si="11"/>
        <v>6.1078499177754401E-3</v>
      </c>
    </row>
    <row r="92" spans="3:29" ht="54.75" customHeight="1" thickBot="1">
      <c r="E92" s="159">
        <v>85</v>
      </c>
      <c r="F92" s="20" t="s">
        <v>230</v>
      </c>
      <c r="G92" s="157" t="s">
        <v>231</v>
      </c>
      <c r="H92" s="350" t="s">
        <v>106</v>
      </c>
      <c r="I92" s="24"/>
      <c r="J92" s="25">
        <v>19108</v>
      </c>
      <c r="K92" s="25">
        <v>21098.610745999998</v>
      </c>
      <c r="L92" s="7" t="s">
        <v>243</v>
      </c>
      <c r="M92" s="7">
        <v>8</v>
      </c>
      <c r="N92" s="25">
        <v>10741</v>
      </c>
      <c r="O92" s="21">
        <v>50000</v>
      </c>
      <c r="P92" s="22">
        <v>1964306</v>
      </c>
      <c r="Q92" s="23">
        <v>12.06</v>
      </c>
      <c r="R92" s="23">
        <v>7.21</v>
      </c>
      <c r="S92" s="23">
        <v>0</v>
      </c>
      <c r="T92" s="23">
        <v>94.89</v>
      </c>
      <c r="U92" s="24">
        <v>63</v>
      </c>
      <c r="V92" s="24">
        <v>91</v>
      </c>
      <c r="W92" s="24">
        <v>1</v>
      </c>
      <c r="X92" s="24">
        <v>9</v>
      </c>
      <c r="Y92" s="25">
        <v>64</v>
      </c>
      <c r="Z92" s="189">
        <f t="shared" si="9"/>
        <v>1.3276197108896813E-2</v>
      </c>
      <c r="AA92" s="189">
        <f t="shared" si="10"/>
        <v>1.20813393690961</v>
      </c>
      <c r="AB92" s="190">
        <f t="shared" si="12"/>
        <v>8.3534882795311034E-4</v>
      </c>
      <c r="AC92" s="189">
        <f t="shared" si="11"/>
        <v>5.2626976161045953E-2</v>
      </c>
    </row>
    <row r="93" spans="3:29" ht="54.75" customHeight="1" thickBot="1">
      <c r="C93" s="185"/>
      <c r="D93" s="185"/>
      <c r="E93" s="153">
        <v>86</v>
      </c>
      <c r="F93" s="368" t="s">
        <v>232</v>
      </c>
      <c r="G93" s="156" t="s">
        <v>233</v>
      </c>
      <c r="H93" s="356" t="s">
        <v>106</v>
      </c>
      <c r="I93" s="150"/>
      <c r="J93" s="151">
        <v>18124</v>
      </c>
      <c r="K93" s="151">
        <v>19883.910779999998</v>
      </c>
      <c r="L93" s="146" t="s">
        <v>244</v>
      </c>
      <c r="M93" s="146">
        <v>7</v>
      </c>
      <c r="N93" s="151">
        <v>12420</v>
      </c>
      <c r="O93" s="147">
        <v>50000</v>
      </c>
      <c r="P93" s="148">
        <v>1600959</v>
      </c>
      <c r="Q93" s="149">
        <v>9.52</v>
      </c>
      <c r="R93" s="149">
        <v>-1.65</v>
      </c>
      <c r="S93" s="149">
        <v>0</v>
      </c>
      <c r="T93" s="149">
        <v>60.1</v>
      </c>
      <c r="U93" s="150">
        <v>69</v>
      </c>
      <c r="V93" s="150">
        <v>91</v>
      </c>
      <c r="W93" s="150">
        <v>3</v>
      </c>
      <c r="X93" s="150">
        <v>9</v>
      </c>
      <c r="Y93" s="151">
        <v>72</v>
      </c>
      <c r="Z93" s="189">
        <f t="shared" si="9"/>
        <v>1.2511853125734622E-2</v>
      </c>
      <c r="AA93" s="189">
        <f t="shared" si="10"/>
        <v>1.1385786344418507</v>
      </c>
      <c r="AB93" s="190">
        <f t="shared" si="12"/>
        <v>7.8725569968374513E-4</v>
      </c>
      <c r="AC93" s="189">
        <f t="shared" si="11"/>
        <v>5.4320643278178413E-2</v>
      </c>
    </row>
    <row r="94" spans="3:29" ht="54.75" customHeight="1" thickBot="1">
      <c r="E94" s="159">
        <v>87</v>
      </c>
      <c r="F94" s="20" t="s">
        <v>245</v>
      </c>
      <c r="G94" s="157" t="s">
        <v>246</v>
      </c>
      <c r="H94" s="350" t="s">
        <v>106</v>
      </c>
      <c r="I94" s="24"/>
      <c r="J94" s="25">
        <v>10356.100718</v>
      </c>
      <c r="K94" s="25">
        <v>10415.361562</v>
      </c>
      <c r="L94" s="7" t="s">
        <v>247</v>
      </c>
      <c r="M94" s="7">
        <v>6</v>
      </c>
      <c r="N94" s="25">
        <v>7046</v>
      </c>
      <c r="O94" s="21">
        <v>50000</v>
      </c>
      <c r="P94" s="22">
        <v>1478195</v>
      </c>
      <c r="Q94" s="23">
        <v>6.92</v>
      </c>
      <c r="R94" s="23">
        <v>10.97</v>
      </c>
      <c r="S94" s="23">
        <v>0</v>
      </c>
      <c r="T94" s="23">
        <v>47.83</v>
      </c>
      <c r="U94" s="24">
        <v>38</v>
      </c>
      <c r="V94" s="24">
        <v>57</v>
      </c>
      <c r="W94" s="24">
        <v>5</v>
      </c>
      <c r="X94" s="24">
        <v>43</v>
      </c>
      <c r="Y94" s="25">
        <v>43</v>
      </c>
      <c r="Z94" s="189">
        <f t="shared" si="9"/>
        <v>6.5538150697317674E-3</v>
      </c>
      <c r="AA94" s="189">
        <f t="shared" si="10"/>
        <v>0.37356745897471072</v>
      </c>
      <c r="AB94" s="190">
        <f t="shared" si="12"/>
        <v>4.1237123042208178E-4</v>
      </c>
      <c r="AC94" s="189">
        <f t="shared" si="11"/>
        <v>1.5670106756039106E-2</v>
      </c>
    </row>
    <row r="95" spans="3:29" ht="54.75" customHeight="1" thickBot="1">
      <c r="C95" s="185"/>
      <c r="D95" s="185"/>
      <c r="E95" s="153">
        <v>88</v>
      </c>
      <c r="F95" s="368" t="s">
        <v>228</v>
      </c>
      <c r="G95" s="156" t="s">
        <v>248</v>
      </c>
      <c r="H95" s="356" t="s">
        <v>106</v>
      </c>
      <c r="I95" s="150"/>
      <c r="J95" s="151">
        <v>20314</v>
      </c>
      <c r="K95" s="151">
        <v>21951.819761999999</v>
      </c>
      <c r="L95" s="146" t="s">
        <v>249</v>
      </c>
      <c r="M95" s="146">
        <v>5</v>
      </c>
      <c r="N95" s="151">
        <v>16041</v>
      </c>
      <c r="O95" s="147">
        <v>50000</v>
      </c>
      <c r="P95" s="148">
        <v>1368482</v>
      </c>
      <c r="Q95" s="149">
        <v>8.08</v>
      </c>
      <c r="R95" s="149">
        <v>1.29</v>
      </c>
      <c r="S95" s="149">
        <v>0</v>
      </c>
      <c r="T95" s="149">
        <v>36.86</v>
      </c>
      <c r="U95" s="150">
        <v>26</v>
      </c>
      <c r="V95" s="150">
        <v>9</v>
      </c>
      <c r="W95" s="150">
        <v>2</v>
      </c>
      <c r="X95" s="150">
        <v>91</v>
      </c>
      <c r="Y95" s="151">
        <v>28</v>
      </c>
      <c r="Z95" s="189">
        <f t="shared" si="9"/>
        <v>1.3813074688556954E-2</v>
      </c>
      <c r="AA95" s="189">
        <f t="shared" si="10"/>
        <v>0.12431767219701259</v>
      </c>
      <c r="AB95" s="190">
        <f t="shared" si="12"/>
        <v>8.6912959011299564E-4</v>
      </c>
      <c r="AC95" s="189">
        <f t="shared" si="11"/>
        <v>2.2597369342937886E-2</v>
      </c>
    </row>
    <row r="96" spans="3:29" ht="54.75" customHeight="1" thickBot="1">
      <c r="C96" s="185"/>
      <c r="D96" s="185"/>
      <c r="E96" s="159">
        <v>89</v>
      </c>
      <c r="F96" s="20" t="s">
        <v>251</v>
      </c>
      <c r="G96" s="157" t="s">
        <v>252</v>
      </c>
      <c r="H96" s="358" t="s">
        <v>106</v>
      </c>
      <c r="I96" s="24"/>
      <c r="J96" s="25">
        <v>6154.8835419999996</v>
      </c>
      <c r="K96" s="25">
        <v>5865.956623</v>
      </c>
      <c r="L96" s="7" t="s">
        <v>264</v>
      </c>
      <c r="M96" s="7">
        <v>3</v>
      </c>
      <c r="N96" s="25">
        <v>5633</v>
      </c>
      <c r="O96" s="21">
        <v>50000</v>
      </c>
      <c r="P96" s="22">
        <v>1043067</v>
      </c>
      <c r="Q96" s="23">
        <v>2.0099999999999998</v>
      </c>
      <c r="R96" s="23">
        <v>0</v>
      </c>
      <c r="S96" s="23">
        <v>0</v>
      </c>
      <c r="T96" s="23">
        <v>4.32</v>
      </c>
      <c r="U96" s="24">
        <v>46</v>
      </c>
      <c r="V96" s="24">
        <v>41</v>
      </c>
      <c r="W96" s="24">
        <v>2</v>
      </c>
      <c r="X96" s="24">
        <v>59</v>
      </c>
      <c r="Y96" s="25">
        <v>48</v>
      </c>
      <c r="Z96" s="189">
        <f t="shared" si="9"/>
        <v>3.6911243729140421E-3</v>
      </c>
      <c r="AA96" s="189">
        <f t="shared" si="10"/>
        <v>0.15133609928947572</v>
      </c>
      <c r="AB96" s="190">
        <f t="shared" si="12"/>
        <v>2.3224846644349933E-4</v>
      </c>
      <c r="AC96" s="189">
        <f t="shared" si="11"/>
        <v>1.0683429456400969E-2</v>
      </c>
    </row>
    <row r="97" spans="1:184" ht="54.75" customHeight="1" thickBot="1">
      <c r="C97" s="185"/>
      <c r="D97" s="185"/>
      <c r="E97" s="153">
        <v>90</v>
      </c>
      <c r="F97" s="372" t="s">
        <v>258</v>
      </c>
      <c r="G97" s="156" t="s">
        <v>259</v>
      </c>
      <c r="H97" s="356" t="s">
        <v>106</v>
      </c>
      <c r="I97" s="150"/>
      <c r="J97" s="151">
        <v>50488</v>
      </c>
      <c r="K97" s="151">
        <v>53498.153996000001</v>
      </c>
      <c r="L97" s="146" t="s">
        <v>260</v>
      </c>
      <c r="M97" s="146">
        <v>2</v>
      </c>
      <c r="N97" s="151">
        <v>49948</v>
      </c>
      <c r="O97" s="147">
        <v>50000</v>
      </c>
      <c r="P97" s="148">
        <v>1071077</v>
      </c>
      <c r="Q97" s="149">
        <v>5.55</v>
      </c>
      <c r="R97" s="149">
        <v>0</v>
      </c>
      <c r="S97" s="149">
        <v>0</v>
      </c>
      <c r="T97" s="149">
        <v>7.67</v>
      </c>
      <c r="U97" s="150">
        <v>418</v>
      </c>
      <c r="V97" s="150">
        <v>73</v>
      </c>
      <c r="W97" s="150">
        <v>6</v>
      </c>
      <c r="X97" s="150">
        <v>27</v>
      </c>
      <c r="Y97" s="151">
        <v>424</v>
      </c>
      <c r="Z97" s="189">
        <f t="shared" si="9"/>
        <v>3.3663450450057031E-2</v>
      </c>
      <c r="AA97" s="189">
        <f t="shared" si="10"/>
        <v>2.4574318828541633</v>
      </c>
      <c r="AB97" s="190">
        <f t="shared" si="12"/>
        <v>2.1181309412367888E-3</v>
      </c>
      <c r="AC97" s="189">
        <f t="shared" si="11"/>
        <v>0.88537873343697771</v>
      </c>
    </row>
    <row r="98" spans="1:184" s="315" customFormat="1" ht="87" customHeight="1" thickBot="1">
      <c r="A98" s="304"/>
      <c r="B98" s="304"/>
      <c r="C98" s="304"/>
      <c r="D98" s="304"/>
      <c r="E98" s="373" t="s">
        <v>226</v>
      </c>
      <c r="F98" s="374"/>
      <c r="G98" s="305" t="s">
        <v>69</v>
      </c>
      <c r="H98" s="355" t="s">
        <v>69</v>
      </c>
      <c r="I98" s="306"/>
      <c r="J98" s="310">
        <f>SUM(J45:J97)</f>
        <v>1474815.8869609998</v>
      </c>
      <c r="K98" s="310">
        <f>SUM(K45:K97)</f>
        <v>1589205.8978140005</v>
      </c>
      <c r="L98" s="307" t="s">
        <v>69</v>
      </c>
      <c r="M98" s="308" t="s">
        <v>69</v>
      </c>
      <c r="N98" s="310">
        <f>SUM(N45:N97)</f>
        <v>533977</v>
      </c>
      <c r="O98" s="307" t="s">
        <v>69</v>
      </c>
      <c r="P98" s="326" t="s">
        <v>69</v>
      </c>
      <c r="Q98" s="337">
        <f>AVERAGE(Q45:Q97)</f>
        <v>6.2409433962264149</v>
      </c>
      <c r="R98" s="337">
        <f>AVERAGE(R45:R95)</f>
        <v>2.7562745098039216</v>
      </c>
      <c r="S98" s="337">
        <f>AVERAGE(S45:S90)</f>
        <v>33.205434782608705</v>
      </c>
      <c r="T98" s="337">
        <f>AVERAGE(T45:T95)</f>
        <v>168.75568627450983</v>
      </c>
      <c r="U98" s="310">
        <f>SUM(U45:U97)</f>
        <v>2987</v>
      </c>
      <c r="V98" s="307">
        <v>57.230001051301031</v>
      </c>
      <c r="W98" s="310">
        <f>SUM(W45:W97)</f>
        <v>213</v>
      </c>
      <c r="X98" s="307">
        <f>100-V98</f>
        <v>42.769998948698969</v>
      </c>
      <c r="Y98" s="310">
        <f>SUM(Y45:Y97)</f>
        <v>3200</v>
      </c>
      <c r="Z98" s="311"/>
      <c r="AA98" s="342">
        <f>SUM(AA45:AA97)</f>
        <v>57.230001051301031</v>
      </c>
      <c r="AB98" s="312"/>
      <c r="AC98" s="311"/>
      <c r="AD98" s="313"/>
      <c r="AE98" s="313"/>
      <c r="AF98" s="313"/>
      <c r="AG98" s="314"/>
      <c r="AH98" s="314"/>
      <c r="AI98" s="314"/>
      <c r="AJ98" s="314"/>
      <c r="AK98" s="314"/>
      <c r="AL98" s="314"/>
      <c r="AM98" s="314"/>
      <c r="AN98" s="314"/>
      <c r="AO98" s="314"/>
      <c r="AP98" s="314"/>
      <c r="AQ98" s="314"/>
      <c r="AR98" s="314"/>
      <c r="AS98" s="314"/>
      <c r="AT98" s="314"/>
      <c r="AU98" s="314"/>
      <c r="AV98" s="314"/>
      <c r="AW98" s="314"/>
      <c r="AX98" s="314"/>
      <c r="AY98" s="314"/>
      <c r="AZ98" s="314"/>
      <c r="BA98" s="314"/>
      <c r="BB98" s="314"/>
      <c r="BC98" s="314"/>
      <c r="BD98" s="314"/>
      <c r="BE98" s="314"/>
      <c r="BF98" s="314"/>
      <c r="BG98" s="314"/>
      <c r="BH98" s="314"/>
      <c r="BI98" s="314"/>
      <c r="BJ98" s="314"/>
      <c r="BK98" s="314"/>
      <c r="BL98" s="314"/>
      <c r="BM98" s="314"/>
      <c r="BN98" s="314"/>
      <c r="BO98" s="314"/>
      <c r="BP98" s="314"/>
      <c r="BQ98" s="314"/>
      <c r="BR98" s="314"/>
      <c r="BS98" s="314"/>
      <c r="BT98" s="314"/>
      <c r="BU98" s="314"/>
      <c r="BV98" s="314"/>
      <c r="BW98" s="314"/>
      <c r="BX98" s="314"/>
      <c r="BY98" s="314"/>
      <c r="BZ98" s="314"/>
      <c r="CA98" s="314"/>
      <c r="CB98" s="314"/>
      <c r="CC98" s="314"/>
      <c r="CD98" s="314"/>
      <c r="CE98" s="314"/>
      <c r="CF98" s="314"/>
      <c r="CG98" s="314"/>
      <c r="CH98" s="314"/>
      <c r="CI98" s="314"/>
      <c r="CJ98" s="314"/>
      <c r="CK98" s="314"/>
      <c r="CL98" s="314"/>
      <c r="CM98" s="314"/>
      <c r="CN98" s="314"/>
      <c r="CO98" s="314"/>
      <c r="CP98" s="314"/>
      <c r="CQ98" s="314"/>
      <c r="CR98" s="314"/>
      <c r="CS98" s="314"/>
      <c r="CT98" s="314"/>
      <c r="CU98" s="314"/>
      <c r="CV98" s="314"/>
      <c r="CW98" s="314"/>
      <c r="CX98" s="314"/>
      <c r="CY98" s="314"/>
      <c r="CZ98" s="314"/>
      <c r="DA98" s="314"/>
      <c r="DB98" s="314"/>
      <c r="DC98" s="314"/>
      <c r="DD98" s="314"/>
      <c r="DE98" s="314"/>
      <c r="DF98" s="314"/>
      <c r="DG98" s="314"/>
      <c r="DH98" s="314"/>
      <c r="DI98" s="314"/>
      <c r="DJ98" s="314"/>
      <c r="DK98" s="314"/>
      <c r="DL98" s="314"/>
      <c r="DM98" s="314"/>
      <c r="DN98" s="314"/>
      <c r="DO98" s="314"/>
      <c r="DP98" s="314"/>
      <c r="DQ98" s="314"/>
      <c r="DR98" s="314"/>
      <c r="DS98" s="314"/>
      <c r="DT98" s="314"/>
      <c r="DU98" s="314"/>
      <c r="DV98" s="314"/>
      <c r="DW98" s="314"/>
      <c r="DX98" s="314"/>
      <c r="DY98" s="314"/>
      <c r="DZ98" s="314"/>
      <c r="EA98" s="314"/>
      <c r="EB98" s="314"/>
      <c r="EC98" s="314"/>
      <c r="ED98" s="314"/>
      <c r="EE98" s="314"/>
      <c r="EF98" s="314"/>
      <c r="EG98" s="314"/>
      <c r="EH98" s="314"/>
      <c r="EI98" s="314"/>
      <c r="EJ98" s="314"/>
      <c r="EK98" s="314"/>
      <c r="EL98" s="314"/>
      <c r="EM98" s="314"/>
      <c r="EN98" s="314"/>
      <c r="EO98" s="314"/>
      <c r="EP98" s="314"/>
      <c r="EQ98" s="314"/>
      <c r="ER98" s="314"/>
      <c r="ES98" s="314"/>
      <c r="ET98" s="314"/>
      <c r="EU98" s="314"/>
      <c r="EV98" s="314"/>
      <c r="EW98" s="314"/>
      <c r="EX98" s="314"/>
      <c r="EY98" s="314"/>
      <c r="EZ98" s="314"/>
      <c r="FA98" s="314"/>
      <c r="FB98" s="314"/>
      <c r="FC98" s="314"/>
      <c r="FD98" s="314"/>
      <c r="FE98" s="314"/>
      <c r="FF98" s="314"/>
      <c r="FG98" s="314"/>
      <c r="FH98" s="314"/>
      <c r="FI98" s="314"/>
      <c r="FJ98" s="314"/>
      <c r="FK98" s="314"/>
      <c r="FL98" s="314"/>
      <c r="FM98" s="314"/>
      <c r="FN98" s="314"/>
      <c r="FO98" s="314"/>
      <c r="FP98" s="314"/>
      <c r="FQ98" s="314"/>
      <c r="FR98" s="314"/>
      <c r="FS98" s="314"/>
      <c r="FT98" s="314"/>
      <c r="FU98" s="314"/>
      <c r="FV98" s="314"/>
      <c r="FW98" s="314"/>
      <c r="FX98" s="314"/>
      <c r="FY98" s="314"/>
      <c r="FZ98" s="314"/>
      <c r="GA98" s="314"/>
      <c r="GB98" s="314"/>
    </row>
    <row r="99" spans="1:184" s="325" customFormat="1" ht="87" customHeight="1" thickBot="1">
      <c r="A99" s="316"/>
      <c r="B99" s="316"/>
      <c r="C99" s="316"/>
      <c r="D99" s="316"/>
      <c r="E99" s="375" t="s">
        <v>227</v>
      </c>
      <c r="F99" s="376"/>
      <c r="G99" s="317" t="s">
        <v>69</v>
      </c>
      <c r="H99" s="355" t="s">
        <v>69</v>
      </c>
      <c r="I99" s="317"/>
      <c r="J99" s="318">
        <f>J28+J35+J42+J44+J98</f>
        <v>24294763.415696997</v>
      </c>
      <c r="K99" s="318">
        <f>K28+K35+K42+K44+K98</f>
        <v>25257245.883374009</v>
      </c>
      <c r="L99" s="318" t="s">
        <v>69</v>
      </c>
      <c r="M99" s="319" t="s">
        <v>69</v>
      </c>
      <c r="N99" s="318">
        <f>N28+N35+N42+N44+N98</f>
        <v>23124549</v>
      </c>
      <c r="O99" s="318" t="s">
        <v>69</v>
      </c>
      <c r="P99" s="320" t="s">
        <v>69</v>
      </c>
      <c r="Q99" s="321" t="s">
        <v>69</v>
      </c>
      <c r="R99" s="321" t="s">
        <v>69</v>
      </c>
      <c r="S99" s="322" t="s">
        <v>69</v>
      </c>
      <c r="T99" s="322" t="s">
        <v>69</v>
      </c>
      <c r="U99" s="318">
        <f>U28+U35+U42+U44+U98</f>
        <v>71821</v>
      </c>
      <c r="V99" s="318">
        <f>AC99</f>
        <v>73.71423574223526</v>
      </c>
      <c r="W99" s="318">
        <f>W28+W35+W42+W44+W98</f>
        <v>794</v>
      </c>
      <c r="X99" s="318">
        <f>100-V99</f>
        <v>26.28576425776474</v>
      </c>
      <c r="Y99" s="318">
        <f>Y28+Y35+Y42+Y44+Y98</f>
        <v>72615</v>
      </c>
      <c r="Z99" s="323"/>
      <c r="AA99" s="323"/>
      <c r="AB99" s="347">
        <f>SUM(AB4:AB98)</f>
        <v>0.99999999999999989</v>
      </c>
      <c r="AC99" s="348">
        <f>SUM(AC4:AC98)</f>
        <v>73.71423574223526</v>
      </c>
      <c r="AD99" s="324"/>
      <c r="AE99" s="324"/>
      <c r="AF99" s="324"/>
      <c r="AG99" s="316"/>
      <c r="AH99" s="316"/>
      <c r="AI99" s="316"/>
      <c r="AJ99" s="316"/>
      <c r="AK99" s="316"/>
      <c r="AL99" s="316"/>
      <c r="AM99" s="316"/>
      <c r="AN99" s="316"/>
      <c r="AO99" s="316"/>
      <c r="AP99" s="316"/>
      <c r="AQ99" s="316"/>
      <c r="AR99" s="316"/>
      <c r="AS99" s="316"/>
      <c r="AT99" s="316"/>
      <c r="AU99" s="316"/>
      <c r="AV99" s="316"/>
      <c r="AW99" s="316"/>
      <c r="AX99" s="316"/>
      <c r="AY99" s="316"/>
      <c r="AZ99" s="316"/>
      <c r="BA99" s="316"/>
      <c r="BB99" s="316"/>
      <c r="BC99" s="316"/>
      <c r="BD99" s="316"/>
      <c r="BE99" s="316"/>
      <c r="BF99" s="316"/>
      <c r="BG99" s="316"/>
      <c r="BH99" s="316"/>
      <c r="BI99" s="316"/>
      <c r="BJ99" s="316"/>
      <c r="BK99" s="316"/>
      <c r="BL99" s="316"/>
      <c r="BM99" s="316"/>
      <c r="BN99" s="316"/>
      <c r="BO99" s="316"/>
      <c r="BP99" s="316"/>
      <c r="BQ99" s="316"/>
      <c r="BR99" s="316"/>
      <c r="BS99" s="316"/>
      <c r="BT99" s="316"/>
      <c r="BU99" s="316"/>
      <c r="BV99" s="316"/>
      <c r="BW99" s="316"/>
      <c r="BX99" s="316"/>
      <c r="BY99" s="316"/>
      <c r="BZ99" s="316"/>
      <c r="CA99" s="316"/>
      <c r="CB99" s="316"/>
      <c r="CC99" s="316"/>
      <c r="CD99" s="316"/>
      <c r="CE99" s="316"/>
      <c r="CF99" s="316"/>
      <c r="CG99" s="316"/>
      <c r="CH99" s="316"/>
      <c r="CI99" s="316"/>
      <c r="CJ99" s="316"/>
      <c r="CK99" s="316"/>
      <c r="CL99" s="316"/>
      <c r="CM99" s="316"/>
      <c r="CN99" s="316"/>
      <c r="CO99" s="316"/>
      <c r="CP99" s="316"/>
      <c r="CQ99" s="316"/>
      <c r="CR99" s="316"/>
      <c r="CS99" s="316"/>
      <c r="CT99" s="316"/>
      <c r="CU99" s="316"/>
      <c r="CV99" s="316"/>
      <c r="CW99" s="316"/>
      <c r="CX99" s="316"/>
      <c r="CY99" s="316"/>
      <c r="CZ99" s="316"/>
      <c r="DA99" s="316"/>
      <c r="DB99" s="316"/>
      <c r="DC99" s="316"/>
      <c r="DD99" s="316"/>
      <c r="DE99" s="316"/>
      <c r="DF99" s="316"/>
      <c r="DG99" s="316"/>
      <c r="DH99" s="316"/>
      <c r="DI99" s="316"/>
      <c r="DJ99" s="316"/>
      <c r="DK99" s="316"/>
      <c r="DL99" s="316"/>
      <c r="DM99" s="316"/>
      <c r="DN99" s="316"/>
      <c r="DO99" s="316"/>
      <c r="DP99" s="316"/>
      <c r="DQ99" s="316"/>
      <c r="DR99" s="316"/>
      <c r="DS99" s="316"/>
      <c r="DT99" s="316"/>
      <c r="DU99" s="316"/>
      <c r="DV99" s="316"/>
      <c r="DW99" s="316"/>
      <c r="DX99" s="316"/>
      <c r="DY99" s="316"/>
      <c r="DZ99" s="316"/>
      <c r="EA99" s="316"/>
      <c r="EB99" s="316"/>
      <c r="EC99" s="316"/>
      <c r="ED99" s="316"/>
      <c r="EE99" s="316"/>
      <c r="EF99" s="316"/>
      <c r="EG99" s="316"/>
      <c r="EH99" s="316"/>
      <c r="EI99" s="316"/>
      <c r="EJ99" s="316"/>
      <c r="EK99" s="316"/>
      <c r="EL99" s="316"/>
      <c r="EM99" s="316"/>
      <c r="EN99" s="316"/>
      <c r="EO99" s="316"/>
      <c r="EP99" s="316"/>
      <c r="EQ99" s="316"/>
      <c r="ER99" s="316"/>
      <c r="ES99" s="316"/>
      <c r="ET99" s="316"/>
      <c r="EU99" s="316"/>
      <c r="EV99" s="316"/>
      <c r="EW99" s="316"/>
      <c r="EX99" s="316"/>
      <c r="EY99" s="316"/>
      <c r="EZ99" s="316"/>
      <c r="FA99" s="316"/>
      <c r="FB99" s="316"/>
      <c r="FC99" s="316"/>
      <c r="FD99" s="316"/>
      <c r="FE99" s="316"/>
      <c r="FF99" s="316"/>
      <c r="FG99" s="316"/>
      <c r="FH99" s="316"/>
      <c r="FI99" s="316"/>
      <c r="FJ99" s="316"/>
      <c r="FK99" s="316"/>
      <c r="FL99" s="316"/>
      <c r="FM99" s="316"/>
      <c r="FN99" s="316"/>
      <c r="FO99" s="316"/>
      <c r="FP99" s="316"/>
      <c r="FQ99" s="316"/>
      <c r="FR99" s="316"/>
      <c r="FS99" s="316"/>
      <c r="FT99" s="316"/>
      <c r="FU99" s="316"/>
      <c r="FV99" s="316"/>
      <c r="FW99" s="316"/>
      <c r="FX99" s="316"/>
      <c r="FY99" s="316"/>
      <c r="FZ99" s="316"/>
      <c r="GA99" s="316"/>
      <c r="GB99" s="316"/>
    </row>
    <row r="100" spans="1:184">
      <c r="E100" s="178"/>
      <c r="F100" s="179"/>
      <c r="G100" s="180"/>
      <c r="H100" s="179"/>
      <c r="I100" s="180"/>
      <c r="J100" s="359"/>
      <c r="K100" s="171"/>
      <c r="L100" s="178"/>
      <c r="M100" s="181"/>
      <c r="O100" s="178"/>
      <c r="P100" s="182"/>
      <c r="Q100" s="182"/>
      <c r="R100" s="182"/>
      <c r="S100" s="183"/>
      <c r="T100" s="183"/>
      <c r="U100" s="183"/>
      <c r="V100" s="183"/>
      <c r="W100" s="178"/>
      <c r="X100" s="178"/>
      <c r="Y100" s="178"/>
    </row>
    <row r="101" spans="1:184">
      <c r="E101" s="178"/>
      <c r="F101" s="179"/>
      <c r="G101" s="180"/>
      <c r="H101" s="179"/>
      <c r="I101" s="180"/>
      <c r="J101" s="180"/>
      <c r="K101" s="184"/>
      <c r="L101" s="178"/>
      <c r="M101" s="181"/>
      <c r="O101" s="178"/>
      <c r="P101" s="182"/>
      <c r="Q101" s="182"/>
      <c r="R101" s="182"/>
      <c r="S101" s="183"/>
      <c r="T101" s="183"/>
      <c r="U101" s="183"/>
      <c r="V101" s="183"/>
      <c r="W101" s="178"/>
      <c r="X101" s="178"/>
      <c r="Y101" s="178"/>
    </row>
  </sheetData>
  <mergeCells count="7">
    <mergeCell ref="E98:F98"/>
    <mergeCell ref="E99:F99"/>
    <mergeCell ref="E2:Y2"/>
    <mergeCell ref="E28:F28"/>
    <mergeCell ref="E35:F35"/>
    <mergeCell ref="E42:F42"/>
    <mergeCell ref="E44:F44"/>
  </mergeCells>
  <printOptions horizontalCentered="1"/>
  <pageMargins left="0" right="0" top="0" bottom="0" header="0" footer="0"/>
  <pageSetup scale="29" fitToHeight="3"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AP104"/>
  <sheetViews>
    <sheetView rightToLeft="1" workbookViewId="0">
      <selection activeCell="B2" sqref="B2:J104"/>
    </sheetView>
  </sheetViews>
  <sheetFormatPr defaultRowHeight="18"/>
  <cols>
    <col min="1" max="1" width="3.125" style="34" customWidth="1"/>
    <col min="2" max="2" width="6.5" style="8" customWidth="1"/>
    <col min="3" max="3" width="29" customWidth="1"/>
    <col min="4" max="4" width="13.5" style="11" customWidth="1"/>
    <col min="5" max="5" width="10" style="9" customWidth="1"/>
    <col min="6" max="6" width="11.625" style="9" customWidth="1"/>
    <col min="7" max="7" width="10.625" style="9" customWidth="1"/>
    <col min="8" max="8" width="9.25" style="10" customWidth="1"/>
    <col min="9" max="9" width="9" style="10" customWidth="1"/>
    <col min="10" max="10" width="11.125" style="9" customWidth="1"/>
    <col min="11" max="12" width="9" style="246"/>
    <col min="13" max="13" width="10.25" style="246" customWidth="1"/>
    <col min="14" max="15" width="9" style="246"/>
    <col min="16" max="16384" width="9" style="34"/>
  </cols>
  <sheetData>
    <row r="1" spans="1:42" ht="18.75" thickBot="1">
      <c r="D1" s="28"/>
    </row>
    <row r="2" spans="1:42" ht="24">
      <c r="B2" s="209"/>
      <c r="C2" s="423" t="s">
        <v>408</v>
      </c>
      <c r="D2" s="424"/>
      <c r="E2" s="424"/>
      <c r="F2" s="424"/>
      <c r="G2" s="424"/>
      <c r="H2" s="424"/>
      <c r="I2" s="424"/>
      <c r="J2" s="425"/>
    </row>
    <row r="3" spans="1:42" s="207" customFormat="1" ht="24">
      <c r="A3" s="34"/>
      <c r="B3" s="420" t="s">
        <v>265</v>
      </c>
      <c r="C3" s="417" t="s">
        <v>266</v>
      </c>
      <c r="D3" s="401" t="s">
        <v>267</v>
      </c>
      <c r="E3" s="426" t="s">
        <v>268</v>
      </c>
      <c r="F3" s="427"/>
      <c r="G3" s="428"/>
      <c r="H3" s="427"/>
      <c r="I3" s="429"/>
      <c r="J3" s="414" t="s">
        <v>269</v>
      </c>
      <c r="K3" s="246"/>
      <c r="L3" s="246"/>
      <c r="M3" s="246"/>
      <c r="N3" s="246"/>
      <c r="O3" s="246"/>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row>
    <row r="4" spans="1:42" s="207" customFormat="1" ht="24" customHeight="1">
      <c r="A4" s="34"/>
      <c r="B4" s="421"/>
      <c r="C4" s="418"/>
      <c r="D4" s="402"/>
      <c r="E4" s="395" t="s">
        <v>271</v>
      </c>
      <c r="F4" s="398" t="s">
        <v>272</v>
      </c>
      <c r="G4" s="365" t="s">
        <v>389</v>
      </c>
      <c r="H4" s="392" t="s">
        <v>273</v>
      </c>
      <c r="I4" s="395" t="s">
        <v>274</v>
      </c>
      <c r="J4" s="415"/>
      <c r="K4" s="246"/>
      <c r="L4" s="246"/>
      <c r="M4" s="246"/>
      <c r="N4" s="246"/>
      <c r="O4" s="246"/>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row>
    <row r="5" spans="1:42" s="207" customFormat="1" ht="10.5" customHeight="1">
      <c r="A5" s="34"/>
      <c r="B5" s="421"/>
      <c r="C5" s="418"/>
      <c r="D5" s="403" t="s">
        <v>270</v>
      </c>
      <c r="E5" s="396"/>
      <c r="F5" s="399"/>
      <c r="G5" s="366" t="s">
        <v>406</v>
      </c>
      <c r="H5" s="393"/>
      <c r="I5" s="396"/>
      <c r="J5" s="415"/>
      <c r="K5" s="246"/>
      <c r="L5" s="246"/>
      <c r="M5" s="246"/>
      <c r="N5" s="246"/>
      <c r="O5" s="246"/>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row>
    <row r="6" spans="1:42" s="207" customFormat="1" ht="24" customHeight="1">
      <c r="A6" s="34"/>
      <c r="B6" s="422"/>
      <c r="C6" s="419"/>
      <c r="D6" s="404"/>
      <c r="E6" s="397"/>
      <c r="F6" s="400"/>
      <c r="G6" s="367" t="s">
        <v>405</v>
      </c>
      <c r="H6" s="394"/>
      <c r="I6" s="397"/>
      <c r="J6" s="416"/>
      <c r="K6" s="246"/>
      <c r="L6" s="246"/>
      <c r="M6" s="246"/>
      <c r="N6" s="246"/>
      <c r="O6" s="246"/>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row>
    <row r="7" spans="1:42" s="203" customFormat="1" ht="18.75">
      <c r="A7" s="34"/>
      <c r="B7" s="197">
        <v>1</v>
      </c>
      <c r="C7" s="198" t="s">
        <v>229</v>
      </c>
      <c r="D7" s="199">
        <v>79954.577040000004</v>
      </c>
      <c r="E7" s="200">
        <v>33.340000000000003</v>
      </c>
      <c r="F7" s="200">
        <v>0</v>
      </c>
      <c r="G7" s="364">
        <v>65.959999999999994</v>
      </c>
      <c r="H7" s="200">
        <v>0</v>
      </c>
      <c r="I7" s="200">
        <v>0.7</v>
      </c>
      <c r="J7" s="202">
        <v>1.4</v>
      </c>
      <c r="K7" s="246">
        <f>E7*D7/$D$31</f>
        <v>0.12020322757603863</v>
      </c>
      <c r="L7" s="246">
        <f>F7*D7/$D$31</f>
        <v>0</v>
      </c>
      <c r="M7" s="246">
        <f>G7*D7/$D$31</f>
        <v>0.23781058461054308</v>
      </c>
      <c r="N7" s="246">
        <f>H7*D7/$D$31</f>
        <v>0</v>
      </c>
      <c r="O7" s="246">
        <f>I7*D7/$D$31</f>
        <v>2.5237630264915126E-3</v>
      </c>
      <c r="P7" s="34"/>
      <c r="Q7" s="34"/>
      <c r="R7" s="34"/>
      <c r="S7" s="34"/>
      <c r="T7" s="34"/>
      <c r="U7" s="34"/>
      <c r="V7" s="34"/>
      <c r="W7" s="34"/>
      <c r="X7" s="34"/>
      <c r="Y7" s="34"/>
      <c r="Z7" s="34"/>
      <c r="AA7" s="34"/>
      <c r="AB7" s="34"/>
      <c r="AC7" s="34"/>
      <c r="AD7" s="34"/>
      <c r="AE7" s="34"/>
      <c r="AF7" s="34"/>
      <c r="AG7" s="34"/>
      <c r="AH7" s="34"/>
      <c r="AI7" s="34"/>
      <c r="AJ7" s="34"/>
      <c r="AK7" s="34"/>
      <c r="AL7" s="34"/>
      <c r="AM7" s="34"/>
      <c r="AN7" s="34"/>
      <c r="AO7" s="34"/>
    </row>
    <row r="8" spans="1:42" ht="18.75">
      <c r="B8" s="29">
        <v>2</v>
      </c>
      <c r="C8" s="30" t="s">
        <v>70</v>
      </c>
      <c r="D8" s="31">
        <v>47553.487738999997</v>
      </c>
      <c r="E8" s="32">
        <v>32.450000000000003</v>
      </c>
      <c r="F8" s="32">
        <v>0</v>
      </c>
      <c r="G8" s="32">
        <v>65.34</v>
      </c>
      <c r="H8" s="32">
        <v>0</v>
      </c>
      <c r="I8" s="35">
        <v>2.2099999999999937</v>
      </c>
      <c r="J8" s="33">
        <v>4.8499999999999996</v>
      </c>
      <c r="K8" s="246">
        <f t="shared" ref="K8:K30" si="0">E8*D8/$D$31</f>
        <v>6.9583181152933771E-2</v>
      </c>
      <c r="L8" s="246">
        <f t="shared" ref="L8:L30" si="1">F8*D8/$D$31</f>
        <v>0</v>
      </c>
      <c r="M8" s="246">
        <f t="shared" ref="M8:M30" si="2">G8*D8/$D$31</f>
        <v>0.14010986306726325</v>
      </c>
      <c r="N8" s="246">
        <f t="shared" ref="N8:N30" si="3">H8*D8/$D$31</f>
        <v>0</v>
      </c>
      <c r="O8" s="246">
        <f t="shared" ref="O8:O30" si="4">I8*D8/$D$31</f>
        <v>4.738947006101178E-3</v>
      </c>
    </row>
    <row r="9" spans="1:42" s="203" customFormat="1" ht="18.75">
      <c r="A9" s="34"/>
      <c r="B9" s="197">
        <v>3</v>
      </c>
      <c r="C9" s="198" t="s">
        <v>96</v>
      </c>
      <c r="D9" s="199">
        <v>340174.44290999998</v>
      </c>
      <c r="E9" s="200">
        <v>30.69</v>
      </c>
      <c r="F9" s="200">
        <v>5.08</v>
      </c>
      <c r="G9" s="200">
        <v>63.23</v>
      </c>
      <c r="H9" s="200">
        <v>0.34</v>
      </c>
      <c r="I9" s="200">
        <v>0.66</v>
      </c>
      <c r="J9" s="202">
        <v>1.44</v>
      </c>
      <c r="K9" s="246">
        <f t="shared" si="0"/>
        <v>0.47076674215576347</v>
      </c>
      <c r="L9" s="246">
        <f t="shared" si="1"/>
        <v>7.7924244058366843E-2</v>
      </c>
      <c r="M9" s="246">
        <f t="shared" si="2"/>
        <v>0.96991140783671936</v>
      </c>
      <c r="N9" s="246">
        <f t="shared" si="3"/>
        <v>5.2154021613867573E-3</v>
      </c>
      <c r="O9" s="246">
        <f t="shared" si="4"/>
        <v>1.0124015960338999E-2</v>
      </c>
      <c r="P9" s="34"/>
      <c r="Q9" s="34"/>
      <c r="R9" s="34"/>
      <c r="S9" s="34"/>
      <c r="T9" s="34"/>
      <c r="U9" s="34"/>
      <c r="V9" s="34"/>
      <c r="W9" s="34"/>
      <c r="X9" s="34"/>
      <c r="Y9" s="34"/>
      <c r="Z9" s="34"/>
      <c r="AA9" s="34"/>
      <c r="AB9" s="34"/>
      <c r="AC9" s="34"/>
      <c r="AD9" s="34"/>
      <c r="AE9" s="34"/>
      <c r="AF9" s="34"/>
      <c r="AG9" s="34"/>
      <c r="AH9" s="34"/>
      <c r="AI9" s="34"/>
      <c r="AJ9" s="34"/>
      <c r="AK9" s="34"/>
      <c r="AL9" s="34"/>
      <c r="AM9" s="34"/>
      <c r="AN9" s="34"/>
      <c r="AO9" s="34"/>
    </row>
    <row r="10" spans="1:42" ht="18.75">
      <c r="B10" s="29">
        <v>4</v>
      </c>
      <c r="C10" s="30" t="s">
        <v>58</v>
      </c>
      <c r="D10" s="31">
        <v>24462.301660000001</v>
      </c>
      <c r="E10" s="32">
        <v>25.22</v>
      </c>
      <c r="F10" s="32">
        <v>0</v>
      </c>
      <c r="G10" s="32">
        <v>72.81</v>
      </c>
      <c r="H10" s="32">
        <v>0</v>
      </c>
      <c r="I10" s="32">
        <v>1.97</v>
      </c>
      <c r="J10" s="33">
        <v>8.4700000000000006</v>
      </c>
      <c r="K10" s="246">
        <f t="shared" si="0"/>
        <v>2.7819518120622201E-2</v>
      </c>
      <c r="L10" s="246">
        <f t="shared" si="1"/>
        <v>0</v>
      </c>
      <c r="M10" s="246">
        <f t="shared" si="2"/>
        <v>8.0314794383921584E-2</v>
      </c>
      <c r="N10" s="246">
        <f t="shared" si="3"/>
        <v>0</v>
      </c>
      <c r="O10" s="246">
        <f t="shared" si="4"/>
        <v>2.173055142649712E-3</v>
      </c>
    </row>
    <row r="11" spans="1:42" s="203" customFormat="1" ht="18.75">
      <c r="A11" s="34"/>
      <c r="B11" s="197">
        <v>5</v>
      </c>
      <c r="C11" s="198" t="s">
        <v>61</v>
      </c>
      <c r="D11" s="199">
        <v>59053.237265000003</v>
      </c>
      <c r="E11" s="200">
        <v>25.18</v>
      </c>
      <c r="F11" s="200">
        <v>0</v>
      </c>
      <c r="G11" s="200">
        <v>72.400000000000006</v>
      </c>
      <c r="H11" s="200">
        <v>0</v>
      </c>
      <c r="I11" s="200">
        <v>2.42</v>
      </c>
      <c r="J11" s="202">
        <v>1.03</v>
      </c>
      <c r="K11" s="246">
        <f t="shared" si="0"/>
        <v>6.7051213091514572E-2</v>
      </c>
      <c r="L11" s="246">
        <f t="shared" si="1"/>
        <v>0</v>
      </c>
      <c r="M11" s="246">
        <f t="shared" si="2"/>
        <v>0.19279220920673773</v>
      </c>
      <c r="N11" s="246">
        <f t="shared" si="3"/>
        <v>0</v>
      </c>
      <c r="O11" s="246">
        <f t="shared" si="4"/>
        <v>6.4441594790097412E-3</v>
      </c>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row>
    <row r="12" spans="1:42" ht="18.75">
      <c r="B12" s="29">
        <v>6</v>
      </c>
      <c r="C12" s="30" t="s">
        <v>235</v>
      </c>
      <c r="D12" s="31">
        <v>211882.459539</v>
      </c>
      <c r="E12" s="32">
        <v>23.83</v>
      </c>
      <c r="F12" s="32">
        <v>0</v>
      </c>
      <c r="G12" s="32">
        <v>69.02</v>
      </c>
      <c r="H12" s="32">
        <v>0.01</v>
      </c>
      <c r="I12" s="32">
        <v>7.14</v>
      </c>
      <c r="J12" s="33">
        <v>1.4</v>
      </c>
      <c r="K12" s="246">
        <f t="shared" si="0"/>
        <v>0.22768071747956709</v>
      </c>
      <c r="L12" s="246">
        <f t="shared" si="1"/>
        <v>0</v>
      </c>
      <c r="M12" s="246">
        <f t="shared" si="2"/>
        <v>0.65944285020728999</v>
      </c>
      <c r="N12" s="246">
        <f t="shared" si="3"/>
        <v>9.5543733730410024E-5</v>
      </c>
      <c r="O12" s="246">
        <f t="shared" si="4"/>
        <v>6.8218225883512756E-2</v>
      </c>
    </row>
    <row r="13" spans="1:42" s="204" customFormat="1" ht="18.75">
      <c r="A13" s="162"/>
      <c r="B13" s="197">
        <v>7</v>
      </c>
      <c r="C13" s="198" t="s">
        <v>41</v>
      </c>
      <c r="D13" s="199">
        <v>55658.015183000003</v>
      </c>
      <c r="E13" s="200">
        <v>19.149999999999999</v>
      </c>
      <c r="F13" s="200">
        <v>0</v>
      </c>
      <c r="G13" s="200">
        <v>79.31</v>
      </c>
      <c r="H13" s="200">
        <v>7.0000000000000007E-2</v>
      </c>
      <c r="I13" s="200">
        <v>1.469999999999992</v>
      </c>
      <c r="J13" s="202">
        <v>1.54</v>
      </c>
      <c r="K13" s="246">
        <f t="shared" si="0"/>
        <v>4.8062205563643004E-2</v>
      </c>
      <c r="L13" s="246">
        <f t="shared" si="1"/>
        <v>0</v>
      </c>
      <c r="M13" s="246">
        <f t="shared" si="2"/>
        <v>0.19905031453015806</v>
      </c>
      <c r="N13" s="246">
        <f t="shared" si="3"/>
        <v>1.7568430232141048E-4</v>
      </c>
      <c r="O13" s="246">
        <f t="shared" si="4"/>
        <v>3.6893703487495991E-3</v>
      </c>
      <c r="P13" s="162"/>
      <c r="Q13" s="162"/>
      <c r="R13" s="162"/>
      <c r="S13" s="162"/>
      <c r="T13" s="162"/>
      <c r="U13" s="162"/>
      <c r="V13" s="162"/>
      <c r="W13" s="162"/>
      <c r="X13" s="162"/>
      <c r="Y13" s="162"/>
      <c r="Z13" s="162"/>
      <c r="AA13" s="162"/>
      <c r="AB13" s="162"/>
      <c r="AC13" s="162"/>
      <c r="AD13" s="162"/>
      <c r="AE13" s="162"/>
      <c r="AF13" s="162"/>
      <c r="AG13" s="162"/>
      <c r="AH13" s="162"/>
      <c r="AI13" s="162"/>
      <c r="AJ13" s="162"/>
      <c r="AK13" s="162"/>
      <c r="AL13" s="162"/>
      <c r="AM13" s="162"/>
      <c r="AN13" s="162"/>
      <c r="AO13" s="162"/>
    </row>
    <row r="14" spans="1:42" ht="18.75">
      <c r="B14" s="29">
        <v>8</v>
      </c>
      <c r="C14" s="30" t="s">
        <v>34</v>
      </c>
      <c r="D14" s="31">
        <v>10955007.530615</v>
      </c>
      <c r="E14" s="32">
        <v>6.93</v>
      </c>
      <c r="F14" s="32">
        <v>9.36</v>
      </c>
      <c r="G14" s="32">
        <v>82.01</v>
      </c>
      <c r="H14" s="32">
        <v>0.32</v>
      </c>
      <c r="I14" s="32">
        <v>1.3799999999999886</v>
      </c>
      <c r="J14" s="33">
        <v>0.38</v>
      </c>
      <c r="K14" s="246">
        <f t="shared" si="0"/>
        <v>3.4233643081373244</v>
      </c>
      <c r="L14" s="246">
        <f t="shared" si="1"/>
        <v>4.6237647798218404</v>
      </c>
      <c r="M14" s="246">
        <f t="shared" si="2"/>
        <v>40.512280939443286</v>
      </c>
      <c r="N14" s="246">
        <f t="shared" si="3"/>
        <v>0.15807742836997746</v>
      </c>
      <c r="O14" s="246">
        <f t="shared" si="4"/>
        <v>0.68170890984552213</v>
      </c>
    </row>
    <row r="15" spans="1:42" s="203" customFormat="1" ht="18.75">
      <c r="A15" s="34"/>
      <c r="B15" s="197">
        <v>9</v>
      </c>
      <c r="C15" s="198" t="s">
        <v>276</v>
      </c>
      <c r="D15" s="199">
        <v>352334.356402</v>
      </c>
      <c r="E15" s="200">
        <v>2.85</v>
      </c>
      <c r="F15" s="200">
        <v>41.45</v>
      </c>
      <c r="G15" s="200">
        <v>54.05</v>
      </c>
      <c r="H15" s="200">
        <v>0.03</v>
      </c>
      <c r="I15" s="200">
        <v>1.6200000000000057</v>
      </c>
      <c r="J15" s="202">
        <v>1.79</v>
      </c>
      <c r="K15" s="246">
        <f t="shared" si="0"/>
        <v>4.5280066606439781E-2</v>
      </c>
      <c r="L15" s="246">
        <f t="shared" si="1"/>
        <v>0.65854693362699257</v>
      </c>
      <c r="M15" s="246">
        <f t="shared" si="2"/>
        <v>0.85873249125546325</v>
      </c>
      <c r="N15" s="246">
        <f t="shared" si="3"/>
        <v>4.7663228006778716E-4</v>
      </c>
      <c r="O15" s="246">
        <f t="shared" si="4"/>
        <v>2.5738143123660594E-2</v>
      </c>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row>
    <row r="16" spans="1:42" ht="18.75">
      <c r="B16" s="29">
        <v>10</v>
      </c>
      <c r="C16" s="30" t="s">
        <v>32</v>
      </c>
      <c r="D16" s="31">
        <v>191531.35307499999</v>
      </c>
      <c r="E16" s="32">
        <v>1.06</v>
      </c>
      <c r="F16" s="32">
        <v>28.73</v>
      </c>
      <c r="G16" s="32">
        <v>63.6</v>
      </c>
      <c r="H16" s="32">
        <v>5.1999999999999998E-3</v>
      </c>
      <c r="I16" s="32">
        <v>6.6</v>
      </c>
      <c r="J16" s="33">
        <v>1.02</v>
      </c>
      <c r="K16" s="246">
        <f t="shared" si="0"/>
        <v>9.1548860992931424E-3</v>
      </c>
      <c r="L16" s="246">
        <f t="shared" si="1"/>
        <v>0.24813196003084145</v>
      </c>
      <c r="M16" s="246">
        <f t="shared" si="2"/>
        <v>0.54929316595758848</v>
      </c>
      <c r="N16" s="246">
        <f t="shared" si="3"/>
        <v>4.4910761996532389E-5</v>
      </c>
      <c r="O16" s="246">
        <f t="shared" si="4"/>
        <v>5.7002120995598801E-2</v>
      </c>
    </row>
    <row r="17" spans="1:42" s="203" customFormat="1" ht="18.75">
      <c r="A17" s="34"/>
      <c r="B17" s="197">
        <v>11</v>
      </c>
      <c r="C17" s="198" t="s">
        <v>50</v>
      </c>
      <c r="D17" s="199">
        <v>320304.89031699998</v>
      </c>
      <c r="E17" s="200">
        <v>0.31</v>
      </c>
      <c r="F17" s="200">
        <v>68.430000000000007</v>
      </c>
      <c r="G17" s="200">
        <v>30.840000000000003</v>
      </c>
      <c r="H17" s="200">
        <v>0.02</v>
      </c>
      <c r="I17" s="200">
        <v>0.39999999999998748</v>
      </c>
      <c r="J17" s="202">
        <v>0.05</v>
      </c>
      <c r="K17" s="246">
        <f t="shared" si="0"/>
        <v>4.4774677517288473E-3</v>
      </c>
      <c r="L17" s="246">
        <f t="shared" si="1"/>
        <v>0.98836489758324209</v>
      </c>
      <c r="M17" s="246">
        <f t="shared" si="2"/>
        <v>0.4454358240752182</v>
      </c>
      <c r="N17" s="246">
        <f t="shared" si="3"/>
        <v>2.8886888720831269E-4</v>
      </c>
      <c r="O17" s="246">
        <f t="shared" si="4"/>
        <v>5.7773777441660727E-3</v>
      </c>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row>
    <row r="18" spans="1:42" ht="18.75">
      <c r="B18" s="29">
        <v>12</v>
      </c>
      <c r="C18" s="30" t="s">
        <v>30</v>
      </c>
      <c r="D18" s="31">
        <v>714874.616591</v>
      </c>
      <c r="E18" s="32">
        <v>0.14000000000000001</v>
      </c>
      <c r="F18" s="32">
        <v>39.29</v>
      </c>
      <c r="G18" s="32">
        <v>60.09</v>
      </c>
      <c r="H18" s="32">
        <v>0.01</v>
      </c>
      <c r="I18" s="32">
        <v>0.46999999999999686</v>
      </c>
      <c r="J18" s="33">
        <v>0.37</v>
      </c>
      <c r="K18" s="246">
        <f t="shared" si="0"/>
        <v>4.512997736269838E-3</v>
      </c>
      <c r="L18" s="246">
        <f t="shared" si="1"/>
        <v>1.2665405789860136</v>
      </c>
      <c r="M18" s="246">
        <f t="shared" si="2"/>
        <v>1.9370430998032468</v>
      </c>
      <c r="N18" s="246">
        <f t="shared" si="3"/>
        <v>3.2235698116213124E-4</v>
      </c>
      <c r="O18" s="246">
        <f t="shared" si="4"/>
        <v>1.5150778114620067E-2</v>
      </c>
    </row>
    <row r="19" spans="1:42" s="203" customFormat="1" ht="18.75">
      <c r="A19" s="34"/>
      <c r="B19" s="197">
        <v>13</v>
      </c>
      <c r="C19" s="205" t="s">
        <v>19</v>
      </c>
      <c r="D19" s="199">
        <v>3860826.7411819999</v>
      </c>
      <c r="E19" s="200">
        <v>0.1</v>
      </c>
      <c r="F19" s="200">
        <v>31.66</v>
      </c>
      <c r="G19" s="200">
        <v>66.900000000000006</v>
      </c>
      <c r="H19" s="200">
        <v>0</v>
      </c>
      <c r="I19" s="200">
        <v>1.3400000000000034</v>
      </c>
      <c r="J19" s="202">
        <v>0.83</v>
      </c>
      <c r="K19" s="246">
        <f t="shared" si="0"/>
        <v>1.7409548810284718E-2</v>
      </c>
      <c r="L19" s="246">
        <f t="shared" si="1"/>
        <v>5.5118631533361402</v>
      </c>
      <c r="M19" s="246">
        <f t="shared" si="2"/>
        <v>11.646988154080475</v>
      </c>
      <c r="N19" s="246">
        <f t="shared" si="3"/>
        <v>0</v>
      </c>
      <c r="O19" s="246">
        <f t="shared" si="4"/>
        <v>0.23328795405781577</v>
      </c>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row>
    <row r="20" spans="1:42" ht="18.75">
      <c r="B20" s="29">
        <v>14</v>
      </c>
      <c r="C20" s="30" t="s">
        <v>37</v>
      </c>
      <c r="D20" s="31">
        <v>796628.01649399998</v>
      </c>
      <c r="E20" s="32">
        <v>0.09</v>
      </c>
      <c r="F20" s="32">
        <v>30.63</v>
      </c>
      <c r="G20" s="32">
        <v>68.44</v>
      </c>
      <c r="H20" s="32">
        <v>0</v>
      </c>
      <c r="I20" s="32">
        <v>0.84000000000000341</v>
      </c>
      <c r="J20" s="33">
        <v>0.82</v>
      </c>
      <c r="K20" s="246">
        <f t="shared" si="0"/>
        <v>3.2329969045158261E-3</v>
      </c>
      <c r="L20" s="246">
        <f t="shared" si="1"/>
        <v>1.1002966131702197</v>
      </c>
      <c r="M20" s="246">
        <f t="shared" si="2"/>
        <v>2.458514534945146</v>
      </c>
      <c r="N20" s="246">
        <f t="shared" si="3"/>
        <v>0</v>
      </c>
      <c r="O20" s="246">
        <f t="shared" si="4"/>
        <v>3.0174637775481166E-2</v>
      </c>
    </row>
    <row r="21" spans="1:42" s="203" customFormat="1" ht="18.75">
      <c r="A21" s="34"/>
      <c r="B21" s="197">
        <v>15</v>
      </c>
      <c r="C21" s="198" t="s">
        <v>275</v>
      </c>
      <c r="D21" s="199">
        <v>184190.56940199999</v>
      </c>
      <c r="E21" s="200">
        <v>0</v>
      </c>
      <c r="F21" s="200">
        <v>35.979999999999997</v>
      </c>
      <c r="G21" s="200">
        <v>61.54</v>
      </c>
      <c r="H21" s="200">
        <v>0.01</v>
      </c>
      <c r="I21" s="200">
        <v>2.4700000000000113</v>
      </c>
      <c r="J21" s="202">
        <v>1.24</v>
      </c>
      <c r="K21" s="246">
        <f t="shared" si="0"/>
        <v>0</v>
      </c>
      <c r="L21" s="246">
        <f t="shared" si="1"/>
        <v>0.29883795296353161</v>
      </c>
      <c r="M21" s="246">
        <f t="shared" si="2"/>
        <v>0.5111308400604706</v>
      </c>
      <c r="N21" s="246">
        <f t="shared" si="3"/>
        <v>8.3056685092699177E-5</v>
      </c>
      <c r="O21" s="246">
        <f t="shared" si="4"/>
        <v>2.0515001217896789E-2</v>
      </c>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row>
    <row r="22" spans="1:42" ht="18.75">
      <c r="B22" s="29">
        <v>16</v>
      </c>
      <c r="C22" s="30" t="s">
        <v>44</v>
      </c>
      <c r="D22" s="31">
        <v>21077.302146000002</v>
      </c>
      <c r="E22" s="32">
        <v>0</v>
      </c>
      <c r="F22" s="32">
        <v>43.71</v>
      </c>
      <c r="G22" s="32">
        <v>55.22</v>
      </c>
      <c r="H22" s="32">
        <v>0.24</v>
      </c>
      <c r="I22" s="32">
        <v>0.83000000000000029</v>
      </c>
      <c r="J22" s="33">
        <v>0.65</v>
      </c>
      <c r="K22" s="246">
        <f t="shared" si="0"/>
        <v>0</v>
      </c>
      <c r="L22" s="246">
        <f t="shared" si="1"/>
        <v>4.1543495070541399E-2</v>
      </c>
      <c r="M22" s="246">
        <f t="shared" si="2"/>
        <v>5.2482996975412859E-2</v>
      </c>
      <c r="N22" s="246">
        <f t="shared" si="3"/>
        <v>2.281042968869809E-4</v>
      </c>
      <c r="O22" s="246">
        <f t="shared" si="4"/>
        <v>7.8886069340080916E-4</v>
      </c>
    </row>
    <row r="23" spans="1:42" s="203" customFormat="1" ht="18.75">
      <c r="A23" s="34"/>
      <c r="B23" s="197">
        <v>17</v>
      </c>
      <c r="C23" s="198" t="s">
        <v>27</v>
      </c>
      <c r="D23" s="199">
        <v>569414.92645799997</v>
      </c>
      <c r="E23" s="200">
        <v>0</v>
      </c>
      <c r="F23" s="200">
        <v>38.270000000000003</v>
      </c>
      <c r="G23" s="200">
        <v>61.1</v>
      </c>
      <c r="H23" s="200">
        <v>0</v>
      </c>
      <c r="I23" s="200">
        <v>0.62999999999999545</v>
      </c>
      <c r="J23" s="202">
        <v>0.86</v>
      </c>
      <c r="K23" s="246">
        <f t="shared" si="0"/>
        <v>0</v>
      </c>
      <c r="L23" s="246">
        <f t="shared" si="1"/>
        <v>0.98264016781516883</v>
      </c>
      <c r="M23" s="246">
        <f t="shared" si="2"/>
        <v>1.5688349687354799</v>
      </c>
      <c r="N23" s="246">
        <f t="shared" si="3"/>
        <v>0</v>
      </c>
      <c r="O23" s="246">
        <f t="shared" si="4"/>
        <v>1.6176203441953273E-2</v>
      </c>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row>
    <row r="24" spans="1:42" ht="18.75">
      <c r="B24" s="29">
        <v>18</v>
      </c>
      <c r="C24" s="30" t="s">
        <v>54</v>
      </c>
      <c r="D24" s="31">
        <v>181422.19003500001</v>
      </c>
      <c r="E24" s="32">
        <v>0</v>
      </c>
      <c r="F24" s="32">
        <v>44.8</v>
      </c>
      <c r="G24" s="32">
        <v>54.47</v>
      </c>
      <c r="H24" s="32">
        <v>0.03</v>
      </c>
      <c r="I24" s="32">
        <v>0.70000000000000395</v>
      </c>
      <c r="J24" s="33">
        <v>0.62</v>
      </c>
      <c r="K24" s="246">
        <f t="shared" si="0"/>
        <v>0</v>
      </c>
      <c r="L24" s="246">
        <f t="shared" si="1"/>
        <v>0.36650138703940283</v>
      </c>
      <c r="M24" s="246">
        <f t="shared" si="2"/>
        <v>0.44561005696509537</v>
      </c>
      <c r="N24" s="246">
        <f t="shared" si="3"/>
        <v>2.4542503596388586E-4</v>
      </c>
      <c r="O24" s="246">
        <f t="shared" si="4"/>
        <v>5.7265841724907021E-3</v>
      </c>
    </row>
    <row r="25" spans="1:42" s="203" customFormat="1" ht="18.75">
      <c r="A25" s="34"/>
      <c r="B25" s="197">
        <v>19</v>
      </c>
      <c r="C25" s="198" t="s">
        <v>56</v>
      </c>
      <c r="D25" s="199">
        <v>886530.93942199997</v>
      </c>
      <c r="E25" s="200">
        <v>0</v>
      </c>
      <c r="F25" s="200">
        <v>29.48</v>
      </c>
      <c r="G25" s="200">
        <v>69.709999999999994</v>
      </c>
      <c r="H25" s="200">
        <v>0</v>
      </c>
      <c r="I25" s="200">
        <v>0.81000000000000227</v>
      </c>
      <c r="J25" s="202">
        <v>1.1200000000000001</v>
      </c>
      <c r="K25" s="246">
        <f t="shared" si="0"/>
        <v>0</v>
      </c>
      <c r="L25" s="246">
        <f t="shared" si="1"/>
        <v>1.1784972661256135</v>
      </c>
      <c r="M25" s="246">
        <f t="shared" si="2"/>
        <v>2.7867382775310885</v>
      </c>
      <c r="N25" s="246">
        <f t="shared" si="3"/>
        <v>0</v>
      </c>
      <c r="O25" s="246">
        <f t="shared" si="4"/>
        <v>3.2380691504808323E-2</v>
      </c>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row>
    <row r="26" spans="1:42" ht="18.75">
      <c r="B26" s="29">
        <v>20</v>
      </c>
      <c r="C26" s="30" t="s">
        <v>48</v>
      </c>
      <c r="D26" s="31">
        <v>261512.34125100001</v>
      </c>
      <c r="E26" s="32">
        <v>0</v>
      </c>
      <c r="F26" s="32">
        <v>2.87</v>
      </c>
      <c r="G26" s="32">
        <v>96.09</v>
      </c>
      <c r="H26" s="32">
        <v>0.02</v>
      </c>
      <c r="I26" s="32">
        <v>1.019999999999992</v>
      </c>
      <c r="J26" s="33">
        <v>0.28000000000000003</v>
      </c>
      <c r="K26" s="246">
        <f t="shared" si="0"/>
        <v>0</v>
      </c>
      <c r="L26" s="246">
        <f t="shared" si="1"/>
        <v>3.3843969028943918E-2</v>
      </c>
      <c r="M26" s="246">
        <f t="shared" si="2"/>
        <v>1.1331243846659307</v>
      </c>
      <c r="N26" s="246">
        <f t="shared" si="3"/>
        <v>2.3584647406929557E-4</v>
      </c>
      <c r="O26" s="246">
        <f t="shared" si="4"/>
        <v>1.202817017753398E-2</v>
      </c>
    </row>
    <row r="27" spans="1:42" s="203" customFormat="1" ht="18.75">
      <c r="A27" s="34"/>
      <c r="B27" s="197">
        <v>21</v>
      </c>
      <c r="C27" s="206" t="s">
        <v>52</v>
      </c>
      <c r="D27" s="199">
        <v>200567.42727099999</v>
      </c>
      <c r="E27" s="200">
        <v>0</v>
      </c>
      <c r="F27" s="200">
        <v>0</v>
      </c>
      <c r="G27" s="200">
        <v>98.94</v>
      </c>
      <c r="H27" s="200">
        <v>0.02</v>
      </c>
      <c r="I27" s="200">
        <v>1.0400000000000023</v>
      </c>
      <c r="J27" s="202">
        <v>0.79</v>
      </c>
      <c r="K27" s="246">
        <f t="shared" si="0"/>
        <v>0</v>
      </c>
      <c r="L27" s="246">
        <f t="shared" si="1"/>
        <v>0</v>
      </c>
      <c r="M27" s="246">
        <f t="shared" si="2"/>
        <v>0.89482789289136655</v>
      </c>
      <c r="N27" s="246">
        <f t="shared" si="3"/>
        <v>1.8088293771808501E-4</v>
      </c>
      <c r="O27" s="246">
        <f t="shared" si="4"/>
        <v>9.405912761340441E-3</v>
      </c>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row>
    <row r="28" spans="1:42" ht="18.75">
      <c r="B28" s="29">
        <v>22</v>
      </c>
      <c r="C28" s="30" t="s">
        <v>46</v>
      </c>
      <c r="D28" s="31">
        <v>56764.164814999996</v>
      </c>
      <c r="E28" s="32">
        <v>0</v>
      </c>
      <c r="F28" s="32">
        <v>32.72</v>
      </c>
      <c r="G28" s="32">
        <v>65.75</v>
      </c>
      <c r="H28" s="32">
        <v>0</v>
      </c>
      <c r="I28" s="32">
        <v>1.5300000000000011</v>
      </c>
      <c r="J28" s="33">
        <v>1.25</v>
      </c>
      <c r="K28" s="246">
        <f t="shared" si="0"/>
        <v>0</v>
      </c>
      <c r="L28" s="246">
        <f t="shared" si="1"/>
        <v>8.3751915905383126E-2</v>
      </c>
      <c r="M28" s="246">
        <f t="shared" si="2"/>
        <v>0.16829732490155688</v>
      </c>
      <c r="N28" s="246">
        <f t="shared" si="3"/>
        <v>0</v>
      </c>
      <c r="O28" s="246">
        <f t="shared" si="4"/>
        <v>3.9162723513214018E-3</v>
      </c>
    </row>
    <row r="29" spans="1:42" s="203" customFormat="1" ht="18.75">
      <c r="A29" s="34"/>
      <c r="B29" s="197">
        <v>23</v>
      </c>
      <c r="C29" s="198" t="s">
        <v>64</v>
      </c>
      <c r="D29" s="199">
        <v>22751.734258</v>
      </c>
      <c r="E29" s="200">
        <v>0</v>
      </c>
      <c r="F29" s="200">
        <v>11.83</v>
      </c>
      <c r="G29" s="200">
        <v>83.66</v>
      </c>
      <c r="H29" s="200">
        <v>0</v>
      </c>
      <c r="I29" s="200">
        <v>4.5100000000000051</v>
      </c>
      <c r="J29" s="202">
        <v>1.55</v>
      </c>
      <c r="K29" s="246">
        <f t="shared" si="0"/>
        <v>0</v>
      </c>
      <c r="L29" s="246">
        <f t="shared" si="1"/>
        <v>1.2136863134113603E-2</v>
      </c>
      <c r="M29" s="246">
        <f t="shared" si="2"/>
        <v>8.5830090431102624E-2</v>
      </c>
      <c r="N29" s="246">
        <f t="shared" si="3"/>
        <v>0</v>
      </c>
      <c r="O29" s="246">
        <f t="shared" si="4"/>
        <v>4.6269867062428069E-3</v>
      </c>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row>
    <row r="30" spans="1:42" ht="18.75">
      <c r="B30" s="29">
        <v>24</v>
      </c>
      <c r="C30" s="30" t="s">
        <v>237</v>
      </c>
      <c r="D30" s="31">
        <v>1782011.74838</v>
      </c>
      <c r="E30" s="32">
        <v>0</v>
      </c>
      <c r="F30" s="32">
        <v>27.14</v>
      </c>
      <c r="G30" s="32">
        <v>72.11</v>
      </c>
      <c r="H30" s="32">
        <v>0</v>
      </c>
      <c r="I30" s="32">
        <v>0.75</v>
      </c>
      <c r="J30" s="33">
        <v>2.46</v>
      </c>
      <c r="K30" s="246">
        <f t="shared" si="0"/>
        <v>0</v>
      </c>
      <c r="L30" s="246">
        <f t="shared" si="1"/>
        <v>2.1808591091815659</v>
      </c>
      <c r="M30" s="246">
        <f t="shared" si="2"/>
        <v>5.7944639043140267</v>
      </c>
      <c r="N30" s="246">
        <f t="shared" si="3"/>
        <v>0</v>
      </c>
      <c r="O30" s="246">
        <f t="shared" si="4"/>
        <v>6.0266924535231178E-2</v>
      </c>
    </row>
    <row r="31" spans="1:42" s="276" customFormat="1" ht="19.5">
      <c r="A31" s="270"/>
      <c r="B31" s="386" t="s">
        <v>277</v>
      </c>
      <c r="C31" s="387"/>
      <c r="D31" s="271">
        <v>22176489.369450007</v>
      </c>
      <c r="E31" s="273">
        <v>4.538599077185939</v>
      </c>
      <c r="F31" s="273">
        <v>19.654045286877924</v>
      </c>
      <c r="G31" s="273">
        <v>74.329060970874608</v>
      </c>
      <c r="H31" s="274">
        <v>0.16567014290758175</v>
      </c>
      <c r="I31" s="274">
        <v>1.3125830660659377</v>
      </c>
      <c r="J31" s="277"/>
      <c r="K31" s="284">
        <f>SUM(K7:K30)</f>
        <v>4.538599077185939</v>
      </c>
      <c r="L31" s="284">
        <f>SUM(L7:L30)</f>
        <v>19.654045286877924</v>
      </c>
      <c r="M31" s="284">
        <f>SUM(M7:M30)</f>
        <v>74.329060970874608</v>
      </c>
      <c r="N31" s="284">
        <f>SUM(N7:N30)</f>
        <v>0.16567014290758175</v>
      </c>
      <c r="O31" s="284">
        <f>SUM(O7:O30)</f>
        <v>1.3125830660659377</v>
      </c>
      <c r="P31" s="270"/>
      <c r="Q31" s="270"/>
      <c r="R31" s="270"/>
      <c r="S31" s="270"/>
      <c r="T31" s="270"/>
      <c r="U31" s="270"/>
      <c r="V31" s="270"/>
      <c r="W31" s="270"/>
      <c r="X31" s="270"/>
      <c r="Y31" s="270"/>
      <c r="Z31" s="270"/>
      <c r="AA31" s="270"/>
      <c r="AB31" s="270"/>
      <c r="AC31" s="270"/>
      <c r="AD31" s="270"/>
      <c r="AE31" s="270"/>
      <c r="AF31" s="270"/>
      <c r="AG31" s="270"/>
      <c r="AH31" s="270"/>
      <c r="AI31" s="270"/>
      <c r="AJ31" s="270"/>
      <c r="AK31" s="270"/>
      <c r="AL31" s="270"/>
      <c r="AM31" s="270"/>
      <c r="AN31" s="270"/>
      <c r="AO31" s="270"/>
      <c r="AP31" s="270"/>
    </row>
    <row r="32" spans="1:42" s="203" customFormat="1" ht="18.75">
      <c r="A32" s="34"/>
      <c r="B32" s="197">
        <v>25</v>
      </c>
      <c r="C32" s="198" t="s">
        <v>76</v>
      </c>
      <c r="D32" s="199">
        <v>14791.706268</v>
      </c>
      <c r="E32" s="200">
        <v>77.709999999999994</v>
      </c>
      <c r="F32" s="200">
        <v>9.68</v>
      </c>
      <c r="G32" s="200">
        <v>9.41</v>
      </c>
      <c r="H32" s="200">
        <v>0</v>
      </c>
      <c r="I32" s="201">
        <v>3.2000000000000064</v>
      </c>
      <c r="J32" s="202">
        <v>2.74</v>
      </c>
      <c r="K32" s="246">
        <f>E32*D32/$D$38</f>
        <v>9.139785189036898</v>
      </c>
      <c r="L32" s="246">
        <f>F32*D32/$D$38</f>
        <v>1.1385036755871465</v>
      </c>
      <c r="M32" s="246">
        <f>G32*D32/$D$38</f>
        <v>1.1067478912474225</v>
      </c>
      <c r="N32" s="246">
        <f>H32*D32/$D$38</f>
        <v>0</v>
      </c>
      <c r="O32" s="246">
        <f>I32*D32/$D$38</f>
        <v>0.37636485143376824</v>
      </c>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row>
    <row r="33" spans="1:42" ht="18.75">
      <c r="B33" s="29">
        <v>26</v>
      </c>
      <c r="C33" s="30" t="s">
        <v>78</v>
      </c>
      <c r="D33" s="31">
        <v>7537.8976890000004</v>
      </c>
      <c r="E33" s="32">
        <v>67.89</v>
      </c>
      <c r="F33" s="32">
        <v>0</v>
      </c>
      <c r="G33" s="32">
        <v>28.46</v>
      </c>
      <c r="H33" s="32">
        <v>0</v>
      </c>
      <c r="I33" s="35">
        <v>3.6499999999999986</v>
      </c>
      <c r="J33" s="33">
        <v>3.3</v>
      </c>
      <c r="K33" s="246">
        <f t="shared" ref="K33:K37" si="5">E33*D33/$D$38</f>
        <v>4.0690858512171042</v>
      </c>
      <c r="L33" s="246">
        <f t="shared" ref="L33:L37" si="6">F33*D33/$D$38</f>
        <v>0</v>
      </c>
      <c r="M33" s="246">
        <f t="shared" ref="M33:M37" si="7">G33*D33/$D$38</f>
        <v>1.7057914762945763</v>
      </c>
      <c r="N33" s="246">
        <f t="shared" ref="N33:N37" si="8">H33*D33/$D$38</f>
        <v>0</v>
      </c>
      <c r="O33" s="246">
        <f t="shared" ref="O33:O37" si="9">I33*D33/$D$38</f>
        <v>0.21876805651704853</v>
      </c>
    </row>
    <row r="34" spans="1:42" s="203" customFormat="1" ht="18.75">
      <c r="A34" s="165"/>
      <c r="B34" s="208">
        <v>27</v>
      </c>
      <c r="C34" s="198" t="s">
        <v>240</v>
      </c>
      <c r="D34" s="199">
        <v>8536.8719739999997</v>
      </c>
      <c r="E34" s="200">
        <v>61.73</v>
      </c>
      <c r="F34" s="200">
        <v>28.6</v>
      </c>
      <c r="G34" s="200">
        <v>7.09</v>
      </c>
      <c r="H34" s="200">
        <v>2.0999999999999999E-3</v>
      </c>
      <c r="I34" s="201">
        <v>2.58</v>
      </c>
      <c r="J34" s="202">
        <v>14.91</v>
      </c>
      <c r="K34" s="246">
        <f t="shared" si="5"/>
        <v>4.1902105991442902</v>
      </c>
      <c r="L34" s="246">
        <f t="shared" si="6"/>
        <v>1.9413578994901461</v>
      </c>
      <c r="M34" s="246">
        <f t="shared" si="7"/>
        <v>0.48126669606241729</v>
      </c>
      <c r="N34" s="246">
        <f t="shared" si="8"/>
        <v>1.4254725835417155E-4</v>
      </c>
      <c r="O34" s="246">
        <f t="shared" si="9"/>
        <v>0.17512948883512505</v>
      </c>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row>
    <row r="35" spans="1:42" ht="18.75">
      <c r="A35" s="165"/>
      <c r="B35" s="164">
        <v>28</v>
      </c>
      <c r="C35" s="36" t="s">
        <v>253</v>
      </c>
      <c r="D35" s="31">
        <v>10162.347426</v>
      </c>
      <c r="E35" s="32">
        <v>43.69</v>
      </c>
      <c r="F35" s="32">
        <v>54.85</v>
      </c>
      <c r="G35" s="32">
        <v>0.68</v>
      </c>
      <c r="H35" s="32">
        <v>0</v>
      </c>
      <c r="I35" s="35">
        <v>0.78</v>
      </c>
      <c r="J35" s="33">
        <v>0.42</v>
      </c>
      <c r="K35" s="246">
        <f t="shared" si="5"/>
        <v>3.5303428877608103</v>
      </c>
      <c r="L35" s="246">
        <f t="shared" si="6"/>
        <v>4.4321196473719491</v>
      </c>
      <c r="M35" s="246">
        <f t="shared" si="7"/>
        <v>5.4946971015732461E-2</v>
      </c>
      <c r="N35" s="246">
        <f t="shared" si="8"/>
        <v>0</v>
      </c>
      <c r="O35" s="246">
        <f t="shared" si="9"/>
        <v>6.3027407929810764E-2</v>
      </c>
    </row>
    <row r="36" spans="1:42" s="203" customFormat="1" ht="18.75">
      <c r="A36" s="165"/>
      <c r="B36" s="208">
        <v>29</v>
      </c>
      <c r="C36" s="206" t="s">
        <v>278</v>
      </c>
      <c r="D36" s="199">
        <v>79693.252655000004</v>
      </c>
      <c r="E36" s="200">
        <v>43.04</v>
      </c>
      <c r="F36" s="200">
        <v>0</v>
      </c>
      <c r="G36" s="200">
        <v>54.56</v>
      </c>
      <c r="H36" s="200">
        <v>0.06</v>
      </c>
      <c r="I36" s="201">
        <v>2.3399999999999985</v>
      </c>
      <c r="J36" s="202">
        <v>2.04</v>
      </c>
      <c r="K36" s="246">
        <f t="shared" si="5"/>
        <v>27.273107299046579</v>
      </c>
      <c r="L36" s="246">
        <f t="shared" si="6"/>
        <v>0</v>
      </c>
      <c r="M36" s="246">
        <f t="shared" si="7"/>
        <v>34.572972449720751</v>
      </c>
      <c r="N36" s="246">
        <f t="shared" si="8"/>
        <v>3.8020130993094668E-2</v>
      </c>
      <c r="O36" s="246">
        <f t="shared" si="9"/>
        <v>1.4827851087306911</v>
      </c>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row>
    <row r="37" spans="1:42" ht="18.75">
      <c r="A37" s="165"/>
      <c r="B37" s="164">
        <v>30</v>
      </c>
      <c r="C37" s="36" t="s">
        <v>261</v>
      </c>
      <c r="D37" s="31">
        <v>5042.75</v>
      </c>
      <c r="E37" s="32">
        <v>33.32</v>
      </c>
      <c r="F37" s="32">
        <v>0</v>
      </c>
      <c r="G37" s="32">
        <v>63.93</v>
      </c>
      <c r="H37" s="32">
        <v>0</v>
      </c>
      <c r="I37" s="35">
        <v>2.75</v>
      </c>
      <c r="J37" s="33">
        <v>0.42</v>
      </c>
      <c r="K37" s="246">
        <f t="shared" si="5"/>
        <v>1.3360208519985368</v>
      </c>
      <c r="L37" s="246">
        <f t="shared" si="6"/>
        <v>0</v>
      </c>
      <c r="M37" s="246">
        <f t="shared" si="7"/>
        <v>2.5633797439455721</v>
      </c>
      <c r="N37" s="246">
        <f t="shared" si="8"/>
        <v>0</v>
      </c>
      <c r="O37" s="246">
        <f t="shared" si="9"/>
        <v>0.1102658266205275</v>
      </c>
    </row>
    <row r="38" spans="1:42" s="276" customFormat="1" ht="19.5">
      <c r="A38" s="270"/>
      <c r="B38" s="388" t="s">
        <v>279</v>
      </c>
      <c r="C38" s="389"/>
      <c r="D38" s="271">
        <v>125764.826012</v>
      </c>
      <c r="E38" s="272">
        <v>49.538552678204219</v>
      </c>
      <c r="F38" s="272">
        <v>7.5119812224492417</v>
      </c>
      <c r="G38" s="273">
        <v>40.485105228286471</v>
      </c>
      <c r="H38" s="274">
        <v>3.8162678251448839E-2</v>
      </c>
      <c r="I38" s="272">
        <v>2.4263407400669714</v>
      </c>
      <c r="J38" s="275"/>
      <c r="K38" s="284">
        <f>SUM(K32:K37)</f>
        <v>49.538552678204219</v>
      </c>
      <c r="L38" s="284">
        <f>SUM(L32:L37)</f>
        <v>7.5119812224492417</v>
      </c>
      <c r="M38" s="284">
        <f>SUM(M32:M37)</f>
        <v>40.485105228286471</v>
      </c>
      <c r="N38" s="284">
        <f>SUM(N32:N37)</f>
        <v>3.8162678251448839E-2</v>
      </c>
      <c r="O38" s="284">
        <f>SUM(O32:O37)</f>
        <v>2.4263407400669714</v>
      </c>
      <c r="P38" s="270"/>
      <c r="Q38" s="270"/>
      <c r="R38" s="270"/>
      <c r="S38" s="270"/>
      <c r="T38" s="270"/>
      <c r="U38" s="270"/>
      <c r="V38" s="270"/>
      <c r="W38" s="270"/>
      <c r="X38" s="270"/>
      <c r="Y38" s="270"/>
      <c r="Z38" s="270"/>
      <c r="AA38" s="270"/>
      <c r="AB38" s="270"/>
      <c r="AC38" s="270"/>
      <c r="AD38" s="270"/>
      <c r="AE38" s="270"/>
      <c r="AF38" s="270"/>
      <c r="AG38" s="270"/>
      <c r="AH38" s="270"/>
      <c r="AI38" s="270"/>
      <c r="AJ38" s="270"/>
      <c r="AK38" s="270"/>
      <c r="AL38" s="270"/>
      <c r="AM38" s="270"/>
      <c r="AN38" s="270"/>
      <c r="AO38" s="270"/>
      <c r="AP38" s="270"/>
    </row>
    <row r="39" spans="1:42" s="203" customFormat="1" ht="18.75">
      <c r="A39" s="34"/>
      <c r="B39" s="197">
        <v>31</v>
      </c>
      <c r="C39" s="198" t="s">
        <v>281</v>
      </c>
      <c r="D39" s="199">
        <v>129966.514331</v>
      </c>
      <c r="E39" s="200">
        <v>97.41</v>
      </c>
      <c r="F39" s="200">
        <v>0</v>
      </c>
      <c r="G39" s="200">
        <v>0.03</v>
      </c>
      <c r="H39" s="200">
        <v>0</v>
      </c>
      <c r="I39" s="201">
        <v>2.5600000000000036</v>
      </c>
      <c r="J39" s="202">
        <v>5.18</v>
      </c>
      <c r="K39" s="246">
        <f>E39*D39/$D$45</f>
        <v>9.6537455144052888</v>
      </c>
      <c r="L39" s="246">
        <f>F39*D39/$D$45</f>
        <v>0</v>
      </c>
      <c r="M39" s="246">
        <f>G39*D39/$D$45</f>
        <v>2.9731276607346132E-3</v>
      </c>
      <c r="N39" s="246">
        <f>H39*D39/$D$45</f>
        <v>0</v>
      </c>
      <c r="O39" s="246">
        <f>I39*D39/$D$45</f>
        <v>0.25370689371602068</v>
      </c>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row>
    <row r="40" spans="1:42" ht="18.75">
      <c r="B40" s="29">
        <v>32</v>
      </c>
      <c r="C40" s="30" t="s">
        <v>282</v>
      </c>
      <c r="D40" s="31">
        <v>59300.816828000003</v>
      </c>
      <c r="E40" s="32">
        <v>96.95</v>
      </c>
      <c r="F40" s="32">
        <v>0</v>
      </c>
      <c r="G40" s="32">
        <v>0.96</v>
      </c>
      <c r="H40" s="32">
        <v>0</v>
      </c>
      <c r="I40" s="32">
        <v>2.0899999999999972</v>
      </c>
      <c r="J40" s="33">
        <v>4.32</v>
      </c>
      <c r="K40" s="246">
        <f t="shared" ref="K40:K44" si="10">E40*D40/$D$45</f>
        <v>4.3839876315187167</v>
      </c>
      <c r="L40" s="246">
        <f t="shared" ref="L40:L44" si="11">F40*D40/$D$45</f>
        <v>0</v>
      </c>
      <c r="M40" s="246">
        <f t="shared" ref="M40:M44" si="12">G40*D40/$D$45</f>
        <v>4.3410295268261651E-2</v>
      </c>
      <c r="N40" s="246">
        <f t="shared" ref="N40:N44" si="13">H40*D40/$D$45</f>
        <v>0</v>
      </c>
      <c r="O40" s="246">
        <f t="shared" ref="O40:O44" si="14">I40*D40/$D$45</f>
        <v>9.4507830323611181E-2</v>
      </c>
    </row>
    <row r="41" spans="1:42" s="203" customFormat="1" ht="18.75">
      <c r="A41" s="34"/>
      <c r="B41" s="197">
        <v>33</v>
      </c>
      <c r="C41" s="198" t="s">
        <v>88</v>
      </c>
      <c r="D41" s="199">
        <v>150752.22642799999</v>
      </c>
      <c r="E41" s="200">
        <v>93.8</v>
      </c>
      <c r="F41" s="200">
        <v>0</v>
      </c>
      <c r="G41" s="200">
        <v>1</v>
      </c>
      <c r="H41" s="200">
        <v>0</v>
      </c>
      <c r="I41" s="201">
        <v>5.2</v>
      </c>
      <c r="J41" s="202">
        <v>4.12</v>
      </c>
      <c r="K41" s="246">
        <f t="shared" si="10"/>
        <v>10.782697076172683</v>
      </c>
      <c r="L41" s="246">
        <f t="shared" si="11"/>
        <v>0</v>
      </c>
      <c r="M41" s="246">
        <f t="shared" si="12"/>
        <v>0.11495412661164908</v>
      </c>
      <c r="N41" s="246">
        <f t="shared" si="13"/>
        <v>0</v>
      </c>
      <c r="O41" s="246">
        <f t="shared" si="14"/>
        <v>0.59776145838057526</v>
      </c>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row>
    <row r="42" spans="1:42" ht="18.75">
      <c r="B42" s="29">
        <v>34</v>
      </c>
      <c r="C42" s="30" t="s">
        <v>280</v>
      </c>
      <c r="D42" s="31">
        <v>174306.80124</v>
      </c>
      <c r="E42" s="32">
        <v>88.2</v>
      </c>
      <c r="F42" s="32">
        <v>1.8</v>
      </c>
      <c r="G42" s="32">
        <v>4.38</v>
      </c>
      <c r="H42" s="32">
        <v>0</v>
      </c>
      <c r="I42" s="32">
        <v>5.63</v>
      </c>
      <c r="J42" s="33">
        <v>4.67</v>
      </c>
      <c r="K42" s="246">
        <f t="shared" si="10"/>
        <v>11.723134548710268</v>
      </c>
      <c r="L42" s="246">
        <f t="shared" si="11"/>
        <v>0.23924764385122996</v>
      </c>
      <c r="M42" s="246">
        <f t="shared" si="12"/>
        <v>0.58216926670465963</v>
      </c>
      <c r="N42" s="246">
        <f t="shared" si="13"/>
        <v>0</v>
      </c>
      <c r="O42" s="246">
        <f t="shared" si="14"/>
        <v>0.74831346382356922</v>
      </c>
    </row>
    <row r="43" spans="1:42" s="203" customFormat="1" ht="18.75">
      <c r="A43" s="34"/>
      <c r="B43" s="197">
        <v>35</v>
      </c>
      <c r="C43" s="198" t="s">
        <v>85</v>
      </c>
      <c r="D43" s="199">
        <v>486175.88762599998</v>
      </c>
      <c r="E43" s="200">
        <v>87.58</v>
      </c>
      <c r="F43" s="200">
        <v>2.38</v>
      </c>
      <c r="G43" s="200">
        <v>2.54</v>
      </c>
      <c r="H43" s="200">
        <v>0</v>
      </c>
      <c r="I43" s="201">
        <v>7.5000000000000027</v>
      </c>
      <c r="J43" s="202">
        <v>6.67</v>
      </c>
      <c r="K43" s="246">
        <f t="shared" si="10"/>
        <v>32.468272922648559</v>
      </c>
      <c r="L43" s="246">
        <f t="shared" si="11"/>
        <v>0.88233032148782331</v>
      </c>
      <c r="M43" s="246">
        <f t="shared" si="12"/>
        <v>0.94164664562145861</v>
      </c>
      <c r="N43" s="246">
        <f t="shared" si="13"/>
        <v>0</v>
      </c>
      <c r="O43" s="246">
        <f t="shared" si="14"/>
        <v>2.7804526937641505</v>
      </c>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row>
    <row r="44" spans="1:42" ht="18.75">
      <c r="B44" s="29">
        <v>36</v>
      </c>
      <c r="C44" s="36" t="s">
        <v>256</v>
      </c>
      <c r="D44" s="31">
        <v>310909.8</v>
      </c>
      <c r="E44" s="32">
        <v>3.77</v>
      </c>
      <c r="F44" s="32">
        <v>0</v>
      </c>
      <c r="G44" s="32">
        <v>96.06</v>
      </c>
      <c r="H44" s="32">
        <v>0</v>
      </c>
      <c r="I44" s="35">
        <v>0.17</v>
      </c>
      <c r="J44" s="33">
        <v>0.42</v>
      </c>
      <c r="K44" s="246">
        <f t="shared" si="10"/>
        <v>0.89379226702261971</v>
      </c>
      <c r="L44" s="246">
        <f t="shared" si="11"/>
        <v>0</v>
      </c>
      <c r="M44" s="246">
        <f t="shared" si="12"/>
        <v>22.773921795807123</v>
      </c>
      <c r="N44" s="246">
        <f t="shared" si="13"/>
        <v>0</v>
      </c>
      <c r="O44" s="246">
        <f t="shared" si="14"/>
        <v>4.0303630077943069E-2</v>
      </c>
    </row>
    <row r="45" spans="1:42" s="276" customFormat="1" ht="19.5">
      <c r="A45" s="270"/>
      <c r="B45" s="390" t="s">
        <v>283</v>
      </c>
      <c r="C45" s="391"/>
      <c r="D45" s="271">
        <v>1311412.046453</v>
      </c>
      <c r="E45" s="273">
        <v>69.905629960478137</v>
      </c>
      <c r="F45" s="273">
        <v>1.1215779653390532</v>
      </c>
      <c r="G45" s="273">
        <v>24.459075257673888</v>
      </c>
      <c r="H45" s="274">
        <v>0</v>
      </c>
      <c r="I45" s="274">
        <v>4.5150459700858701</v>
      </c>
      <c r="J45" s="277"/>
      <c r="K45" s="284">
        <f>SUM(K39:K44)</f>
        <v>69.905629960478137</v>
      </c>
      <c r="L45" s="284">
        <f>SUM(L39:L44)</f>
        <v>1.1215779653390532</v>
      </c>
      <c r="M45" s="284">
        <f>SUM(M39:M44)</f>
        <v>24.459075257673888</v>
      </c>
      <c r="N45" s="284">
        <f>SUM(N39:N44)</f>
        <v>0</v>
      </c>
      <c r="O45" s="284">
        <f>SUM(O39:O44)</f>
        <v>4.5150459700858701</v>
      </c>
      <c r="P45" s="270"/>
      <c r="Q45" s="270"/>
      <c r="R45" s="270"/>
      <c r="S45" s="270"/>
      <c r="T45" s="270"/>
      <c r="U45" s="270"/>
      <c r="V45" s="270"/>
      <c r="W45" s="270"/>
      <c r="X45" s="270"/>
      <c r="Y45" s="270"/>
      <c r="Z45" s="270"/>
      <c r="AA45" s="270"/>
      <c r="AB45" s="270"/>
      <c r="AC45" s="270"/>
      <c r="AD45" s="270"/>
      <c r="AE45" s="270"/>
      <c r="AF45" s="270"/>
      <c r="AG45" s="270"/>
      <c r="AH45" s="270"/>
      <c r="AI45" s="270"/>
      <c r="AJ45" s="270"/>
      <c r="AK45" s="270"/>
      <c r="AL45" s="270"/>
      <c r="AM45" s="270"/>
      <c r="AN45" s="270"/>
      <c r="AO45" s="270"/>
      <c r="AP45" s="270"/>
    </row>
    <row r="46" spans="1:42" s="203" customFormat="1" ht="18.75">
      <c r="A46" s="34"/>
      <c r="B46" s="197">
        <v>37</v>
      </c>
      <c r="C46" s="198" t="s">
        <v>284</v>
      </c>
      <c r="D46" s="199">
        <v>54373.743645000002</v>
      </c>
      <c r="E46" s="200">
        <v>95.17</v>
      </c>
      <c r="F46" s="200">
        <v>0</v>
      </c>
      <c r="G46" s="200">
        <v>0</v>
      </c>
      <c r="H46" s="200">
        <v>0</v>
      </c>
      <c r="I46" s="201">
        <v>4.8299999999999983</v>
      </c>
      <c r="J46" s="202">
        <v>5.19</v>
      </c>
      <c r="K46" s="246">
        <f>E46*D46/$D$47</f>
        <v>95.17</v>
      </c>
      <c r="L46" s="246">
        <f>F46*D46/$D$47</f>
        <v>0</v>
      </c>
      <c r="M46" s="246">
        <f>G46*D46/$D$47</f>
        <v>0</v>
      </c>
      <c r="N46" s="246">
        <f>H46*D46/$D$47</f>
        <v>0</v>
      </c>
      <c r="O46" s="246">
        <f>I46*D46/$D$47</f>
        <v>4.8299999999999992</v>
      </c>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row>
    <row r="47" spans="1:42" s="276" customFormat="1" ht="19.5">
      <c r="A47" s="270"/>
      <c r="B47" s="388" t="s">
        <v>285</v>
      </c>
      <c r="C47" s="389"/>
      <c r="D47" s="271">
        <v>54373.743645000002</v>
      </c>
      <c r="E47" s="272">
        <v>95.17</v>
      </c>
      <c r="F47" s="272">
        <v>0</v>
      </c>
      <c r="G47" s="273">
        <v>0</v>
      </c>
      <c r="H47" s="274">
        <v>0</v>
      </c>
      <c r="I47" s="272">
        <v>4.8299999999999992</v>
      </c>
      <c r="J47" s="275"/>
      <c r="K47" s="284">
        <f>E47*D47/$D$47</f>
        <v>95.17</v>
      </c>
      <c r="L47" s="284">
        <f>F47*D47/$D$47</f>
        <v>0</v>
      </c>
      <c r="M47" s="284">
        <f>G47*D47/$D$47</f>
        <v>0</v>
      </c>
      <c r="N47" s="284">
        <f>H47*D47/$D$47</f>
        <v>0</v>
      </c>
      <c r="O47" s="284">
        <f>I47*D47/$D$47</f>
        <v>4.8299999999999992</v>
      </c>
      <c r="P47" s="270"/>
      <c r="Q47" s="270"/>
      <c r="R47" s="270"/>
      <c r="S47" s="270"/>
      <c r="T47" s="270"/>
      <c r="U47" s="270"/>
      <c r="V47" s="270"/>
      <c r="W47" s="270"/>
      <c r="X47" s="270"/>
      <c r="Y47" s="270"/>
      <c r="Z47" s="270"/>
      <c r="AA47" s="270"/>
      <c r="AB47" s="270"/>
      <c r="AC47" s="270"/>
      <c r="AD47" s="270"/>
      <c r="AE47" s="270"/>
      <c r="AF47" s="270"/>
      <c r="AG47" s="270"/>
      <c r="AH47" s="270"/>
      <c r="AI47" s="270"/>
      <c r="AJ47" s="270"/>
      <c r="AK47" s="270"/>
      <c r="AL47" s="270"/>
      <c r="AM47" s="270"/>
      <c r="AN47" s="270"/>
      <c r="AO47" s="270"/>
      <c r="AP47" s="270"/>
    </row>
    <row r="48" spans="1:42" s="203" customFormat="1" ht="18.75">
      <c r="A48" s="34"/>
      <c r="B48" s="197">
        <v>38</v>
      </c>
      <c r="C48" s="198" t="s">
        <v>245</v>
      </c>
      <c r="D48" s="199">
        <v>10415.361562</v>
      </c>
      <c r="E48" s="200">
        <v>99.13</v>
      </c>
      <c r="F48" s="200">
        <v>0</v>
      </c>
      <c r="G48" s="200">
        <v>0</v>
      </c>
      <c r="H48" s="200">
        <v>0.02</v>
      </c>
      <c r="I48" s="200">
        <v>0.85000000000000453</v>
      </c>
      <c r="J48" s="202">
        <v>1.28</v>
      </c>
      <c r="K48" s="246">
        <f>E48*D48/$D$101</f>
        <v>0.64967968786251007</v>
      </c>
      <c r="L48" s="246">
        <f>F48*D48/$D$101</f>
        <v>0</v>
      </c>
      <c r="M48" s="246">
        <f>G48*D48/$D$101</f>
        <v>0</v>
      </c>
      <c r="N48" s="246">
        <f>H48*D48/$D$101</f>
        <v>1.3107630139463534E-4</v>
      </c>
      <c r="O48" s="246">
        <f>I48*D48/$D$101</f>
        <v>5.5707428092720323E-3</v>
      </c>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row>
    <row r="49" spans="1:42" ht="18.75">
      <c r="B49" s="29">
        <v>39</v>
      </c>
      <c r="C49" s="30" t="s">
        <v>228</v>
      </c>
      <c r="D49" s="31">
        <v>21951.819761999999</v>
      </c>
      <c r="E49" s="32">
        <v>98.29</v>
      </c>
      <c r="F49" s="32">
        <v>0</v>
      </c>
      <c r="G49" s="32">
        <v>0</v>
      </c>
      <c r="H49" s="32">
        <v>1.02</v>
      </c>
      <c r="I49" s="32">
        <v>0.68999999999999373</v>
      </c>
      <c r="J49" s="33">
        <v>0.42</v>
      </c>
      <c r="K49" s="246">
        <f t="shared" ref="K49:K100" si="15">E49*D49/$D$101</f>
        <v>1.3576871111382631</v>
      </c>
      <c r="L49" s="246">
        <f t="shared" ref="L49:L100" si="16">F49*D49/$D$101</f>
        <v>0</v>
      </c>
      <c r="M49" s="246">
        <f t="shared" ref="M49:M100" si="17">G49*D49/$D$101</f>
        <v>0</v>
      </c>
      <c r="N49" s="246">
        <f t="shared" ref="N49:N100" si="18">H49*D49/$D$101</f>
        <v>1.4089336182328093E-2</v>
      </c>
      <c r="O49" s="246">
        <f t="shared" ref="O49:O100" si="19">I49*D49/$D$101</f>
        <v>9.5310215351042116E-3</v>
      </c>
    </row>
    <row r="50" spans="1:42" s="203" customFormat="1" ht="18.75">
      <c r="A50" s="34"/>
      <c r="B50" s="197">
        <v>40</v>
      </c>
      <c r="C50" s="198" t="s">
        <v>302</v>
      </c>
      <c r="D50" s="199">
        <v>9666.7336959999993</v>
      </c>
      <c r="E50" s="200">
        <v>98.22</v>
      </c>
      <c r="F50" s="200">
        <v>0</v>
      </c>
      <c r="G50" s="200">
        <v>0</v>
      </c>
      <c r="H50" s="200">
        <v>0.46</v>
      </c>
      <c r="I50" s="201">
        <v>1.3200000000000012</v>
      </c>
      <c r="J50" s="202">
        <v>1.78</v>
      </c>
      <c r="K50" s="246">
        <f t="shared" si="15"/>
        <v>0.59744718096449256</v>
      </c>
      <c r="L50" s="246">
        <f t="shared" si="16"/>
        <v>0</v>
      </c>
      <c r="M50" s="246">
        <f t="shared" si="17"/>
        <v>0</v>
      </c>
      <c r="N50" s="246">
        <f t="shared" si="18"/>
        <v>2.7980625457510338E-3</v>
      </c>
      <c r="O50" s="246">
        <f t="shared" si="19"/>
        <v>8.0292229573725397E-3</v>
      </c>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row>
    <row r="51" spans="1:42" ht="18.75">
      <c r="B51" s="29">
        <v>41</v>
      </c>
      <c r="C51" s="30" t="s">
        <v>222</v>
      </c>
      <c r="D51" s="31">
        <v>7438.8611510000001</v>
      </c>
      <c r="E51" s="32">
        <v>97.9</v>
      </c>
      <c r="F51" s="32">
        <v>0</v>
      </c>
      <c r="G51" s="32">
        <v>0.32</v>
      </c>
      <c r="H51" s="32">
        <v>3.1E-2</v>
      </c>
      <c r="I51" s="35">
        <v>1.75</v>
      </c>
      <c r="J51" s="33">
        <v>4</v>
      </c>
      <c r="K51" s="246">
        <f t="shared" si="15"/>
        <v>0.45825686129446741</v>
      </c>
      <c r="L51" s="246">
        <f t="shared" si="16"/>
        <v>0</v>
      </c>
      <c r="M51" s="246">
        <f t="shared" si="17"/>
        <v>1.4978773811463696E-3</v>
      </c>
      <c r="N51" s="246">
        <f t="shared" si="18"/>
        <v>1.4510687129855456E-4</v>
      </c>
      <c r="O51" s="246">
        <f t="shared" si="19"/>
        <v>8.1915169281442084E-3</v>
      </c>
    </row>
    <row r="52" spans="1:42" s="203" customFormat="1" ht="18.75">
      <c r="A52" s="34"/>
      <c r="B52" s="197">
        <v>42</v>
      </c>
      <c r="C52" s="198" t="s">
        <v>298</v>
      </c>
      <c r="D52" s="199">
        <v>31251.175766</v>
      </c>
      <c r="E52" s="200">
        <v>97.73</v>
      </c>
      <c r="F52" s="200">
        <v>0</v>
      </c>
      <c r="G52" s="200">
        <v>0</v>
      </c>
      <c r="H52" s="200">
        <v>0.04</v>
      </c>
      <c r="I52" s="200">
        <v>2.229999999999996</v>
      </c>
      <c r="J52" s="202">
        <v>2.74</v>
      </c>
      <c r="K52" s="246">
        <f t="shared" si="15"/>
        <v>1.9218261219721693</v>
      </c>
      <c r="L52" s="246">
        <f t="shared" si="16"/>
        <v>0</v>
      </c>
      <c r="M52" s="246">
        <f t="shared" si="17"/>
        <v>0</v>
      </c>
      <c r="N52" s="246">
        <f t="shared" si="18"/>
        <v>7.8658594985047347E-4</v>
      </c>
      <c r="O52" s="246">
        <f t="shared" si="19"/>
        <v>4.3852166704163816E-2</v>
      </c>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row>
    <row r="53" spans="1:42" ht="18.75">
      <c r="B53" s="29">
        <v>43</v>
      </c>
      <c r="C53" s="30" t="s">
        <v>286</v>
      </c>
      <c r="D53" s="31">
        <v>464662.331642</v>
      </c>
      <c r="E53" s="32">
        <v>97.68</v>
      </c>
      <c r="F53" s="32">
        <v>0</v>
      </c>
      <c r="G53" s="32">
        <v>0</v>
      </c>
      <c r="H53" s="32">
        <v>0.54</v>
      </c>
      <c r="I53" s="35">
        <v>1.7799999999999931</v>
      </c>
      <c r="J53" s="33">
        <v>2.81</v>
      </c>
      <c r="K53" s="246">
        <f t="shared" si="15"/>
        <v>28.560312176806914</v>
      </c>
      <c r="L53" s="246">
        <f t="shared" si="16"/>
        <v>0</v>
      </c>
      <c r="M53" s="246">
        <f t="shared" si="17"/>
        <v>0</v>
      </c>
      <c r="N53" s="246">
        <f t="shared" si="18"/>
        <v>0.15788870368013649</v>
      </c>
      <c r="O53" s="246">
        <f t="shared" si="19"/>
        <v>0.52044794916785531</v>
      </c>
    </row>
    <row r="54" spans="1:42" s="203" customFormat="1" ht="18.75">
      <c r="A54" s="34"/>
      <c r="B54" s="197">
        <v>44</v>
      </c>
      <c r="C54" s="198" t="s">
        <v>299</v>
      </c>
      <c r="D54" s="199">
        <v>78418.861703999995</v>
      </c>
      <c r="E54" s="200">
        <v>97.55</v>
      </c>
      <c r="F54" s="200">
        <v>0</v>
      </c>
      <c r="G54" s="200">
        <v>0.28999999999999998</v>
      </c>
      <c r="H54" s="200">
        <v>0.04</v>
      </c>
      <c r="I54" s="201">
        <v>2.1200000000000028</v>
      </c>
      <c r="J54" s="202">
        <v>1.72</v>
      </c>
      <c r="K54" s="246">
        <f t="shared" si="15"/>
        <v>4.8135738545569637</v>
      </c>
      <c r="L54" s="246">
        <f t="shared" si="16"/>
        <v>0</v>
      </c>
      <c r="M54" s="246">
        <f t="shared" si="17"/>
        <v>1.4309958152962784E-2</v>
      </c>
      <c r="N54" s="246">
        <f t="shared" si="18"/>
        <v>1.9737873314431427E-3</v>
      </c>
      <c r="O54" s="246">
        <f t="shared" si="19"/>
        <v>0.1046107285664867</v>
      </c>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row>
    <row r="55" spans="1:42" ht="18.75">
      <c r="B55" s="29">
        <v>45</v>
      </c>
      <c r="C55" s="30" t="s">
        <v>187</v>
      </c>
      <c r="D55" s="31">
        <v>9263.3993190000001</v>
      </c>
      <c r="E55" s="32">
        <v>97.06</v>
      </c>
      <c r="F55" s="32">
        <v>0</v>
      </c>
      <c r="G55" s="32">
        <v>9.4E-2</v>
      </c>
      <c r="H55" s="32">
        <v>0.49</v>
      </c>
      <c r="I55" s="32">
        <v>2.36</v>
      </c>
      <c r="J55" s="33">
        <v>2.4</v>
      </c>
      <c r="K55" s="246">
        <f t="shared" si="15"/>
        <v>0.5657577404783648</v>
      </c>
      <c r="L55" s="246">
        <f t="shared" si="16"/>
        <v>0</v>
      </c>
      <c r="M55" s="246">
        <f t="shared" si="17"/>
        <v>5.4792115809773633E-4</v>
      </c>
      <c r="N55" s="246">
        <f t="shared" si="18"/>
        <v>2.8561847602967105E-3</v>
      </c>
      <c r="O55" s="246">
        <f t="shared" si="19"/>
        <v>1.3756318437347422E-2</v>
      </c>
    </row>
    <row r="56" spans="1:42" s="203" customFormat="1" ht="18" customHeight="1">
      <c r="A56" s="34"/>
      <c r="B56" s="197">
        <v>46</v>
      </c>
      <c r="C56" s="198" t="s">
        <v>322</v>
      </c>
      <c r="D56" s="199">
        <v>7537.614947</v>
      </c>
      <c r="E56" s="200">
        <v>96.63</v>
      </c>
      <c r="F56" s="200">
        <v>1.3</v>
      </c>
      <c r="G56" s="200">
        <v>0.51</v>
      </c>
      <c r="H56" s="200">
        <v>0.04</v>
      </c>
      <c r="I56" s="200">
        <v>1.5200000000000047</v>
      </c>
      <c r="J56" s="202">
        <v>4.42</v>
      </c>
      <c r="K56" s="246">
        <f t="shared" si="15"/>
        <v>0.4583167815639812</v>
      </c>
      <c r="L56" s="246">
        <f t="shared" si="16"/>
        <v>6.1659093038722518E-3</v>
      </c>
      <c r="M56" s="246">
        <f t="shared" si="17"/>
        <v>2.4189336499806525E-3</v>
      </c>
      <c r="N56" s="246">
        <f t="shared" si="18"/>
        <v>1.8972028627299236E-4</v>
      </c>
      <c r="O56" s="246">
        <f t="shared" si="19"/>
        <v>7.2093708783737319E-3</v>
      </c>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row>
    <row r="57" spans="1:42" ht="18.75">
      <c r="B57" s="29">
        <v>47</v>
      </c>
      <c r="C57" s="30" t="s">
        <v>232</v>
      </c>
      <c r="D57" s="31">
        <v>19883.910779999998</v>
      </c>
      <c r="E57" s="32">
        <v>96.52</v>
      </c>
      <c r="F57" s="32">
        <v>0</v>
      </c>
      <c r="G57" s="32">
        <v>1.1599999999999999</v>
      </c>
      <c r="H57" s="32">
        <v>0</v>
      </c>
      <c r="I57" s="35">
        <v>2.3200000000000038</v>
      </c>
      <c r="J57" s="33">
        <v>1.4</v>
      </c>
      <c r="K57" s="246">
        <f t="shared" si="15"/>
        <v>1.2076440636959056</v>
      </c>
      <c r="L57" s="246">
        <f t="shared" si="16"/>
        <v>0</v>
      </c>
      <c r="M57" s="246">
        <f t="shared" si="17"/>
        <v>1.4513749625852161E-2</v>
      </c>
      <c r="N57" s="246">
        <f t="shared" si="18"/>
        <v>0</v>
      </c>
      <c r="O57" s="246">
        <f t="shared" si="19"/>
        <v>2.9027499251704374E-2</v>
      </c>
    </row>
    <row r="58" spans="1:42" s="203" customFormat="1" ht="18.75">
      <c r="A58" s="34"/>
      <c r="B58" s="197">
        <v>48</v>
      </c>
      <c r="C58" s="198" t="s">
        <v>300</v>
      </c>
      <c r="D58" s="199">
        <v>58153.573643999996</v>
      </c>
      <c r="E58" s="200">
        <v>96.4</v>
      </c>
      <c r="F58" s="200">
        <v>0</v>
      </c>
      <c r="G58" s="200">
        <v>0</v>
      </c>
      <c r="H58" s="200">
        <v>0.15</v>
      </c>
      <c r="I58" s="200">
        <v>3.4499999999999944</v>
      </c>
      <c r="J58" s="202">
        <v>5.09</v>
      </c>
      <c r="K58" s="246">
        <f t="shared" si="15"/>
        <v>3.5275507767702248</v>
      </c>
      <c r="L58" s="246">
        <f t="shared" si="16"/>
        <v>0</v>
      </c>
      <c r="M58" s="246">
        <f t="shared" si="17"/>
        <v>0</v>
      </c>
      <c r="N58" s="246">
        <f t="shared" si="18"/>
        <v>5.488927557215079E-3</v>
      </c>
      <c r="O58" s="246">
        <f t="shared" si="19"/>
        <v>0.12624533381594663</v>
      </c>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row>
    <row r="59" spans="1:42" ht="18.75">
      <c r="B59" s="29">
        <v>49</v>
      </c>
      <c r="C59" s="30" t="s">
        <v>296</v>
      </c>
      <c r="D59" s="31">
        <v>52401.879193000001</v>
      </c>
      <c r="E59" s="32">
        <v>95.53</v>
      </c>
      <c r="F59" s="32">
        <v>0</v>
      </c>
      <c r="G59" s="32">
        <v>0.12</v>
      </c>
      <c r="H59" s="32">
        <v>0</v>
      </c>
      <c r="I59" s="32">
        <v>4.3499999999999988</v>
      </c>
      <c r="J59" s="33">
        <v>6.27</v>
      </c>
      <c r="K59" s="246">
        <f t="shared" si="15"/>
        <v>3.1499703884771155</v>
      </c>
      <c r="L59" s="246">
        <f t="shared" si="16"/>
        <v>0</v>
      </c>
      <c r="M59" s="246">
        <f t="shared" si="17"/>
        <v>3.9568349902360913E-3</v>
      </c>
      <c r="N59" s="246">
        <f t="shared" si="18"/>
        <v>0</v>
      </c>
      <c r="O59" s="246">
        <f t="shared" si="19"/>
        <v>0.1434352683960583</v>
      </c>
    </row>
    <row r="60" spans="1:42" s="203" customFormat="1" ht="18.75">
      <c r="A60" s="34"/>
      <c r="B60" s="197">
        <v>50</v>
      </c>
      <c r="C60" s="198" t="s">
        <v>289</v>
      </c>
      <c r="D60" s="199">
        <v>42628.467644999997</v>
      </c>
      <c r="E60" s="200">
        <v>95.13</v>
      </c>
      <c r="F60" s="200">
        <v>0.77</v>
      </c>
      <c r="G60" s="200">
        <v>1.27</v>
      </c>
      <c r="H60" s="200">
        <v>0.11</v>
      </c>
      <c r="I60" s="200">
        <v>2.7200000000000051</v>
      </c>
      <c r="J60" s="202">
        <v>4.47</v>
      </c>
      <c r="K60" s="246">
        <f t="shared" si="15"/>
        <v>2.5517436932791151</v>
      </c>
      <c r="L60" s="246">
        <f t="shared" si="16"/>
        <v>2.0654290379742653E-2</v>
      </c>
      <c r="M60" s="246">
        <f t="shared" si="17"/>
        <v>3.4066167249705417E-2</v>
      </c>
      <c r="N60" s="246">
        <f t="shared" si="18"/>
        <v>2.950612911391808E-3</v>
      </c>
      <c r="O60" s="246">
        <f t="shared" si="19"/>
        <v>7.2960610172597556E-2</v>
      </c>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row>
    <row r="61" spans="1:42" ht="18.75">
      <c r="B61" s="29">
        <v>51</v>
      </c>
      <c r="C61" s="30" t="s">
        <v>194</v>
      </c>
      <c r="D61" s="31">
        <v>10077.833473999999</v>
      </c>
      <c r="E61" s="32">
        <v>95.12</v>
      </c>
      <c r="F61" s="32">
        <v>0</v>
      </c>
      <c r="G61" s="32">
        <v>1.32</v>
      </c>
      <c r="H61" s="32">
        <v>0.19</v>
      </c>
      <c r="I61" s="35">
        <v>3.3699999999999952</v>
      </c>
      <c r="J61" s="33">
        <v>3.53</v>
      </c>
      <c r="K61" s="246">
        <f t="shared" si="15"/>
        <v>0.60319655330090793</v>
      </c>
      <c r="L61" s="246">
        <f t="shared" si="16"/>
        <v>0</v>
      </c>
      <c r="M61" s="246">
        <f t="shared" si="17"/>
        <v>8.3706838767577622E-3</v>
      </c>
      <c r="N61" s="246">
        <f t="shared" si="18"/>
        <v>1.204871164078769E-3</v>
      </c>
      <c r="O61" s="246">
        <f t="shared" si="19"/>
        <v>2.1370609594449714E-2</v>
      </c>
    </row>
    <row r="62" spans="1:42" s="203" customFormat="1" ht="18.75">
      <c r="A62" s="34"/>
      <c r="B62" s="197">
        <v>52</v>
      </c>
      <c r="C62" s="198" t="s">
        <v>291</v>
      </c>
      <c r="D62" s="199">
        <v>23762.749583000001</v>
      </c>
      <c r="E62" s="200">
        <v>94.05</v>
      </c>
      <c r="F62" s="200">
        <v>0</v>
      </c>
      <c r="G62" s="200">
        <v>0.25</v>
      </c>
      <c r="H62" s="200">
        <v>0.2</v>
      </c>
      <c r="I62" s="200">
        <v>5.5000000000000027</v>
      </c>
      <c r="J62" s="202">
        <v>8.81</v>
      </c>
      <c r="K62" s="246">
        <f t="shared" si="15"/>
        <v>1.406291407145734</v>
      </c>
      <c r="L62" s="246">
        <f t="shared" si="16"/>
        <v>0</v>
      </c>
      <c r="M62" s="246">
        <f t="shared" si="17"/>
        <v>3.7381483443533594E-3</v>
      </c>
      <c r="N62" s="246">
        <f t="shared" si="18"/>
        <v>2.9905186754826873E-3</v>
      </c>
      <c r="O62" s="246">
        <f t="shared" si="19"/>
        <v>8.2239263575773949E-2</v>
      </c>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row>
    <row r="63" spans="1:42" ht="18.75">
      <c r="B63" s="29">
        <v>53</v>
      </c>
      <c r="C63" s="30" t="s">
        <v>297</v>
      </c>
      <c r="D63" s="31">
        <v>51549.360159999997</v>
      </c>
      <c r="E63" s="32">
        <v>93.83</v>
      </c>
      <c r="F63" s="32">
        <v>0</v>
      </c>
      <c r="G63" s="32">
        <v>4.95</v>
      </c>
      <c r="H63" s="32">
        <v>0</v>
      </c>
      <c r="I63" s="32">
        <v>1.2200000000000015</v>
      </c>
      <c r="J63" s="33">
        <v>3.24</v>
      </c>
      <c r="K63" s="246">
        <f t="shared" si="15"/>
        <v>3.0435807408379651</v>
      </c>
      <c r="L63" s="246">
        <f t="shared" si="16"/>
        <v>0</v>
      </c>
      <c r="M63" s="246">
        <f t="shared" si="17"/>
        <v>0.16056404846155739</v>
      </c>
      <c r="N63" s="246">
        <f t="shared" si="18"/>
        <v>0</v>
      </c>
      <c r="O63" s="246">
        <f t="shared" si="19"/>
        <v>3.9573361439010149E-2</v>
      </c>
    </row>
    <row r="64" spans="1:42" s="203" customFormat="1" ht="18.75">
      <c r="A64" s="34"/>
      <c r="B64" s="197">
        <v>54</v>
      </c>
      <c r="C64" s="198" t="s">
        <v>311</v>
      </c>
      <c r="D64" s="199">
        <v>20623.635103000001</v>
      </c>
      <c r="E64" s="200">
        <v>93.81</v>
      </c>
      <c r="F64" s="200">
        <v>0</v>
      </c>
      <c r="G64" s="200">
        <v>4.5</v>
      </c>
      <c r="H64" s="200">
        <v>0.23</v>
      </c>
      <c r="I64" s="200">
        <v>1.4599999999999977</v>
      </c>
      <c r="J64" s="202">
        <v>3.78</v>
      </c>
      <c r="K64" s="246">
        <f t="shared" si="15"/>
        <v>1.2174024848974392</v>
      </c>
      <c r="L64" s="246">
        <f t="shared" si="16"/>
        <v>0</v>
      </c>
      <c r="M64" s="246">
        <f t="shared" si="17"/>
        <v>5.8397944590539139E-2</v>
      </c>
      <c r="N64" s="246">
        <f t="shared" si="18"/>
        <v>2.9847838346275563E-3</v>
      </c>
      <c r="O64" s="246">
        <f t="shared" si="19"/>
        <v>1.8946888689374889E-2</v>
      </c>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row>
    <row r="65" spans="1:41" ht="18.75">
      <c r="B65" s="29">
        <v>55</v>
      </c>
      <c r="C65" s="30" t="s">
        <v>314</v>
      </c>
      <c r="D65" s="31">
        <v>4616.8165429999999</v>
      </c>
      <c r="E65" s="32">
        <v>92.67</v>
      </c>
      <c r="F65" s="32">
        <v>0</v>
      </c>
      <c r="G65" s="32">
        <v>0.01</v>
      </c>
      <c r="H65" s="32">
        <v>0.34</v>
      </c>
      <c r="I65" s="35">
        <v>6.9799999999999986</v>
      </c>
      <c r="J65" s="33">
        <v>12.59</v>
      </c>
      <c r="K65" s="246">
        <f t="shared" si="15"/>
        <v>0.26921646189981868</v>
      </c>
      <c r="L65" s="246">
        <f t="shared" si="16"/>
        <v>0</v>
      </c>
      <c r="M65" s="246">
        <f t="shared" si="17"/>
        <v>2.9051091172959824E-5</v>
      </c>
      <c r="N65" s="246">
        <f t="shared" si="18"/>
        <v>9.8773709988063418E-4</v>
      </c>
      <c r="O65" s="246">
        <f t="shared" si="19"/>
        <v>2.0277661638725953E-2</v>
      </c>
    </row>
    <row r="66" spans="1:41" s="203" customFormat="1" ht="18.75">
      <c r="A66" s="34"/>
      <c r="B66" s="197">
        <v>56</v>
      </c>
      <c r="C66" s="198" t="s">
        <v>288</v>
      </c>
      <c r="D66" s="199">
        <v>9303.6051019999995</v>
      </c>
      <c r="E66" s="200">
        <v>92.17</v>
      </c>
      <c r="F66" s="200">
        <v>0</v>
      </c>
      <c r="G66" s="200">
        <v>0.85</v>
      </c>
      <c r="H66" s="200">
        <v>1.48</v>
      </c>
      <c r="I66" s="201">
        <v>5.5</v>
      </c>
      <c r="J66" s="202">
        <v>12.09</v>
      </c>
      <c r="K66" s="246">
        <f t="shared" si="15"/>
        <v>0.53958601804264306</v>
      </c>
      <c r="L66" s="246">
        <f t="shared" si="16"/>
        <v>0</v>
      </c>
      <c r="M66" s="246">
        <f t="shared" si="17"/>
        <v>4.9761106144759308E-3</v>
      </c>
      <c r="N66" s="246">
        <f t="shared" si="18"/>
        <v>8.6642867169698552E-3</v>
      </c>
      <c r="O66" s="246">
        <f t="shared" si="19"/>
        <v>3.2198362799550143E-2</v>
      </c>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row>
    <row r="67" spans="1:41" ht="18.75">
      <c r="B67" s="29">
        <v>57</v>
      </c>
      <c r="C67" s="30" t="s">
        <v>313</v>
      </c>
      <c r="D67" s="31">
        <v>11918.577359000001</v>
      </c>
      <c r="E67" s="32">
        <v>91.92</v>
      </c>
      <c r="F67" s="32">
        <v>0</v>
      </c>
      <c r="G67" s="32">
        <v>0.35</v>
      </c>
      <c r="H67" s="32">
        <v>2.86</v>
      </c>
      <c r="I67" s="32">
        <v>4.8699999999999992</v>
      </c>
      <c r="J67" s="33">
        <v>6.18</v>
      </c>
      <c r="K67" s="246">
        <f t="shared" si="15"/>
        <v>0.68937299587564405</v>
      </c>
      <c r="L67" s="246">
        <f t="shared" si="16"/>
        <v>0</v>
      </c>
      <c r="M67" s="246">
        <f t="shared" si="17"/>
        <v>2.6248971775073475E-3</v>
      </c>
      <c r="N67" s="246">
        <f t="shared" si="18"/>
        <v>2.1449159793345753E-2</v>
      </c>
      <c r="O67" s="246">
        <f t="shared" si="19"/>
        <v>3.6523569298459374E-2</v>
      </c>
    </row>
    <row r="68" spans="1:41" s="203" customFormat="1" ht="18.75">
      <c r="A68" s="34"/>
      <c r="B68" s="197">
        <v>58</v>
      </c>
      <c r="C68" s="198" t="s">
        <v>192</v>
      </c>
      <c r="D68" s="199">
        <v>8783.5262409999996</v>
      </c>
      <c r="E68" s="200">
        <v>91.44</v>
      </c>
      <c r="F68" s="200">
        <v>0</v>
      </c>
      <c r="G68" s="200">
        <v>0.01</v>
      </c>
      <c r="H68" s="200">
        <v>0.94</v>
      </c>
      <c r="I68" s="201">
        <v>7.610000000000003</v>
      </c>
      <c r="J68" s="202">
        <v>6.71</v>
      </c>
      <c r="K68" s="246">
        <f t="shared" si="15"/>
        <v>0.50538803095421303</v>
      </c>
      <c r="L68" s="246">
        <f t="shared" si="16"/>
        <v>0</v>
      </c>
      <c r="M68" s="246">
        <f t="shared" si="17"/>
        <v>5.5269907147223647E-5</v>
      </c>
      <c r="N68" s="246">
        <f t="shared" si="18"/>
        <v>5.1953712718390225E-3</v>
      </c>
      <c r="O68" s="246">
        <f t="shared" si="19"/>
        <v>4.2060399339037206E-2</v>
      </c>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row>
    <row r="69" spans="1:41" ht="18.75">
      <c r="B69" s="29">
        <v>59</v>
      </c>
      <c r="C69" s="30" t="s">
        <v>307</v>
      </c>
      <c r="D69" s="31">
        <v>10242.481661</v>
      </c>
      <c r="E69" s="32">
        <v>91.4</v>
      </c>
      <c r="F69" s="32">
        <v>0</v>
      </c>
      <c r="G69" s="32">
        <v>5.26</v>
      </c>
      <c r="H69" s="32">
        <v>0.46</v>
      </c>
      <c r="I69" s="32">
        <v>2.8799999999999946</v>
      </c>
      <c r="J69" s="33">
        <v>4.8099999999999996</v>
      </c>
      <c r="K69" s="246">
        <f t="shared" si="15"/>
        <v>0.58907585549683616</v>
      </c>
      <c r="L69" s="246">
        <f t="shared" si="16"/>
        <v>0</v>
      </c>
      <c r="M69" s="246">
        <f t="shared" si="17"/>
        <v>3.3900864331655997E-2</v>
      </c>
      <c r="N69" s="246">
        <f t="shared" si="18"/>
        <v>2.9647143712094605E-3</v>
      </c>
      <c r="O69" s="246">
        <f t="shared" si="19"/>
        <v>1.8561689976267889E-2</v>
      </c>
    </row>
    <row r="70" spans="1:41" s="203" customFormat="1" ht="18.75">
      <c r="A70" s="34"/>
      <c r="B70" s="197">
        <v>60</v>
      </c>
      <c r="C70" s="198" t="s">
        <v>317</v>
      </c>
      <c r="D70" s="199">
        <v>10240.891811</v>
      </c>
      <c r="E70" s="200">
        <v>90.62</v>
      </c>
      <c r="F70" s="200">
        <v>0</v>
      </c>
      <c r="G70" s="200">
        <v>4.1399999999999997</v>
      </c>
      <c r="H70" s="200">
        <v>0</v>
      </c>
      <c r="I70" s="201">
        <v>5.2399999999999958</v>
      </c>
      <c r="J70" s="202">
        <v>4.07</v>
      </c>
      <c r="K70" s="246">
        <f t="shared" si="15"/>
        <v>0.58395807440014669</v>
      </c>
      <c r="L70" s="246">
        <f t="shared" si="16"/>
        <v>0</v>
      </c>
      <c r="M70" s="246">
        <f t="shared" si="17"/>
        <v>2.6678287662950863E-2</v>
      </c>
      <c r="N70" s="246">
        <f t="shared" si="18"/>
        <v>0</v>
      </c>
      <c r="O70" s="246">
        <f t="shared" si="19"/>
        <v>3.3766721583058552E-2</v>
      </c>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row>
    <row r="71" spans="1:41" ht="18.75">
      <c r="B71" s="29">
        <v>61</v>
      </c>
      <c r="C71" s="30" t="s">
        <v>305</v>
      </c>
      <c r="D71" s="31">
        <v>65259.122312</v>
      </c>
      <c r="E71" s="32">
        <v>90.51</v>
      </c>
      <c r="F71" s="32">
        <v>2.88</v>
      </c>
      <c r="G71" s="32">
        <v>3.5</v>
      </c>
      <c r="H71" s="32">
        <v>0</v>
      </c>
      <c r="I71" s="32">
        <v>3.12</v>
      </c>
      <c r="J71" s="33">
        <v>4.2699999999999996</v>
      </c>
      <c r="K71" s="246">
        <f t="shared" si="15"/>
        <v>3.7167010068260042</v>
      </c>
      <c r="L71" s="246">
        <f t="shared" si="16"/>
        <v>0.1182642680329123</v>
      </c>
      <c r="M71" s="246">
        <f t="shared" si="17"/>
        <v>0.14372393684555315</v>
      </c>
      <c r="N71" s="246">
        <f t="shared" si="18"/>
        <v>0</v>
      </c>
      <c r="O71" s="246">
        <f t="shared" si="19"/>
        <v>0.12811962370232166</v>
      </c>
    </row>
    <row r="72" spans="1:41" s="203" customFormat="1" ht="18.75">
      <c r="A72" s="34"/>
      <c r="B72" s="197">
        <v>62</v>
      </c>
      <c r="C72" s="198" t="s">
        <v>304</v>
      </c>
      <c r="D72" s="199">
        <v>12630.790136</v>
      </c>
      <c r="E72" s="200">
        <v>90.45</v>
      </c>
      <c r="F72" s="200">
        <v>0</v>
      </c>
      <c r="G72" s="200">
        <v>1.35</v>
      </c>
      <c r="H72" s="200">
        <v>0.15</v>
      </c>
      <c r="I72" s="201">
        <v>8.0499999999999972</v>
      </c>
      <c r="J72" s="202">
        <v>3.02</v>
      </c>
      <c r="K72" s="246">
        <f t="shared" si="15"/>
        <v>0.7188841731412402</v>
      </c>
      <c r="L72" s="246">
        <f t="shared" si="16"/>
        <v>0</v>
      </c>
      <c r="M72" s="246">
        <f t="shared" si="17"/>
        <v>1.0729614524496124E-2</v>
      </c>
      <c r="N72" s="246">
        <f t="shared" si="18"/>
        <v>1.1921793916106801E-3</v>
      </c>
      <c r="O72" s="246">
        <f t="shared" si="19"/>
        <v>6.3980294016439815E-2</v>
      </c>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row>
    <row r="73" spans="1:41" ht="18.75">
      <c r="B73" s="29">
        <v>63</v>
      </c>
      <c r="C73" s="30" t="s">
        <v>293</v>
      </c>
      <c r="D73" s="31">
        <v>17224.513771999998</v>
      </c>
      <c r="E73" s="32">
        <v>90.16</v>
      </c>
      <c r="F73" s="32">
        <v>0</v>
      </c>
      <c r="G73" s="32">
        <v>6.03</v>
      </c>
      <c r="H73" s="32">
        <v>0</v>
      </c>
      <c r="I73" s="35">
        <v>3.81</v>
      </c>
      <c r="J73" s="33">
        <v>2.77</v>
      </c>
      <c r="K73" s="246">
        <f t="shared" si="15"/>
        <v>0.97719380718361604</v>
      </c>
      <c r="L73" s="246">
        <f t="shared" si="16"/>
        <v>0</v>
      </c>
      <c r="M73" s="246">
        <f t="shared" si="17"/>
        <v>6.5355796997750723E-2</v>
      </c>
      <c r="N73" s="246">
        <f t="shared" si="18"/>
        <v>0</v>
      </c>
      <c r="O73" s="246">
        <f t="shared" si="19"/>
        <v>4.1294458799573844E-2</v>
      </c>
    </row>
    <row r="74" spans="1:41" s="203" customFormat="1" ht="18.75">
      <c r="A74" s="34"/>
      <c r="B74" s="197">
        <v>64</v>
      </c>
      <c r="C74" s="198" t="s">
        <v>287</v>
      </c>
      <c r="D74" s="199">
        <v>48332.868953999998</v>
      </c>
      <c r="E74" s="200">
        <v>89.85</v>
      </c>
      <c r="F74" s="200">
        <v>0</v>
      </c>
      <c r="G74" s="200">
        <v>8.08</v>
      </c>
      <c r="H74" s="200">
        <v>0</v>
      </c>
      <c r="I74" s="200">
        <v>2.0700000000000056</v>
      </c>
      <c r="J74" s="202">
        <v>6.6</v>
      </c>
      <c r="K74" s="246">
        <f t="shared" si="15"/>
        <v>2.7326278372679225</v>
      </c>
      <c r="L74" s="246">
        <f t="shared" si="16"/>
        <v>0</v>
      </c>
      <c r="M74" s="246">
        <f t="shared" si="17"/>
        <v>0.24573881942264683</v>
      </c>
      <c r="N74" s="246">
        <f t="shared" si="18"/>
        <v>0</v>
      </c>
      <c r="O74" s="246">
        <f t="shared" si="19"/>
        <v>6.295536586694063E-2</v>
      </c>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row>
    <row r="75" spans="1:41" ht="18.75">
      <c r="B75" s="29">
        <v>65</v>
      </c>
      <c r="C75" s="30" t="s">
        <v>224</v>
      </c>
      <c r="D75" s="31">
        <v>17140.829688000002</v>
      </c>
      <c r="E75" s="32">
        <v>89.63</v>
      </c>
      <c r="F75" s="32">
        <v>0</v>
      </c>
      <c r="G75" s="32">
        <v>3.93</v>
      </c>
      <c r="H75" s="32">
        <v>1E-3</v>
      </c>
      <c r="I75" s="35">
        <v>6.44</v>
      </c>
      <c r="J75" s="33">
        <v>1.89</v>
      </c>
      <c r="K75" s="246">
        <f t="shared" si="15"/>
        <v>0.96672971516699668</v>
      </c>
      <c r="L75" s="246">
        <f t="shared" si="16"/>
        <v>0</v>
      </c>
      <c r="M75" s="246">
        <f t="shared" si="17"/>
        <v>4.238812652690279E-2</v>
      </c>
      <c r="N75" s="246">
        <f t="shared" si="18"/>
        <v>1.0785782831272978E-5</v>
      </c>
      <c r="O75" s="246">
        <f t="shared" si="19"/>
        <v>6.9460441433397968E-2</v>
      </c>
    </row>
    <row r="76" spans="1:41" s="203" customFormat="1" ht="18.75">
      <c r="A76" s="34"/>
      <c r="B76" s="197">
        <v>66</v>
      </c>
      <c r="C76" s="198" t="s">
        <v>316</v>
      </c>
      <c r="D76" s="199">
        <v>8896.1182850000005</v>
      </c>
      <c r="E76" s="200">
        <v>89.45</v>
      </c>
      <c r="F76" s="200">
        <v>0</v>
      </c>
      <c r="G76" s="200">
        <v>8.84</v>
      </c>
      <c r="H76" s="200">
        <v>0.18</v>
      </c>
      <c r="I76" s="200">
        <v>1.5299999999999974</v>
      </c>
      <c r="J76" s="202">
        <v>7.95</v>
      </c>
      <c r="K76" s="246">
        <f t="shared" si="15"/>
        <v>0.50072667216239153</v>
      </c>
      <c r="L76" s="246">
        <f t="shared" si="16"/>
        <v>0</v>
      </c>
      <c r="M76" s="246">
        <f t="shared" si="17"/>
        <v>4.9484894152213986E-2</v>
      </c>
      <c r="N76" s="246">
        <f t="shared" si="18"/>
        <v>1.0076109669002846E-3</v>
      </c>
      <c r="O76" s="246">
        <f t="shared" si="19"/>
        <v>8.5646932186524052E-3</v>
      </c>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row>
    <row r="77" spans="1:41" ht="18.75">
      <c r="B77" s="29">
        <v>67</v>
      </c>
      <c r="C77" s="30" t="s">
        <v>294</v>
      </c>
      <c r="D77" s="31">
        <v>23883.339932999999</v>
      </c>
      <c r="E77" s="32">
        <v>89.2</v>
      </c>
      <c r="F77" s="32">
        <v>0</v>
      </c>
      <c r="G77" s="32">
        <v>6.85</v>
      </c>
      <c r="H77" s="32">
        <v>0.6</v>
      </c>
      <c r="I77" s="32">
        <v>3.35</v>
      </c>
      <c r="J77" s="33">
        <v>3.69</v>
      </c>
      <c r="K77" s="246">
        <f t="shared" si="15"/>
        <v>1.3405399042087747</v>
      </c>
      <c r="L77" s="246">
        <f t="shared" si="16"/>
        <v>0</v>
      </c>
      <c r="M77" s="246">
        <f t="shared" si="17"/>
        <v>0.10294504869764692</v>
      </c>
      <c r="N77" s="246">
        <f t="shared" si="18"/>
        <v>9.0170845574581247E-3</v>
      </c>
      <c r="O77" s="246">
        <f t="shared" si="19"/>
        <v>5.0345388779141208E-2</v>
      </c>
    </row>
    <row r="78" spans="1:41" s="203" customFormat="1" ht="18.75">
      <c r="A78" s="34"/>
      <c r="B78" s="197">
        <v>68</v>
      </c>
      <c r="C78" s="198" t="s">
        <v>230</v>
      </c>
      <c r="D78" s="199">
        <v>21098.610745999998</v>
      </c>
      <c r="E78" s="200">
        <v>89.06</v>
      </c>
      <c r="F78" s="200">
        <v>4.53</v>
      </c>
      <c r="G78" s="200">
        <v>6.22</v>
      </c>
      <c r="H78" s="200">
        <v>0</v>
      </c>
      <c r="I78" s="200">
        <v>0.19</v>
      </c>
      <c r="J78" s="202">
        <v>2.8</v>
      </c>
      <c r="K78" s="246">
        <f t="shared" si="15"/>
        <v>1.1823781145183503</v>
      </c>
      <c r="L78" s="246">
        <f t="shared" si="16"/>
        <v>6.0141172903302571E-2</v>
      </c>
      <c r="M78" s="246">
        <f t="shared" si="17"/>
        <v>8.2577946017338186E-2</v>
      </c>
      <c r="N78" s="246">
        <f t="shared" si="18"/>
        <v>0</v>
      </c>
      <c r="O78" s="246">
        <f t="shared" si="19"/>
        <v>2.5224774506903947E-3</v>
      </c>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row>
    <row r="79" spans="1:41" ht="18.75">
      <c r="B79" s="29">
        <v>69</v>
      </c>
      <c r="C79" s="30" t="s">
        <v>175</v>
      </c>
      <c r="D79" s="31">
        <v>19932.915011000001</v>
      </c>
      <c r="E79" s="32">
        <v>88.1</v>
      </c>
      <c r="F79" s="32">
        <v>0</v>
      </c>
      <c r="G79" s="32">
        <v>3.32</v>
      </c>
      <c r="H79" s="32">
        <v>0</v>
      </c>
      <c r="I79" s="35">
        <v>8.58</v>
      </c>
      <c r="J79" s="33">
        <v>3.04</v>
      </c>
      <c r="K79" s="246">
        <f t="shared" si="15"/>
        <v>1.1050108830357686</v>
      </c>
      <c r="L79" s="246">
        <f t="shared" si="16"/>
        <v>0</v>
      </c>
      <c r="M79" s="246">
        <f t="shared" si="17"/>
        <v>4.1641726806796273E-2</v>
      </c>
      <c r="N79" s="246">
        <f t="shared" si="18"/>
        <v>0</v>
      </c>
      <c r="O79" s="246">
        <f t="shared" si="19"/>
        <v>0.10761626988021446</v>
      </c>
    </row>
    <row r="80" spans="1:41" s="203" customFormat="1" ht="18.75">
      <c r="A80" s="34"/>
      <c r="B80" s="197">
        <v>70</v>
      </c>
      <c r="C80" s="198" t="s">
        <v>309</v>
      </c>
      <c r="D80" s="199">
        <v>7319.8158659999999</v>
      </c>
      <c r="E80" s="200">
        <v>87.5</v>
      </c>
      <c r="F80" s="200">
        <v>0</v>
      </c>
      <c r="G80" s="200">
        <v>0</v>
      </c>
      <c r="H80" s="200">
        <v>0</v>
      </c>
      <c r="I80" s="201">
        <v>12.5</v>
      </c>
      <c r="J80" s="202">
        <v>17.79</v>
      </c>
      <c r="K80" s="246">
        <f t="shared" si="15"/>
        <v>0.40302133861698125</v>
      </c>
      <c r="L80" s="246">
        <f t="shared" si="16"/>
        <v>0</v>
      </c>
      <c r="M80" s="246">
        <f t="shared" si="17"/>
        <v>0</v>
      </c>
      <c r="N80" s="246">
        <f t="shared" si="18"/>
        <v>0</v>
      </c>
      <c r="O80" s="246">
        <f t="shared" si="19"/>
        <v>5.7574476945283039E-2</v>
      </c>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row>
    <row r="81" spans="1:41" ht="18.75">
      <c r="B81" s="29">
        <v>71</v>
      </c>
      <c r="C81" s="30" t="s">
        <v>290</v>
      </c>
      <c r="D81" s="31">
        <v>4774.3410560000002</v>
      </c>
      <c r="E81" s="32">
        <v>86.51</v>
      </c>
      <c r="F81" s="32">
        <v>0</v>
      </c>
      <c r="G81" s="32">
        <v>4.6900000000000004</v>
      </c>
      <c r="H81" s="32">
        <v>0</v>
      </c>
      <c r="I81" s="35">
        <v>8.7999999999999936</v>
      </c>
      <c r="J81" s="33">
        <v>7.56</v>
      </c>
      <c r="K81" s="246">
        <f t="shared" si="15"/>
        <v>0.25989599291236748</v>
      </c>
      <c r="L81" s="246">
        <f t="shared" si="16"/>
        <v>0</v>
      </c>
      <c r="M81" s="246">
        <f t="shared" si="17"/>
        <v>1.4089841714934728E-2</v>
      </c>
      <c r="N81" s="246">
        <f t="shared" si="18"/>
        <v>0</v>
      </c>
      <c r="O81" s="246">
        <f t="shared" si="19"/>
        <v>2.6437229657020368E-2</v>
      </c>
    </row>
    <row r="82" spans="1:41" s="203" customFormat="1" ht="18.75">
      <c r="A82" s="34"/>
      <c r="B82" s="197">
        <v>72</v>
      </c>
      <c r="C82" s="198" t="s">
        <v>308</v>
      </c>
      <c r="D82" s="199">
        <v>5504.1028150000002</v>
      </c>
      <c r="E82" s="200">
        <v>86.02</v>
      </c>
      <c r="F82" s="200">
        <v>0</v>
      </c>
      <c r="G82" s="200">
        <v>0.16</v>
      </c>
      <c r="H82" s="200">
        <v>0.31</v>
      </c>
      <c r="I82" s="200">
        <v>13.510000000000003</v>
      </c>
      <c r="J82" s="202">
        <v>4.7300000000000004</v>
      </c>
      <c r="K82" s="246">
        <f t="shared" si="15"/>
        <v>0.29792421787356954</v>
      </c>
      <c r="L82" s="246">
        <f t="shared" si="16"/>
        <v>0</v>
      </c>
      <c r="M82" s="246">
        <f t="shared" si="17"/>
        <v>5.541487428478392E-4</v>
      </c>
      <c r="N82" s="246">
        <f t="shared" si="18"/>
        <v>1.0736631892676884E-3</v>
      </c>
      <c r="O82" s="246">
        <f t="shared" si="19"/>
        <v>4.6790934474214438E-2</v>
      </c>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row>
    <row r="83" spans="1:41" ht="18.75">
      <c r="B83" s="29">
        <v>73</v>
      </c>
      <c r="C83" s="30" t="s">
        <v>213</v>
      </c>
      <c r="D83" s="31">
        <v>12352.60929</v>
      </c>
      <c r="E83" s="32">
        <v>84.44</v>
      </c>
      <c r="F83" s="32">
        <v>12.06</v>
      </c>
      <c r="G83" s="32">
        <v>2.34</v>
      </c>
      <c r="H83" s="32">
        <v>0.05</v>
      </c>
      <c r="I83" s="35">
        <v>1.1100000000000019</v>
      </c>
      <c r="J83" s="33">
        <v>0.57999999999999996</v>
      </c>
      <c r="K83" s="246">
        <f t="shared" si="15"/>
        <v>0.65633680939792127</v>
      </c>
      <c r="L83" s="246">
        <f t="shared" si="16"/>
        <v>9.3740193289186771E-2</v>
      </c>
      <c r="M83" s="246">
        <f t="shared" si="17"/>
        <v>1.8188395712827283E-2</v>
      </c>
      <c r="N83" s="246">
        <f t="shared" si="18"/>
        <v>3.8864093403477102E-4</v>
      </c>
      <c r="O83" s="246">
        <f t="shared" si="19"/>
        <v>8.6278287355719321E-3</v>
      </c>
    </row>
    <row r="84" spans="1:41" s="203" customFormat="1" ht="18.75">
      <c r="A84" s="34"/>
      <c r="B84" s="197">
        <v>74</v>
      </c>
      <c r="C84" s="198" t="s">
        <v>295</v>
      </c>
      <c r="D84" s="199">
        <v>14038.381294999999</v>
      </c>
      <c r="E84" s="200">
        <v>83.91</v>
      </c>
      <c r="F84" s="200">
        <v>0</v>
      </c>
      <c r="G84" s="200">
        <v>0.47</v>
      </c>
      <c r="H84" s="200">
        <v>0.11</v>
      </c>
      <c r="I84" s="201">
        <v>15.510000000000003</v>
      </c>
      <c r="J84" s="202">
        <v>10.119999999999999</v>
      </c>
      <c r="K84" s="246">
        <f t="shared" si="15"/>
        <v>0.74122590161776347</v>
      </c>
      <c r="L84" s="246">
        <f t="shared" si="16"/>
        <v>0</v>
      </c>
      <c r="M84" s="246">
        <f t="shared" si="17"/>
        <v>4.1517837416320926E-3</v>
      </c>
      <c r="N84" s="246">
        <f t="shared" si="18"/>
        <v>9.7169406719048966E-4</v>
      </c>
      <c r="O84" s="246">
        <f t="shared" si="19"/>
        <v>0.13700886347385907</v>
      </c>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row>
    <row r="85" spans="1:41" ht="18.75">
      <c r="B85" s="29">
        <v>75</v>
      </c>
      <c r="C85" s="30" t="s">
        <v>219</v>
      </c>
      <c r="D85" s="31">
        <v>27806.171720999999</v>
      </c>
      <c r="E85" s="32">
        <v>82.99</v>
      </c>
      <c r="F85" s="32">
        <v>0</v>
      </c>
      <c r="G85" s="32">
        <v>15.53</v>
      </c>
      <c r="H85" s="32">
        <v>0</v>
      </c>
      <c r="I85" s="35">
        <v>1.4800000000000058</v>
      </c>
      <c r="J85" s="33">
        <v>3.16</v>
      </c>
      <c r="K85" s="246">
        <f t="shared" si="15"/>
        <v>1.4520674723772473</v>
      </c>
      <c r="L85" s="246">
        <f t="shared" si="16"/>
        <v>0</v>
      </c>
      <c r="M85" s="246">
        <f t="shared" si="17"/>
        <v>0.27172680860367093</v>
      </c>
      <c r="N85" s="246">
        <f t="shared" si="18"/>
        <v>0</v>
      </c>
      <c r="O85" s="246">
        <f t="shared" si="19"/>
        <v>2.5895407387857988E-2</v>
      </c>
    </row>
    <row r="86" spans="1:41" s="203" customFormat="1" ht="18.75">
      <c r="A86" s="34"/>
      <c r="B86" s="197">
        <v>76</v>
      </c>
      <c r="C86" s="198" t="s">
        <v>251</v>
      </c>
      <c r="D86" s="199">
        <v>5865.956623</v>
      </c>
      <c r="E86" s="200">
        <v>82.84</v>
      </c>
      <c r="F86" s="200">
        <v>4.58</v>
      </c>
      <c r="G86" s="200">
        <v>0</v>
      </c>
      <c r="H86" s="200">
        <v>0</v>
      </c>
      <c r="I86" s="200">
        <v>12.579999999999997</v>
      </c>
      <c r="J86" s="202">
        <v>2.78</v>
      </c>
      <c r="K86" s="246">
        <f t="shared" si="15"/>
        <v>0.30577274305219926</v>
      </c>
      <c r="L86" s="246">
        <f t="shared" si="16"/>
        <v>1.6905349627946313E-2</v>
      </c>
      <c r="M86" s="246">
        <f t="shared" si="17"/>
        <v>0</v>
      </c>
      <c r="N86" s="246">
        <f t="shared" si="18"/>
        <v>0</v>
      </c>
      <c r="O86" s="246">
        <f t="shared" si="19"/>
        <v>4.6434344611258643E-2</v>
      </c>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row>
    <row r="87" spans="1:41" ht="18.75">
      <c r="B87" s="29">
        <v>77</v>
      </c>
      <c r="C87" s="30" t="s">
        <v>315</v>
      </c>
      <c r="D87" s="31">
        <v>23702.569425999998</v>
      </c>
      <c r="E87" s="32">
        <v>82.6</v>
      </c>
      <c r="F87" s="32">
        <v>14.3</v>
      </c>
      <c r="G87" s="32">
        <v>2.91</v>
      </c>
      <c r="H87" s="32">
        <v>0.01</v>
      </c>
      <c r="I87" s="32">
        <v>0.18000000000000482</v>
      </c>
      <c r="J87" s="33">
        <v>8.0299999999999994</v>
      </c>
      <c r="K87" s="246">
        <f t="shared" si="15"/>
        <v>1.2319563105577795</v>
      </c>
      <c r="L87" s="246">
        <f t="shared" si="16"/>
        <v>0.21328057192465194</v>
      </c>
      <c r="M87" s="246">
        <f t="shared" si="17"/>
        <v>4.3401850650401204E-2</v>
      </c>
      <c r="N87" s="246">
        <f t="shared" si="18"/>
        <v>1.4914725309416219E-4</v>
      </c>
      <c r="O87" s="246">
        <f t="shared" si="19"/>
        <v>2.6846505556949911E-3</v>
      </c>
    </row>
    <row r="88" spans="1:41" s="203" customFormat="1" ht="18.75">
      <c r="A88" s="34"/>
      <c r="B88" s="197">
        <v>78</v>
      </c>
      <c r="C88" s="198" t="s">
        <v>321</v>
      </c>
      <c r="D88" s="199">
        <v>38315.717519999998</v>
      </c>
      <c r="E88" s="200">
        <v>81.599999999999994</v>
      </c>
      <c r="F88" s="200">
        <v>12.98</v>
      </c>
      <c r="G88" s="200">
        <v>0.5</v>
      </c>
      <c r="H88" s="200">
        <v>0</v>
      </c>
      <c r="I88" s="201">
        <v>4.92</v>
      </c>
      <c r="J88" s="202">
        <v>7.01</v>
      </c>
      <c r="K88" s="246">
        <f t="shared" si="15"/>
        <v>1.9673741168042975</v>
      </c>
      <c r="L88" s="246">
        <f t="shared" si="16"/>
        <v>0.31294750044264441</v>
      </c>
      <c r="M88" s="246">
        <f t="shared" si="17"/>
        <v>1.2054988460810646E-2</v>
      </c>
      <c r="N88" s="246">
        <f t="shared" si="18"/>
        <v>0</v>
      </c>
      <c r="O88" s="246">
        <f t="shared" si="19"/>
        <v>0.11862108645437676</v>
      </c>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row>
    <row r="89" spans="1:41" ht="18.75">
      <c r="B89" s="29">
        <v>79</v>
      </c>
      <c r="C89" s="30" t="s">
        <v>306</v>
      </c>
      <c r="D89" s="31">
        <v>11129.10219</v>
      </c>
      <c r="E89" s="32">
        <v>79.510000000000005</v>
      </c>
      <c r="F89" s="32">
        <v>0</v>
      </c>
      <c r="G89" s="32">
        <v>18.850000000000001</v>
      </c>
      <c r="H89" s="32">
        <v>6.5000000000000002E-2</v>
      </c>
      <c r="I89" s="35">
        <v>1.57</v>
      </c>
      <c r="J89" s="33">
        <v>2.37</v>
      </c>
      <c r="K89" s="246">
        <f t="shared" si="15"/>
        <v>0.55680319104281673</v>
      </c>
      <c r="L89" s="246">
        <f t="shared" si="16"/>
        <v>0</v>
      </c>
      <c r="M89" s="246">
        <f t="shared" si="17"/>
        <v>0.13200528425552882</v>
      </c>
      <c r="N89" s="246">
        <f t="shared" si="18"/>
        <v>4.5519063536389242E-4</v>
      </c>
      <c r="O89" s="246">
        <f t="shared" si="19"/>
        <v>1.099460457725094E-2</v>
      </c>
    </row>
    <row r="90" spans="1:41" s="203" customFormat="1" ht="18.75">
      <c r="A90" s="34"/>
      <c r="B90" s="197">
        <v>80</v>
      </c>
      <c r="C90" s="198" t="s">
        <v>303</v>
      </c>
      <c r="D90" s="199">
        <v>7148.7253250000003</v>
      </c>
      <c r="E90" s="200">
        <v>78.03</v>
      </c>
      <c r="F90" s="200">
        <v>0</v>
      </c>
      <c r="G90" s="200">
        <v>0.02</v>
      </c>
      <c r="H90" s="200">
        <v>0.32</v>
      </c>
      <c r="I90" s="200">
        <v>21.63</v>
      </c>
      <c r="J90" s="202">
        <v>18.88</v>
      </c>
      <c r="K90" s="246">
        <f t="shared" si="15"/>
        <v>0.35100237035178455</v>
      </c>
      <c r="L90" s="246">
        <f t="shared" si="16"/>
        <v>0</v>
      </c>
      <c r="M90" s="246">
        <f t="shared" si="17"/>
        <v>8.9966005472711665E-5</v>
      </c>
      <c r="N90" s="246">
        <f t="shared" si="18"/>
        <v>1.4394560875633866E-3</v>
      </c>
      <c r="O90" s="246">
        <f t="shared" si="19"/>
        <v>9.7298234918737653E-2</v>
      </c>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row>
    <row r="91" spans="1:41" ht="18.75">
      <c r="B91" s="29">
        <v>81</v>
      </c>
      <c r="C91" s="30" t="s">
        <v>319</v>
      </c>
      <c r="D91" s="31">
        <v>18206.411255999999</v>
      </c>
      <c r="E91" s="32">
        <v>76.959999999999994</v>
      </c>
      <c r="F91" s="32">
        <v>10.59</v>
      </c>
      <c r="G91" s="32">
        <v>1.2</v>
      </c>
      <c r="H91" s="32">
        <v>0</v>
      </c>
      <c r="I91" s="35">
        <v>11.25</v>
      </c>
      <c r="J91" s="33">
        <v>5.58</v>
      </c>
      <c r="K91" s="246">
        <f t="shared" si="15"/>
        <v>0.88167644745662221</v>
      </c>
      <c r="L91" s="246">
        <f t="shared" si="16"/>
        <v>0.12132216188364905</v>
      </c>
      <c r="M91" s="246">
        <f t="shared" si="17"/>
        <v>1.3747553754521137E-2</v>
      </c>
      <c r="N91" s="246">
        <f t="shared" si="18"/>
        <v>0</v>
      </c>
      <c r="O91" s="246">
        <f t="shared" si="19"/>
        <v>0.12888331644863568</v>
      </c>
    </row>
    <row r="92" spans="1:41" s="203" customFormat="1" ht="18.75">
      <c r="A92" s="34"/>
      <c r="B92" s="197">
        <v>82</v>
      </c>
      <c r="C92" s="198" t="s">
        <v>301</v>
      </c>
      <c r="D92" s="199">
        <v>21285.817870999999</v>
      </c>
      <c r="E92" s="200">
        <v>70.33</v>
      </c>
      <c r="F92" s="200">
        <v>7.86</v>
      </c>
      <c r="G92" s="200">
        <v>12.97</v>
      </c>
      <c r="H92" s="200">
        <v>0</v>
      </c>
      <c r="I92" s="200">
        <v>8.8400000000000016</v>
      </c>
      <c r="J92" s="202">
        <v>4.43</v>
      </c>
      <c r="K92" s="246">
        <f t="shared" si="15"/>
        <v>0.94199975782033085</v>
      </c>
      <c r="L92" s="246">
        <f t="shared" si="16"/>
        <v>0.10527681069910139</v>
      </c>
      <c r="M92" s="246">
        <f t="shared" si="17"/>
        <v>0.17372013164978944</v>
      </c>
      <c r="N92" s="246">
        <f t="shared" si="18"/>
        <v>0</v>
      </c>
      <c r="O92" s="246">
        <f t="shared" si="19"/>
        <v>0.11840292704580872</v>
      </c>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row>
    <row r="93" spans="1:41" ht="18.75">
      <c r="B93" s="29">
        <v>83</v>
      </c>
      <c r="C93" s="30" t="s">
        <v>312</v>
      </c>
      <c r="D93" s="31">
        <v>10136.022519</v>
      </c>
      <c r="E93" s="32">
        <v>69.459999999999994</v>
      </c>
      <c r="F93" s="32">
        <v>25.43</v>
      </c>
      <c r="G93" s="32">
        <v>0</v>
      </c>
      <c r="H93" s="32">
        <v>1.02</v>
      </c>
      <c r="I93" s="35">
        <v>4.090000000000007</v>
      </c>
      <c r="J93" s="33">
        <v>3.34</v>
      </c>
      <c r="K93" s="246">
        <f t="shared" si="15"/>
        <v>0.44301882162542866</v>
      </c>
      <c r="L93" s="246">
        <f t="shared" si="16"/>
        <v>0.1621936169584603</v>
      </c>
      <c r="M93" s="246">
        <f t="shared" si="17"/>
        <v>0</v>
      </c>
      <c r="N93" s="246">
        <f t="shared" si="18"/>
        <v>6.5056031969181879E-3</v>
      </c>
      <c r="O93" s="246">
        <f t="shared" si="19"/>
        <v>2.608619321117199E-2</v>
      </c>
    </row>
    <row r="94" spans="1:41" s="203" customFormat="1" ht="18.75">
      <c r="A94" s="34"/>
      <c r="B94" s="197">
        <v>84</v>
      </c>
      <c r="C94" s="198" t="s">
        <v>310</v>
      </c>
      <c r="D94" s="199">
        <v>31224.129615000002</v>
      </c>
      <c r="E94" s="200">
        <v>68.040000000000006</v>
      </c>
      <c r="F94" s="200">
        <v>0</v>
      </c>
      <c r="G94" s="200">
        <v>11.23</v>
      </c>
      <c r="H94" s="200">
        <v>0.04</v>
      </c>
      <c r="I94" s="200">
        <v>20.689999999999994</v>
      </c>
      <c r="J94" s="202">
        <v>4.88</v>
      </c>
      <c r="K94" s="246">
        <f t="shared" si="15"/>
        <v>1.33682475123387</v>
      </c>
      <c r="L94" s="246">
        <f t="shared" si="16"/>
        <v>0</v>
      </c>
      <c r="M94" s="246">
        <f t="shared" si="17"/>
        <v>0.22064288589589007</v>
      </c>
      <c r="N94" s="246">
        <f t="shared" si="18"/>
        <v>7.8590520354724865E-4</v>
      </c>
      <c r="O94" s="246">
        <f t="shared" si="19"/>
        <v>0.40650946653481423</v>
      </c>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row>
    <row r="95" spans="1:41" ht="18.75">
      <c r="B95" s="29">
        <v>85</v>
      </c>
      <c r="C95" s="30" t="s">
        <v>258</v>
      </c>
      <c r="D95" s="31">
        <v>53498.153996000001</v>
      </c>
      <c r="E95" s="32">
        <v>66.489999999999995</v>
      </c>
      <c r="F95" s="32">
        <v>12.19</v>
      </c>
      <c r="G95" s="32">
        <v>20.82</v>
      </c>
      <c r="H95" s="32">
        <v>0</v>
      </c>
      <c r="I95" s="32">
        <v>0.48999999999999516</v>
      </c>
      <c r="J95" s="33">
        <v>0.42</v>
      </c>
      <c r="K95" s="246">
        <f t="shared" si="15"/>
        <v>2.2382828204242915</v>
      </c>
      <c r="L95" s="246">
        <f t="shared" si="16"/>
        <v>0.41035746098619519</v>
      </c>
      <c r="M95" s="246">
        <f t="shared" si="17"/>
        <v>0.70087303837018744</v>
      </c>
      <c r="N95" s="246">
        <f t="shared" si="18"/>
        <v>0</v>
      </c>
      <c r="O95" s="246">
        <f t="shared" si="19"/>
        <v>1.649509072052778E-2</v>
      </c>
    </row>
    <row r="96" spans="1:41" s="203" customFormat="1" ht="18.75">
      <c r="A96" s="34"/>
      <c r="B96" s="197">
        <v>86</v>
      </c>
      <c r="C96" s="198" t="s">
        <v>292</v>
      </c>
      <c r="D96" s="199">
        <v>28434.531314</v>
      </c>
      <c r="E96" s="200">
        <v>65.989999999999995</v>
      </c>
      <c r="F96" s="200">
        <v>22.38</v>
      </c>
      <c r="G96" s="200">
        <v>0</v>
      </c>
      <c r="H96" s="200">
        <v>0.16</v>
      </c>
      <c r="I96" s="200">
        <v>11.47</v>
      </c>
      <c r="J96" s="202">
        <v>8.49</v>
      </c>
      <c r="K96" s="246">
        <f t="shared" si="15"/>
        <v>1.1807121556696309</v>
      </c>
      <c r="L96" s="246">
        <f t="shared" si="16"/>
        <v>0.40042942936636372</v>
      </c>
      <c r="M96" s="246">
        <f t="shared" si="17"/>
        <v>0</v>
      </c>
      <c r="N96" s="246">
        <f t="shared" si="18"/>
        <v>2.8627662510553264E-3</v>
      </c>
      <c r="O96" s="246">
        <f t="shared" si="19"/>
        <v>0.20522455562252873</v>
      </c>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row>
    <row r="97" spans="1:42" ht="18.75">
      <c r="B97" s="29">
        <v>87</v>
      </c>
      <c r="C97" s="30" t="s">
        <v>320</v>
      </c>
      <c r="D97" s="31">
        <v>25422.492276000001</v>
      </c>
      <c r="E97" s="32">
        <v>57.6</v>
      </c>
      <c r="F97" s="32">
        <v>33.1</v>
      </c>
      <c r="G97" s="32">
        <v>7.57</v>
      </c>
      <c r="H97" s="32">
        <v>0.39</v>
      </c>
      <c r="I97" s="32">
        <v>1.34</v>
      </c>
      <c r="J97" s="33">
        <v>1.37</v>
      </c>
      <c r="K97" s="246">
        <f t="shared" si="15"/>
        <v>0.92142595060327714</v>
      </c>
      <c r="L97" s="246">
        <f t="shared" si="16"/>
        <v>0.5294999820307027</v>
      </c>
      <c r="M97" s="246">
        <f t="shared" si="17"/>
        <v>0.12109712579977099</v>
      </c>
      <c r="N97" s="246">
        <f t="shared" si="18"/>
        <v>6.238821540543023E-3</v>
      </c>
      <c r="O97" s="246">
        <f t="shared" si="19"/>
        <v>2.1435950934173467E-2</v>
      </c>
    </row>
    <row r="98" spans="1:42" s="203" customFormat="1" ht="18.75">
      <c r="A98" s="34"/>
      <c r="B98" s="197">
        <v>88</v>
      </c>
      <c r="C98" s="206" t="s">
        <v>323</v>
      </c>
      <c r="D98" s="199">
        <v>14429.55077</v>
      </c>
      <c r="E98" s="200">
        <v>52.79</v>
      </c>
      <c r="F98" s="200">
        <v>0</v>
      </c>
      <c r="G98" s="200">
        <v>41.12</v>
      </c>
      <c r="H98" s="200">
        <v>0.34</v>
      </c>
      <c r="I98" s="201">
        <v>5.7500000000000036</v>
      </c>
      <c r="J98" s="202">
        <v>4.01</v>
      </c>
      <c r="K98" s="246">
        <f t="shared" si="15"/>
        <v>0.47931862460118618</v>
      </c>
      <c r="L98" s="246">
        <f t="shared" si="16"/>
        <v>0</v>
      </c>
      <c r="M98" s="246">
        <f t="shared" si="17"/>
        <v>0.37335824670583018</v>
      </c>
      <c r="N98" s="246">
        <f t="shared" si="18"/>
        <v>3.0871061254859502E-3</v>
      </c>
      <c r="O98" s="246">
        <f t="shared" si="19"/>
        <v>5.2208412416306541E-2</v>
      </c>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row>
    <row r="99" spans="1:42" ht="18.75">
      <c r="B99" s="29">
        <v>89</v>
      </c>
      <c r="C99" s="36" t="s">
        <v>216</v>
      </c>
      <c r="D99" s="31">
        <v>6130.0955270000004</v>
      </c>
      <c r="E99" s="32">
        <v>46.83</v>
      </c>
      <c r="F99" s="32">
        <v>22.56</v>
      </c>
      <c r="G99" s="32">
        <v>28.55</v>
      </c>
      <c r="H99" s="32">
        <v>0</v>
      </c>
      <c r="I99" s="32">
        <v>2.0600000000000023</v>
      </c>
      <c r="J99" s="33">
        <v>1.47</v>
      </c>
      <c r="K99" s="246">
        <f t="shared" si="15"/>
        <v>0.18063888003705908</v>
      </c>
      <c r="L99" s="246">
        <f t="shared" si="16"/>
        <v>8.7021420748154013E-2</v>
      </c>
      <c r="M99" s="246">
        <f t="shared" si="17"/>
        <v>0.11012684230318252</v>
      </c>
      <c r="N99" s="246">
        <f t="shared" si="18"/>
        <v>0</v>
      </c>
      <c r="O99" s="246">
        <f t="shared" si="19"/>
        <v>7.9461049087410241E-3</v>
      </c>
    </row>
    <row r="100" spans="1:42" s="203" customFormat="1" ht="18.75">
      <c r="A100" s="34"/>
      <c r="B100" s="197">
        <v>90</v>
      </c>
      <c r="C100" s="206" t="s">
        <v>318</v>
      </c>
      <c r="D100" s="199">
        <v>13288.622858000001</v>
      </c>
      <c r="E100" s="200">
        <v>38.479999999999997</v>
      </c>
      <c r="F100" s="200">
        <v>0</v>
      </c>
      <c r="G100" s="200">
        <v>16.329999999999998</v>
      </c>
      <c r="H100" s="200">
        <v>0</v>
      </c>
      <c r="I100" s="200">
        <v>45.190000000000005</v>
      </c>
      <c r="J100" s="202">
        <v>0.81</v>
      </c>
      <c r="K100" s="246">
        <f t="shared" si="15"/>
        <v>0.32176208776925114</v>
      </c>
      <c r="L100" s="246">
        <f t="shared" si="16"/>
        <v>0</v>
      </c>
      <c r="M100" s="246">
        <f t="shared" si="17"/>
        <v>0.13654820408710683</v>
      </c>
      <c r="N100" s="246">
        <f t="shared" si="18"/>
        <v>0</v>
      </c>
      <c r="O100" s="246">
        <f t="shared" si="19"/>
        <v>0.37786976991404525</v>
      </c>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row>
    <row r="101" spans="1:42" s="276" customFormat="1" ht="19.5">
      <c r="A101" s="270"/>
      <c r="B101" s="411" t="s">
        <v>324</v>
      </c>
      <c r="C101" s="391"/>
      <c r="D101" s="278">
        <v>1589205.8978140005</v>
      </c>
      <c r="E101" s="273">
        <v>89.656667937068605</v>
      </c>
      <c r="F101" s="273">
        <v>2.6582001385768854</v>
      </c>
      <c r="G101" s="273">
        <v>3.5016097547118488</v>
      </c>
      <c r="H101" s="274">
        <v>0.27092520248767726</v>
      </c>
      <c r="I101" s="274">
        <v>3.9126747402493862</v>
      </c>
      <c r="J101" s="277"/>
      <c r="K101" s="284">
        <f>SUM(K48:K100)</f>
        <v>89.656667937068605</v>
      </c>
      <c r="L101" s="284">
        <f>SUM(L48:L100)</f>
        <v>2.6582001385768854</v>
      </c>
      <c r="M101" s="284">
        <f>SUM(M48:M100)</f>
        <v>3.5016097547118488</v>
      </c>
      <c r="N101" s="284">
        <f>SUM(N48:N100)</f>
        <v>0.27092520248767726</v>
      </c>
      <c r="O101" s="284">
        <f>SUM(O48:O100)</f>
        <v>3.9126747402493862</v>
      </c>
      <c r="P101" s="270"/>
      <c r="Q101" s="270"/>
      <c r="R101" s="270"/>
      <c r="S101" s="270"/>
      <c r="T101" s="270"/>
      <c r="U101" s="270"/>
      <c r="V101" s="270"/>
      <c r="W101" s="270"/>
      <c r="X101" s="270"/>
      <c r="Y101" s="270"/>
      <c r="Z101" s="270"/>
      <c r="AA101" s="270"/>
      <c r="AB101" s="270"/>
      <c r="AC101" s="270"/>
      <c r="AD101" s="270"/>
      <c r="AE101" s="270"/>
      <c r="AF101" s="270"/>
      <c r="AG101" s="270"/>
      <c r="AH101" s="270"/>
      <c r="AI101" s="270"/>
      <c r="AJ101" s="270"/>
      <c r="AK101" s="270"/>
      <c r="AL101" s="270"/>
      <c r="AM101" s="270"/>
      <c r="AN101" s="270"/>
      <c r="AO101" s="270"/>
      <c r="AP101" s="270"/>
    </row>
    <row r="102" spans="1:42" s="283" customFormat="1" ht="21">
      <c r="A102" s="279"/>
      <c r="B102" s="412" t="s">
        <v>325</v>
      </c>
      <c r="C102" s="413"/>
      <c r="D102" s="280">
        <v>25257245.883374009</v>
      </c>
      <c r="E102" s="281">
        <v>13.70806005607183</v>
      </c>
      <c r="F102" s="281">
        <v>17.518891381727929</v>
      </c>
      <c r="G102" s="281">
        <v>66.95396632391288</v>
      </c>
      <c r="H102" s="281">
        <v>0.16350231669605644</v>
      </c>
      <c r="I102" s="281">
        <v>1.6556181380466175</v>
      </c>
      <c r="J102" s="282"/>
      <c r="K102" s="285">
        <f>(K31*$D31+K38*$D38+K45*$D45+K47*$D47+K101*$D101)/$D$102</f>
        <v>13.707477970330205</v>
      </c>
      <c r="L102" s="285">
        <f t="shared" ref="L102:O102" si="20">(L31*$D31+L38*$D38+L45*$D45+L47*$D47+L101*$D101)/$D$102</f>
        <v>17.519635736152988</v>
      </c>
      <c r="M102" s="285">
        <f t="shared" si="20"/>
        <v>66.954645225279577</v>
      </c>
      <c r="N102" s="285">
        <f t="shared" si="20"/>
        <v>0.16269935503857144</v>
      </c>
      <c r="O102" s="285">
        <f t="shared" si="20"/>
        <v>1.6555799296539528</v>
      </c>
      <c r="P102" s="279"/>
      <c r="Q102" s="279"/>
      <c r="R102" s="279"/>
      <c r="S102" s="279"/>
      <c r="T102" s="279"/>
      <c r="U102" s="279"/>
      <c r="V102" s="279"/>
      <c r="W102" s="279"/>
      <c r="X102" s="279"/>
      <c r="Y102" s="279"/>
      <c r="Z102" s="279"/>
      <c r="AA102" s="279"/>
      <c r="AB102" s="279"/>
      <c r="AC102" s="279"/>
      <c r="AD102" s="279"/>
      <c r="AE102" s="279"/>
      <c r="AF102" s="279"/>
      <c r="AG102" s="279"/>
      <c r="AH102" s="279"/>
      <c r="AI102" s="279"/>
      <c r="AJ102" s="279"/>
      <c r="AK102" s="279"/>
      <c r="AL102" s="279"/>
      <c r="AM102" s="279"/>
      <c r="AN102" s="279"/>
      <c r="AO102" s="279"/>
      <c r="AP102" s="279"/>
    </row>
    <row r="103" spans="1:42" s="163" customFormat="1" ht="19.5">
      <c r="B103" s="37"/>
      <c r="C103" s="405" t="s">
        <v>326</v>
      </c>
      <c r="D103" s="406"/>
      <c r="E103" s="406"/>
      <c r="F103" s="406"/>
      <c r="G103" s="406"/>
      <c r="H103" s="406"/>
      <c r="I103" s="407"/>
      <c r="J103" s="38"/>
      <c r="K103" s="286"/>
      <c r="L103" s="286"/>
      <c r="M103" s="286"/>
      <c r="N103" s="286"/>
      <c r="O103" s="286"/>
    </row>
    <row r="104" spans="1:42" s="163" customFormat="1" ht="42" customHeight="1" thickBot="1">
      <c r="B104" s="39"/>
      <c r="C104" s="408" t="s">
        <v>327</v>
      </c>
      <c r="D104" s="409"/>
      <c r="E104" s="409"/>
      <c r="F104" s="409"/>
      <c r="G104" s="409"/>
      <c r="H104" s="409"/>
      <c r="I104" s="410"/>
      <c r="J104" s="140"/>
      <c r="K104" s="286"/>
      <c r="L104" s="286"/>
      <c r="M104" s="286"/>
      <c r="N104" s="286"/>
      <c r="O104" s="286"/>
    </row>
  </sheetData>
  <sortState ref="B47:J98">
    <sortCondition descending="1" ref="E47:E98"/>
  </sortState>
  <mergeCells count="19">
    <mergeCell ref="J3:J6"/>
    <mergeCell ref="C3:C6"/>
    <mergeCell ref="B3:B6"/>
    <mergeCell ref="C2:J2"/>
    <mergeCell ref="E3:I3"/>
    <mergeCell ref="I4:I6"/>
    <mergeCell ref="C103:I103"/>
    <mergeCell ref="C104:I104"/>
    <mergeCell ref="B47:C47"/>
    <mergeCell ref="B101:C101"/>
    <mergeCell ref="B102:C102"/>
    <mergeCell ref="B31:C31"/>
    <mergeCell ref="B38:C38"/>
    <mergeCell ref="B45:C45"/>
    <mergeCell ref="H4:H6"/>
    <mergeCell ref="E4:E6"/>
    <mergeCell ref="F4:F6"/>
    <mergeCell ref="D3:D4"/>
    <mergeCell ref="D5:D6"/>
  </mergeCells>
  <printOptions horizontalCentered="1"/>
  <pageMargins left="0" right="0" top="0" bottom="0" header="0" footer="0"/>
  <pageSetup paperSize="9" scale="79" fitToHeight="2"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AV101"/>
  <sheetViews>
    <sheetView rightToLeft="1" zoomScale="90" zoomScaleNormal="90" workbookViewId="0">
      <selection sqref="A1:P101"/>
    </sheetView>
  </sheetViews>
  <sheetFormatPr defaultRowHeight="18"/>
  <cols>
    <col min="1" max="1" width="4.625" style="15" customWidth="1"/>
    <col min="2" max="2" width="27.375" style="14" bestFit="1" customWidth="1"/>
    <col min="3" max="3" width="9.5" style="14" bestFit="1" customWidth="1"/>
    <col min="4" max="4" width="10" style="14" customWidth="1"/>
    <col min="5" max="5" width="11.75" style="14" customWidth="1"/>
    <col min="6" max="6" width="10" style="14" bestFit="1" customWidth="1"/>
    <col min="7" max="7" width="9" style="14" customWidth="1"/>
    <col min="8" max="8" width="8.5" style="14" customWidth="1"/>
    <col min="9" max="9" width="11.75" style="14" customWidth="1"/>
    <col min="10" max="10" width="10.875" style="14" bestFit="1" customWidth="1"/>
    <col min="11" max="12" width="10.375" style="14" bestFit="1" customWidth="1"/>
    <col min="13" max="13" width="11.75" style="14" customWidth="1"/>
    <col min="14" max="14" width="10.375" style="14" bestFit="1" customWidth="1"/>
    <col min="15" max="15" width="10.25" style="14" bestFit="1" customWidth="1"/>
    <col min="16" max="16" width="11.75" style="14" customWidth="1"/>
    <col min="17" max="17" width="9" style="12"/>
    <col min="18" max="48" width="9" style="13"/>
    <col min="49" max="256" width="9" style="14"/>
    <col min="257" max="257" width="4.625" style="14" customWidth="1"/>
    <col min="258" max="258" width="27.375" style="14" bestFit="1" customWidth="1"/>
    <col min="259" max="259" width="9.5" style="14" bestFit="1" customWidth="1"/>
    <col min="260" max="260" width="8.75" style="14" customWidth="1"/>
    <col min="261" max="261" width="11.75" style="14" customWidth="1"/>
    <col min="262" max="262" width="10" style="14" bestFit="1" customWidth="1"/>
    <col min="263" max="263" width="9" style="14" customWidth="1"/>
    <col min="264" max="264" width="8.5" style="14" customWidth="1"/>
    <col min="265" max="265" width="11.75" style="14" customWidth="1"/>
    <col min="266" max="266" width="10.875" style="14" bestFit="1" customWidth="1"/>
    <col min="267" max="268" width="10.375" style="14" bestFit="1" customWidth="1"/>
    <col min="269" max="269" width="11.75" style="14" customWidth="1"/>
    <col min="270" max="270" width="10.375" style="14" bestFit="1" customWidth="1"/>
    <col min="271" max="271" width="10.25" style="14" bestFit="1" customWidth="1"/>
    <col min="272" max="272" width="11.75" style="14" customWidth="1"/>
    <col min="273" max="512" width="9" style="14"/>
    <col min="513" max="513" width="4.625" style="14" customWidth="1"/>
    <col min="514" max="514" width="27.375" style="14" bestFit="1" customWidth="1"/>
    <col min="515" max="515" width="9.5" style="14" bestFit="1" customWidth="1"/>
    <col min="516" max="516" width="8.75" style="14" customWidth="1"/>
    <col min="517" max="517" width="11.75" style="14" customWidth="1"/>
    <col min="518" max="518" width="10" style="14" bestFit="1" customWidth="1"/>
    <col min="519" max="519" width="9" style="14" customWidth="1"/>
    <col min="520" max="520" width="8.5" style="14" customWidth="1"/>
    <col min="521" max="521" width="11.75" style="14" customWidth="1"/>
    <col min="522" max="522" width="10.875" style="14" bestFit="1" customWidth="1"/>
    <col min="523" max="524" width="10.375" style="14" bestFit="1" customWidth="1"/>
    <col min="525" max="525" width="11.75" style="14" customWidth="1"/>
    <col min="526" max="526" width="10.375" style="14" bestFit="1" customWidth="1"/>
    <col min="527" max="527" width="10.25" style="14" bestFit="1" customWidth="1"/>
    <col min="528" max="528" width="11.75" style="14" customWidth="1"/>
    <col min="529" max="768" width="9" style="14"/>
    <col min="769" max="769" width="4.625" style="14" customWidth="1"/>
    <col min="770" max="770" width="27.375" style="14" bestFit="1" customWidth="1"/>
    <col min="771" max="771" width="9.5" style="14" bestFit="1" customWidth="1"/>
    <col min="772" max="772" width="8.75" style="14" customWidth="1"/>
    <col min="773" max="773" width="11.75" style="14" customWidth="1"/>
    <col min="774" max="774" width="10" style="14" bestFit="1" customWidth="1"/>
    <col min="775" max="775" width="9" style="14" customWidth="1"/>
    <col min="776" max="776" width="8.5" style="14" customWidth="1"/>
    <col min="777" max="777" width="11.75" style="14" customWidth="1"/>
    <col min="778" max="778" width="10.875" style="14" bestFit="1" customWidth="1"/>
    <col min="779" max="780" width="10.375" style="14" bestFit="1" customWidth="1"/>
    <col min="781" max="781" width="11.75" style="14" customWidth="1"/>
    <col min="782" max="782" width="10.375" style="14" bestFit="1" customWidth="1"/>
    <col min="783" max="783" width="10.25" style="14" bestFit="1" customWidth="1"/>
    <col min="784" max="784" width="11.75" style="14" customWidth="1"/>
    <col min="785" max="1024" width="9" style="14"/>
    <col min="1025" max="1025" width="4.625" style="14" customWidth="1"/>
    <col min="1026" max="1026" width="27.375" style="14" bestFit="1" customWidth="1"/>
    <col min="1027" max="1027" width="9.5" style="14" bestFit="1" customWidth="1"/>
    <col min="1028" max="1028" width="8.75" style="14" customWidth="1"/>
    <col min="1029" max="1029" width="11.75" style="14" customWidth="1"/>
    <col min="1030" max="1030" width="10" style="14" bestFit="1" customWidth="1"/>
    <col min="1031" max="1031" width="9" style="14" customWidth="1"/>
    <col min="1032" max="1032" width="8.5" style="14" customWidth="1"/>
    <col min="1033" max="1033" width="11.75" style="14" customWidth="1"/>
    <col min="1034" max="1034" width="10.875" style="14" bestFit="1" customWidth="1"/>
    <col min="1035" max="1036" width="10.375" style="14" bestFit="1" customWidth="1"/>
    <col min="1037" max="1037" width="11.75" style="14" customWidth="1"/>
    <col min="1038" max="1038" width="10.375" style="14" bestFit="1" customWidth="1"/>
    <col min="1039" max="1039" width="10.25" style="14" bestFit="1" customWidth="1"/>
    <col min="1040" max="1040" width="11.75" style="14" customWidth="1"/>
    <col min="1041" max="1280" width="9" style="14"/>
    <col min="1281" max="1281" width="4.625" style="14" customWidth="1"/>
    <col min="1282" max="1282" width="27.375" style="14" bestFit="1" customWidth="1"/>
    <col min="1283" max="1283" width="9.5" style="14" bestFit="1" customWidth="1"/>
    <col min="1284" max="1284" width="8.75" style="14" customWidth="1"/>
    <col min="1285" max="1285" width="11.75" style="14" customWidth="1"/>
    <col min="1286" max="1286" width="10" style="14" bestFit="1" customWidth="1"/>
    <col min="1287" max="1287" width="9" style="14" customWidth="1"/>
    <col min="1288" max="1288" width="8.5" style="14" customWidth="1"/>
    <col min="1289" max="1289" width="11.75" style="14" customWidth="1"/>
    <col min="1290" max="1290" width="10.875" style="14" bestFit="1" customWidth="1"/>
    <col min="1291" max="1292" width="10.375" style="14" bestFit="1" customWidth="1"/>
    <col min="1293" max="1293" width="11.75" style="14" customWidth="1"/>
    <col min="1294" max="1294" width="10.375" style="14" bestFit="1" customWidth="1"/>
    <col min="1295" max="1295" width="10.25" style="14" bestFit="1" customWidth="1"/>
    <col min="1296" max="1296" width="11.75" style="14" customWidth="1"/>
    <col min="1297" max="1536" width="9" style="14"/>
    <col min="1537" max="1537" width="4.625" style="14" customWidth="1"/>
    <col min="1538" max="1538" width="27.375" style="14" bestFit="1" customWidth="1"/>
    <col min="1539" max="1539" width="9.5" style="14" bestFit="1" customWidth="1"/>
    <col min="1540" max="1540" width="8.75" style="14" customWidth="1"/>
    <col min="1541" max="1541" width="11.75" style="14" customWidth="1"/>
    <col min="1542" max="1542" width="10" style="14" bestFit="1" customWidth="1"/>
    <col min="1543" max="1543" width="9" style="14" customWidth="1"/>
    <col min="1544" max="1544" width="8.5" style="14" customWidth="1"/>
    <col min="1545" max="1545" width="11.75" style="14" customWidth="1"/>
    <col min="1546" max="1546" width="10.875" style="14" bestFit="1" customWidth="1"/>
    <col min="1547" max="1548" width="10.375" style="14" bestFit="1" customWidth="1"/>
    <col min="1549" max="1549" width="11.75" style="14" customWidth="1"/>
    <col min="1550" max="1550" width="10.375" style="14" bestFit="1" customWidth="1"/>
    <col min="1551" max="1551" width="10.25" style="14" bestFit="1" customWidth="1"/>
    <col min="1552" max="1552" width="11.75" style="14" customWidth="1"/>
    <col min="1553" max="1792" width="9" style="14"/>
    <col min="1793" max="1793" width="4.625" style="14" customWidth="1"/>
    <col min="1794" max="1794" width="27.375" style="14" bestFit="1" customWidth="1"/>
    <col min="1795" max="1795" width="9.5" style="14" bestFit="1" customWidth="1"/>
    <col min="1796" max="1796" width="8.75" style="14" customWidth="1"/>
    <col min="1797" max="1797" width="11.75" style="14" customWidth="1"/>
    <col min="1798" max="1798" width="10" style="14" bestFit="1" customWidth="1"/>
    <col min="1799" max="1799" width="9" style="14" customWidth="1"/>
    <col min="1800" max="1800" width="8.5" style="14" customWidth="1"/>
    <col min="1801" max="1801" width="11.75" style="14" customWidth="1"/>
    <col min="1802" max="1802" width="10.875" style="14" bestFit="1" customWidth="1"/>
    <col min="1803" max="1804" width="10.375" style="14" bestFit="1" customWidth="1"/>
    <col min="1805" max="1805" width="11.75" style="14" customWidth="1"/>
    <col min="1806" max="1806" width="10.375" style="14" bestFit="1" customWidth="1"/>
    <col min="1807" max="1807" width="10.25" style="14" bestFit="1" customWidth="1"/>
    <col min="1808" max="1808" width="11.75" style="14" customWidth="1"/>
    <col min="1809" max="2048" width="9" style="14"/>
    <col min="2049" max="2049" width="4.625" style="14" customWidth="1"/>
    <col min="2050" max="2050" width="27.375" style="14" bestFit="1" customWidth="1"/>
    <col min="2051" max="2051" width="9.5" style="14" bestFit="1" customWidth="1"/>
    <col min="2052" max="2052" width="8.75" style="14" customWidth="1"/>
    <col min="2053" max="2053" width="11.75" style="14" customWidth="1"/>
    <col min="2054" max="2054" width="10" style="14" bestFit="1" customWidth="1"/>
    <col min="2055" max="2055" width="9" style="14" customWidth="1"/>
    <col min="2056" max="2056" width="8.5" style="14" customWidth="1"/>
    <col min="2057" max="2057" width="11.75" style="14" customWidth="1"/>
    <col min="2058" max="2058" width="10.875" style="14" bestFit="1" customWidth="1"/>
    <col min="2059" max="2060" width="10.375" style="14" bestFit="1" customWidth="1"/>
    <col min="2061" max="2061" width="11.75" style="14" customWidth="1"/>
    <col min="2062" max="2062" width="10.375" style="14" bestFit="1" customWidth="1"/>
    <col min="2063" max="2063" width="10.25" style="14" bestFit="1" customWidth="1"/>
    <col min="2064" max="2064" width="11.75" style="14" customWidth="1"/>
    <col min="2065" max="2304" width="9" style="14"/>
    <col min="2305" max="2305" width="4.625" style="14" customWidth="1"/>
    <col min="2306" max="2306" width="27.375" style="14" bestFit="1" customWidth="1"/>
    <col min="2307" max="2307" width="9.5" style="14" bestFit="1" customWidth="1"/>
    <col min="2308" max="2308" width="8.75" style="14" customWidth="1"/>
    <col min="2309" max="2309" width="11.75" style="14" customWidth="1"/>
    <col min="2310" max="2310" width="10" style="14" bestFit="1" customWidth="1"/>
    <col min="2311" max="2311" width="9" style="14" customWidth="1"/>
    <col min="2312" max="2312" width="8.5" style="14" customWidth="1"/>
    <col min="2313" max="2313" width="11.75" style="14" customWidth="1"/>
    <col min="2314" max="2314" width="10.875" style="14" bestFit="1" customWidth="1"/>
    <col min="2315" max="2316" width="10.375" style="14" bestFit="1" customWidth="1"/>
    <col min="2317" max="2317" width="11.75" style="14" customWidth="1"/>
    <col min="2318" max="2318" width="10.375" style="14" bestFit="1" customWidth="1"/>
    <col min="2319" max="2319" width="10.25" style="14" bestFit="1" customWidth="1"/>
    <col min="2320" max="2320" width="11.75" style="14" customWidth="1"/>
    <col min="2321" max="2560" width="9" style="14"/>
    <col min="2561" max="2561" width="4.625" style="14" customWidth="1"/>
    <col min="2562" max="2562" width="27.375" style="14" bestFit="1" customWidth="1"/>
    <col min="2563" max="2563" width="9.5" style="14" bestFit="1" customWidth="1"/>
    <col min="2564" max="2564" width="8.75" style="14" customWidth="1"/>
    <col min="2565" max="2565" width="11.75" style="14" customWidth="1"/>
    <col min="2566" max="2566" width="10" style="14" bestFit="1" customWidth="1"/>
    <col min="2567" max="2567" width="9" style="14" customWidth="1"/>
    <col min="2568" max="2568" width="8.5" style="14" customWidth="1"/>
    <col min="2569" max="2569" width="11.75" style="14" customWidth="1"/>
    <col min="2570" max="2570" width="10.875" style="14" bestFit="1" customWidth="1"/>
    <col min="2571" max="2572" width="10.375" style="14" bestFit="1" customWidth="1"/>
    <col min="2573" max="2573" width="11.75" style="14" customWidth="1"/>
    <col min="2574" max="2574" width="10.375" style="14" bestFit="1" customWidth="1"/>
    <col min="2575" max="2575" width="10.25" style="14" bestFit="1" customWidth="1"/>
    <col min="2576" max="2576" width="11.75" style="14" customWidth="1"/>
    <col min="2577" max="2816" width="9" style="14"/>
    <col min="2817" max="2817" width="4.625" style="14" customWidth="1"/>
    <col min="2818" max="2818" width="27.375" style="14" bestFit="1" customWidth="1"/>
    <col min="2819" max="2819" width="9.5" style="14" bestFit="1" customWidth="1"/>
    <col min="2820" max="2820" width="8.75" style="14" customWidth="1"/>
    <col min="2821" max="2821" width="11.75" style="14" customWidth="1"/>
    <col min="2822" max="2822" width="10" style="14" bestFit="1" customWidth="1"/>
    <col min="2823" max="2823" width="9" style="14" customWidth="1"/>
    <col min="2824" max="2824" width="8.5" style="14" customWidth="1"/>
    <col min="2825" max="2825" width="11.75" style="14" customWidth="1"/>
    <col min="2826" max="2826" width="10.875" style="14" bestFit="1" customWidth="1"/>
    <col min="2827" max="2828" width="10.375" style="14" bestFit="1" customWidth="1"/>
    <col min="2829" max="2829" width="11.75" style="14" customWidth="1"/>
    <col min="2830" max="2830" width="10.375" style="14" bestFit="1" customWidth="1"/>
    <col min="2831" max="2831" width="10.25" style="14" bestFit="1" customWidth="1"/>
    <col min="2832" max="2832" width="11.75" style="14" customWidth="1"/>
    <col min="2833" max="3072" width="9" style="14"/>
    <col min="3073" max="3073" width="4.625" style="14" customWidth="1"/>
    <col min="3074" max="3074" width="27.375" style="14" bestFit="1" customWidth="1"/>
    <col min="3075" max="3075" width="9.5" style="14" bestFit="1" customWidth="1"/>
    <col min="3076" max="3076" width="8.75" style="14" customWidth="1"/>
    <col min="3077" max="3077" width="11.75" style="14" customWidth="1"/>
    <col min="3078" max="3078" width="10" style="14" bestFit="1" customWidth="1"/>
    <col min="3079" max="3079" width="9" style="14" customWidth="1"/>
    <col min="3080" max="3080" width="8.5" style="14" customWidth="1"/>
    <col min="3081" max="3081" width="11.75" style="14" customWidth="1"/>
    <col min="3082" max="3082" width="10.875" style="14" bestFit="1" customWidth="1"/>
    <col min="3083" max="3084" width="10.375" style="14" bestFit="1" customWidth="1"/>
    <col min="3085" max="3085" width="11.75" style="14" customWidth="1"/>
    <col min="3086" max="3086" width="10.375" style="14" bestFit="1" customWidth="1"/>
    <col min="3087" max="3087" width="10.25" style="14" bestFit="1" customWidth="1"/>
    <col min="3088" max="3088" width="11.75" style="14" customWidth="1"/>
    <col min="3089" max="3328" width="9" style="14"/>
    <col min="3329" max="3329" width="4.625" style="14" customWidth="1"/>
    <col min="3330" max="3330" width="27.375" style="14" bestFit="1" customWidth="1"/>
    <col min="3331" max="3331" width="9.5" style="14" bestFit="1" customWidth="1"/>
    <col min="3332" max="3332" width="8.75" style="14" customWidth="1"/>
    <col min="3333" max="3333" width="11.75" style="14" customWidth="1"/>
    <col min="3334" max="3334" width="10" style="14" bestFit="1" customWidth="1"/>
    <col min="3335" max="3335" width="9" style="14" customWidth="1"/>
    <col min="3336" max="3336" width="8.5" style="14" customWidth="1"/>
    <col min="3337" max="3337" width="11.75" style="14" customWidth="1"/>
    <col min="3338" max="3338" width="10.875" style="14" bestFit="1" customWidth="1"/>
    <col min="3339" max="3340" width="10.375" style="14" bestFit="1" customWidth="1"/>
    <col min="3341" max="3341" width="11.75" style="14" customWidth="1"/>
    <col min="3342" max="3342" width="10.375" style="14" bestFit="1" customWidth="1"/>
    <col min="3343" max="3343" width="10.25" style="14" bestFit="1" customWidth="1"/>
    <col min="3344" max="3344" width="11.75" style="14" customWidth="1"/>
    <col min="3345" max="3584" width="9" style="14"/>
    <col min="3585" max="3585" width="4.625" style="14" customWidth="1"/>
    <col min="3586" max="3586" width="27.375" style="14" bestFit="1" customWidth="1"/>
    <col min="3587" max="3587" width="9.5" style="14" bestFit="1" customWidth="1"/>
    <col min="3588" max="3588" width="8.75" style="14" customWidth="1"/>
    <col min="3589" max="3589" width="11.75" style="14" customWidth="1"/>
    <col min="3590" max="3590" width="10" style="14" bestFit="1" customWidth="1"/>
    <col min="3591" max="3591" width="9" style="14" customWidth="1"/>
    <col min="3592" max="3592" width="8.5" style="14" customWidth="1"/>
    <col min="3593" max="3593" width="11.75" style="14" customWidth="1"/>
    <col min="3594" max="3594" width="10.875" style="14" bestFit="1" customWidth="1"/>
    <col min="3595" max="3596" width="10.375" style="14" bestFit="1" customWidth="1"/>
    <col min="3597" max="3597" width="11.75" style="14" customWidth="1"/>
    <col min="3598" max="3598" width="10.375" style="14" bestFit="1" customWidth="1"/>
    <col min="3599" max="3599" width="10.25" style="14" bestFit="1" customWidth="1"/>
    <col min="3600" max="3600" width="11.75" style="14" customWidth="1"/>
    <col min="3601" max="3840" width="9" style="14"/>
    <col min="3841" max="3841" width="4.625" style="14" customWidth="1"/>
    <col min="3842" max="3842" width="27.375" style="14" bestFit="1" customWidth="1"/>
    <col min="3843" max="3843" width="9.5" style="14" bestFit="1" customWidth="1"/>
    <col min="3844" max="3844" width="8.75" style="14" customWidth="1"/>
    <col min="3845" max="3845" width="11.75" style="14" customWidth="1"/>
    <col min="3846" max="3846" width="10" style="14" bestFit="1" customWidth="1"/>
    <col min="3847" max="3847" width="9" style="14" customWidth="1"/>
    <col min="3848" max="3848" width="8.5" style="14" customWidth="1"/>
    <col min="3849" max="3849" width="11.75" style="14" customWidth="1"/>
    <col min="3850" max="3850" width="10.875" style="14" bestFit="1" customWidth="1"/>
    <col min="3851" max="3852" width="10.375" style="14" bestFit="1" customWidth="1"/>
    <col min="3853" max="3853" width="11.75" style="14" customWidth="1"/>
    <col min="3854" max="3854" width="10.375" style="14" bestFit="1" customWidth="1"/>
    <col min="3855" max="3855" width="10.25" style="14" bestFit="1" customWidth="1"/>
    <col min="3856" max="3856" width="11.75" style="14" customWidth="1"/>
    <col min="3857" max="4096" width="9" style="14"/>
    <col min="4097" max="4097" width="4.625" style="14" customWidth="1"/>
    <col min="4098" max="4098" width="27.375" style="14" bestFit="1" customWidth="1"/>
    <col min="4099" max="4099" width="9.5" style="14" bestFit="1" customWidth="1"/>
    <col min="4100" max="4100" width="8.75" style="14" customWidth="1"/>
    <col min="4101" max="4101" width="11.75" style="14" customWidth="1"/>
    <col min="4102" max="4102" width="10" style="14" bestFit="1" customWidth="1"/>
    <col min="4103" max="4103" width="9" style="14" customWidth="1"/>
    <col min="4104" max="4104" width="8.5" style="14" customWidth="1"/>
    <col min="4105" max="4105" width="11.75" style="14" customWidth="1"/>
    <col min="4106" max="4106" width="10.875" style="14" bestFit="1" customWidth="1"/>
    <col min="4107" max="4108" width="10.375" style="14" bestFit="1" customWidth="1"/>
    <col min="4109" max="4109" width="11.75" style="14" customWidth="1"/>
    <col min="4110" max="4110" width="10.375" style="14" bestFit="1" customWidth="1"/>
    <col min="4111" max="4111" width="10.25" style="14" bestFit="1" customWidth="1"/>
    <col min="4112" max="4112" width="11.75" style="14" customWidth="1"/>
    <col min="4113" max="4352" width="9" style="14"/>
    <col min="4353" max="4353" width="4.625" style="14" customWidth="1"/>
    <col min="4354" max="4354" width="27.375" style="14" bestFit="1" customWidth="1"/>
    <col min="4355" max="4355" width="9.5" style="14" bestFit="1" customWidth="1"/>
    <col min="4356" max="4356" width="8.75" style="14" customWidth="1"/>
    <col min="4357" max="4357" width="11.75" style="14" customWidth="1"/>
    <col min="4358" max="4358" width="10" style="14" bestFit="1" customWidth="1"/>
    <col min="4359" max="4359" width="9" style="14" customWidth="1"/>
    <col min="4360" max="4360" width="8.5" style="14" customWidth="1"/>
    <col min="4361" max="4361" width="11.75" style="14" customWidth="1"/>
    <col min="4362" max="4362" width="10.875" style="14" bestFit="1" customWidth="1"/>
    <col min="4363" max="4364" width="10.375" style="14" bestFit="1" customWidth="1"/>
    <col min="4365" max="4365" width="11.75" style="14" customWidth="1"/>
    <col min="4366" max="4366" width="10.375" style="14" bestFit="1" customWidth="1"/>
    <col min="4367" max="4367" width="10.25" style="14" bestFit="1" customWidth="1"/>
    <col min="4368" max="4368" width="11.75" style="14" customWidth="1"/>
    <col min="4369" max="4608" width="9" style="14"/>
    <col min="4609" max="4609" width="4.625" style="14" customWidth="1"/>
    <col min="4610" max="4610" width="27.375" style="14" bestFit="1" customWidth="1"/>
    <col min="4611" max="4611" width="9.5" style="14" bestFit="1" customWidth="1"/>
    <col min="4612" max="4612" width="8.75" style="14" customWidth="1"/>
    <col min="4613" max="4613" width="11.75" style="14" customWidth="1"/>
    <col min="4614" max="4614" width="10" style="14" bestFit="1" customWidth="1"/>
    <col min="4615" max="4615" width="9" style="14" customWidth="1"/>
    <col min="4616" max="4616" width="8.5" style="14" customWidth="1"/>
    <col min="4617" max="4617" width="11.75" style="14" customWidth="1"/>
    <col min="4618" max="4618" width="10.875" style="14" bestFit="1" customWidth="1"/>
    <col min="4619" max="4620" width="10.375" style="14" bestFit="1" customWidth="1"/>
    <col min="4621" max="4621" width="11.75" style="14" customWidth="1"/>
    <col min="4622" max="4622" width="10.375" style="14" bestFit="1" customWidth="1"/>
    <col min="4623" max="4623" width="10.25" style="14" bestFit="1" customWidth="1"/>
    <col min="4624" max="4624" width="11.75" style="14" customWidth="1"/>
    <col min="4625" max="4864" width="9" style="14"/>
    <col min="4865" max="4865" width="4.625" style="14" customWidth="1"/>
    <col min="4866" max="4866" width="27.375" style="14" bestFit="1" customWidth="1"/>
    <col min="4867" max="4867" width="9.5" style="14" bestFit="1" customWidth="1"/>
    <col min="4868" max="4868" width="8.75" style="14" customWidth="1"/>
    <col min="4869" max="4869" width="11.75" style="14" customWidth="1"/>
    <col min="4870" max="4870" width="10" style="14" bestFit="1" customWidth="1"/>
    <col min="4871" max="4871" width="9" style="14" customWidth="1"/>
    <col min="4872" max="4872" width="8.5" style="14" customWidth="1"/>
    <col min="4873" max="4873" width="11.75" style="14" customWidth="1"/>
    <col min="4874" max="4874" width="10.875" style="14" bestFit="1" customWidth="1"/>
    <col min="4875" max="4876" width="10.375" style="14" bestFit="1" customWidth="1"/>
    <col min="4877" max="4877" width="11.75" style="14" customWidth="1"/>
    <col min="4878" max="4878" width="10.375" style="14" bestFit="1" customWidth="1"/>
    <col min="4879" max="4879" width="10.25" style="14" bestFit="1" customWidth="1"/>
    <col min="4880" max="4880" width="11.75" style="14" customWidth="1"/>
    <col min="4881" max="5120" width="9" style="14"/>
    <col min="5121" max="5121" width="4.625" style="14" customWidth="1"/>
    <col min="5122" max="5122" width="27.375" style="14" bestFit="1" customWidth="1"/>
    <col min="5123" max="5123" width="9.5" style="14" bestFit="1" customWidth="1"/>
    <col min="5124" max="5124" width="8.75" style="14" customWidth="1"/>
    <col min="5125" max="5125" width="11.75" style="14" customWidth="1"/>
    <col min="5126" max="5126" width="10" style="14" bestFit="1" customWidth="1"/>
    <col min="5127" max="5127" width="9" style="14" customWidth="1"/>
    <col min="5128" max="5128" width="8.5" style="14" customWidth="1"/>
    <col min="5129" max="5129" width="11.75" style="14" customWidth="1"/>
    <col min="5130" max="5130" width="10.875" style="14" bestFit="1" customWidth="1"/>
    <col min="5131" max="5132" width="10.375" style="14" bestFit="1" customWidth="1"/>
    <col min="5133" max="5133" width="11.75" style="14" customWidth="1"/>
    <col min="5134" max="5134" width="10.375" style="14" bestFit="1" customWidth="1"/>
    <col min="5135" max="5135" width="10.25" style="14" bestFit="1" customWidth="1"/>
    <col min="5136" max="5136" width="11.75" style="14" customWidth="1"/>
    <col min="5137" max="5376" width="9" style="14"/>
    <col min="5377" max="5377" width="4.625" style="14" customWidth="1"/>
    <col min="5378" max="5378" width="27.375" style="14" bestFit="1" customWidth="1"/>
    <col min="5379" max="5379" width="9.5" style="14" bestFit="1" customWidth="1"/>
    <col min="5380" max="5380" width="8.75" style="14" customWidth="1"/>
    <col min="5381" max="5381" width="11.75" style="14" customWidth="1"/>
    <col min="5382" max="5382" width="10" style="14" bestFit="1" customWidth="1"/>
    <col min="5383" max="5383" width="9" style="14" customWidth="1"/>
    <col min="5384" max="5384" width="8.5" style="14" customWidth="1"/>
    <col min="5385" max="5385" width="11.75" style="14" customWidth="1"/>
    <col min="5386" max="5386" width="10.875" style="14" bestFit="1" customWidth="1"/>
    <col min="5387" max="5388" width="10.375" style="14" bestFit="1" customWidth="1"/>
    <col min="5389" max="5389" width="11.75" style="14" customWidth="1"/>
    <col min="5390" max="5390" width="10.375" style="14" bestFit="1" customWidth="1"/>
    <col min="5391" max="5391" width="10.25" style="14" bestFit="1" customWidth="1"/>
    <col min="5392" max="5392" width="11.75" style="14" customWidth="1"/>
    <col min="5393" max="5632" width="9" style="14"/>
    <col min="5633" max="5633" width="4.625" style="14" customWidth="1"/>
    <col min="5634" max="5634" width="27.375" style="14" bestFit="1" customWidth="1"/>
    <col min="5635" max="5635" width="9.5" style="14" bestFit="1" customWidth="1"/>
    <col min="5636" max="5636" width="8.75" style="14" customWidth="1"/>
    <col min="5637" max="5637" width="11.75" style="14" customWidth="1"/>
    <col min="5638" max="5638" width="10" style="14" bestFit="1" customWidth="1"/>
    <col min="5639" max="5639" width="9" style="14" customWidth="1"/>
    <col min="5640" max="5640" width="8.5" style="14" customWidth="1"/>
    <col min="5641" max="5641" width="11.75" style="14" customWidth="1"/>
    <col min="5642" max="5642" width="10.875" style="14" bestFit="1" customWidth="1"/>
    <col min="5643" max="5644" width="10.375" style="14" bestFit="1" customWidth="1"/>
    <col min="5645" max="5645" width="11.75" style="14" customWidth="1"/>
    <col min="5646" max="5646" width="10.375" style="14" bestFit="1" customWidth="1"/>
    <col min="5647" max="5647" width="10.25" style="14" bestFit="1" customWidth="1"/>
    <col min="5648" max="5648" width="11.75" style="14" customWidth="1"/>
    <col min="5649" max="5888" width="9" style="14"/>
    <col min="5889" max="5889" width="4.625" style="14" customWidth="1"/>
    <col min="5890" max="5890" width="27.375" style="14" bestFit="1" customWidth="1"/>
    <col min="5891" max="5891" width="9.5" style="14" bestFit="1" customWidth="1"/>
    <col min="5892" max="5892" width="8.75" style="14" customWidth="1"/>
    <col min="5893" max="5893" width="11.75" style="14" customWidth="1"/>
    <col min="5894" max="5894" width="10" style="14" bestFit="1" customWidth="1"/>
    <col min="5895" max="5895" width="9" style="14" customWidth="1"/>
    <col min="5896" max="5896" width="8.5" style="14" customWidth="1"/>
    <col min="5897" max="5897" width="11.75" style="14" customWidth="1"/>
    <col min="5898" max="5898" width="10.875" style="14" bestFit="1" customWidth="1"/>
    <col min="5899" max="5900" width="10.375" style="14" bestFit="1" customWidth="1"/>
    <col min="5901" max="5901" width="11.75" style="14" customWidth="1"/>
    <col min="5902" max="5902" width="10.375" style="14" bestFit="1" customWidth="1"/>
    <col min="5903" max="5903" width="10.25" style="14" bestFit="1" customWidth="1"/>
    <col min="5904" max="5904" width="11.75" style="14" customWidth="1"/>
    <col min="5905" max="6144" width="9" style="14"/>
    <col min="6145" max="6145" width="4.625" style="14" customWidth="1"/>
    <col min="6146" max="6146" width="27.375" style="14" bestFit="1" customWidth="1"/>
    <col min="6147" max="6147" width="9.5" style="14" bestFit="1" customWidth="1"/>
    <col min="6148" max="6148" width="8.75" style="14" customWidth="1"/>
    <col min="6149" max="6149" width="11.75" style="14" customWidth="1"/>
    <col min="6150" max="6150" width="10" style="14" bestFit="1" customWidth="1"/>
    <col min="6151" max="6151" width="9" style="14" customWidth="1"/>
    <col min="6152" max="6152" width="8.5" style="14" customWidth="1"/>
    <col min="6153" max="6153" width="11.75" style="14" customWidth="1"/>
    <col min="6154" max="6154" width="10.875" style="14" bestFit="1" customWidth="1"/>
    <col min="6155" max="6156" width="10.375" style="14" bestFit="1" customWidth="1"/>
    <col min="6157" max="6157" width="11.75" style="14" customWidth="1"/>
    <col min="6158" max="6158" width="10.375" style="14" bestFit="1" customWidth="1"/>
    <col min="6159" max="6159" width="10.25" style="14" bestFit="1" customWidth="1"/>
    <col min="6160" max="6160" width="11.75" style="14" customWidth="1"/>
    <col min="6161" max="6400" width="9" style="14"/>
    <col min="6401" max="6401" width="4.625" style="14" customWidth="1"/>
    <col min="6402" max="6402" width="27.375" style="14" bestFit="1" customWidth="1"/>
    <col min="6403" max="6403" width="9.5" style="14" bestFit="1" customWidth="1"/>
    <col min="6404" max="6404" width="8.75" style="14" customWidth="1"/>
    <col min="6405" max="6405" width="11.75" style="14" customWidth="1"/>
    <col min="6406" max="6406" width="10" style="14" bestFit="1" customWidth="1"/>
    <col min="6407" max="6407" width="9" style="14" customWidth="1"/>
    <col min="6408" max="6408" width="8.5" style="14" customWidth="1"/>
    <col min="6409" max="6409" width="11.75" style="14" customWidth="1"/>
    <col min="6410" max="6410" width="10.875" style="14" bestFit="1" customWidth="1"/>
    <col min="6411" max="6412" width="10.375" style="14" bestFit="1" customWidth="1"/>
    <col min="6413" max="6413" width="11.75" style="14" customWidth="1"/>
    <col min="6414" max="6414" width="10.375" style="14" bestFit="1" customWidth="1"/>
    <col min="6415" max="6415" width="10.25" style="14" bestFit="1" customWidth="1"/>
    <col min="6416" max="6416" width="11.75" style="14" customWidth="1"/>
    <col min="6417" max="6656" width="9" style="14"/>
    <col min="6657" max="6657" width="4.625" style="14" customWidth="1"/>
    <col min="6658" max="6658" width="27.375" style="14" bestFit="1" customWidth="1"/>
    <col min="6659" max="6659" width="9.5" style="14" bestFit="1" customWidth="1"/>
    <col min="6660" max="6660" width="8.75" style="14" customWidth="1"/>
    <col min="6661" max="6661" width="11.75" style="14" customWidth="1"/>
    <col min="6662" max="6662" width="10" style="14" bestFit="1" customWidth="1"/>
    <col min="6663" max="6663" width="9" style="14" customWidth="1"/>
    <col min="6664" max="6664" width="8.5" style="14" customWidth="1"/>
    <col min="6665" max="6665" width="11.75" style="14" customWidth="1"/>
    <col min="6666" max="6666" width="10.875" style="14" bestFit="1" customWidth="1"/>
    <col min="6667" max="6668" width="10.375" style="14" bestFit="1" customWidth="1"/>
    <col min="6669" max="6669" width="11.75" style="14" customWidth="1"/>
    <col min="6670" max="6670" width="10.375" style="14" bestFit="1" customWidth="1"/>
    <col min="6671" max="6671" width="10.25" style="14" bestFit="1" customWidth="1"/>
    <col min="6672" max="6672" width="11.75" style="14" customWidth="1"/>
    <col min="6673" max="6912" width="9" style="14"/>
    <col min="6913" max="6913" width="4.625" style="14" customWidth="1"/>
    <col min="6914" max="6914" width="27.375" style="14" bestFit="1" customWidth="1"/>
    <col min="6915" max="6915" width="9.5" style="14" bestFit="1" customWidth="1"/>
    <col min="6916" max="6916" width="8.75" style="14" customWidth="1"/>
    <col min="6917" max="6917" width="11.75" style="14" customWidth="1"/>
    <col min="6918" max="6918" width="10" style="14" bestFit="1" customWidth="1"/>
    <col min="6919" max="6919" width="9" style="14" customWidth="1"/>
    <col min="6920" max="6920" width="8.5" style="14" customWidth="1"/>
    <col min="6921" max="6921" width="11.75" style="14" customWidth="1"/>
    <col min="6922" max="6922" width="10.875" style="14" bestFit="1" customWidth="1"/>
    <col min="6923" max="6924" width="10.375" style="14" bestFit="1" customWidth="1"/>
    <col min="6925" max="6925" width="11.75" style="14" customWidth="1"/>
    <col min="6926" max="6926" width="10.375" style="14" bestFit="1" customWidth="1"/>
    <col min="6927" max="6927" width="10.25" style="14" bestFit="1" customWidth="1"/>
    <col min="6928" max="6928" width="11.75" style="14" customWidth="1"/>
    <col min="6929" max="7168" width="9" style="14"/>
    <col min="7169" max="7169" width="4.625" style="14" customWidth="1"/>
    <col min="7170" max="7170" width="27.375" style="14" bestFit="1" customWidth="1"/>
    <col min="7171" max="7171" width="9.5" style="14" bestFit="1" customWidth="1"/>
    <col min="7172" max="7172" width="8.75" style="14" customWidth="1"/>
    <col min="7173" max="7173" width="11.75" style="14" customWidth="1"/>
    <col min="7174" max="7174" width="10" style="14" bestFit="1" customWidth="1"/>
    <col min="7175" max="7175" width="9" style="14" customWidth="1"/>
    <col min="7176" max="7176" width="8.5" style="14" customWidth="1"/>
    <col min="7177" max="7177" width="11.75" style="14" customWidth="1"/>
    <col min="7178" max="7178" width="10.875" style="14" bestFit="1" customWidth="1"/>
    <col min="7179" max="7180" width="10.375" style="14" bestFit="1" customWidth="1"/>
    <col min="7181" max="7181" width="11.75" style="14" customWidth="1"/>
    <col min="7182" max="7182" width="10.375" style="14" bestFit="1" customWidth="1"/>
    <col min="7183" max="7183" width="10.25" style="14" bestFit="1" customWidth="1"/>
    <col min="7184" max="7184" width="11.75" style="14" customWidth="1"/>
    <col min="7185" max="7424" width="9" style="14"/>
    <col min="7425" max="7425" width="4.625" style="14" customWidth="1"/>
    <col min="7426" max="7426" width="27.375" style="14" bestFit="1" customWidth="1"/>
    <col min="7427" max="7427" width="9.5" style="14" bestFit="1" customWidth="1"/>
    <col min="7428" max="7428" width="8.75" style="14" customWidth="1"/>
    <col min="7429" max="7429" width="11.75" style="14" customWidth="1"/>
    <col min="7430" max="7430" width="10" style="14" bestFit="1" customWidth="1"/>
    <col min="7431" max="7431" width="9" style="14" customWidth="1"/>
    <col min="7432" max="7432" width="8.5" style="14" customWidth="1"/>
    <col min="7433" max="7433" width="11.75" style="14" customWidth="1"/>
    <col min="7434" max="7434" width="10.875" style="14" bestFit="1" customWidth="1"/>
    <col min="7435" max="7436" width="10.375" style="14" bestFit="1" customWidth="1"/>
    <col min="7437" max="7437" width="11.75" style="14" customWidth="1"/>
    <col min="7438" max="7438" width="10.375" style="14" bestFit="1" customWidth="1"/>
    <col min="7439" max="7439" width="10.25" style="14" bestFit="1" customWidth="1"/>
    <col min="7440" max="7440" width="11.75" style="14" customWidth="1"/>
    <col min="7441" max="7680" width="9" style="14"/>
    <col min="7681" max="7681" width="4.625" style="14" customWidth="1"/>
    <col min="7682" max="7682" width="27.375" style="14" bestFit="1" customWidth="1"/>
    <col min="7683" max="7683" width="9.5" style="14" bestFit="1" customWidth="1"/>
    <col min="7684" max="7684" width="8.75" style="14" customWidth="1"/>
    <col min="7685" max="7685" width="11.75" style="14" customWidth="1"/>
    <col min="7686" max="7686" width="10" style="14" bestFit="1" customWidth="1"/>
    <col min="7687" max="7687" width="9" style="14" customWidth="1"/>
    <col min="7688" max="7688" width="8.5" style="14" customWidth="1"/>
    <col min="7689" max="7689" width="11.75" style="14" customWidth="1"/>
    <col min="7690" max="7690" width="10.875" style="14" bestFit="1" customWidth="1"/>
    <col min="7691" max="7692" width="10.375" style="14" bestFit="1" customWidth="1"/>
    <col min="7693" max="7693" width="11.75" style="14" customWidth="1"/>
    <col min="7694" max="7694" width="10.375" style="14" bestFit="1" customWidth="1"/>
    <col min="7695" max="7695" width="10.25" style="14" bestFit="1" customWidth="1"/>
    <col min="7696" max="7696" width="11.75" style="14" customWidth="1"/>
    <col min="7697" max="7936" width="9" style="14"/>
    <col min="7937" max="7937" width="4.625" style="14" customWidth="1"/>
    <col min="7938" max="7938" width="27.375" style="14" bestFit="1" customWidth="1"/>
    <col min="7939" max="7939" width="9.5" style="14" bestFit="1" customWidth="1"/>
    <col min="7940" max="7940" width="8.75" style="14" customWidth="1"/>
    <col min="7941" max="7941" width="11.75" style="14" customWidth="1"/>
    <col min="7942" max="7942" width="10" style="14" bestFit="1" customWidth="1"/>
    <col min="7943" max="7943" width="9" style="14" customWidth="1"/>
    <col min="7944" max="7944" width="8.5" style="14" customWidth="1"/>
    <col min="7945" max="7945" width="11.75" style="14" customWidth="1"/>
    <col min="7946" max="7946" width="10.875" style="14" bestFit="1" customWidth="1"/>
    <col min="7947" max="7948" width="10.375" style="14" bestFit="1" customWidth="1"/>
    <col min="7949" max="7949" width="11.75" style="14" customWidth="1"/>
    <col min="7950" max="7950" width="10.375" style="14" bestFit="1" customWidth="1"/>
    <col min="7951" max="7951" width="10.25" style="14" bestFit="1" customWidth="1"/>
    <col min="7952" max="7952" width="11.75" style="14" customWidth="1"/>
    <col min="7953" max="8192" width="9" style="14"/>
    <col min="8193" max="8193" width="4.625" style="14" customWidth="1"/>
    <col min="8194" max="8194" width="27.375" style="14" bestFit="1" customWidth="1"/>
    <col min="8195" max="8195" width="9.5" style="14" bestFit="1" customWidth="1"/>
    <col min="8196" max="8196" width="8.75" style="14" customWidth="1"/>
    <col min="8197" max="8197" width="11.75" style="14" customWidth="1"/>
    <col min="8198" max="8198" width="10" style="14" bestFit="1" customWidth="1"/>
    <col min="8199" max="8199" width="9" style="14" customWidth="1"/>
    <col min="8200" max="8200" width="8.5" style="14" customWidth="1"/>
    <col min="8201" max="8201" width="11.75" style="14" customWidth="1"/>
    <col min="8202" max="8202" width="10.875" style="14" bestFit="1" customWidth="1"/>
    <col min="8203" max="8204" width="10.375" style="14" bestFit="1" customWidth="1"/>
    <col min="8205" max="8205" width="11.75" style="14" customWidth="1"/>
    <col min="8206" max="8206" width="10.375" style="14" bestFit="1" customWidth="1"/>
    <col min="8207" max="8207" width="10.25" style="14" bestFit="1" customWidth="1"/>
    <col min="8208" max="8208" width="11.75" style="14" customWidth="1"/>
    <col min="8209" max="8448" width="9" style="14"/>
    <col min="8449" max="8449" width="4.625" style="14" customWidth="1"/>
    <col min="8450" max="8450" width="27.375" style="14" bestFit="1" customWidth="1"/>
    <col min="8451" max="8451" width="9.5" style="14" bestFit="1" customWidth="1"/>
    <col min="8452" max="8452" width="8.75" style="14" customWidth="1"/>
    <col min="8453" max="8453" width="11.75" style="14" customWidth="1"/>
    <col min="8454" max="8454" width="10" style="14" bestFit="1" customWidth="1"/>
    <col min="8455" max="8455" width="9" style="14" customWidth="1"/>
    <col min="8456" max="8456" width="8.5" style="14" customWidth="1"/>
    <col min="8457" max="8457" width="11.75" style="14" customWidth="1"/>
    <col min="8458" max="8458" width="10.875" style="14" bestFit="1" customWidth="1"/>
    <col min="8459" max="8460" width="10.375" style="14" bestFit="1" customWidth="1"/>
    <col min="8461" max="8461" width="11.75" style="14" customWidth="1"/>
    <col min="8462" max="8462" width="10.375" style="14" bestFit="1" customWidth="1"/>
    <col min="8463" max="8463" width="10.25" style="14" bestFit="1" customWidth="1"/>
    <col min="8464" max="8464" width="11.75" style="14" customWidth="1"/>
    <col min="8465" max="8704" width="9" style="14"/>
    <col min="8705" max="8705" width="4.625" style="14" customWidth="1"/>
    <col min="8706" max="8706" width="27.375" style="14" bestFit="1" customWidth="1"/>
    <col min="8707" max="8707" width="9.5" style="14" bestFit="1" customWidth="1"/>
    <col min="8708" max="8708" width="8.75" style="14" customWidth="1"/>
    <col min="8709" max="8709" width="11.75" style="14" customWidth="1"/>
    <col min="8710" max="8710" width="10" style="14" bestFit="1" customWidth="1"/>
    <col min="8711" max="8711" width="9" style="14" customWidth="1"/>
    <col min="8712" max="8712" width="8.5" style="14" customWidth="1"/>
    <col min="8713" max="8713" width="11.75" style="14" customWidth="1"/>
    <col min="8714" max="8714" width="10.875" style="14" bestFit="1" customWidth="1"/>
    <col min="8715" max="8716" width="10.375" style="14" bestFit="1" customWidth="1"/>
    <col min="8717" max="8717" width="11.75" style="14" customWidth="1"/>
    <col min="8718" max="8718" width="10.375" style="14" bestFit="1" customWidth="1"/>
    <col min="8719" max="8719" width="10.25" style="14" bestFit="1" customWidth="1"/>
    <col min="8720" max="8720" width="11.75" style="14" customWidth="1"/>
    <col min="8721" max="8960" width="9" style="14"/>
    <col min="8961" max="8961" width="4.625" style="14" customWidth="1"/>
    <col min="8962" max="8962" width="27.375" style="14" bestFit="1" customWidth="1"/>
    <col min="8963" max="8963" width="9.5" style="14" bestFit="1" customWidth="1"/>
    <col min="8964" max="8964" width="8.75" style="14" customWidth="1"/>
    <col min="8965" max="8965" width="11.75" style="14" customWidth="1"/>
    <col min="8966" max="8966" width="10" style="14" bestFit="1" customWidth="1"/>
    <col min="8967" max="8967" width="9" style="14" customWidth="1"/>
    <col min="8968" max="8968" width="8.5" style="14" customWidth="1"/>
    <col min="8969" max="8969" width="11.75" style="14" customWidth="1"/>
    <col min="8970" max="8970" width="10.875" style="14" bestFit="1" customWidth="1"/>
    <col min="8971" max="8972" width="10.375" style="14" bestFit="1" customWidth="1"/>
    <col min="8973" max="8973" width="11.75" style="14" customWidth="1"/>
    <col min="8974" max="8974" width="10.375" style="14" bestFit="1" customWidth="1"/>
    <col min="8975" max="8975" width="10.25" style="14" bestFit="1" customWidth="1"/>
    <col min="8976" max="8976" width="11.75" style="14" customWidth="1"/>
    <col min="8977" max="9216" width="9" style="14"/>
    <col min="9217" max="9217" width="4.625" style="14" customWidth="1"/>
    <col min="9218" max="9218" width="27.375" style="14" bestFit="1" customWidth="1"/>
    <col min="9219" max="9219" width="9.5" style="14" bestFit="1" customWidth="1"/>
    <col min="9220" max="9220" width="8.75" style="14" customWidth="1"/>
    <col min="9221" max="9221" width="11.75" style="14" customWidth="1"/>
    <col min="9222" max="9222" width="10" style="14" bestFit="1" customWidth="1"/>
    <col min="9223" max="9223" width="9" style="14" customWidth="1"/>
    <col min="9224" max="9224" width="8.5" style="14" customWidth="1"/>
    <col min="9225" max="9225" width="11.75" style="14" customWidth="1"/>
    <col min="9226" max="9226" width="10.875" style="14" bestFit="1" customWidth="1"/>
    <col min="9227" max="9228" width="10.375" style="14" bestFit="1" customWidth="1"/>
    <col min="9229" max="9229" width="11.75" style="14" customWidth="1"/>
    <col min="9230" max="9230" width="10.375" style="14" bestFit="1" customWidth="1"/>
    <col min="9231" max="9231" width="10.25" style="14" bestFit="1" customWidth="1"/>
    <col min="9232" max="9232" width="11.75" style="14" customWidth="1"/>
    <col min="9233" max="9472" width="9" style="14"/>
    <col min="9473" max="9473" width="4.625" style="14" customWidth="1"/>
    <col min="9474" max="9474" width="27.375" style="14" bestFit="1" customWidth="1"/>
    <col min="9475" max="9475" width="9.5" style="14" bestFit="1" customWidth="1"/>
    <col min="9476" max="9476" width="8.75" style="14" customWidth="1"/>
    <col min="9477" max="9477" width="11.75" style="14" customWidth="1"/>
    <col min="9478" max="9478" width="10" style="14" bestFit="1" customWidth="1"/>
    <col min="9479" max="9479" width="9" style="14" customWidth="1"/>
    <col min="9480" max="9480" width="8.5" style="14" customWidth="1"/>
    <col min="9481" max="9481" width="11.75" style="14" customWidth="1"/>
    <col min="9482" max="9482" width="10.875" style="14" bestFit="1" customWidth="1"/>
    <col min="9483" max="9484" width="10.375" style="14" bestFit="1" customWidth="1"/>
    <col min="9485" max="9485" width="11.75" style="14" customWidth="1"/>
    <col min="9486" max="9486" width="10.375" style="14" bestFit="1" customWidth="1"/>
    <col min="9487" max="9487" width="10.25" style="14" bestFit="1" customWidth="1"/>
    <col min="9488" max="9488" width="11.75" style="14" customWidth="1"/>
    <col min="9489" max="9728" width="9" style="14"/>
    <col min="9729" max="9729" width="4.625" style="14" customWidth="1"/>
    <col min="9730" max="9730" width="27.375" style="14" bestFit="1" customWidth="1"/>
    <col min="9731" max="9731" width="9.5" style="14" bestFit="1" customWidth="1"/>
    <col min="9732" max="9732" width="8.75" style="14" customWidth="1"/>
    <col min="9733" max="9733" width="11.75" style="14" customWidth="1"/>
    <col min="9734" max="9734" width="10" style="14" bestFit="1" customWidth="1"/>
    <col min="9735" max="9735" width="9" style="14" customWidth="1"/>
    <col min="9736" max="9736" width="8.5" style="14" customWidth="1"/>
    <col min="9737" max="9737" width="11.75" style="14" customWidth="1"/>
    <col min="9738" max="9738" width="10.875" style="14" bestFit="1" customWidth="1"/>
    <col min="9739" max="9740" width="10.375" style="14" bestFit="1" customWidth="1"/>
    <col min="9741" max="9741" width="11.75" style="14" customWidth="1"/>
    <col min="9742" max="9742" width="10.375" style="14" bestFit="1" customWidth="1"/>
    <col min="9743" max="9743" width="10.25" style="14" bestFit="1" customWidth="1"/>
    <col min="9744" max="9744" width="11.75" style="14" customWidth="1"/>
    <col min="9745" max="9984" width="9" style="14"/>
    <col min="9985" max="9985" width="4.625" style="14" customWidth="1"/>
    <col min="9986" max="9986" width="27.375" style="14" bestFit="1" customWidth="1"/>
    <col min="9987" max="9987" width="9.5" style="14" bestFit="1" customWidth="1"/>
    <col min="9988" max="9988" width="8.75" style="14" customWidth="1"/>
    <col min="9989" max="9989" width="11.75" style="14" customWidth="1"/>
    <col min="9990" max="9990" width="10" style="14" bestFit="1" customWidth="1"/>
    <col min="9991" max="9991" width="9" style="14" customWidth="1"/>
    <col min="9992" max="9992" width="8.5" style="14" customWidth="1"/>
    <col min="9993" max="9993" width="11.75" style="14" customWidth="1"/>
    <col min="9994" max="9994" width="10.875" style="14" bestFit="1" customWidth="1"/>
    <col min="9995" max="9996" width="10.375" style="14" bestFit="1" customWidth="1"/>
    <col min="9997" max="9997" width="11.75" style="14" customWidth="1"/>
    <col min="9998" max="9998" width="10.375" style="14" bestFit="1" customWidth="1"/>
    <col min="9999" max="9999" width="10.25" style="14" bestFit="1" customWidth="1"/>
    <col min="10000" max="10000" width="11.75" style="14" customWidth="1"/>
    <col min="10001" max="10240" width="9" style="14"/>
    <col min="10241" max="10241" width="4.625" style="14" customWidth="1"/>
    <col min="10242" max="10242" width="27.375" style="14" bestFit="1" customWidth="1"/>
    <col min="10243" max="10243" width="9.5" style="14" bestFit="1" customWidth="1"/>
    <col min="10244" max="10244" width="8.75" style="14" customWidth="1"/>
    <col min="10245" max="10245" width="11.75" style="14" customWidth="1"/>
    <col min="10246" max="10246" width="10" style="14" bestFit="1" customWidth="1"/>
    <col min="10247" max="10247" width="9" style="14" customWidth="1"/>
    <col min="10248" max="10248" width="8.5" style="14" customWidth="1"/>
    <col min="10249" max="10249" width="11.75" style="14" customWidth="1"/>
    <col min="10250" max="10250" width="10.875" style="14" bestFit="1" customWidth="1"/>
    <col min="10251" max="10252" width="10.375" style="14" bestFit="1" customWidth="1"/>
    <col min="10253" max="10253" width="11.75" style="14" customWidth="1"/>
    <col min="10254" max="10254" width="10.375" style="14" bestFit="1" customWidth="1"/>
    <col min="10255" max="10255" width="10.25" style="14" bestFit="1" customWidth="1"/>
    <col min="10256" max="10256" width="11.75" style="14" customWidth="1"/>
    <col min="10257" max="10496" width="9" style="14"/>
    <col min="10497" max="10497" width="4.625" style="14" customWidth="1"/>
    <col min="10498" max="10498" width="27.375" style="14" bestFit="1" customWidth="1"/>
    <col min="10499" max="10499" width="9.5" style="14" bestFit="1" customWidth="1"/>
    <col min="10500" max="10500" width="8.75" style="14" customWidth="1"/>
    <col min="10501" max="10501" width="11.75" style="14" customWidth="1"/>
    <col min="10502" max="10502" width="10" style="14" bestFit="1" customWidth="1"/>
    <col min="10503" max="10503" width="9" style="14" customWidth="1"/>
    <col min="10504" max="10504" width="8.5" style="14" customWidth="1"/>
    <col min="10505" max="10505" width="11.75" style="14" customWidth="1"/>
    <col min="10506" max="10506" width="10.875" style="14" bestFit="1" customWidth="1"/>
    <col min="10507" max="10508" width="10.375" style="14" bestFit="1" customWidth="1"/>
    <col min="10509" max="10509" width="11.75" style="14" customWidth="1"/>
    <col min="10510" max="10510" width="10.375" style="14" bestFit="1" customWidth="1"/>
    <col min="10511" max="10511" width="10.25" style="14" bestFit="1" customWidth="1"/>
    <col min="10512" max="10512" width="11.75" style="14" customWidth="1"/>
    <col min="10513" max="10752" width="9" style="14"/>
    <col min="10753" max="10753" width="4.625" style="14" customWidth="1"/>
    <col min="10754" max="10754" width="27.375" style="14" bestFit="1" customWidth="1"/>
    <col min="10755" max="10755" width="9.5" style="14" bestFit="1" customWidth="1"/>
    <col min="10756" max="10756" width="8.75" style="14" customWidth="1"/>
    <col min="10757" max="10757" width="11.75" style="14" customWidth="1"/>
    <col min="10758" max="10758" width="10" style="14" bestFit="1" customWidth="1"/>
    <col min="10759" max="10759" width="9" style="14" customWidth="1"/>
    <col min="10760" max="10760" width="8.5" style="14" customWidth="1"/>
    <col min="10761" max="10761" width="11.75" style="14" customWidth="1"/>
    <col min="10762" max="10762" width="10.875" style="14" bestFit="1" customWidth="1"/>
    <col min="10763" max="10764" width="10.375" style="14" bestFit="1" customWidth="1"/>
    <col min="10765" max="10765" width="11.75" style="14" customWidth="1"/>
    <col min="10766" max="10766" width="10.375" style="14" bestFit="1" customWidth="1"/>
    <col min="10767" max="10767" width="10.25" style="14" bestFit="1" customWidth="1"/>
    <col min="10768" max="10768" width="11.75" style="14" customWidth="1"/>
    <col min="10769" max="11008" width="9" style="14"/>
    <col min="11009" max="11009" width="4.625" style="14" customWidth="1"/>
    <col min="11010" max="11010" width="27.375" style="14" bestFit="1" customWidth="1"/>
    <col min="11011" max="11011" width="9.5" style="14" bestFit="1" customWidth="1"/>
    <col min="11012" max="11012" width="8.75" style="14" customWidth="1"/>
    <col min="11013" max="11013" width="11.75" style="14" customWidth="1"/>
    <col min="11014" max="11014" width="10" style="14" bestFit="1" customWidth="1"/>
    <col min="11015" max="11015" width="9" style="14" customWidth="1"/>
    <col min="11016" max="11016" width="8.5" style="14" customWidth="1"/>
    <col min="11017" max="11017" width="11.75" style="14" customWidth="1"/>
    <col min="11018" max="11018" width="10.875" style="14" bestFit="1" customWidth="1"/>
    <col min="11019" max="11020" width="10.375" style="14" bestFit="1" customWidth="1"/>
    <col min="11021" max="11021" width="11.75" style="14" customWidth="1"/>
    <col min="11022" max="11022" width="10.375" style="14" bestFit="1" customWidth="1"/>
    <col min="11023" max="11023" width="10.25" style="14" bestFit="1" customWidth="1"/>
    <col min="11024" max="11024" width="11.75" style="14" customWidth="1"/>
    <col min="11025" max="11264" width="9" style="14"/>
    <col min="11265" max="11265" width="4.625" style="14" customWidth="1"/>
    <col min="11266" max="11266" width="27.375" style="14" bestFit="1" customWidth="1"/>
    <col min="11267" max="11267" width="9.5" style="14" bestFit="1" customWidth="1"/>
    <col min="11268" max="11268" width="8.75" style="14" customWidth="1"/>
    <col min="11269" max="11269" width="11.75" style="14" customWidth="1"/>
    <col min="11270" max="11270" width="10" style="14" bestFit="1" customWidth="1"/>
    <col min="11271" max="11271" width="9" style="14" customWidth="1"/>
    <col min="11272" max="11272" width="8.5" style="14" customWidth="1"/>
    <col min="11273" max="11273" width="11.75" style="14" customWidth="1"/>
    <col min="11274" max="11274" width="10.875" style="14" bestFit="1" customWidth="1"/>
    <col min="11275" max="11276" width="10.375" style="14" bestFit="1" customWidth="1"/>
    <col min="11277" max="11277" width="11.75" style="14" customWidth="1"/>
    <col min="11278" max="11278" width="10.375" style="14" bestFit="1" customWidth="1"/>
    <col min="11279" max="11279" width="10.25" style="14" bestFit="1" customWidth="1"/>
    <col min="11280" max="11280" width="11.75" style="14" customWidth="1"/>
    <col min="11281" max="11520" width="9" style="14"/>
    <col min="11521" max="11521" width="4.625" style="14" customWidth="1"/>
    <col min="11522" max="11522" width="27.375" style="14" bestFit="1" customWidth="1"/>
    <col min="11523" max="11523" width="9.5" style="14" bestFit="1" customWidth="1"/>
    <col min="11524" max="11524" width="8.75" style="14" customWidth="1"/>
    <col min="11525" max="11525" width="11.75" style="14" customWidth="1"/>
    <col min="11526" max="11526" width="10" style="14" bestFit="1" customWidth="1"/>
    <col min="11527" max="11527" width="9" style="14" customWidth="1"/>
    <col min="11528" max="11528" width="8.5" style="14" customWidth="1"/>
    <col min="11529" max="11529" width="11.75" style="14" customWidth="1"/>
    <col min="11530" max="11530" width="10.875" style="14" bestFit="1" customWidth="1"/>
    <col min="11531" max="11532" width="10.375" style="14" bestFit="1" customWidth="1"/>
    <col min="11533" max="11533" width="11.75" style="14" customWidth="1"/>
    <col min="11534" max="11534" width="10.375" style="14" bestFit="1" customWidth="1"/>
    <col min="11535" max="11535" width="10.25" style="14" bestFit="1" customWidth="1"/>
    <col min="11536" max="11536" width="11.75" style="14" customWidth="1"/>
    <col min="11537" max="11776" width="9" style="14"/>
    <col min="11777" max="11777" width="4.625" style="14" customWidth="1"/>
    <col min="11778" max="11778" width="27.375" style="14" bestFit="1" customWidth="1"/>
    <col min="11779" max="11779" width="9.5" style="14" bestFit="1" customWidth="1"/>
    <col min="11780" max="11780" width="8.75" style="14" customWidth="1"/>
    <col min="11781" max="11781" width="11.75" style="14" customWidth="1"/>
    <col min="11782" max="11782" width="10" style="14" bestFit="1" customWidth="1"/>
    <col min="11783" max="11783" width="9" style="14" customWidth="1"/>
    <col min="11784" max="11784" width="8.5" style="14" customWidth="1"/>
    <col min="11785" max="11785" width="11.75" style="14" customWidth="1"/>
    <col min="11786" max="11786" width="10.875" style="14" bestFit="1" customWidth="1"/>
    <col min="11787" max="11788" width="10.375" style="14" bestFit="1" customWidth="1"/>
    <col min="11789" max="11789" width="11.75" style="14" customWidth="1"/>
    <col min="11790" max="11790" width="10.375" style="14" bestFit="1" customWidth="1"/>
    <col min="11791" max="11791" width="10.25" style="14" bestFit="1" customWidth="1"/>
    <col min="11792" max="11792" width="11.75" style="14" customWidth="1"/>
    <col min="11793" max="12032" width="9" style="14"/>
    <col min="12033" max="12033" width="4.625" style="14" customWidth="1"/>
    <col min="12034" max="12034" width="27.375" style="14" bestFit="1" customWidth="1"/>
    <col min="12035" max="12035" width="9.5" style="14" bestFit="1" customWidth="1"/>
    <col min="12036" max="12036" width="8.75" style="14" customWidth="1"/>
    <col min="12037" max="12037" width="11.75" style="14" customWidth="1"/>
    <col min="12038" max="12038" width="10" style="14" bestFit="1" customWidth="1"/>
    <col min="12039" max="12039" width="9" style="14" customWidth="1"/>
    <col min="12040" max="12040" width="8.5" style="14" customWidth="1"/>
    <col min="12041" max="12041" width="11.75" style="14" customWidth="1"/>
    <col min="12042" max="12042" width="10.875" style="14" bestFit="1" customWidth="1"/>
    <col min="12043" max="12044" width="10.375" style="14" bestFit="1" customWidth="1"/>
    <col min="12045" max="12045" width="11.75" style="14" customWidth="1"/>
    <col min="12046" max="12046" width="10.375" style="14" bestFit="1" customWidth="1"/>
    <col min="12047" max="12047" width="10.25" style="14" bestFit="1" customWidth="1"/>
    <col min="12048" max="12048" width="11.75" style="14" customWidth="1"/>
    <col min="12049" max="12288" width="9" style="14"/>
    <col min="12289" max="12289" width="4.625" style="14" customWidth="1"/>
    <col min="12290" max="12290" width="27.375" style="14" bestFit="1" customWidth="1"/>
    <col min="12291" max="12291" width="9.5" style="14" bestFit="1" customWidth="1"/>
    <col min="12292" max="12292" width="8.75" style="14" customWidth="1"/>
    <col min="12293" max="12293" width="11.75" style="14" customWidth="1"/>
    <col min="12294" max="12294" width="10" style="14" bestFit="1" customWidth="1"/>
    <col min="12295" max="12295" width="9" style="14" customWidth="1"/>
    <col min="12296" max="12296" width="8.5" style="14" customWidth="1"/>
    <col min="12297" max="12297" width="11.75" style="14" customWidth="1"/>
    <col min="12298" max="12298" width="10.875" style="14" bestFit="1" customWidth="1"/>
    <col min="12299" max="12300" width="10.375" style="14" bestFit="1" customWidth="1"/>
    <col min="12301" max="12301" width="11.75" style="14" customWidth="1"/>
    <col min="12302" max="12302" width="10.375" style="14" bestFit="1" customWidth="1"/>
    <col min="12303" max="12303" width="10.25" style="14" bestFit="1" customWidth="1"/>
    <col min="12304" max="12304" width="11.75" style="14" customWidth="1"/>
    <col min="12305" max="12544" width="9" style="14"/>
    <col min="12545" max="12545" width="4.625" style="14" customWidth="1"/>
    <col min="12546" max="12546" width="27.375" style="14" bestFit="1" customWidth="1"/>
    <col min="12547" max="12547" width="9.5" style="14" bestFit="1" customWidth="1"/>
    <col min="12548" max="12548" width="8.75" style="14" customWidth="1"/>
    <col min="12549" max="12549" width="11.75" style="14" customWidth="1"/>
    <col min="12550" max="12550" width="10" style="14" bestFit="1" customWidth="1"/>
    <col min="12551" max="12551" width="9" style="14" customWidth="1"/>
    <col min="12552" max="12552" width="8.5" style="14" customWidth="1"/>
    <col min="12553" max="12553" width="11.75" style="14" customWidth="1"/>
    <col min="12554" max="12554" width="10.875" style="14" bestFit="1" customWidth="1"/>
    <col min="12555" max="12556" width="10.375" style="14" bestFit="1" customWidth="1"/>
    <col min="12557" max="12557" width="11.75" style="14" customWidth="1"/>
    <col min="12558" max="12558" width="10.375" style="14" bestFit="1" customWidth="1"/>
    <col min="12559" max="12559" width="10.25" style="14" bestFit="1" customWidth="1"/>
    <col min="12560" max="12560" width="11.75" style="14" customWidth="1"/>
    <col min="12561" max="12800" width="9" style="14"/>
    <col min="12801" max="12801" width="4.625" style="14" customWidth="1"/>
    <col min="12802" max="12802" width="27.375" style="14" bestFit="1" customWidth="1"/>
    <col min="12803" max="12803" width="9.5" style="14" bestFit="1" customWidth="1"/>
    <col min="12804" max="12804" width="8.75" style="14" customWidth="1"/>
    <col min="12805" max="12805" width="11.75" style="14" customWidth="1"/>
    <col min="12806" max="12806" width="10" style="14" bestFit="1" customWidth="1"/>
    <col min="12807" max="12807" width="9" style="14" customWidth="1"/>
    <col min="12808" max="12808" width="8.5" style="14" customWidth="1"/>
    <col min="12809" max="12809" width="11.75" style="14" customWidth="1"/>
    <col min="12810" max="12810" width="10.875" style="14" bestFit="1" customWidth="1"/>
    <col min="12811" max="12812" width="10.375" style="14" bestFit="1" customWidth="1"/>
    <col min="12813" max="12813" width="11.75" style="14" customWidth="1"/>
    <col min="12814" max="12814" width="10.375" style="14" bestFit="1" customWidth="1"/>
    <col min="12815" max="12815" width="10.25" style="14" bestFit="1" customWidth="1"/>
    <col min="12816" max="12816" width="11.75" style="14" customWidth="1"/>
    <col min="12817" max="13056" width="9" style="14"/>
    <col min="13057" max="13057" width="4.625" style="14" customWidth="1"/>
    <col min="13058" max="13058" width="27.375" style="14" bestFit="1" customWidth="1"/>
    <col min="13059" max="13059" width="9.5" style="14" bestFit="1" customWidth="1"/>
    <col min="13060" max="13060" width="8.75" style="14" customWidth="1"/>
    <col min="13061" max="13061" width="11.75" style="14" customWidth="1"/>
    <col min="13062" max="13062" width="10" style="14" bestFit="1" customWidth="1"/>
    <col min="13063" max="13063" width="9" style="14" customWidth="1"/>
    <col min="13064" max="13064" width="8.5" style="14" customWidth="1"/>
    <col min="13065" max="13065" width="11.75" style="14" customWidth="1"/>
    <col min="13066" max="13066" width="10.875" style="14" bestFit="1" customWidth="1"/>
    <col min="13067" max="13068" width="10.375" style="14" bestFit="1" customWidth="1"/>
    <col min="13069" max="13069" width="11.75" style="14" customWidth="1"/>
    <col min="13070" max="13070" width="10.375" style="14" bestFit="1" customWidth="1"/>
    <col min="13071" max="13071" width="10.25" style="14" bestFit="1" customWidth="1"/>
    <col min="13072" max="13072" width="11.75" style="14" customWidth="1"/>
    <col min="13073" max="13312" width="9" style="14"/>
    <col min="13313" max="13313" width="4.625" style="14" customWidth="1"/>
    <col min="13314" max="13314" width="27.375" style="14" bestFit="1" customWidth="1"/>
    <col min="13315" max="13315" width="9.5" style="14" bestFit="1" customWidth="1"/>
    <col min="13316" max="13316" width="8.75" style="14" customWidth="1"/>
    <col min="13317" max="13317" width="11.75" style="14" customWidth="1"/>
    <col min="13318" max="13318" width="10" style="14" bestFit="1" customWidth="1"/>
    <col min="13319" max="13319" width="9" style="14" customWidth="1"/>
    <col min="13320" max="13320" width="8.5" style="14" customWidth="1"/>
    <col min="13321" max="13321" width="11.75" style="14" customWidth="1"/>
    <col min="13322" max="13322" width="10.875" style="14" bestFit="1" customWidth="1"/>
    <col min="13323" max="13324" width="10.375" style="14" bestFit="1" customWidth="1"/>
    <col min="13325" max="13325" width="11.75" style="14" customWidth="1"/>
    <col min="13326" max="13326" width="10.375" style="14" bestFit="1" customWidth="1"/>
    <col min="13327" max="13327" width="10.25" style="14" bestFit="1" customWidth="1"/>
    <col min="13328" max="13328" width="11.75" style="14" customWidth="1"/>
    <col min="13329" max="13568" width="9" style="14"/>
    <col min="13569" max="13569" width="4.625" style="14" customWidth="1"/>
    <col min="13570" max="13570" width="27.375" style="14" bestFit="1" customWidth="1"/>
    <col min="13571" max="13571" width="9.5" style="14" bestFit="1" customWidth="1"/>
    <col min="13572" max="13572" width="8.75" style="14" customWidth="1"/>
    <col min="13573" max="13573" width="11.75" style="14" customWidth="1"/>
    <col min="13574" max="13574" width="10" style="14" bestFit="1" customWidth="1"/>
    <col min="13575" max="13575" width="9" style="14" customWidth="1"/>
    <col min="13576" max="13576" width="8.5" style="14" customWidth="1"/>
    <col min="13577" max="13577" width="11.75" style="14" customWidth="1"/>
    <col min="13578" max="13578" width="10.875" style="14" bestFit="1" customWidth="1"/>
    <col min="13579" max="13580" width="10.375" style="14" bestFit="1" customWidth="1"/>
    <col min="13581" max="13581" width="11.75" style="14" customWidth="1"/>
    <col min="13582" max="13582" width="10.375" style="14" bestFit="1" customWidth="1"/>
    <col min="13583" max="13583" width="10.25" style="14" bestFit="1" customWidth="1"/>
    <col min="13584" max="13584" width="11.75" style="14" customWidth="1"/>
    <col min="13585" max="13824" width="9" style="14"/>
    <col min="13825" max="13825" width="4.625" style="14" customWidth="1"/>
    <col min="13826" max="13826" width="27.375" style="14" bestFit="1" customWidth="1"/>
    <col min="13827" max="13827" width="9.5" style="14" bestFit="1" customWidth="1"/>
    <col min="13828" max="13828" width="8.75" style="14" customWidth="1"/>
    <col min="13829" max="13829" width="11.75" style="14" customWidth="1"/>
    <col min="13830" max="13830" width="10" style="14" bestFit="1" customWidth="1"/>
    <col min="13831" max="13831" width="9" style="14" customWidth="1"/>
    <col min="13832" max="13832" width="8.5" style="14" customWidth="1"/>
    <col min="13833" max="13833" width="11.75" style="14" customWidth="1"/>
    <col min="13834" max="13834" width="10.875" style="14" bestFit="1" customWidth="1"/>
    <col min="13835" max="13836" width="10.375" style="14" bestFit="1" customWidth="1"/>
    <col min="13837" max="13837" width="11.75" style="14" customWidth="1"/>
    <col min="13838" max="13838" width="10.375" style="14" bestFit="1" customWidth="1"/>
    <col min="13839" max="13839" width="10.25" style="14" bestFit="1" customWidth="1"/>
    <col min="13840" max="13840" width="11.75" style="14" customWidth="1"/>
    <col min="13841" max="14080" width="9" style="14"/>
    <col min="14081" max="14081" width="4.625" style="14" customWidth="1"/>
    <col min="14082" max="14082" width="27.375" style="14" bestFit="1" customWidth="1"/>
    <col min="14083" max="14083" width="9.5" style="14" bestFit="1" customWidth="1"/>
    <col min="14084" max="14084" width="8.75" style="14" customWidth="1"/>
    <col min="14085" max="14085" width="11.75" style="14" customWidth="1"/>
    <col min="14086" max="14086" width="10" style="14" bestFit="1" customWidth="1"/>
    <col min="14087" max="14087" width="9" style="14" customWidth="1"/>
    <col min="14088" max="14088" width="8.5" style="14" customWidth="1"/>
    <col min="14089" max="14089" width="11.75" style="14" customWidth="1"/>
    <col min="14090" max="14090" width="10.875" style="14" bestFit="1" customWidth="1"/>
    <col min="14091" max="14092" width="10.375" style="14" bestFit="1" customWidth="1"/>
    <col min="14093" max="14093" width="11.75" style="14" customWidth="1"/>
    <col min="14094" max="14094" width="10.375" style="14" bestFit="1" customWidth="1"/>
    <col min="14095" max="14095" width="10.25" style="14" bestFit="1" customWidth="1"/>
    <col min="14096" max="14096" width="11.75" style="14" customWidth="1"/>
    <col min="14097" max="14336" width="9" style="14"/>
    <col min="14337" max="14337" width="4.625" style="14" customWidth="1"/>
    <col min="14338" max="14338" width="27.375" style="14" bestFit="1" customWidth="1"/>
    <col min="14339" max="14339" width="9.5" style="14" bestFit="1" customWidth="1"/>
    <col min="14340" max="14340" width="8.75" style="14" customWidth="1"/>
    <col min="14341" max="14341" width="11.75" style="14" customWidth="1"/>
    <col min="14342" max="14342" width="10" style="14" bestFit="1" customWidth="1"/>
    <col min="14343" max="14343" width="9" style="14" customWidth="1"/>
    <col min="14344" max="14344" width="8.5" style="14" customWidth="1"/>
    <col min="14345" max="14345" width="11.75" style="14" customWidth="1"/>
    <col min="14346" max="14346" width="10.875" style="14" bestFit="1" customWidth="1"/>
    <col min="14347" max="14348" width="10.375" style="14" bestFit="1" customWidth="1"/>
    <col min="14349" max="14349" width="11.75" style="14" customWidth="1"/>
    <col min="14350" max="14350" width="10.375" style="14" bestFit="1" customWidth="1"/>
    <col min="14351" max="14351" width="10.25" style="14" bestFit="1" customWidth="1"/>
    <col min="14352" max="14352" width="11.75" style="14" customWidth="1"/>
    <col min="14353" max="14592" width="9" style="14"/>
    <col min="14593" max="14593" width="4.625" style="14" customWidth="1"/>
    <col min="14594" max="14594" width="27.375" style="14" bestFit="1" customWidth="1"/>
    <col min="14595" max="14595" width="9.5" style="14" bestFit="1" customWidth="1"/>
    <col min="14596" max="14596" width="8.75" style="14" customWidth="1"/>
    <col min="14597" max="14597" width="11.75" style="14" customWidth="1"/>
    <col min="14598" max="14598" width="10" style="14" bestFit="1" customWidth="1"/>
    <col min="14599" max="14599" width="9" style="14" customWidth="1"/>
    <col min="14600" max="14600" width="8.5" style="14" customWidth="1"/>
    <col min="14601" max="14601" width="11.75" style="14" customWidth="1"/>
    <col min="14602" max="14602" width="10.875" style="14" bestFit="1" customWidth="1"/>
    <col min="14603" max="14604" width="10.375" style="14" bestFit="1" customWidth="1"/>
    <col min="14605" max="14605" width="11.75" style="14" customWidth="1"/>
    <col min="14606" max="14606" width="10.375" style="14" bestFit="1" customWidth="1"/>
    <col min="14607" max="14607" width="10.25" style="14" bestFit="1" customWidth="1"/>
    <col min="14608" max="14608" width="11.75" style="14" customWidth="1"/>
    <col min="14609" max="14848" width="9" style="14"/>
    <col min="14849" max="14849" width="4.625" style="14" customWidth="1"/>
    <col min="14850" max="14850" width="27.375" style="14" bestFit="1" customWidth="1"/>
    <col min="14851" max="14851" width="9.5" style="14" bestFit="1" customWidth="1"/>
    <col min="14852" max="14852" width="8.75" style="14" customWidth="1"/>
    <col min="14853" max="14853" width="11.75" style="14" customWidth="1"/>
    <col min="14854" max="14854" width="10" style="14" bestFit="1" customWidth="1"/>
    <col min="14855" max="14855" width="9" style="14" customWidth="1"/>
    <col min="14856" max="14856" width="8.5" style="14" customWidth="1"/>
    <col min="14857" max="14857" width="11.75" style="14" customWidth="1"/>
    <col min="14858" max="14858" width="10.875" style="14" bestFit="1" customWidth="1"/>
    <col min="14859" max="14860" width="10.375" style="14" bestFit="1" customWidth="1"/>
    <col min="14861" max="14861" width="11.75" style="14" customWidth="1"/>
    <col min="14862" max="14862" width="10.375" style="14" bestFit="1" customWidth="1"/>
    <col min="14863" max="14863" width="10.25" style="14" bestFit="1" customWidth="1"/>
    <col min="14864" max="14864" width="11.75" style="14" customWidth="1"/>
    <col min="14865" max="15104" width="9" style="14"/>
    <col min="15105" max="15105" width="4.625" style="14" customWidth="1"/>
    <col min="15106" max="15106" width="27.375" style="14" bestFit="1" customWidth="1"/>
    <col min="15107" max="15107" width="9.5" style="14" bestFit="1" customWidth="1"/>
    <col min="15108" max="15108" width="8.75" style="14" customWidth="1"/>
    <col min="15109" max="15109" width="11.75" style="14" customWidth="1"/>
    <col min="15110" max="15110" width="10" style="14" bestFit="1" customWidth="1"/>
    <col min="15111" max="15111" width="9" style="14" customWidth="1"/>
    <col min="15112" max="15112" width="8.5" style="14" customWidth="1"/>
    <col min="15113" max="15113" width="11.75" style="14" customWidth="1"/>
    <col min="15114" max="15114" width="10.875" style="14" bestFit="1" customWidth="1"/>
    <col min="15115" max="15116" width="10.375" style="14" bestFit="1" customWidth="1"/>
    <col min="15117" max="15117" width="11.75" style="14" customWidth="1"/>
    <col min="15118" max="15118" width="10.375" style="14" bestFit="1" customWidth="1"/>
    <col min="15119" max="15119" width="10.25" style="14" bestFit="1" customWidth="1"/>
    <col min="15120" max="15120" width="11.75" style="14" customWidth="1"/>
    <col min="15121" max="15360" width="9" style="14"/>
    <col min="15361" max="15361" width="4.625" style="14" customWidth="1"/>
    <col min="15362" max="15362" width="27.375" style="14" bestFit="1" customWidth="1"/>
    <col min="15363" max="15363" width="9.5" style="14" bestFit="1" customWidth="1"/>
    <col min="15364" max="15364" width="8.75" style="14" customWidth="1"/>
    <col min="15365" max="15365" width="11.75" style="14" customWidth="1"/>
    <col min="15366" max="15366" width="10" style="14" bestFit="1" customWidth="1"/>
    <col min="15367" max="15367" width="9" style="14" customWidth="1"/>
    <col min="15368" max="15368" width="8.5" style="14" customWidth="1"/>
    <col min="15369" max="15369" width="11.75" style="14" customWidth="1"/>
    <col min="15370" max="15370" width="10.875" style="14" bestFit="1" customWidth="1"/>
    <col min="15371" max="15372" width="10.375" style="14" bestFit="1" customWidth="1"/>
    <col min="15373" max="15373" width="11.75" style="14" customWidth="1"/>
    <col min="15374" max="15374" width="10.375" style="14" bestFit="1" customWidth="1"/>
    <col min="15375" max="15375" width="10.25" style="14" bestFit="1" customWidth="1"/>
    <col min="15376" max="15376" width="11.75" style="14" customWidth="1"/>
    <col min="15377" max="15616" width="9" style="14"/>
    <col min="15617" max="15617" width="4.625" style="14" customWidth="1"/>
    <col min="15618" max="15618" width="27.375" style="14" bestFit="1" customWidth="1"/>
    <col min="15619" max="15619" width="9.5" style="14" bestFit="1" customWidth="1"/>
    <col min="15620" max="15620" width="8.75" style="14" customWidth="1"/>
    <col min="15621" max="15621" width="11.75" style="14" customWidth="1"/>
    <col min="15622" max="15622" width="10" style="14" bestFit="1" customWidth="1"/>
    <col min="15623" max="15623" width="9" style="14" customWidth="1"/>
    <col min="15624" max="15624" width="8.5" style="14" customWidth="1"/>
    <col min="15625" max="15625" width="11.75" style="14" customWidth="1"/>
    <col min="15626" max="15626" width="10.875" style="14" bestFit="1" customWidth="1"/>
    <col min="15627" max="15628" width="10.375" style="14" bestFit="1" customWidth="1"/>
    <col min="15629" max="15629" width="11.75" style="14" customWidth="1"/>
    <col min="15630" max="15630" width="10.375" style="14" bestFit="1" customWidth="1"/>
    <col min="15631" max="15631" width="10.25" style="14" bestFit="1" customWidth="1"/>
    <col min="15632" max="15632" width="11.75" style="14" customWidth="1"/>
    <col min="15633" max="15872" width="9" style="14"/>
    <col min="15873" max="15873" width="4.625" style="14" customWidth="1"/>
    <col min="15874" max="15874" width="27.375" style="14" bestFit="1" customWidth="1"/>
    <col min="15875" max="15875" width="9.5" style="14" bestFit="1" customWidth="1"/>
    <col min="15876" max="15876" width="8.75" style="14" customWidth="1"/>
    <col min="15877" max="15877" width="11.75" style="14" customWidth="1"/>
    <col min="15878" max="15878" width="10" style="14" bestFit="1" customWidth="1"/>
    <col min="15879" max="15879" width="9" style="14" customWidth="1"/>
    <col min="15880" max="15880" width="8.5" style="14" customWidth="1"/>
    <col min="15881" max="15881" width="11.75" style="14" customWidth="1"/>
    <col min="15882" max="15882" width="10.875" style="14" bestFit="1" customWidth="1"/>
    <col min="15883" max="15884" width="10.375" style="14" bestFit="1" customWidth="1"/>
    <col min="15885" max="15885" width="11.75" style="14" customWidth="1"/>
    <col min="15886" max="15886" width="10.375" style="14" bestFit="1" customWidth="1"/>
    <col min="15887" max="15887" width="10.25" style="14" bestFit="1" customWidth="1"/>
    <col min="15888" max="15888" width="11.75" style="14" customWidth="1"/>
    <col min="15889" max="16128" width="9" style="14"/>
    <col min="16129" max="16129" width="4.625" style="14" customWidth="1"/>
    <col min="16130" max="16130" width="27.375" style="14" bestFit="1" customWidth="1"/>
    <col min="16131" max="16131" width="9.5" style="14" bestFit="1" customWidth="1"/>
    <col min="16132" max="16132" width="8.75" style="14" customWidth="1"/>
    <col min="16133" max="16133" width="11.75" style="14" customWidth="1"/>
    <col min="16134" max="16134" width="10" style="14" bestFit="1" customWidth="1"/>
    <col min="16135" max="16135" width="9" style="14" customWidth="1"/>
    <col min="16136" max="16136" width="8.5" style="14" customWidth="1"/>
    <col min="16137" max="16137" width="11.75" style="14" customWidth="1"/>
    <col min="16138" max="16138" width="10.875" style="14" bestFit="1" customWidth="1"/>
    <col min="16139" max="16140" width="10.375" style="14" bestFit="1" customWidth="1"/>
    <col min="16141" max="16141" width="11.75" style="14" customWidth="1"/>
    <col min="16142" max="16142" width="10.375" style="14" bestFit="1" customWidth="1"/>
    <col min="16143" max="16143" width="10.25" style="14" bestFit="1" customWidth="1"/>
    <col min="16144" max="16144" width="11.75" style="14" customWidth="1"/>
    <col min="16145" max="16384" width="9" style="14"/>
  </cols>
  <sheetData>
    <row r="1" spans="1:48" s="239" customFormat="1" ht="34.5" customHeight="1" thickBot="1">
      <c r="A1" s="430" t="s">
        <v>409</v>
      </c>
      <c r="B1" s="430"/>
      <c r="C1" s="430"/>
      <c r="D1" s="430"/>
      <c r="E1" s="430"/>
      <c r="F1" s="430"/>
      <c r="G1" s="430"/>
      <c r="H1" s="430"/>
      <c r="I1" s="430"/>
      <c r="J1" s="430"/>
      <c r="K1" s="430"/>
      <c r="L1" s="430"/>
      <c r="M1" s="430"/>
      <c r="N1" s="430"/>
      <c r="O1" s="430"/>
      <c r="P1" s="431"/>
      <c r="Q1" s="237"/>
      <c r="R1" s="238"/>
      <c r="S1" s="238"/>
      <c r="T1" s="238"/>
      <c r="U1" s="238"/>
      <c r="V1" s="238"/>
      <c r="W1" s="238"/>
      <c r="X1" s="238"/>
      <c r="Y1" s="238"/>
      <c r="Z1" s="238"/>
      <c r="AA1" s="238"/>
      <c r="AB1" s="238"/>
      <c r="AC1" s="238"/>
      <c r="AD1" s="238"/>
      <c r="AE1" s="238"/>
      <c r="AF1" s="238"/>
      <c r="AG1" s="238"/>
      <c r="AH1" s="238"/>
      <c r="AI1" s="238"/>
      <c r="AJ1" s="238"/>
      <c r="AK1" s="238"/>
      <c r="AL1" s="238"/>
      <c r="AM1" s="238"/>
      <c r="AN1" s="238"/>
      <c r="AO1" s="238"/>
      <c r="AP1" s="238"/>
      <c r="AQ1" s="238"/>
      <c r="AR1" s="238"/>
      <c r="AS1" s="238"/>
      <c r="AT1" s="238"/>
      <c r="AU1" s="238"/>
      <c r="AV1" s="238"/>
    </row>
    <row r="2" spans="1:48" s="240" customFormat="1" ht="21" customHeight="1">
      <c r="A2" s="434" t="s">
        <v>265</v>
      </c>
      <c r="B2" s="436" t="s">
        <v>328</v>
      </c>
      <c r="C2" s="438" t="s">
        <v>399</v>
      </c>
      <c r="D2" s="439"/>
      <c r="E2" s="439"/>
      <c r="F2" s="439"/>
      <c r="G2" s="439"/>
      <c r="H2" s="439"/>
      <c r="I2" s="439"/>
      <c r="J2" s="440"/>
      <c r="K2" s="438" t="s">
        <v>330</v>
      </c>
      <c r="L2" s="439"/>
      <c r="M2" s="439"/>
      <c r="N2" s="439"/>
      <c r="O2" s="439"/>
      <c r="P2" s="441"/>
      <c r="Q2" s="237"/>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row>
    <row r="3" spans="1:48" s="240" customFormat="1" ht="21" customHeight="1">
      <c r="A3" s="435"/>
      <c r="B3" s="437"/>
      <c r="C3" s="442" t="s">
        <v>395</v>
      </c>
      <c r="D3" s="442"/>
      <c r="E3" s="442"/>
      <c r="F3" s="442"/>
      <c r="G3" s="442" t="s">
        <v>394</v>
      </c>
      <c r="H3" s="442"/>
      <c r="I3" s="442"/>
      <c r="J3" s="442"/>
      <c r="K3" s="443" t="s">
        <v>395</v>
      </c>
      <c r="L3" s="444"/>
      <c r="M3" s="445"/>
      <c r="N3" s="443" t="s">
        <v>394</v>
      </c>
      <c r="O3" s="444"/>
      <c r="P3" s="446"/>
      <c r="Q3" s="237"/>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row>
    <row r="4" spans="1:48" s="240" customFormat="1" ht="42" customHeight="1">
      <c r="A4" s="435"/>
      <c r="B4" s="437"/>
      <c r="C4" s="241" t="s">
        <v>331</v>
      </c>
      <c r="D4" s="241" t="s">
        <v>332</v>
      </c>
      <c r="E4" s="242" t="s">
        <v>333</v>
      </c>
      <c r="F4" s="241" t="s">
        <v>334</v>
      </c>
      <c r="G4" s="243" t="s">
        <v>335</v>
      </c>
      <c r="H4" s="243" t="s">
        <v>332</v>
      </c>
      <c r="I4" s="242" t="s">
        <v>333</v>
      </c>
      <c r="J4" s="243" t="s">
        <v>334</v>
      </c>
      <c r="K4" s="241" t="s">
        <v>336</v>
      </c>
      <c r="L4" s="241" t="s">
        <v>337</v>
      </c>
      <c r="M4" s="242" t="s">
        <v>333</v>
      </c>
      <c r="N4" s="241" t="s">
        <v>336</v>
      </c>
      <c r="O4" s="241" t="s">
        <v>337</v>
      </c>
      <c r="P4" s="244" t="s">
        <v>333</v>
      </c>
      <c r="Q4" s="237"/>
      <c r="R4" s="238"/>
      <c r="S4" s="238"/>
      <c r="T4" s="238"/>
      <c r="U4" s="238"/>
      <c r="V4" s="238"/>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8"/>
    </row>
    <row r="5" spans="1:48" s="240" customFormat="1" ht="19.5" customHeight="1">
      <c r="A5" s="228">
        <v>1</v>
      </c>
      <c r="B5" s="230" t="s">
        <v>397</v>
      </c>
      <c r="C5" s="227">
        <v>1235774.3265730001</v>
      </c>
      <c r="D5" s="227">
        <v>627129.51492700004</v>
      </c>
      <c r="E5" s="227">
        <v>608644.81164600002</v>
      </c>
      <c r="F5" s="227">
        <v>1862903.8415000001</v>
      </c>
      <c r="G5" s="227">
        <v>188595.05179100001</v>
      </c>
      <c r="H5" s="227">
        <v>52046.422073000002</v>
      </c>
      <c r="I5" s="227">
        <v>136548.62971800001</v>
      </c>
      <c r="J5" s="227">
        <v>240641.473864</v>
      </c>
      <c r="K5" s="227">
        <v>14934591</v>
      </c>
      <c r="L5" s="227">
        <v>8878762</v>
      </c>
      <c r="M5" s="227">
        <v>6055829</v>
      </c>
      <c r="N5" s="227">
        <v>1392049</v>
      </c>
      <c r="O5" s="227">
        <v>648233</v>
      </c>
      <c r="P5" s="227">
        <v>743816</v>
      </c>
      <c r="Q5" s="237"/>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8"/>
      <c r="AR5" s="238"/>
      <c r="AS5" s="238"/>
      <c r="AT5" s="238"/>
      <c r="AU5" s="238"/>
      <c r="AV5" s="238"/>
    </row>
    <row r="6" spans="1:48" s="229" customFormat="1" ht="18.75">
      <c r="A6" s="40">
        <v>2</v>
      </c>
      <c r="B6" s="41" t="s">
        <v>96</v>
      </c>
      <c r="C6" s="42">
        <v>211272.000856</v>
      </c>
      <c r="D6" s="42">
        <v>138797.250745</v>
      </c>
      <c r="E6" s="42">
        <v>72474.750111000001</v>
      </c>
      <c r="F6" s="42">
        <v>350069.25160099997</v>
      </c>
      <c r="G6" s="42">
        <v>53814.862845000003</v>
      </c>
      <c r="H6" s="42">
        <v>57325.969572000002</v>
      </c>
      <c r="I6" s="42">
        <v>-3511.1067269999985</v>
      </c>
      <c r="J6" s="42">
        <v>111140.832417</v>
      </c>
      <c r="K6" s="42">
        <v>58193.749706000002</v>
      </c>
      <c r="L6" s="42">
        <v>2381.7670680000001</v>
      </c>
      <c r="M6" s="42">
        <v>55811.982638000001</v>
      </c>
      <c r="N6" s="42">
        <v>58018.524056000002</v>
      </c>
      <c r="O6" s="42">
        <v>51.449300000000001</v>
      </c>
      <c r="P6" s="42">
        <v>57967.074756000002</v>
      </c>
      <c r="Q6" s="43"/>
      <c r="R6" s="44"/>
      <c r="S6" s="44"/>
      <c r="T6" s="44"/>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row>
    <row r="7" spans="1:48" s="45" customFormat="1" ht="18.75">
      <c r="A7" s="228">
        <v>3</v>
      </c>
      <c r="B7" s="230" t="s">
        <v>235</v>
      </c>
      <c r="C7" s="227">
        <v>81294.737303000002</v>
      </c>
      <c r="D7" s="227">
        <v>30529.397474000001</v>
      </c>
      <c r="E7" s="227">
        <v>50765.339829000004</v>
      </c>
      <c r="F7" s="227">
        <v>111824.134777</v>
      </c>
      <c r="G7" s="227">
        <v>3.101699</v>
      </c>
      <c r="H7" s="227">
        <v>13994.758244000001</v>
      </c>
      <c r="I7" s="227">
        <v>-13991.656545</v>
      </c>
      <c r="J7" s="227">
        <v>13997.859943000001</v>
      </c>
      <c r="K7" s="227">
        <v>218412.66844400001</v>
      </c>
      <c r="L7" s="227">
        <v>8919.2595330000004</v>
      </c>
      <c r="M7" s="227">
        <v>209493.40891100001</v>
      </c>
      <c r="N7" s="227">
        <v>0</v>
      </c>
      <c r="O7" s="227">
        <v>411.1508</v>
      </c>
      <c r="P7" s="227">
        <v>-411.1508</v>
      </c>
      <c r="Q7" s="43"/>
      <c r="R7" s="44"/>
      <c r="S7" s="44"/>
      <c r="T7" s="44"/>
    </row>
    <row r="8" spans="1:48" s="229" customFormat="1" ht="18.75">
      <c r="A8" s="40">
        <v>4</v>
      </c>
      <c r="B8" s="46" t="s">
        <v>229</v>
      </c>
      <c r="C8" s="42">
        <v>63548.157578999999</v>
      </c>
      <c r="D8" s="42">
        <v>37279.976178999998</v>
      </c>
      <c r="E8" s="42">
        <v>26268.181400000001</v>
      </c>
      <c r="F8" s="42">
        <v>100828.133758</v>
      </c>
      <c r="G8" s="42">
        <v>27172.495222000001</v>
      </c>
      <c r="H8" s="42">
        <v>11240.921769</v>
      </c>
      <c r="I8" s="42">
        <v>15931.573453000001</v>
      </c>
      <c r="J8" s="42">
        <v>38413.416991000006</v>
      </c>
      <c r="K8" s="42">
        <v>86661.867805000002</v>
      </c>
      <c r="L8" s="42">
        <v>5563.6776040000004</v>
      </c>
      <c r="M8" s="42">
        <v>81098.190201000005</v>
      </c>
      <c r="N8" s="42">
        <v>358.36312900000001</v>
      </c>
      <c r="O8" s="42">
        <v>275.326572</v>
      </c>
      <c r="P8" s="42">
        <v>83.036557000000016</v>
      </c>
      <c r="Q8" s="43"/>
      <c r="R8" s="44"/>
      <c r="S8" s="44"/>
      <c r="T8" s="44"/>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row>
    <row r="9" spans="1:48" s="45" customFormat="1" ht="18.75">
      <c r="A9" s="228">
        <v>5</v>
      </c>
      <c r="B9" s="230" t="s">
        <v>340</v>
      </c>
      <c r="C9" s="227">
        <v>54352.247930999998</v>
      </c>
      <c r="D9" s="227">
        <v>63372.900420999998</v>
      </c>
      <c r="E9" s="227">
        <v>-9020.6524900000004</v>
      </c>
      <c r="F9" s="227">
        <v>117725.14835199999</v>
      </c>
      <c r="G9" s="227">
        <v>1886.346419</v>
      </c>
      <c r="H9" s="227">
        <v>0</v>
      </c>
      <c r="I9" s="227">
        <v>1886.346419</v>
      </c>
      <c r="J9" s="227">
        <v>1886.346419</v>
      </c>
      <c r="K9" s="227">
        <v>7629</v>
      </c>
      <c r="L9" s="227">
        <v>15686</v>
      </c>
      <c r="M9" s="227">
        <v>-8057</v>
      </c>
      <c r="N9" s="227">
        <v>3</v>
      </c>
      <c r="O9" s="227">
        <v>118</v>
      </c>
      <c r="P9" s="227">
        <v>-115</v>
      </c>
      <c r="Q9" s="43"/>
      <c r="R9" s="44"/>
      <c r="S9" s="44"/>
      <c r="T9" s="44"/>
    </row>
    <row r="10" spans="1:48" s="229" customFormat="1" ht="18.75">
      <c r="A10" s="40">
        <v>6</v>
      </c>
      <c r="B10" s="46" t="s">
        <v>61</v>
      </c>
      <c r="C10" s="42">
        <v>49421.701260000002</v>
      </c>
      <c r="D10" s="42">
        <v>48383.303033999997</v>
      </c>
      <c r="E10" s="42">
        <v>1038.3982260000048</v>
      </c>
      <c r="F10" s="42">
        <v>97805.004293999998</v>
      </c>
      <c r="G10" s="42">
        <v>5799.6716050000005</v>
      </c>
      <c r="H10" s="42">
        <v>7848.3224739999996</v>
      </c>
      <c r="I10" s="42">
        <v>-2048.6508689999991</v>
      </c>
      <c r="J10" s="42">
        <v>13647.994079</v>
      </c>
      <c r="K10" s="42">
        <v>369.12618300000003</v>
      </c>
      <c r="L10" s="42">
        <v>1586.5969219999999</v>
      </c>
      <c r="M10" s="42">
        <v>-1217.4707389999999</v>
      </c>
      <c r="N10" s="42">
        <v>0</v>
      </c>
      <c r="O10" s="42">
        <v>0</v>
      </c>
      <c r="P10" s="42">
        <v>0</v>
      </c>
      <c r="Q10" s="43"/>
      <c r="R10" s="44"/>
      <c r="S10" s="44"/>
      <c r="T10" s="44"/>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row>
    <row r="11" spans="1:48" s="13" customFormat="1" ht="18.75">
      <c r="A11" s="228">
        <v>7</v>
      </c>
      <c r="B11" s="230" t="s">
        <v>58</v>
      </c>
      <c r="C11" s="227">
        <v>45254.779718999998</v>
      </c>
      <c r="D11" s="227">
        <v>60371.436801000003</v>
      </c>
      <c r="E11" s="227">
        <v>-15116.657082000005</v>
      </c>
      <c r="F11" s="227">
        <v>105626.21652</v>
      </c>
      <c r="G11" s="227">
        <v>3207.1463680000002</v>
      </c>
      <c r="H11" s="227">
        <v>4216.7140369999997</v>
      </c>
      <c r="I11" s="227">
        <v>-1009.5676689999996</v>
      </c>
      <c r="J11" s="227">
        <v>7423.8604049999994</v>
      </c>
      <c r="K11" s="227">
        <v>779.40050399999996</v>
      </c>
      <c r="L11" s="227">
        <v>0</v>
      </c>
      <c r="M11" s="227">
        <v>779.40050399999996</v>
      </c>
      <c r="N11" s="227">
        <v>779.40050399999996</v>
      </c>
      <c r="O11" s="227">
        <v>0</v>
      </c>
      <c r="P11" s="227">
        <v>779.40050399999996</v>
      </c>
      <c r="Q11" s="43"/>
      <c r="R11" s="44"/>
      <c r="S11" s="44"/>
      <c r="T11" s="44"/>
    </row>
    <row r="12" spans="1:48" s="229" customFormat="1" ht="18.75">
      <c r="A12" s="40">
        <v>8</v>
      </c>
      <c r="B12" s="46" t="s">
        <v>338</v>
      </c>
      <c r="C12" s="42">
        <v>43769.723674000001</v>
      </c>
      <c r="D12" s="42">
        <v>49000.678559</v>
      </c>
      <c r="E12" s="42">
        <v>-5230.9548849999992</v>
      </c>
      <c r="F12" s="42">
        <v>92770.402233000001</v>
      </c>
      <c r="G12" s="42">
        <v>4967.3</v>
      </c>
      <c r="H12" s="42">
        <v>1456.750098</v>
      </c>
      <c r="I12" s="42">
        <v>3510.5499020000002</v>
      </c>
      <c r="J12" s="42">
        <v>6424.0500979999997</v>
      </c>
      <c r="K12" s="42">
        <v>12519</v>
      </c>
      <c r="L12" s="42">
        <v>11234</v>
      </c>
      <c r="M12" s="42">
        <v>1285</v>
      </c>
      <c r="N12" s="42">
        <v>0</v>
      </c>
      <c r="O12" s="42">
        <v>30</v>
      </c>
      <c r="P12" s="42">
        <v>-30</v>
      </c>
      <c r="Q12" s="12"/>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row>
    <row r="13" spans="1:48" s="13" customFormat="1" ht="18.75">
      <c r="A13" s="228">
        <v>9</v>
      </c>
      <c r="B13" s="230" t="s">
        <v>39</v>
      </c>
      <c r="C13" s="227">
        <v>20205.622787</v>
      </c>
      <c r="D13" s="227">
        <v>60691.632067999999</v>
      </c>
      <c r="E13" s="227">
        <v>-40486.009280999999</v>
      </c>
      <c r="F13" s="227">
        <v>80897.254855000007</v>
      </c>
      <c r="G13" s="227">
        <v>990</v>
      </c>
      <c r="H13" s="227">
        <v>0</v>
      </c>
      <c r="I13" s="227">
        <v>990</v>
      </c>
      <c r="J13" s="227">
        <v>990</v>
      </c>
      <c r="K13" s="227">
        <v>87174</v>
      </c>
      <c r="L13" s="227">
        <v>338981</v>
      </c>
      <c r="M13" s="227">
        <v>-251807</v>
      </c>
      <c r="N13" s="227">
        <v>4925</v>
      </c>
      <c r="O13" s="227">
        <v>14764</v>
      </c>
      <c r="P13" s="227">
        <v>-9839</v>
      </c>
      <c r="Q13" s="12"/>
    </row>
    <row r="14" spans="1:48" s="229" customFormat="1" ht="18.75">
      <c r="A14" s="40">
        <v>10</v>
      </c>
      <c r="B14" s="49" t="s">
        <v>339</v>
      </c>
      <c r="C14" s="42">
        <v>17663.425178000001</v>
      </c>
      <c r="D14" s="42">
        <v>23846.760426000001</v>
      </c>
      <c r="E14" s="42">
        <v>-6183.3352479999994</v>
      </c>
      <c r="F14" s="42">
        <v>41510.185603999998</v>
      </c>
      <c r="G14" s="42">
        <v>1125</v>
      </c>
      <c r="H14" s="42">
        <v>9785.7797140000002</v>
      </c>
      <c r="I14" s="42">
        <v>-8660.7797140000002</v>
      </c>
      <c r="J14" s="42">
        <v>10910.779714</v>
      </c>
      <c r="K14" s="42">
        <v>748</v>
      </c>
      <c r="L14" s="42">
        <v>21783</v>
      </c>
      <c r="M14" s="42">
        <v>-21035</v>
      </c>
      <c r="N14" s="42">
        <v>0</v>
      </c>
      <c r="O14" s="42">
        <v>0</v>
      </c>
      <c r="P14" s="42">
        <v>0</v>
      </c>
      <c r="Q14" s="12"/>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row>
    <row r="15" spans="1:48" s="13" customFormat="1" ht="18.75">
      <c r="A15" s="228">
        <v>11</v>
      </c>
      <c r="B15" s="230" t="s">
        <v>32</v>
      </c>
      <c r="C15" s="227">
        <v>8872.9587420000007</v>
      </c>
      <c r="D15" s="227">
        <v>15430.360923</v>
      </c>
      <c r="E15" s="227">
        <v>-6557.4021809999995</v>
      </c>
      <c r="F15" s="227">
        <v>24303.319665000003</v>
      </c>
      <c r="G15" s="227">
        <v>0</v>
      </c>
      <c r="H15" s="227">
        <v>3999.2353910000002</v>
      </c>
      <c r="I15" s="227">
        <v>-3999.2353910000002</v>
      </c>
      <c r="J15" s="227">
        <v>3999.2353910000002</v>
      </c>
      <c r="K15" s="227">
        <v>97615.384242</v>
      </c>
      <c r="L15" s="227">
        <v>255126.45675899999</v>
      </c>
      <c r="M15" s="227">
        <v>-157511.07251699999</v>
      </c>
      <c r="N15" s="227">
        <v>738.106222</v>
      </c>
      <c r="O15" s="227">
        <v>704.99554999999998</v>
      </c>
      <c r="P15" s="227">
        <v>33.110672000000022</v>
      </c>
      <c r="Q15" s="12"/>
    </row>
    <row r="16" spans="1:48" s="229" customFormat="1" ht="18.75">
      <c r="A16" s="40">
        <v>12</v>
      </c>
      <c r="B16" s="48" t="s">
        <v>50</v>
      </c>
      <c r="C16" s="42">
        <v>7627.7174400000004</v>
      </c>
      <c r="D16" s="42">
        <v>6497.1055370000004</v>
      </c>
      <c r="E16" s="42">
        <v>1130.611903</v>
      </c>
      <c r="F16" s="42">
        <v>14124.822977</v>
      </c>
      <c r="G16" s="42">
        <v>990</v>
      </c>
      <c r="H16" s="42">
        <v>0</v>
      </c>
      <c r="I16" s="42">
        <v>990</v>
      </c>
      <c r="J16" s="42">
        <v>990</v>
      </c>
      <c r="K16" s="42">
        <v>243455</v>
      </c>
      <c r="L16" s="42">
        <v>620387</v>
      </c>
      <c r="M16" s="42">
        <v>-376932</v>
      </c>
      <c r="N16" s="42">
        <v>3571</v>
      </c>
      <c r="O16" s="42">
        <v>9634</v>
      </c>
      <c r="P16" s="42">
        <v>-6063</v>
      </c>
      <c r="Q16" s="12"/>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row>
    <row r="17" spans="1:48" s="13" customFormat="1" ht="18.75">
      <c r="A17" s="228">
        <v>13</v>
      </c>
      <c r="B17" s="230" t="s">
        <v>46</v>
      </c>
      <c r="C17" s="227">
        <v>4744.9904569999999</v>
      </c>
      <c r="D17" s="227">
        <v>4586.8124090000001</v>
      </c>
      <c r="E17" s="227">
        <v>158.17804799999976</v>
      </c>
      <c r="F17" s="227">
        <v>9331.802866</v>
      </c>
      <c r="G17" s="227">
        <v>0</v>
      </c>
      <c r="H17" s="227">
        <v>0</v>
      </c>
      <c r="I17" s="227">
        <v>0</v>
      </c>
      <c r="J17" s="227">
        <v>0</v>
      </c>
      <c r="K17" s="227">
        <v>27336</v>
      </c>
      <c r="L17" s="227">
        <v>81414</v>
      </c>
      <c r="M17" s="227">
        <v>-54078</v>
      </c>
      <c r="N17" s="227">
        <v>534</v>
      </c>
      <c r="O17" s="227">
        <v>1480</v>
      </c>
      <c r="P17" s="227">
        <v>-946</v>
      </c>
      <c r="Q17" s="12"/>
    </row>
    <row r="18" spans="1:48" s="229" customFormat="1" ht="18.75">
      <c r="A18" s="40">
        <v>14</v>
      </c>
      <c r="B18" s="48" t="s">
        <v>19</v>
      </c>
      <c r="C18" s="42">
        <v>3750</v>
      </c>
      <c r="D18" s="42">
        <v>0</v>
      </c>
      <c r="E18" s="42">
        <v>3750</v>
      </c>
      <c r="F18" s="42">
        <v>3750</v>
      </c>
      <c r="G18" s="42">
        <v>3750</v>
      </c>
      <c r="H18" s="42">
        <v>0</v>
      </c>
      <c r="I18" s="42">
        <v>3750</v>
      </c>
      <c r="J18" s="42">
        <v>3750</v>
      </c>
      <c r="K18" s="42">
        <v>6762204</v>
      </c>
      <c r="L18" s="42">
        <v>4769407</v>
      </c>
      <c r="M18" s="42">
        <v>1992797</v>
      </c>
      <c r="N18" s="42">
        <v>223405</v>
      </c>
      <c r="O18" s="42">
        <v>299482</v>
      </c>
      <c r="P18" s="42">
        <v>-76077</v>
      </c>
      <c r="Q18" s="12"/>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row>
    <row r="19" spans="1:48" s="13" customFormat="1" ht="18.75">
      <c r="A19" s="228">
        <v>15</v>
      </c>
      <c r="B19" s="230" t="s">
        <v>56</v>
      </c>
      <c r="C19" s="227">
        <v>3278.925706</v>
      </c>
      <c r="D19" s="227">
        <v>3181.729171</v>
      </c>
      <c r="E19" s="227">
        <v>97.19653500000004</v>
      </c>
      <c r="F19" s="227">
        <v>6460.6548769999999</v>
      </c>
      <c r="G19" s="227">
        <v>0</v>
      </c>
      <c r="H19" s="227">
        <v>0</v>
      </c>
      <c r="I19" s="227">
        <v>0</v>
      </c>
      <c r="J19" s="227">
        <v>0</v>
      </c>
      <c r="K19" s="227">
        <v>1114118</v>
      </c>
      <c r="L19" s="227">
        <v>853757</v>
      </c>
      <c r="M19" s="227">
        <v>260361</v>
      </c>
      <c r="N19" s="227">
        <v>80232</v>
      </c>
      <c r="O19" s="227">
        <v>43884</v>
      </c>
      <c r="P19" s="227">
        <v>36348</v>
      </c>
      <c r="Q19" s="12"/>
    </row>
    <row r="20" spans="1:48" s="229" customFormat="1" ht="18.75">
      <c r="A20" s="40">
        <v>16</v>
      </c>
      <c r="B20" s="46" t="s">
        <v>64</v>
      </c>
      <c r="C20" s="42">
        <v>2460.44</v>
      </c>
      <c r="D20" s="42">
        <v>2715.9466210000001</v>
      </c>
      <c r="E20" s="42">
        <v>-255.506621</v>
      </c>
      <c r="F20" s="42">
        <v>5176.3866209999996</v>
      </c>
      <c r="G20" s="42">
        <v>0</v>
      </c>
      <c r="H20" s="42">
        <v>0</v>
      </c>
      <c r="I20" s="42">
        <v>0</v>
      </c>
      <c r="J20" s="42">
        <v>0</v>
      </c>
      <c r="K20" s="42">
        <v>100281</v>
      </c>
      <c r="L20" s="42">
        <v>98958</v>
      </c>
      <c r="M20" s="42">
        <v>1323</v>
      </c>
      <c r="N20" s="42">
        <v>20406</v>
      </c>
      <c r="O20" s="42">
        <v>15293</v>
      </c>
      <c r="P20" s="42">
        <v>5113</v>
      </c>
      <c r="Q20" s="43"/>
      <c r="R20" s="44"/>
      <c r="S20" s="44"/>
      <c r="T20" s="44"/>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row>
    <row r="21" spans="1:48" s="13" customFormat="1" ht="18.75">
      <c r="A21" s="228">
        <v>17</v>
      </c>
      <c r="B21" s="230" t="s">
        <v>237</v>
      </c>
      <c r="C21" s="227">
        <v>1478.104</v>
      </c>
      <c r="D21" s="227">
        <v>1617.0457759999999</v>
      </c>
      <c r="E21" s="227">
        <v>-138.94177599999989</v>
      </c>
      <c r="F21" s="227">
        <v>3095.1497760000002</v>
      </c>
      <c r="G21" s="227">
        <v>0</v>
      </c>
      <c r="H21" s="227">
        <v>0</v>
      </c>
      <c r="I21" s="227">
        <v>0</v>
      </c>
      <c r="J21" s="227">
        <v>0</v>
      </c>
      <c r="K21" s="227">
        <v>2622402</v>
      </c>
      <c r="L21" s="227">
        <v>933553</v>
      </c>
      <c r="M21" s="227">
        <v>1688849</v>
      </c>
      <c r="N21" s="227">
        <v>170912</v>
      </c>
      <c r="O21" s="227">
        <v>81866</v>
      </c>
      <c r="P21" s="227">
        <v>89046</v>
      </c>
      <c r="Q21" s="43"/>
      <c r="R21" s="44"/>
      <c r="S21" s="44"/>
      <c r="T21" s="44"/>
    </row>
    <row r="22" spans="1:48" s="229" customFormat="1" ht="18.75">
      <c r="A22" s="40">
        <v>18</v>
      </c>
      <c r="B22" s="41" t="s">
        <v>30</v>
      </c>
      <c r="C22" s="136">
        <v>1115.7</v>
      </c>
      <c r="D22" s="42">
        <v>8335.544785</v>
      </c>
      <c r="E22" s="42">
        <v>-7219.8447850000002</v>
      </c>
      <c r="F22" s="42">
        <v>9451.2447850000008</v>
      </c>
      <c r="G22" s="42">
        <v>990</v>
      </c>
      <c r="H22" s="42">
        <v>0</v>
      </c>
      <c r="I22" s="42">
        <v>990</v>
      </c>
      <c r="J22" s="42">
        <v>990</v>
      </c>
      <c r="K22" s="42">
        <v>743333</v>
      </c>
      <c r="L22" s="42">
        <v>1136256</v>
      </c>
      <c r="M22" s="42">
        <v>-392923</v>
      </c>
      <c r="N22" s="42">
        <v>42878</v>
      </c>
      <c r="O22" s="42">
        <v>58185</v>
      </c>
      <c r="P22" s="42">
        <v>-15307</v>
      </c>
      <c r="Q22" s="43"/>
      <c r="R22" s="44"/>
      <c r="S22" s="44"/>
      <c r="T22" s="44"/>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row>
    <row r="23" spans="1:48" s="13" customFormat="1" ht="18.75">
      <c r="A23" s="228">
        <v>19</v>
      </c>
      <c r="B23" s="230" t="s">
        <v>37</v>
      </c>
      <c r="C23" s="227">
        <v>750</v>
      </c>
      <c r="D23" s="227">
        <v>0</v>
      </c>
      <c r="E23" s="227">
        <v>750</v>
      </c>
      <c r="F23" s="227">
        <v>750</v>
      </c>
      <c r="G23" s="227">
        <v>750</v>
      </c>
      <c r="H23" s="227">
        <v>0</v>
      </c>
      <c r="I23" s="227">
        <v>750</v>
      </c>
      <c r="J23" s="227">
        <v>750</v>
      </c>
      <c r="K23" s="227">
        <v>1371149</v>
      </c>
      <c r="L23" s="227">
        <v>1584434</v>
      </c>
      <c r="M23" s="227">
        <v>-213285</v>
      </c>
      <c r="N23" s="227">
        <v>74257</v>
      </c>
      <c r="O23" s="227">
        <v>106000</v>
      </c>
      <c r="P23" s="227">
        <v>-31743</v>
      </c>
      <c r="Q23" s="43"/>
      <c r="R23" s="44"/>
      <c r="S23" s="44"/>
      <c r="T23" s="44"/>
    </row>
    <row r="24" spans="1:48" s="229" customFormat="1" ht="18.75">
      <c r="A24" s="40">
        <v>20</v>
      </c>
      <c r="B24" s="46" t="s">
        <v>54</v>
      </c>
      <c r="C24" s="136">
        <v>131.4426</v>
      </c>
      <c r="D24" s="42">
        <v>785.30920000000003</v>
      </c>
      <c r="E24" s="42">
        <v>-653.86660000000006</v>
      </c>
      <c r="F24" s="42">
        <v>916.7518</v>
      </c>
      <c r="G24" s="42">
        <v>0</v>
      </c>
      <c r="H24" s="42">
        <v>0</v>
      </c>
      <c r="I24" s="42">
        <v>0</v>
      </c>
      <c r="J24" s="42">
        <v>0</v>
      </c>
      <c r="K24" s="42">
        <v>10975</v>
      </c>
      <c r="L24" s="42">
        <v>400303</v>
      </c>
      <c r="M24" s="42">
        <v>-389328</v>
      </c>
      <c r="N24" s="42">
        <v>0</v>
      </c>
      <c r="O24" s="42">
        <v>9545</v>
      </c>
      <c r="P24" s="42">
        <v>-9545</v>
      </c>
      <c r="Q24" s="43"/>
      <c r="R24" s="44"/>
      <c r="S24" s="44"/>
      <c r="T24" s="44"/>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row>
    <row r="25" spans="1:48" s="13" customFormat="1" ht="18.75">
      <c r="A25" s="228">
        <v>21</v>
      </c>
      <c r="B25" s="230" t="s">
        <v>27</v>
      </c>
      <c r="C25" s="227">
        <v>125.7</v>
      </c>
      <c r="D25" s="227">
        <v>8907.6940579999991</v>
      </c>
      <c r="E25" s="227">
        <v>-8781.9940579999984</v>
      </c>
      <c r="F25" s="227">
        <v>9033.3940579999999</v>
      </c>
      <c r="G25" s="227">
        <v>0</v>
      </c>
      <c r="H25" s="227">
        <v>0</v>
      </c>
      <c r="I25" s="227">
        <v>0</v>
      </c>
      <c r="J25" s="227">
        <v>0</v>
      </c>
      <c r="K25" s="227">
        <v>124961</v>
      </c>
      <c r="L25" s="227">
        <v>777627</v>
      </c>
      <c r="M25" s="227">
        <v>-652666</v>
      </c>
      <c r="N25" s="227">
        <v>6984</v>
      </c>
      <c r="O25" s="227">
        <v>54308</v>
      </c>
      <c r="P25" s="227">
        <v>-47324</v>
      </c>
      <c r="Q25" s="43"/>
      <c r="R25" s="44"/>
      <c r="S25" s="44"/>
      <c r="T25" s="44"/>
    </row>
    <row r="26" spans="1:48" s="229" customFormat="1" ht="18.75">
      <c r="A26" s="40">
        <v>22</v>
      </c>
      <c r="B26" s="46" t="s">
        <v>44</v>
      </c>
      <c r="C26" s="42">
        <v>125.7</v>
      </c>
      <c r="D26" s="42">
        <v>745.34550000000002</v>
      </c>
      <c r="E26" s="42">
        <v>-619.64549999999997</v>
      </c>
      <c r="F26" s="42">
        <v>871.04550000000006</v>
      </c>
      <c r="G26" s="42">
        <v>0</v>
      </c>
      <c r="H26" s="42">
        <v>0</v>
      </c>
      <c r="I26" s="42">
        <v>0</v>
      </c>
      <c r="J26" s="42">
        <v>0</v>
      </c>
      <c r="K26" s="42">
        <v>3591</v>
      </c>
      <c r="L26" s="42">
        <v>3773</v>
      </c>
      <c r="M26" s="42">
        <v>-182</v>
      </c>
      <c r="N26" s="42">
        <v>0</v>
      </c>
      <c r="O26" s="42">
        <v>0</v>
      </c>
      <c r="P26" s="42">
        <v>0</v>
      </c>
      <c r="Q26" s="43"/>
      <c r="R26" s="44"/>
      <c r="S26" s="44"/>
      <c r="T26" s="44"/>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row>
    <row r="27" spans="1:48" s="13" customFormat="1" ht="18.75">
      <c r="A27" s="228">
        <v>23</v>
      </c>
      <c r="B27" s="230" t="s">
        <v>48</v>
      </c>
      <c r="C27" s="227">
        <v>125.7</v>
      </c>
      <c r="D27" s="227">
        <v>779.68039099999999</v>
      </c>
      <c r="E27" s="227">
        <v>-653.98039099999994</v>
      </c>
      <c r="F27" s="227">
        <v>905.38039100000003</v>
      </c>
      <c r="G27" s="227">
        <v>0</v>
      </c>
      <c r="H27" s="227">
        <v>0</v>
      </c>
      <c r="I27" s="227">
        <v>0</v>
      </c>
      <c r="J27" s="227">
        <v>0</v>
      </c>
      <c r="K27" s="227">
        <v>20534</v>
      </c>
      <c r="L27" s="227">
        <v>356938</v>
      </c>
      <c r="M27" s="227">
        <v>-336404</v>
      </c>
      <c r="N27" s="227">
        <v>0</v>
      </c>
      <c r="O27" s="227">
        <v>996</v>
      </c>
      <c r="P27" s="227">
        <v>-996</v>
      </c>
      <c r="Q27" s="43"/>
      <c r="R27" s="44"/>
      <c r="S27" s="44"/>
      <c r="T27" s="44"/>
    </row>
    <row r="28" spans="1:48" s="229" customFormat="1" ht="18.75">
      <c r="A28" s="40">
        <v>24</v>
      </c>
      <c r="B28" s="46" t="s">
        <v>52</v>
      </c>
      <c r="C28" s="42">
        <v>125.7</v>
      </c>
      <c r="D28" s="42">
        <v>770.98969999999997</v>
      </c>
      <c r="E28" s="42">
        <v>-645.28969999999993</v>
      </c>
      <c r="F28" s="42">
        <v>896.68970000000002</v>
      </c>
      <c r="G28" s="42">
        <v>0</v>
      </c>
      <c r="H28" s="42">
        <v>0</v>
      </c>
      <c r="I28" s="42">
        <v>0</v>
      </c>
      <c r="J28" s="42">
        <v>0</v>
      </c>
      <c r="K28" s="42">
        <v>264950</v>
      </c>
      <c r="L28" s="42">
        <v>688449</v>
      </c>
      <c r="M28" s="42">
        <v>-423499</v>
      </c>
      <c r="N28" s="42">
        <v>199</v>
      </c>
      <c r="O28" s="42">
        <v>5357</v>
      </c>
      <c r="P28" s="42">
        <v>-5158</v>
      </c>
      <c r="Q28" s="43"/>
      <c r="R28" s="44"/>
      <c r="S28" s="44"/>
      <c r="T28" s="44"/>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row>
    <row r="29" spans="1:48" s="232" customFormat="1" ht="18.75">
      <c r="A29" s="447" t="s">
        <v>341</v>
      </c>
      <c r="B29" s="448"/>
      <c r="C29" s="231">
        <f t="shared" ref="C29:F29" si="0">SUM(C5:C28)</f>
        <v>1857269.8018049998</v>
      </c>
      <c r="D29" s="231">
        <f t="shared" si="0"/>
        <v>1193756.4147050001</v>
      </c>
      <c r="E29" s="231">
        <f t="shared" si="0"/>
        <v>663513.38710000017</v>
      </c>
      <c r="F29" s="231">
        <f t="shared" si="0"/>
        <v>3051026.2165099997</v>
      </c>
      <c r="G29" s="231">
        <f>SUM(G5:G28)</f>
        <v>294040.97594899999</v>
      </c>
      <c r="H29" s="231">
        <f t="shared" ref="H29:P29" si="1">SUM(H5:H28)</f>
        <v>161914.87337199997</v>
      </c>
      <c r="I29" s="231">
        <f t="shared" si="1"/>
        <v>132126.10257699998</v>
      </c>
      <c r="J29" s="231">
        <f t="shared" si="1"/>
        <v>455955.84932100005</v>
      </c>
      <c r="K29" s="231">
        <f t="shared" si="1"/>
        <v>28913982.196883999</v>
      </c>
      <c r="L29" s="231">
        <f t="shared" si="1"/>
        <v>21845279.757886</v>
      </c>
      <c r="M29" s="231">
        <f t="shared" si="1"/>
        <v>7068702.4389979988</v>
      </c>
      <c r="N29" s="231">
        <f t="shared" si="1"/>
        <v>2080249.3939109999</v>
      </c>
      <c r="O29" s="231">
        <f t="shared" si="1"/>
        <v>1350617.9222220001</v>
      </c>
      <c r="P29" s="231">
        <f t="shared" si="1"/>
        <v>729631.47168900003</v>
      </c>
      <c r="Q29" s="12"/>
      <c r="R29" s="13"/>
      <c r="S29" s="13"/>
      <c r="T29" s="13"/>
      <c r="U29" s="13"/>
      <c r="V29" s="13"/>
      <c r="W29" s="13"/>
      <c r="X29" s="13"/>
      <c r="Y29" s="13"/>
      <c r="Z29" s="13"/>
      <c r="AA29" s="13"/>
      <c r="AB29" s="13"/>
      <c r="AC29" s="13"/>
      <c r="AD29" s="13"/>
      <c r="AE29" s="13"/>
      <c r="AF29" s="13"/>
      <c r="AG29" s="13"/>
      <c r="AH29" s="13"/>
      <c r="AI29" s="13"/>
      <c r="AJ29" s="13"/>
    </row>
    <row r="30" spans="1:48" s="229" customFormat="1" ht="18.75">
      <c r="A30" s="228">
        <v>25</v>
      </c>
      <c r="B30" s="230" t="s">
        <v>73</v>
      </c>
      <c r="C30" s="227">
        <v>56961.737593999998</v>
      </c>
      <c r="D30" s="227">
        <v>59449.442276000002</v>
      </c>
      <c r="E30" s="227">
        <v>-2487.7046820000032</v>
      </c>
      <c r="F30" s="227">
        <v>116411.17986999999</v>
      </c>
      <c r="G30" s="227">
        <v>8029.8950329999998</v>
      </c>
      <c r="H30" s="227">
        <v>6831.9542879999999</v>
      </c>
      <c r="I30" s="227">
        <v>1197.9407449999999</v>
      </c>
      <c r="J30" s="227">
        <v>14861.849321</v>
      </c>
      <c r="K30" s="227">
        <v>0</v>
      </c>
      <c r="L30" s="227">
        <v>242842</v>
      </c>
      <c r="M30" s="227">
        <v>-242842</v>
      </c>
      <c r="N30" s="227">
        <v>0</v>
      </c>
      <c r="O30" s="227">
        <v>0</v>
      </c>
      <c r="P30" s="227">
        <v>0</v>
      </c>
      <c r="Q30" s="43"/>
      <c r="R30" s="44"/>
      <c r="S30" s="44"/>
      <c r="T30" s="44"/>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row>
    <row r="31" spans="1:48" s="13" customFormat="1" ht="18.75">
      <c r="A31" s="40">
        <v>26</v>
      </c>
      <c r="B31" s="49" t="s">
        <v>240</v>
      </c>
      <c r="C31" s="42">
        <v>37693.811609999997</v>
      </c>
      <c r="D31" s="42">
        <v>34156.981570000004</v>
      </c>
      <c r="E31" s="42">
        <v>3536.8300399999935</v>
      </c>
      <c r="F31" s="42">
        <v>71850.793180000008</v>
      </c>
      <c r="G31" s="42">
        <v>2164.1669809999999</v>
      </c>
      <c r="H31" s="42">
        <v>2142.8018000000002</v>
      </c>
      <c r="I31" s="42">
        <v>21.365180999999666</v>
      </c>
      <c r="J31" s="42">
        <v>4306.9687809999996</v>
      </c>
      <c r="K31" s="42">
        <v>8356.8577669999995</v>
      </c>
      <c r="L31" s="42">
        <v>1408.2465099999999</v>
      </c>
      <c r="M31" s="42">
        <v>6948.6112569999996</v>
      </c>
      <c r="N31" s="42">
        <v>0</v>
      </c>
      <c r="O31" s="42">
        <v>1245.1537800000001</v>
      </c>
      <c r="P31" s="42">
        <v>-1245.1537800000001</v>
      </c>
      <c r="Q31" s="43"/>
      <c r="R31" s="44"/>
      <c r="S31" s="44"/>
      <c r="T31" s="44"/>
    </row>
    <row r="32" spans="1:48" s="229" customFormat="1" ht="18.75">
      <c r="A32" s="228">
        <v>27</v>
      </c>
      <c r="B32" s="230" t="s">
        <v>76</v>
      </c>
      <c r="C32" s="227">
        <v>25677.817389</v>
      </c>
      <c r="D32" s="227">
        <v>23302.659446999998</v>
      </c>
      <c r="E32" s="227">
        <v>2375.1579420000016</v>
      </c>
      <c r="F32" s="227">
        <v>48980.476836000002</v>
      </c>
      <c r="G32" s="227">
        <v>2332.4868499999998</v>
      </c>
      <c r="H32" s="227">
        <v>1457.4249110000001</v>
      </c>
      <c r="I32" s="227">
        <v>875.06193899999971</v>
      </c>
      <c r="J32" s="227">
        <v>3789.9117609999998</v>
      </c>
      <c r="K32" s="227">
        <v>2718</v>
      </c>
      <c r="L32" s="227">
        <v>3588</v>
      </c>
      <c r="M32" s="227">
        <v>-870</v>
      </c>
      <c r="N32" s="227">
        <v>18</v>
      </c>
      <c r="O32" s="227">
        <v>43</v>
      </c>
      <c r="P32" s="227">
        <v>-25</v>
      </c>
      <c r="Q32" s="43"/>
      <c r="R32" s="44"/>
      <c r="S32" s="44"/>
      <c r="T32" s="44"/>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row>
    <row r="33" spans="1:48" s="13" customFormat="1" ht="18.75">
      <c r="A33" s="40">
        <v>28</v>
      </c>
      <c r="B33" s="49" t="s">
        <v>253</v>
      </c>
      <c r="C33" s="42">
        <v>14493.64179</v>
      </c>
      <c r="D33" s="42">
        <v>9493.7956169999998</v>
      </c>
      <c r="E33" s="42">
        <v>4999.8461729999999</v>
      </c>
      <c r="F33" s="42">
        <v>23987.437406999998</v>
      </c>
      <c r="G33" s="42">
        <v>11811.295843</v>
      </c>
      <c r="H33" s="42">
        <v>8749.1368860000002</v>
      </c>
      <c r="I33" s="42">
        <v>3062.1589569999996</v>
      </c>
      <c r="J33" s="42">
        <v>20560.432729</v>
      </c>
      <c r="K33" s="42">
        <v>9517.0444719999996</v>
      </c>
      <c r="L33" s="42">
        <v>58.136358000000001</v>
      </c>
      <c r="M33" s="42">
        <v>9458.9081139999998</v>
      </c>
      <c r="N33" s="42">
        <v>0</v>
      </c>
      <c r="O33" s="42"/>
      <c r="P33" s="42"/>
      <c r="Q33" s="43"/>
      <c r="R33" s="44"/>
      <c r="S33" s="44"/>
      <c r="T33" s="44"/>
    </row>
    <row r="34" spans="1:48" s="229" customFormat="1" ht="18.75">
      <c r="A34" s="228">
        <v>29</v>
      </c>
      <c r="B34" s="230" t="s">
        <v>78</v>
      </c>
      <c r="C34" s="227">
        <v>13299.594533</v>
      </c>
      <c r="D34" s="227">
        <v>12811.077238</v>
      </c>
      <c r="E34" s="227">
        <v>488.51729499999965</v>
      </c>
      <c r="F34" s="227">
        <v>26110.671771000001</v>
      </c>
      <c r="G34" s="227">
        <v>1353.4662499999999</v>
      </c>
      <c r="H34" s="227">
        <v>1676.0404249999999</v>
      </c>
      <c r="I34" s="227">
        <v>-322.57417499999997</v>
      </c>
      <c r="J34" s="227">
        <v>3029.5066749999996</v>
      </c>
      <c r="K34" s="227">
        <v>2475</v>
      </c>
      <c r="L34" s="227">
        <v>1970</v>
      </c>
      <c r="M34" s="227">
        <v>505</v>
      </c>
      <c r="N34" s="227">
        <v>0</v>
      </c>
      <c r="O34" s="227">
        <v>1323</v>
      </c>
      <c r="P34" s="227">
        <v>-1323</v>
      </c>
      <c r="Q34" s="43"/>
      <c r="R34" s="44"/>
      <c r="S34" s="44"/>
      <c r="T34" s="44"/>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spans="1:48" s="13" customFormat="1" ht="18.75">
      <c r="A35" s="47">
        <v>30</v>
      </c>
      <c r="B35" s="51" t="s">
        <v>261</v>
      </c>
      <c r="C35" s="42">
        <v>1865.154489</v>
      </c>
      <c r="D35" s="42">
        <v>91.251917000000006</v>
      </c>
      <c r="E35" s="42">
        <v>1773.902572</v>
      </c>
      <c r="F35" s="42">
        <v>1956.4064060000001</v>
      </c>
      <c r="G35" s="42">
        <v>1865.154489</v>
      </c>
      <c r="H35" s="42">
        <v>91.251917000000006</v>
      </c>
      <c r="I35" s="42">
        <v>1773.902572</v>
      </c>
      <c r="J35" s="42">
        <v>1956.4064060000001</v>
      </c>
      <c r="K35" s="42">
        <v>5035.7299999999996</v>
      </c>
      <c r="L35" s="42">
        <v>0</v>
      </c>
      <c r="M35" s="42">
        <v>5035.7299999999996</v>
      </c>
      <c r="N35" s="42">
        <v>0</v>
      </c>
      <c r="O35" s="42">
        <v>0</v>
      </c>
      <c r="P35" s="42">
        <v>0</v>
      </c>
      <c r="Q35" s="43"/>
      <c r="R35" s="44"/>
      <c r="S35" s="44"/>
      <c r="T35" s="44"/>
    </row>
    <row r="36" spans="1:48" s="232" customFormat="1" ht="18.75">
      <c r="A36" s="447" t="s">
        <v>342</v>
      </c>
      <c r="B36" s="448"/>
      <c r="C36" s="231">
        <v>149991.75740500001</v>
      </c>
      <c r="D36" s="231">
        <v>139305.20806499998</v>
      </c>
      <c r="E36" s="231">
        <v>10686.54933999999</v>
      </c>
      <c r="F36" s="231">
        <v>289296.96547000005</v>
      </c>
      <c r="G36" s="231">
        <f>SUM(G30:G35)</f>
        <v>27556.465445999998</v>
      </c>
      <c r="H36" s="231">
        <v>20948.610227000001</v>
      </c>
      <c r="I36" s="231">
        <v>6607.8552189999991</v>
      </c>
      <c r="J36" s="231">
        <v>48505.075673000007</v>
      </c>
      <c r="K36" s="231">
        <v>28102.632238999999</v>
      </c>
      <c r="L36" s="231">
        <v>249866.38286799999</v>
      </c>
      <c r="M36" s="231">
        <v>-221763.75062899999</v>
      </c>
      <c r="N36" s="231">
        <v>18</v>
      </c>
      <c r="O36" s="231">
        <v>2611.1537800000001</v>
      </c>
      <c r="P36" s="231">
        <v>-2593.1537800000001</v>
      </c>
      <c r="Q36" s="12"/>
      <c r="R36" s="13"/>
      <c r="S36" s="13"/>
      <c r="T36" s="13"/>
      <c r="U36" s="13"/>
      <c r="V36" s="13"/>
      <c r="W36" s="13"/>
      <c r="X36" s="13"/>
      <c r="Y36" s="13"/>
      <c r="Z36" s="13"/>
      <c r="AA36" s="13"/>
      <c r="AB36" s="13"/>
      <c r="AC36" s="13"/>
      <c r="AD36" s="13"/>
      <c r="AE36" s="13"/>
      <c r="AF36" s="13"/>
      <c r="AG36" s="13"/>
      <c r="AH36" s="13"/>
      <c r="AI36" s="13"/>
      <c r="AJ36" s="13"/>
    </row>
    <row r="37" spans="1:48" s="229" customFormat="1" ht="18.75">
      <c r="A37" s="228">
        <v>31</v>
      </c>
      <c r="B37" s="230" t="s">
        <v>91</v>
      </c>
      <c r="C37" s="227">
        <v>339272.33214200003</v>
      </c>
      <c r="D37" s="227">
        <v>344501.873616</v>
      </c>
      <c r="E37" s="227">
        <v>-5229.5414739999687</v>
      </c>
      <c r="F37" s="227">
        <v>683774.20575800003</v>
      </c>
      <c r="G37" s="227">
        <v>25410.732945</v>
      </c>
      <c r="H37" s="227">
        <v>24869.365849000002</v>
      </c>
      <c r="I37" s="227">
        <v>541.36709599999813</v>
      </c>
      <c r="J37" s="227">
        <v>50280.098794000005</v>
      </c>
      <c r="K37" s="227">
        <v>254</v>
      </c>
      <c r="L37" s="227">
        <v>20086</v>
      </c>
      <c r="M37" s="227">
        <v>-19832</v>
      </c>
      <c r="N37" s="227">
        <v>54</v>
      </c>
      <c r="O37" s="227">
        <v>212</v>
      </c>
      <c r="P37" s="227">
        <v>-158</v>
      </c>
      <c r="Q37" s="43"/>
      <c r="R37" s="44"/>
      <c r="S37" s="44"/>
      <c r="T37" s="44"/>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row>
    <row r="38" spans="1:48" s="13" customFormat="1" ht="18.75">
      <c r="A38" s="40">
        <v>32</v>
      </c>
      <c r="B38" s="41" t="s">
        <v>93</v>
      </c>
      <c r="C38" s="42">
        <v>196370.229838</v>
      </c>
      <c r="D38" s="42">
        <v>196430.49073300001</v>
      </c>
      <c r="E38" s="42">
        <v>-60.260895000013988</v>
      </c>
      <c r="F38" s="42">
        <v>392800.72057100001</v>
      </c>
      <c r="G38" s="42">
        <v>29792.430595000002</v>
      </c>
      <c r="H38" s="42">
        <v>16953.011041999998</v>
      </c>
      <c r="I38" s="42">
        <v>12839.419553000003</v>
      </c>
      <c r="J38" s="42">
        <v>46745.441636999996</v>
      </c>
      <c r="K38" s="42">
        <v>252</v>
      </c>
      <c r="L38" s="42">
        <v>7598</v>
      </c>
      <c r="M38" s="42">
        <v>-7346</v>
      </c>
      <c r="N38" s="42">
        <v>25</v>
      </c>
      <c r="O38" s="42">
        <v>18</v>
      </c>
      <c r="P38" s="42">
        <v>7</v>
      </c>
      <c r="Q38" s="43"/>
      <c r="R38" s="44"/>
      <c r="S38" s="44"/>
      <c r="T38" s="44"/>
    </row>
    <row r="39" spans="1:48" s="229" customFormat="1" ht="18.75">
      <c r="A39" s="228">
        <v>33</v>
      </c>
      <c r="B39" s="230" t="s">
        <v>343</v>
      </c>
      <c r="C39" s="227">
        <v>178064.02988799999</v>
      </c>
      <c r="D39" s="227">
        <v>917657.38532200002</v>
      </c>
      <c r="E39" s="227">
        <v>-739593.35543400003</v>
      </c>
      <c r="F39" s="227">
        <v>1095721.41521</v>
      </c>
      <c r="G39" s="227">
        <v>11287.570422999999</v>
      </c>
      <c r="H39" s="227">
        <v>39917.512604000003</v>
      </c>
      <c r="I39" s="227">
        <v>-28629.942181000006</v>
      </c>
      <c r="J39" s="227">
        <v>51205.083027000001</v>
      </c>
      <c r="K39" s="227">
        <v>403214</v>
      </c>
      <c r="L39" s="227">
        <v>1126904</v>
      </c>
      <c r="M39" s="227">
        <v>-723690</v>
      </c>
      <c r="N39" s="227">
        <v>0</v>
      </c>
      <c r="O39" s="227">
        <v>6692</v>
      </c>
      <c r="P39" s="227">
        <v>-6692</v>
      </c>
      <c r="Q39" s="43"/>
      <c r="R39" s="44"/>
      <c r="S39" s="44"/>
      <c r="T39" s="44"/>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row>
    <row r="40" spans="1:48" s="13" customFormat="1" ht="18.75">
      <c r="A40" s="40">
        <v>34</v>
      </c>
      <c r="B40" s="41" t="s">
        <v>82</v>
      </c>
      <c r="C40" s="42">
        <v>122501.965809</v>
      </c>
      <c r="D40" s="42">
        <v>212763.03012099999</v>
      </c>
      <c r="E40" s="42">
        <v>-90261.064311999988</v>
      </c>
      <c r="F40" s="42">
        <v>335264.99592999998</v>
      </c>
      <c r="G40" s="42">
        <v>13905.162898</v>
      </c>
      <c r="H40" s="42">
        <v>12815.633863999999</v>
      </c>
      <c r="I40" s="42">
        <v>1089.529034000001</v>
      </c>
      <c r="J40" s="42">
        <v>26720.796761999998</v>
      </c>
      <c r="K40" s="42">
        <v>45130.746414000001</v>
      </c>
      <c r="L40" s="42">
        <v>154928.37518599999</v>
      </c>
      <c r="M40" s="42">
        <v>-109797.628772</v>
      </c>
      <c r="N40" s="42">
        <v>382.06000399999999</v>
      </c>
      <c r="O40" s="42">
        <v>1760.311496</v>
      </c>
      <c r="P40" s="42">
        <v>-1378.2514920000001</v>
      </c>
      <c r="Q40" s="43"/>
      <c r="R40" s="44"/>
      <c r="S40" s="44"/>
      <c r="T40" s="44"/>
    </row>
    <row r="41" spans="1:48" s="229" customFormat="1" ht="18.75">
      <c r="A41" s="228">
        <v>35</v>
      </c>
      <c r="B41" s="230" t="s">
        <v>88</v>
      </c>
      <c r="C41" s="227">
        <v>113031.059184</v>
      </c>
      <c r="D41" s="227">
        <v>140408.13734300001</v>
      </c>
      <c r="E41" s="227">
        <v>-27377.078159000012</v>
      </c>
      <c r="F41" s="227">
        <v>253439.19652699999</v>
      </c>
      <c r="G41" s="227">
        <v>18794.403187</v>
      </c>
      <c r="H41" s="227">
        <v>11427.443848999999</v>
      </c>
      <c r="I41" s="227">
        <v>7366.9593380000006</v>
      </c>
      <c r="J41" s="227">
        <v>30221.847035999999</v>
      </c>
      <c r="K41" s="227">
        <v>79183.681033999994</v>
      </c>
      <c r="L41" s="227">
        <v>113744.370404</v>
      </c>
      <c r="M41" s="227">
        <v>-34560.689370000007</v>
      </c>
      <c r="N41" s="227">
        <v>3233.5567470000001</v>
      </c>
      <c r="O41" s="227">
        <v>2824.9146909999999</v>
      </c>
      <c r="P41" s="227">
        <v>408.64205600000014</v>
      </c>
      <c r="Q41" s="43"/>
      <c r="R41" s="44"/>
      <c r="S41" s="44"/>
      <c r="T41" s="44"/>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row>
    <row r="42" spans="1:48" s="13" customFormat="1" ht="18.75">
      <c r="A42" s="40">
        <v>36</v>
      </c>
      <c r="B42" s="51" t="s">
        <v>256</v>
      </c>
      <c r="C42" s="42">
        <v>12087.259968</v>
      </c>
      <c r="D42" s="42">
        <v>0</v>
      </c>
      <c r="E42" s="42">
        <v>12087.259968</v>
      </c>
      <c r="F42" s="42">
        <v>12087.259968</v>
      </c>
      <c r="G42" s="42">
        <v>12087.259968</v>
      </c>
      <c r="H42" s="42">
        <v>0</v>
      </c>
      <c r="I42" s="42">
        <v>12087.259968</v>
      </c>
      <c r="J42" s="42">
        <v>12087.259968</v>
      </c>
      <c r="K42" s="42">
        <v>299998.5</v>
      </c>
      <c r="L42" s="42">
        <v>0</v>
      </c>
      <c r="M42" s="42">
        <v>299998.5</v>
      </c>
      <c r="N42" s="42">
        <v>0</v>
      </c>
      <c r="O42" s="42">
        <v>0</v>
      </c>
      <c r="P42" s="42">
        <v>0</v>
      </c>
      <c r="Q42" s="43"/>
      <c r="R42" s="44"/>
      <c r="S42" s="44"/>
      <c r="T42" s="44"/>
    </row>
    <row r="43" spans="1:48" s="232" customFormat="1" ht="18.75">
      <c r="A43" s="432" t="s">
        <v>344</v>
      </c>
      <c r="B43" s="433"/>
      <c r="C43" s="231">
        <f t="shared" ref="C43" si="2">SUM(C37:C42)</f>
        <v>961326.87682899996</v>
      </c>
      <c r="D43" s="231">
        <f t="shared" ref="D43" si="3">SUM(D37:D42)</f>
        <v>1811760.917135</v>
      </c>
      <c r="E43" s="231">
        <f t="shared" ref="E43" si="4">SUM(E37:E42)</f>
        <v>-850434.04030599992</v>
      </c>
      <c r="F43" s="231">
        <f t="shared" ref="F43" si="5">SUM(F37:F42)</f>
        <v>2773087.7939640004</v>
      </c>
      <c r="G43" s="231">
        <f t="shared" ref="G43" si="6">SUM(G37:G42)</f>
        <v>111277.560016</v>
      </c>
      <c r="H43" s="231">
        <f t="shared" ref="H43:P43" si="7">SUM(H37:H42)</f>
        <v>105982.96720800002</v>
      </c>
      <c r="I43" s="231">
        <f t="shared" si="7"/>
        <v>5294.5928079999976</v>
      </c>
      <c r="J43" s="231">
        <f t="shared" si="7"/>
        <v>217260.52722400002</v>
      </c>
      <c r="K43" s="231">
        <f t="shared" si="7"/>
        <v>828032.92744799994</v>
      </c>
      <c r="L43" s="231">
        <f t="shared" si="7"/>
        <v>1423260.7455899999</v>
      </c>
      <c r="M43" s="231">
        <f t="shared" si="7"/>
        <v>-595227.818142</v>
      </c>
      <c r="N43" s="231">
        <f t="shared" si="7"/>
        <v>3694.616751</v>
      </c>
      <c r="O43" s="231">
        <f t="shared" si="7"/>
        <v>11507.226187</v>
      </c>
      <c r="P43" s="231">
        <f t="shared" si="7"/>
        <v>-7812.6094359999988</v>
      </c>
      <c r="Q43" s="12"/>
      <c r="R43" s="13"/>
      <c r="S43" s="13"/>
      <c r="T43" s="13"/>
      <c r="U43" s="13"/>
      <c r="V43" s="13"/>
      <c r="W43" s="13"/>
      <c r="X43" s="13"/>
      <c r="Y43" s="13"/>
      <c r="Z43" s="13"/>
      <c r="AA43" s="13"/>
      <c r="AB43" s="13"/>
      <c r="AC43" s="13"/>
      <c r="AD43" s="13"/>
      <c r="AE43" s="13"/>
      <c r="AF43" s="13"/>
      <c r="AG43" s="13"/>
      <c r="AH43" s="13"/>
      <c r="AI43" s="13"/>
      <c r="AJ43" s="13"/>
    </row>
    <row r="44" spans="1:48" s="229" customFormat="1" ht="18.75">
      <c r="A44" s="228">
        <v>37</v>
      </c>
      <c r="B44" s="230" t="s">
        <v>100</v>
      </c>
      <c r="C44" s="227">
        <v>17931.744703</v>
      </c>
      <c r="D44" s="227">
        <v>20004.403214000002</v>
      </c>
      <c r="E44" s="227">
        <v>-2072.6585110000015</v>
      </c>
      <c r="F44" s="227">
        <v>37936.147917000002</v>
      </c>
      <c r="G44" s="227">
        <v>8246.727766</v>
      </c>
      <c r="H44" s="227">
        <v>7103.0197850000004</v>
      </c>
      <c r="I44" s="227">
        <v>1143.7079809999996</v>
      </c>
      <c r="J44" s="227">
        <v>15349.747551</v>
      </c>
      <c r="K44" s="227">
        <v>419</v>
      </c>
      <c r="L44" s="227">
        <v>5219</v>
      </c>
      <c r="M44" s="227">
        <v>-4800</v>
      </c>
      <c r="N44" s="227">
        <v>0</v>
      </c>
      <c r="O44" s="227">
        <v>0</v>
      </c>
      <c r="P44" s="227">
        <v>0</v>
      </c>
      <c r="Q44" s="43"/>
      <c r="R44" s="44"/>
      <c r="S44" s="44"/>
      <c r="T44" s="44"/>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row>
    <row r="45" spans="1:48" s="232" customFormat="1" ht="18.75">
      <c r="A45" s="432" t="s">
        <v>390</v>
      </c>
      <c r="B45" s="433"/>
      <c r="C45" s="231">
        <v>17931.744703</v>
      </c>
      <c r="D45" s="231">
        <v>20004.403214000002</v>
      </c>
      <c r="E45" s="231">
        <v>-2072.6585110000015</v>
      </c>
      <c r="F45" s="231">
        <v>37936.147917000002</v>
      </c>
      <c r="G45" s="231">
        <v>8246.727766</v>
      </c>
      <c r="H45" s="231">
        <v>7103.0197850000004</v>
      </c>
      <c r="I45" s="231">
        <v>1143.7079809999996</v>
      </c>
      <c r="J45" s="231">
        <v>15349.747551</v>
      </c>
      <c r="K45" s="231">
        <v>419</v>
      </c>
      <c r="L45" s="231">
        <v>5219</v>
      </c>
      <c r="M45" s="231">
        <v>-4800</v>
      </c>
      <c r="N45" s="231">
        <v>0</v>
      </c>
      <c r="O45" s="231">
        <v>0</v>
      </c>
      <c r="P45" s="231">
        <v>0</v>
      </c>
      <c r="Q45" s="12"/>
      <c r="R45" s="13"/>
      <c r="S45" s="13"/>
      <c r="T45" s="13"/>
      <c r="U45" s="13"/>
      <c r="V45" s="13"/>
      <c r="W45" s="13"/>
      <c r="X45" s="13"/>
      <c r="Y45" s="13"/>
      <c r="Z45" s="13"/>
      <c r="AA45" s="13"/>
      <c r="AB45" s="13"/>
      <c r="AC45" s="13"/>
      <c r="AD45" s="13"/>
      <c r="AE45" s="13"/>
      <c r="AF45" s="13"/>
      <c r="AG45" s="13"/>
      <c r="AH45" s="13"/>
      <c r="AI45" s="13"/>
      <c r="AJ45" s="13"/>
    </row>
    <row r="46" spans="1:48" s="229" customFormat="1" ht="18.75">
      <c r="A46" s="228">
        <v>38</v>
      </c>
      <c r="B46" s="230" t="s">
        <v>140</v>
      </c>
      <c r="C46" s="227">
        <v>339383.03377400001</v>
      </c>
      <c r="D46" s="227">
        <v>222258.186185</v>
      </c>
      <c r="E46" s="227">
        <v>117124.84758900001</v>
      </c>
      <c r="F46" s="227">
        <v>561641.21995900001</v>
      </c>
      <c r="G46" s="227">
        <v>54590.783572</v>
      </c>
      <c r="H46" s="227">
        <v>61541.395204</v>
      </c>
      <c r="I46" s="227">
        <v>-6950.6116320000001</v>
      </c>
      <c r="J46" s="227">
        <v>116132.178776</v>
      </c>
      <c r="K46" s="227">
        <v>172623</v>
      </c>
      <c r="L46" s="227">
        <v>70127</v>
      </c>
      <c r="M46" s="227">
        <v>102496</v>
      </c>
      <c r="N46" s="227">
        <v>6154</v>
      </c>
      <c r="O46" s="227">
        <v>984</v>
      </c>
      <c r="P46" s="227">
        <v>5170</v>
      </c>
      <c r="Q46" s="43"/>
      <c r="R46" s="44"/>
      <c r="S46" s="44"/>
      <c r="T46" s="44"/>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row>
    <row r="47" spans="1:48" s="13" customFormat="1" ht="18.75">
      <c r="A47" s="40">
        <v>39</v>
      </c>
      <c r="B47" s="41" t="s">
        <v>120</v>
      </c>
      <c r="C47" s="42">
        <v>185631.34602999999</v>
      </c>
      <c r="D47" s="42">
        <v>193214.599865</v>
      </c>
      <c r="E47" s="42">
        <v>-7583.2538350000104</v>
      </c>
      <c r="F47" s="42">
        <v>378845.94589500001</v>
      </c>
      <c r="G47" s="42">
        <v>7648.3543970000001</v>
      </c>
      <c r="H47" s="42">
        <v>11428.670382</v>
      </c>
      <c r="I47" s="42">
        <v>-3780.3159850000002</v>
      </c>
      <c r="J47" s="42">
        <v>19077.024778999999</v>
      </c>
      <c r="K47" s="42">
        <v>6572</v>
      </c>
      <c r="L47" s="42">
        <v>5472</v>
      </c>
      <c r="M47" s="42">
        <v>1100</v>
      </c>
      <c r="N47" s="42">
        <v>278</v>
      </c>
      <c r="O47" s="42">
        <v>561</v>
      </c>
      <c r="P47" s="42">
        <v>-283</v>
      </c>
      <c r="Q47" s="43"/>
      <c r="R47" s="44"/>
      <c r="S47" s="44"/>
      <c r="T47" s="44"/>
    </row>
    <row r="48" spans="1:48" s="229" customFormat="1" ht="18.75">
      <c r="A48" s="228">
        <v>40</v>
      </c>
      <c r="B48" s="230" t="s">
        <v>115</v>
      </c>
      <c r="C48" s="227">
        <v>183574.75114499999</v>
      </c>
      <c r="D48" s="227">
        <v>189719.99269499999</v>
      </c>
      <c r="E48" s="227">
        <v>-6145.2415500000061</v>
      </c>
      <c r="F48" s="227">
        <v>373294.74384000001</v>
      </c>
      <c r="G48" s="227">
        <v>16172.962116999999</v>
      </c>
      <c r="H48" s="227">
        <v>9631.8817089999993</v>
      </c>
      <c r="I48" s="227">
        <v>6541.0804079999998</v>
      </c>
      <c r="J48" s="227">
        <v>25804.843825999997</v>
      </c>
      <c r="K48" s="227">
        <v>5393</v>
      </c>
      <c r="L48" s="227">
        <v>17799</v>
      </c>
      <c r="M48" s="227">
        <v>-12406</v>
      </c>
      <c r="N48" s="227">
        <v>817</v>
      </c>
      <c r="O48" s="227">
        <v>51</v>
      </c>
      <c r="P48" s="227">
        <v>766</v>
      </c>
      <c r="Q48" s="43"/>
      <c r="R48" s="44"/>
      <c r="S48" s="44"/>
      <c r="T48" s="44"/>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row>
    <row r="49" spans="1:48" s="13" customFormat="1" ht="18.75">
      <c r="A49" s="40">
        <v>41</v>
      </c>
      <c r="B49" s="41" t="s">
        <v>137</v>
      </c>
      <c r="C49" s="42">
        <v>173963.591915</v>
      </c>
      <c r="D49" s="42">
        <v>174919.85075799999</v>
      </c>
      <c r="E49" s="42">
        <v>-956.2588429999887</v>
      </c>
      <c r="F49" s="42">
        <v>348883.44267299998</v>
      </c>
      <c r="G49" s="42">
        <v>24084.101814000001</v>
      </c>
      <c r="H49" s="42">
        <v>19170.714275999999</v>
      </c>
      <c r="I49" s="42">
        <v>4913.3875380000027</v>
      </c>
      <c r="J49" s="42">
        <v>43254.81609</v>
      </c>
      <c r="K49" s="42">
        <v>6913.9199420000004</v>
      </c>
      <c r="L49" s="42">
        <v>5109.8318769999996</v>
      </c>
      <c r="M49" s="42">
        <v>1804.0880650000008</v>
      </c>
      <c r="N49" s="42">
        <v>3792.7882300000001</v>
      </c>
      <c r="O49" s="42">
        <v>0</v>
      </c>
      <c r="P49" s="42">
        <v>3792.7882300000001</v>
      </c>
      <c r="Q49" s="43"/>
      <c r="R49" s="44"/>
      <c r="S49" s="44"/>
      <c r="T49" s="44"/>
    </row>
    <row r="50" spans="1:48" s="229" customFormat="1" ht="18.75">
      <c r="A50" s="228">
        <v>42</v>
      </c>
      <c r="B50" s="230" t="s">
        <v>134</v>
      </c>
      <c r="C50" s="227">
        <v>152405.34487999999</v>
      </c>
      <c r="D50" s="227">
        <v>159850.50326100001</v>
      </c>
      <c r="E50" s="227">
        <v>-7445.1583810000157</v>
      </c>
      <c r="F50" s="227">
        <v>312255.84814100002</v>
      </c>
      <c r="G50" s="227">
        <v>8457.3976320000002</v>
      </c>
      <c r="H50" s="227">
        <v>7941.4228869999997</v>
      </c>
      <c r="I50" s="227">
        <v>515.97474500000044</v>
      </c>
      <c r="J50" s="227">
        <v>16398.820519000001</v>
      </c>
      <c r="K50" s="227">
        <v>9142</v>
      </c>
      <c r="L50" s="227">
        <v>14437</v>
      </c>
      <c r="M50" s="227">
        <v>-5295</v>
      </c>
      <c r="N50" s="227">
        <v>0</v>
      </c>
      <c r="O50" s="227">
        <v>0</v>
      </c>
      <c r="P50" s="227">
        <v>0</v>
      </c>
      <c r="Q50" s="43"/>
      <c r="R50" s="44"/>
      <c r="S50" s="44"/>
      <c r="T50" s="44"/>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row>
    <row r="51" spans="1:48" s="13" customFormat="1" ht="18.75">
      <c r="A51" s="40">
        <v>43</v>
      </c>
      <c r="B51" s="50" t="s">
        <v>108</v>
      </c>
      <c r="C51" s="42">
        <v>131604.83703900001</v>
      </c>
      <c r="D51" s="42">
        <v>125194.113671</v>
      </c>
      <c r="E51" s="42">
        <v>6410.7233680000063</v>
      </c>
      <c r="F51" s="42">
        <v>256798.95071</v>
      </c>
      <c r="G51" s="42">
        <v>12791.901266000001</v>
      </c>
      <c r="H51" s="42">
        <v>10755.582286000001</v>
      </c>
      <c r="I51" s="42">
        <v>2036.31898</v>
      </c>
      <c r="J51" s="42">
        <v>23547.483552000002</v>
      </c>
      <c r="K51" s="42">
        <v>3556</v>
      </c>
      <c r="L51" s="42">
        <v>2303</v>
      </c>
      <c r="M51" s="42">
        <v>1253</v>
      </c>
      <c r="N51" s="42">
        <v>0</v>
      </c>
      <c r="O51" s="42">
        <v>0</v>
      </c>
      <c r="P51" s="42">
        <v>0</v>
      </c>
      <c r="Q51" s="43"/>
      <c r="R51" s="44"/>
      <c r="S51" s="44"/>
      <c r="T51" s="44"/>
    </row>
    <row r="52" spans="1:48" s="229" customFormat="1" ht="18.75">
      <c r="A52" s="228">
        <v>44</v>
      </c>
      <c r="B52" s="230" t="s">
        <v>197</v>
      </c>
      <c r="C52" s="227">
        <v>130722.72606299999</v>
      </c>
      <c r="D52" s="227">
        <v>114654.731722</v>
      </c>
      <c r="E52" s="227">
        <v>16067.994340999998</v>
      </c>
      <c r="F52" s="227">
        <v>245377.45778499998</v>
      </c>
      <c r="G52" s="227">
        <v>22113.447887999999</v>
      </c>
      <c r="H52" s="227">
        <v>17665.184539999998</v>
      </c>
      <c r="I52" s="227">
        <v>4448.2633480000004</v>
      </c>
      <c r="J52" s="227">
        <v>39778.632427999997</v>
      </c>
      <c r="K52" s="227">
        <v>35415</v>
      </c>
      <c r="L52" s="227">
        <v>18522</v>
      </c>
      <c r="M52" s="227">
        <v>16893</v>
      </c>
      <c r="N52" s="227">
        <v>7152</v>
      </c>
      <c r="O52" s="227">
        <v>161</v>
      </c>
      <c r="P52" s="227">
        <v>6991</v>
      </c>
      <c r="Q52" s="43"/>
      <c r="R52" s="44"/>
      <c r="S52" s="44"/>
      <c r="T52" s="44"/>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row>
    <row r="53" spans="1:48" s="13" customFormat="1" ht="18.75">
      <c r="A53" s="40">
        <v>45</v>
      </c>
      <c r="B53" s="50" t="s">
        <v>146</v>
      </c>
      <c r="C53" s="42">
        <v>126460.493306</v>
      </c>
      <c r="D53" s="42">
        <v>127196.233808</v>
      </c>
      <c r="E53" s="42">
        <v>-735.74050200000056</v>
      </c>
      <c r="F53" s="42">
        <v>253656.72711400001</v>
      </c>
      <c r="G53" s="42">
        <v>9908.5455600000005</v>
      </c>
      <c r="H53" s="42">
        <v>8335.6842429999997</v>
      </c>
      <c r="I53" s="42">
        <v>1572.8613170000008</v>
      </c>
      <c r="J53" s="42">
        <v>18244.229803000002</v>
      </c>
      <c r="K53" s="42">
        <v>2148</v>
      </c>
      <c r="L53" s="42">
        <v>978</v>
      </c>
      <c r="M53" s="42">
        <v>1170</v>
      </c>
      <c r="N53" s="42">
        <v>0</v>
      </c>
      <c r="O53" s="42">
        <v>0</v>
      </c>
      <c r="P53" s="42">
        <v>0</v>
      </c>
      <c r="Q53" s="43"/>
      <c r="R53" s="44"/>
      <c r="S53" s="44"/>
      <c r="T53" s="44"/>
    </row>
    <row r="54" spans="1:48" s="229" customFormat="1" ht="18.75">
      <c r="A54" s="228">
        <v>46</v>
      </c>
      <c r="B54" s="230" t="s">
        <v>143</v>
      </c>
      <c r="C54" s="227">
        <v>121085.063158</v>
      </c>
      <c r="D54" s="227">
        <v>125555.327663</v>
      </c>
      <c r="E54" s="227">
        <v>-4470.2645049999992</v>
      </c>
      <c r="F54" s="227">
        <v>246640.39082100001</v>
      </c>
      <c r="G54" s="227">
        <v>1748.2864999999999</v>
      </c>
      <c r="H54" s="227">
        <v>7925.9645700000001</v>
      </c>
      <c r="I54" s="227">
        <v>-6177.6780699999999</v>
      </c>
      <c r="J54" s="227">
        <v>9674.2510700000003</v>
      </c>
      <c r="K54" s="227">
        <v>17388</v>
      </c>
      <c r="L54" s="227">
        <v>15219</v>
      </c>
      <c r="M54" s="227">
        <v>2169</v>
      </c>
      <c r="N54" s="227">
        <v>0</v>
      </c>
      <c r="O54" s="227">
        <v>0</v>
      </c>
      <c r="P54" s="227">
        <v>0</v>
      </c>
      <c r="Q54" s="43"/>
      <c r="R54" s="44"/>
      <c r="S54" s="44"/>
      <c r="T54" s="44"/>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row>
    <row r="55" spans="1:48" s="13" customFormat="1" ht="18.75">
      <c r="A55" s="40">
        <v>47</v>
      </c>
      <c r="B55" s="41" t="s">
        <v>172</v>
      </c>
      <c r="C55" s="42">
        <v>117521.774213</v>
      </c>
      <c r="D55" s="42">
        <v>120262.347288</v>
      </c>
      <c r="E55" s="42">
        <v>-2740.5730750000075</v>
      </c>
      <c r="F55" s="42">
        <v>237784.12150100002</v>
      </c>
      <c r="G55" s="42">
        <v>5160.9325179999996</v>
      </c>
      <c r="H55" s="42">
        <v>3521.5223209999999</v>
      </c>
      <c r="I55" s="42">
        <v>1639.4101969999997</v>
      </c>
      <c r="J55" s="42">
        <v>8682.454839</v>
      </c>
      <c r="K55" s="42">
        <v>552</v>
      </c>
      <c r="L55" s="42">
        <v>3947</v>
      </c>
      <c r="M55" s="42">
        <v>-3395</v>
      </c>
      <c r="N55" s="42">
        <v>0</v>
      </c>
      <c r="O55" s="42">
        <v>85</v>
      </c>
      <c r="P55" s="42">
        <v>-85</v>
      </c>
      <c r="Q55" s="43"/>
      <c r="R55" s="44"/>
      <c r="S55" s="44"/>
      <c r="T55" s="44"/>
    </row>
    <row r="56" spans="1:48" s="229" customFormat="1" ht="18.75">
      <c r="A56" s="228">
        <v>48</v>
      </c>
      <c r="B56" s="230" t="s">
        <v>175</v>
      </c>
      <c r="C56" s="227">
        <v>115589.733352</v>
      </c>
      <c r="D56" s="227">
        <v>110233.642809</v>
      </c>
      <c r="E56" s="227">
        <v>5356.0905429999984</v>
      </c>
      <c r="F56" s="227">
        <v>225823.37616099999</v>
      </c>
      <c r="G56" s="227">
        <v>5305.8823110000003</v>
      </c>
      <c r="H56" s="227">
        <v>151.40317200000001</v>
      </c>
      <c r="I56" s="227">
        <v>5154.479139</v>
      </c>
      <c r="J56" s="227">
        <v>5457.2854830000006</v>
      </c>
      <c r="K56" s="227">
        <v>4874.6444959999999</v>
      </c>
      <c r="L56" s="227">
        <v>3710.3601050000002</v>
      </c>
      <c r="M56" s="227">
        <v>1164.2843909999997</v>
      </c>
      <c r="N56" s="227">
        <v>650.02249200000006</v>
      </c>
      <c r="O56" s="227">
        <v>20.133769999999998</v>
      </c>
      <c r="P56" s="227">
        <v>629.88872200000003</v>
      </c>
      <c r="Q56" s="43"/>
      <c r="R56" s="44"/>
      <c r="S56" s="44"/>
      <c r="T56" s="44"/>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row>
    <row r="57" spans="1:48" s="13" customFormat="1" ht="18.75">
      <c r="A57" s="40">
        <v>49</v>
      </c>
      <c r="B57" s="50" t="s">
        <v>345</v>
      </c>
      <c r="C57" s="42">
        <v>114800.877157</v>
      </c>
      <c r="D57" s="42">
        <v>122835.084137</v>
      </c>
      <c r="E57" s="42">
        <v>-8034.2069800000027</v>
      </c>
      <c r="F57" s="42">
        <v>237635.96129399998</v>
      </c>
      <c r="G57" s="42">
        <v>4313.7169999999996</v>
      </c>
      <c r="H57" s="42">
        <v>5665.8128280000001</v>
      </c>
      <c r="I57" s="42">
        <v>-1352.0958280000004</v>
      </c>
      <c r="J57" s="42">
        <v>9979.5298279999988</v>
      </c>
      <c r="K57" s="42">
        <v>16</v>
      </c>
      <c r="L57" s="42">
        <v>4958</v>
      </c>
      <c r="M57" s="42">
        <v>-4942</v>
      </c>
      <c r="N57" s="42">
        <v>0</v>
      </c>
      <c r="O57" s="42">
        <v>0</v>
      </c>
      <c r="P57" s="42">
        <v>0</v>
      </c>
      <c r="Q57" s="43"/>
      <c r="R57" s="44"/>
      <c r="S57" s="44"/>
      <c r="T57" s="44"/>
    </row>
    <row r="58" spans="1:48" s="229" customFormat="1" ht="18.75">
      <c r="A58" s="228">
        <v>50</v>
      </c>
      <c r="B58" s="230" t="s">
        <v>159</v>
      </c>
      <c r="C58" s="227">
        <v>93950.894541999995</v>
      </c>
      <c r="D58" s="227">
        <v>95457.705837000001</v>
      </c>
      <c r="E58" s="227">
        <v>-1506.8112950000068</v>
      </c>
      <c r="F58" s="227">
        <v>189408.60037900001</v>
      </c>
      <c r="G58" s="227">
        <v>9326.8274180000008</v>
      </c>
      <c r="H58" s="227">
        <v>6689.7369280000003</v>
      </c>
      <c r="I58" s="227">
        <v>2637.0904900000005</v>
      </c>
      <c r="J58" s="227">
        <v>16016.564346000001</v>
      </c>
      <c r="K58" s="227">
        <v>2729.4937359999999</v>
      </c>
      <c r="L58" s="227">
        <v>2307.8941209999998</v>
      </c>
      <c r="M58" s="227">
        <v>421.59961500000009</v>
      </c>
      <c r="N58" s="227">
        <v>0</v>
      </c>
      <c r="O58" s="227">
        <v>90.468434000000002</v>
      </c>
      <c r="P58" s="227">
        <v>-90.468434000000002</v>
      </c>
      <c r="Q58" s="43"/>
      <c r="R58" s="44"/>
      <c r="S58" s="44"/>
      <c r="T58" s="44"/>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row>
    <row r="59" spans="1:48" s="13" customFormat="1" ht="18.75">
      <c r="A59" s="40">
        <v>51</v>
      </c>
      <c r="B59" s="50" t="s">
        <v>168</v>
      </c>
      <c r="C59" s="42">
        <v>88671.592030999993</v>
      </c>
      <c r="D59" s="42">
        <v>100042.019935</v>
      </c>
      <c r="E59" s="42">
        <v>-11370.427904000011</v>
      </c>
      <c r="F59" s="42">
        <v>188713.611966</v>
      </c>
      <c r="G59" s="42">
        <v>5880.7843890000004</v>
      </c>
      <c r="H59" s="42">
        <v>951.59214999999995</v>
      </c>
      <c r="I59" s="42">
        <v>4929.192239</v>
      </c>
      <c r="J59" s="42">
        <v>6832.3765390000008</v>
      </c>
      <c r="K59" s="42">
        <v>1377.519</v>
      </c>
      <c r="L59" s="42">
        <v>11503.754961000001</v>
      </c>
      <c r="M59" s="42">
        <v>-10126.235961</v>
      </c>
      <c r="N59" s="42">
        <v>0</v>
      </c>
      <c r="O59" s="42">
        <v>26.9634</v>
      </c>
      <c r="P59" s="42">
        <v>-26.9634</v>
      </c>
      <c r="Q59" s="43"/>
      <c r="R59" s="44"/>
      <c r="S59" s="44"/>
      <c r="T59" s="44"/>
    </row>
    <row r="60" spans="1:48" s="229" customFormat="1" ht="18.75">
      <c r="A60" s="228">
        <v>52</v>
      </c>
      <c r="B60" s="230" t="s">
        <v>104</v>
      </c>
      <c r="C60" s="227">
        <v>84313.583570999996</v>
      </c>
      <c r="D60" s="227">
        <v>91607.033169000002</v>
      </c>
      <c r="E60" s="227">
        <v>-7293.4495980000065</v>
      </c>
      <c r="F60" s="227">
        <v>175920.61674</v>
      </c>
      <c r="G60" s="227">
        <v>9774.8140879999992</v>
      </c>
      <c r="H60" s="227">
        <v>8778.1103060000005</v>
      </c>
      <c r="I60" s="227">
        <v>996.70378199999868</v>
      </c>
      <c r="J60" s="227">
        <v>18552.924394000001</v>
      </c>
      <c r="K60" s="227">
        <v>2649</v>
      </c>
      <c r="L60" s="227">
        <v>10048</v>
      </c>
      <c r="M60" s="227">
        <v>-7399</v>
      </c>
      <c r="N60" s="227">
        <v>0</v>
      </c>
      <c r="O60" s="227">
        <v>0</v>
      </c>
      <c r="P60" s="227">
        <v>0</v>
      </c>
      <c r="Q60" s="43"/>
      <c r="R60" s="44"/>
      <c r="S60" s="44"/>
      <c r="T60" s="44"/>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row>
    <row r="61" spans="1:48" s="13" customFormat="1" ht="18.75">
      <c r="A61" s="40">
        <v>53</v>
      </c>
      <c r="B61" s="50" t="s">
        <v>187</v>
      </c>
      <c r="C61" s="42">
        <v>84305.585021999999</v>
      </c>
      <c r="D61" s="42">
        <v>85999.062990000006</v>
      </c>
      <c r="E61" s="42">
        <v>-1693.4779680000065</v>
      </c>
      <c r="F61" s="42">
        <v>170304.64801200002</v>
      </c>
      <c r="G61" s="42">
        <v>8478.8455419999991</v>
      </c>
      <c r="H61" s="42">
        <v>6933.5492039999999</v>
      </c>
      <c r="I61" s="42">
        <v>1545.2963379999992</v>
      </c>
      <c r="J61" s="42">
        <v>15412.394745999998</v>
      </c>
      <c r="K61" s="42">
        <v>1105.5950150000001</v>
      </c>
      <c r="L61" s="42">
        <v>1624.9508960000001</v>
      </c>
      <c r="M61" s="42">
        <v>-519.35588099999995</v>
      </c>
      <c r="N61" s="42">
        <v>0</v>
      </c>
      <c r="O61" s="42">
        <v>0</v>
      </c>
      <c r="P61" s="42">
        <v>0</v>
      </c>
      <c r="Q61" s="43"/>
      <c r="R61" s="44"/>
      <c r="S61" s="44"/>
      <c r="T61" s="44"/>
    </row>
    <row r="62" spans="1:48" s="229" customFormat="1" ht="18.75">
      <c r="A62" s="228">
        <v>54</v>
      </c>
      <c r="B62" s="230" t="s">
        <v>224</v>
      </c>
      <c r="C62" s="227">
        <v>83536.165062</v>
      </c>
      <c r="D62" s="227">
        <v>67738.421478999997</v>
      </c>
      <c r="E62" s="227">
        <v>15797.743583000003</v>
      </c>
      <c r="F62" s="227">
        <v>151274.586541</v>
      </c>
      <c r="G62" s="227">
        <v>3946.562457</v>
      </c>
      <c r="H62" s="227">
        <v>111.818882</v>
      </c>
      <c r="I62" s="227">
        <v>3834.743575</v>
      </c>
      <c r="J62" s="227">
        <v>4058.381339</v>
      </c>
      <c r="K62" s="227">
        <v>12754.364932</v>
      </c>
      <c r="L62" s="227">
        <v>730.35791900000004</v>
      </c>
      <c r="M62" s="227">
        <v>12024.007013</v>
      </c>
      <c r="N62" s="227">
        <v>400.07673</v>
      </c>
      <c r="O62" s="227">
        <v>32.149214999999998</v>
      </c>
      <c r="P62" s="227">
        <v>367.92751499999997</v>
      </c>
      <c r="Q62" s="43"/>
      <c r="R62" s="44"/>
      <c r="S62" s="44"/>
      <c r="T62" s="44"/>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row>
    <row r="63" spans="1:48" s="13" customFormat="1" ht="18.75">
      <c r="A63" s="40">
        <v>55</v>
      </c>
      <c r="B63" s="41" t="s">
        <v>321</v>
      </c>
      <c r="C63" s="42">
        <v>83314.966367000001</v>
      </c>
      <c r="D63" s="42">
        <v>78719.760876999993</v>
      </c>
      <c r="E63" s="42">
        <v>4595.2054900000076</v>
      </c>
      <c r="F63" s="42">
        <v>162034.72724400001</v>
      </c>
      <c r="G63" s="42">
        <v>8017.7775149999998</v>
      </c>
      <c r="H63" s="42">
        <v>8977.9243370000004</v>
      </c>
      <c r="I63" s="42">
        <v>-960.14682200000061</v>
      </c>
      <c r="J63" s="42">
        <v>16995.701851999998</v>
      </c>
      <c r="K63" s="42">
        <v>9716.2108110000008</v>
      </c>
      <c r="L63" s="42">
        <v>8095.9642940000003</v>
      </c>
      <c r="M63" s="42">
        <v>1620.2465170000005</v>
      </c>
      <c r="N63" s="42">
        <v>0</v>
      </c>
      <c r="O63" s="42">
        <v>0</v>
      </c>
      <c r="P63" s="42">
        <v>0</v>
      </c>
      <c r="Q63" s="43"/>
      <c r="R63" s="44"/>
      <c r="S63" s="44"/>
      <c r="T63" s="44"/>
    </row>
    <row r="64" spans="1:48" s="229" customFormat="1" ht="18.75">
      <c r="A64" s="228">
        <v>56</v>
      </c>
      <c r="B64" s="230" t="s">
        <v>213</v>
      </c>
      <c r="C64" s="227">
        <v>77356.057952000003</v>
      </c>
      <c r="D64" s="227">
        <v>77144.963073999999</v>
      </c>
      <c r="E64" s="227">
        <v>211.09487800000352</v>
      </c>
      <c r="F64" s="227">
        <v>154501.021026</v>
      </c>
      <c r="G64" s="227">
        <v>8383.1216050000003</v>
      </c>
      <c r="H64" s="227">
        <v>7612.0582260000001</v>
      </c>
      <c r="I64" s="227">
        <v>771.06337900000017</v>
      </c>
      <c r="J64" s="227">
        <v>15995.179831000001</v>
      </c>
      <c r="K64" s="227">
        <v>3357</v>
      </c>
      <c r="L64" s="227">
        <v>1731</v>
      </c>
      <c r="M64" s="227">
        <v>1626</v>
      </c>
      <c r="N64" s="227">
        <v>0</v>
      </c>
      <c r="O64" s="227">
        <v>152</v>
      </c>
      <c r="P64" s="227">
        <v>-152</v>
      </c>
      <c r="Q64" s="43"/>
      <c r="R64" s="44"/>
      <c r="S64" s="44"/>
      <c r="T64" s="44"/>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row>
    <row r="65" spans="1:48" s="13" customFormat="1" ht="18.75">
      <c r="A65" s="40">
        <v>57</v>
      </c>
      <c r="B65" s="41" t="s">
        <v>110</v>
      </c>
      <c r="C65" s="42">
        <v>75212.871702000004</v>
      </c>
      <c r="D65" s="42">
        <v>56596.276447999997</v>
      </c>
      <c r="E65" s="42">
        <v>18616.595254000007</v>
      </c>
      <c r="F65" s="42">
        <v>131809.14814999999</v>
      </c>
      <c r="G65" s="42">
        <v>5112.6153059999997</v>
      </c>
      <c r="H65" s="42">
        <v>5534.2200929999999</v>
      </c>
      <c r="I65" s="42">
        <v>-421.60478700000021</v>
      </c>
      <c r="J65" s="42">
        <v>10646.835399</v>
      </c>
      <c r="K65" s="42">
        <v>37314</v>
      </c>
      <c r="L65" s="42">
        <v>28132</v>
      </c>
      <c r="M65" s="42">
        <v>9182</v>
      </c>
      <c r="N65" s="42">
        <v>0</v>
      </c>
      <c r="O65" s="42">
        <v>0</v>
      </c>
      <c r="P65" s="42">
        <v>0</v>
      </c>
      <c r="Q65" s="43"/>
      <c r="R65" s="44"/>
      <c r="S65" s="44"/>
      <c r="T65" s="44"/>
    </row>
    <row r="66" spans="1:48" s="229" customFormat="1" ht="18.75">
      <c r="A66" s="228">
        <v>58</v>
      </c>
      <c r="B66" s="230" t="s">
        <v>306</v>
      </c>
      <c r="C66" s="227">
        <v>74025.740690000006</v>
      </c>
      <c r="D66" s="227">
        <v>65801.493468000001</v>
      </c>
      <c r="E66" s="227">
        <v>8224.2472220000054</v>
      </c>
      <c r="F66" s="227">
        <v>139827.23415800001</v>
      </c>
      <c r="G66" s="227">
        <v>15844.258935</v>
      </c>
      <c r="H66" s="227">
        <v>4459.898623</v>
      </c>
      <c r="I66" s="227">
        <v>11384.360312000001</v>
      </c>
      <c r="J66" s="227">
        <v>20304.157557999999</v>
      </c>
      <c r="K66" s="227">
        <v>11285.548553000001</v>
      </c>
      <c r="L66" s="227">
        <v>9082.7184230000003</v>
      </c>
      <c r="M66" s="227">
        <v>2202.8301300000003</v>
      </c>
      <c r="N66" s="227">
        <v>3964.3361629999999</v>
      </c>
      <c r="O66" s="227">
        <v>0</v>
      </c>
      <c r="P66" s="227">
        <v>3964.3361629999999</v>
      </c>
      <c r="Q66" s="43"/>
      <c r="R66" s="44"/>
      <c r="S66" s="44"/>
      <c r="T66" s="44"/>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row>
    <row r="67" spans="1:48" s="13" customFormat="1" ht="18.75">
      <c r="A67" s="40">
        <v>59</v>
      </c>
      <c r="B67" s="41" t="s">
        <v>219</v>
      </c>
      <c r="C67" s="42">
        <v>70656.001847000007</v>
      </c>
      <c r="D67" s="42">
        <v>87004.753647999998</v>
      </c>
      <c r="E67" s="42">
        <v>-16348.751800999991</v>
      </c>
      <c r="F67" s="42">
        <v>157660.75549499999</v>
      </c>
      <c r="G67" s="42">
        <v>6730.6391279999998</v>
      </c>
      <c r="H67" s="42">
        <v>4577.4478779999999</v>
      </c>
      <c r="I67" s="42">
        <v>2153.1912499999999</v>
      </c>
      <c r="J67" s="42">
        <v>11308.087006</v>
      </c>
      <c r="K67" s="42">
        <v>4867</v>
      </c>
      <c r="L67" s="42">
        <v>19149</v>
      </c>
      <c r="M67" s="42">
        <v>-14282</v>
      </c>
      <c r="N67" s="42">
        <v>0</v>
      </c>
      <c r="O67" s="42">
        <v>0</v>
      </c>
      <c r="P67" s="42">
        <v>0</v>
      </c>
      <c r="Q67" s="43"/>
      <c r="R67" s="44"/>
      <c r="S67" s="44"/>
      <c r="T67" s="44"/>
    </row>
    <row r="68" spans="1:48" s="229" customFormat="1" ht="18.75">
      <c r="A68" s="228">
        <v>60</v>
      </c>
      <c r="B68" s="230" t="s">
        <v>228</v>
      </c>
      <c r="C68" s="227">
        <v>70413.236019000004</v>
      </c>
      <c r="D68" s="227">
        <v>51601.273729</v>
      </c>
      <c r="E68" s="227">
        <v>18811.962290000003</v>
      </c>
      <c r="F68" s="227">
        <v>122014.50974800001</v>
      </c>
      <c r="G68" s="227">
        <v>6510.2017779999996</v>
      </c>
      <c r="H68" s="227">
        <v>4123.456666</v>
      </c>
      <c r="I68" s="227">
        <v>2386.7451119999996</v>
      </c>
      <c r="J68" s="227">
        <v>10633.658444000001</v>
      </c>
      <c r="K68" s="227">
        <v>18827.562252</v>
      </c>
      <c r="L68" s="227">
        <v>476.494417</v>
      </c>
      <c r="M68" s="227">
        <v>18351.067834999998</v>
      </c>
      <c r="N68" s="227">
        <v>0</v>
      </c>
      <c r="O68" s="227">
        <v>0</v>
      </c>
      <c r="P68" s="227">
        <v>0</v>
      </c>
      <c r="Q68" s="43"/>
      <c r="R68" s="44"/>
      <c r="S68" s="44"/>
      <c r="T68" s="44"/>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row>
    <row r="69" spans="1:48" s="13" customFormat="1" ht="18.75">
      <c r="A69" s="40">
        <v>61</v>
      </c>
      <c r="B69" s="41" t="s">
        <v>126</v>
      </c>
      <c r="C69" s="42">
        <v>69058.112838000001</v>
      </c>
      <c r="D69" s="42">
        <v>73994.713222999999</v>
      </c>
      <c r="E69" s="42">
        <v>-4936.6003849999979</v>
      </c>
      <c r="F69" s="42">
        <v>143052.826061</v>
      </c>
      <c r="G69" s="42">
        <v>7009.0110290000002</v>
      </c>
      <c r="H69" s="42">
        <v>5992.2499449999996</v>
      </c>
      <c r="I69" s="42">
        <v>1016.7610840000007</v>
      </c>
      <c r="J69" s="42">
        <v>13001.260974000001</v>
      </c>
      <c r="K69" s="42">
        <v>6784</v>
      </c>
      <c r="L69" s="42">
        <v>19063</v>
      </c>
      <c r="M69" s="42">
        <v>-12279</v>
      </c>
      <c r="N69" s="42">
        <v>1023</v>
      </c>
      <c r="O69" s="42">
        <v>164</v>
      </c>
      <c r="P69" s="42">
        <v>859</v>
      </c>
      <c r="Q69" s="43"/>
      <c r="R69" s="44"/>
      <c r="S69" s="44"/>
      <c r="T69" s="44"/>
    </row>
    <row r="70" spans="1:48" s="229" customFormat="1" ht="18.75">
      <c r="A70" s="228">
        <v>62</v>
      </c>
      <c r="B70" s="230" t="s">
        <v>189</v>
      </c>
      <c r="C70" s="227">
        <v>65791.518416000006</v>
      </c>
      <c r="D70" s="227">
        <v>68193.203284000003</v>
      </c>
      <c r="E70" s="227">
        <v>-2401.6848679999966</v>
      </c>
      <c r="F70" s="227">
        <v>133984.72169999999</v>
      </c>
      <c r="G70" s="227">
        <v>4112.2</v>
      </c>
      <c r="H70" s="227">
        <v>3233.3225889999999</v>
      </c>
      <c r="I70" s="227">
        <v>878.87741099999994</v>
      </c>
      <c r="J70" s="227">
        <v>7345.5225890000002</v>
      </c>
      <c r="K70" s="227">
        <v>731</v>
      </c>
      <c r="L70" s="227">
        <v>3446</v>
      </c>
      <c r="M70" s="227">
        <v>-2715</v>
      </c>
      <c r="N70" s="227">
        <v>49</v>
      </c>
      <c r="O70" s="227">
        <v>28</v>
      </c>
      <c r="P70" s="227">
        <v>21</v>
      </c>
      <c r="Q70" s="43"/>
      <c r="R70" s="44"/>
      <c r="S70" s="44"/>
      <c r="T70" s="44"/>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row>
    <row r="71" spans="1:48" s="13" customFormat="1" ht="18.75">
      <c r="A71" s="40">
        <v>63</v>
      </c>
      <c r="B71" s="41" t="s">
        <v>232</v>
      </c>
      <c r="C71" s="42">
        <v>63818.947950000002</v>
      </c>
      <c r="D71" s="42">
        <v>49007.573101000002</v>
      </c>
      <c r="E71" s="42">
        <v>14811.374849</v>
      </c>
      <c r="F71" s="42">
        <v>112826.521051</v>
      </c>
      <c r="G71" s="42">
        <v>6544.0808779999998</v>
      </c>
      <c r="H71" s="42">
        <v>5452.7160789999998</v>
      </c>
      <c r="I71" s="42">
        <v>1091.3647989999999</v>
      </c>
      <c r="J71" s="42">
        <v>11996.796956999999</v>
      </c>
      <c r="K71" s="42">
        <v>18951.598864</v>
      </c>
      <c r="L71" s="42">
        <v>5021.4005649999999</v>
      </c>
      <c r="M71" s="42">
        <v>13930.198299</v>
      </c>
      <c r="N71" s="42">
        <v>190.122456</v>
      </c>
      <c r="O71" s="42">
        <v>154.51068599999999</v>
      </c>
      <c r="P71" s="42">
        <v>35.611770000000007</v>
      </c>
      <c r="Q71" s="43"/>
      <c r="R71" s="44"/>
      <c r="S71" s="44"/>
      <c r="T71" s="44"/>
    </row>
    <row r="72" spans="1:48" s="229" customFormat="1" ht="18.75">
      <c r="A72" s="228">
        <v>64</v>
      </c>
      <c r="B72" s="230" t="s">
        <v>200</v>
      </c>
      <c r="C72" s="227">
        <v>63217.036507999997</v>
      </c>
      <c r="D72" s="227">
        <v>57981.034045</v>
      </c>
      <c r="E72" s="227">
        <v>5236.0024629999971</v>
      </c>
      <c r="F72" s="227">
        <v>121198.070553</v>
      </c>
      <c r="G72" s="227">
        <v>8368.3037459999996</v>
      </c>
      <c r="H72" s="227">
        <v>5691.7093260000001</v>
      </c>
      <c r="I72" s="227">
        <v>2676.5944199999994</v>
      </c>
      <c r="J72" s="227">
        <v>14060.013072</v>
      </c>
      <c r="K72" s="227">
        <v>25643</v>
      </c>
      <c r="L72" s="227">
        <v>19485</v>
      </c>
      <c r="M72" s="227">
        <v>6158</v>
      </c>
      <c r="N72" s="227">
        <v>3976</v>
      </c>
      <c r="O72" s="227">
        <v>1124</v>
      </c>
      <c r="P72" s="227">
        <v>2852</v>
      </c>
      <c r="Q72" s="43"/>
      <c r="R72" s="44"/>
      <c r="S72" s="44"/>
      <c r="T72" s="44"/>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row>
    <row r="73" spans="1:48" s="13" customFormat="1" ht="18.75">
      <c r="A73" s="40">
        <v>65</v>
      </c>
      <c r="B73" s="41" t="s">
        <v>207</v>
      </c>
      <c r="C73" s="42">
        <v>62291.707789</v>
      </c>
      <c r="D73" s="42">
        <v>63405.681101000002</v>
      </c>
      <c r="E73" s="42">
        <v>-1113.9733120000019</v>
      </c>
      <c r="F73" s="42">
        <v>125697.38889</v>
      </c>
      <c r="G73" s="42">
        <v>0</v>
      </c>
      <c r="H73" s="42">
        <v>0</v>
      </c>
      <c r="I73" s="42">
        <v>0</v>
      </c>
      <c r="J73" s="42">
        <v>0</v>
      </c>
      <c r="K73" s="42">
        <v>2843</v>
      </c>
      <c r="L73" s="42">
        <v>2797</v>
      </c>
      <c r="M73" s="42">
        <v>46</v>
      </c>
      <c r="N73" s="42">
        <v>0</v>
      </c>
      <c r="O73" s="42">
        <v>0</v>
      </c>
      <c r="P73" s="42">
        <v>0</v>
      </c>
      <c r="Q73" s="43"/>
      <c r="R73" s="44"/>
      <c r="S73" s="44"/>
      <c r="T73" s="44"/>
    </row>
    <row r="74" spans="1:48" s="229" customFormat="1" ht="18.75">
      <c r="A74" s="228">
        <v>66</v>
      </c>
      <c r="B74" s="230" t="s">
        <v>118</v>
      </c>
      <c r="C74" s="227">
        <v>58883.913647000001</v>
      </c>
      <c r="D74" s="227">
        <v>81882.672590999995</v>
      </c>
      <c r="E74" s="227">
        <v>-22998.758943999994</v>
      </c>
      <c r="F74" s="227">
        <v>140766.58623799999</v>
      </c>
      <c r="G74" s="227">
        <v>6909.009908</v>
      </c>
      <c r="H74" s="227">
        <v>3427.984148</v>
      </c>
      <c r="I74" s="227">
        <v>3481.02576</v>
      </c>
      <c r="J74" s="227">
        <v>10336.994056</v>
      </c>
      <c r="K74" s="227">
        <v>15736.311064</v>
      </c>
      <c r="L74" s="227">
        <v>46357.725446999997</v>
      </c>
      <c r="M74" s="227">
        <v>-30621.414382999996</v>
      </c>
      <c r="N74" s="227">
        <v>376.647558</v>
      </c>
      <c r="O74" s="227">
        <v>0</v>
      </c>
      <c r="P74" s="227">
        <v>376.647558</v>
      </c>
      <c r="Q74" s="43"/>
      <c r="R74" s="44"/>
      <c r="S74" s="44"/>
      <c r="T74" s="44"/>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row>
    <row r="75" spans="1:48" s="13" customFormat="1" ht="18.75">
      <c r="A75" s="40">
        <v>67</v>
      </c>
      <c r="B75" s="50" t="s">
        <v>112</v>
      </c>
      <c r="C75" s="42">
        <v>55404.983991000001</v>
      </c>
      <c r="D75" s="42">
        <v>61218.712813999999</v>
      </c>
      <c r="E75" s="42">
        <v>-5813.7288229999976</v>
      </c>
      <c r="F75" s="42">
        <v>116623.696805</v>
      </c>
      <c r="G75" s="42">
        <v>3750</v>
      </c>
      <c r="H75" s="42">
        <v>857.89962500000001</v>
      </c>
      <c r="I75" s="42">
        <v>2892.100375</v>
      </c>
      <c r="J75" s="42">
        <v>4607.899625</v>
      </c>
      <c r="K75" s="42">
        <v>297</v>
      </c>
      <c r="L75" s="42">
        <v>5248</v>
      </c>
      <c r="M75" s="42">
        <v>-4951</v>
      </c>
      <c r="N75" s="42">
        <v>0</v>
      </c>
      <c r="O75" s="42">
        <v>4192</v>
      </c>
      <c r="P75" s="42">
        <v>-4192</v>
      </c>
      <c r="Q75" s="43"/>
      <c r="R75" s="44"/>
      <c r="S75" s="44"/>
      <c r="T75" s="44"/>
    </row>
    <row r="76" spans="1:48" s="229" customFormat="1" ht="18.75">
      <c r="A76" s="228">
        <v>68</v>
      </c>
      <c r="B76" s="230" t="s">
        <v>151</v>
      </c>
      <c r="C76" s="227">
        <v>52568.041732999998</v>
      </c>
      <c r="D76" s="227">
        <v>65131.462872999997</v>
      </c>
      <c r="E76" s="227">
        <v>-12563.421139999999</v>
      </c>
      <c r="F76" s="227">
        <v>117699.504606</v>
      </c>
      <c r="G76" s="227">
        <v>6808.35</v>
      </c>
      <c r="H76" s="227">
        <v>5533.7385899999999</v>
      </c>
      <c r="I76" s="227">
        <v>1274.6114100000004</v>
      </c>
      <c r="J76" s="227">
        <v>12342.088589999999</v>
      </c>
      <c r="K76" s="227">
        <v>3303</v>
      </c>
      <c r="L76" s="227">
        <v>15390</v>
      </c>
      <c r="M76" s="227">
        <v>-12087</v>
      </c>
      <c r="N76" s="227">
        <v>38</v>
      </c>
      <c r="O76" s="227">
        <v>398</v>
      </c>
      <c r="P76" s="227">
        <v>-360</v>
      </c>
      <c r="Q76" s="43"/>
      <c r="R76" s="44"/>
      <c r="S76" s="44"/>
      <c r="T76" s="44"/>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row>
    <row r="77" spans="1:48" s="13" customFormat="1" ht="18.75">
      <c r="A77" s="40">
        <v>69</v>
      </c>
      <c r="B77" s="50" t="s">
        <v>347</v>
      </c>
      <c r="C77" s="42">
        <v>46451.956705999997</v>
      </c>
      <c r="D77" s="42">
        <v>47986.361293000002</v>
      </c>
      <c r="E77" s="42">
        <v>-1534.4045870000045</v>
      </c>
      <c r="F77" s="42">
        <v>94438.317998999992</v>
      </c>
      <c r="G77" s="42">
        <v>4127.1264209999999</v>
      </c>
      <c r="H77" s="42">
        <v>2749.1952580000002</v>
      </c>
      <c r="I77" s="42">
        <v>1377.9311629999997</v>
      </c>
      <c r="J77" s="42">
        <v>6876.3216790000006</v>
      </c>
      <c r="K77" s="42">
        <v>685.80396800000005</v>
      </c>
      <c r="L77" s="42">
        <v>2751.3882870000002</v>
      </c>
      <c r="M77" s="42">
        <v>-2065.5843190000001</v>
      </c>
      <c r="N77" s="42">
        <v>295.286652</v>
      </c>
      <c r="O77" s="42">
        <v>0</v>
      </c>
      <c r="P77" s="42">
        <v>295.286652</v>
      </c>
      <c r="Q77" s="43"/>
      <c r="R77" s="44"/>
      <c r="S77" s="44"/>
      <c r="T77" s="44"/>
    </row>
    <row r="78" spans="1:48" s="229" customFormat="1" ht="18.75">
      <c r="A78" s="228">
        <v>70</v>
      </c>
      <c r="B78" s="230" t="s">
        <v>211</v>
      </c>
      <c r="C78" s="227">
        <v>43149.690651999997</v>
      </c>
      <c r="D78" s="227">
        <v>40878.974490000001</v>
      </c>
      <c r="E78" s="227">
        <v>2270.716161999997</v>
      </c>
      <c r="F78" s="227">
        <v>84028.665141999998</v>
      </c>
      <c r="G78" s="227">
        <v>3294.460709</v>
      </c>
      <c r="H78" s="227">
        <v>2514.2239709999999</v>
      </c>
      <c r="I78" s="227">
        <v>780.23673800000006</v>
      </c>
      <c r="J78" s="227">
        <v>5808.6846800000003</v>
      </c>
      <c r="K78" s="227">
        <v>70</v>
      </c>
      <c r="L78" s="227">
        <v>130</v>
      </c>
      <c r="M78" s="227">
        <v>-60</v>
      </c>
      <c r="N78" s="227">
        <v>0</v>
      </c>
      <c r="O78" s="227">
        <v>0</v>
      </c>
      <c r="P78" s="227">
        <v>0</v>
      </c>
      <c r="Q78" s="43"/>
      <c r="R78" s="44"/>
      <c r="S78" s="44"/>
      <c r="T78" s="44"/>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row>
    <row r="79" spans="1:48" s="13" customFormat="1" ht="18.75">
      <c r="A79" s="40">
        <v>71</v>
      </c>
      <c r="B79" s="41" t="s">
        <v>131</v>
      </c>
      <c r="C79" s="42">
        <v>40649.411873999998</v>
      </c>
      <c r="D79" s="42">
        <v>50610.855885999998</v>
      </c>
      <c r="E79" s="42">
        <v>-9961.4440119999999</v>
      </c>
      <c r="F79" s="42">
        <v>91260.267759999988</v>
      </c>
      <c r="G79" s="42">
        <v>3681.3607499999998</v>
      </c>
      <c r="H79" s="42">
        <v>5161.5842190000003</v>
      </c>
      <c r="I79" s="42">
        <v>-1480.2234690000005</v>
      </c>
      <c r="J79" s="42">
        <v>8842.9449690000001</v>
      </c>
      <c r="K79" s="42">
        <v>0</v>
      </c>
      <c r="L79" s="42">
        <v>2636.082504</v>
      </c>
      <c r="M79" s="42">
        <v>-2636.082504</v>
      </c>
      <c r="N79" s="42">
        <v>0</v>
      </c>
      <c r="O79" s="42">
        <v>0</v>
      </c>
      <c r="P79" s="42">
        <v>0</v>
      </c>
      <c r="Q79" s="43"/>
      <c r="R79" s="44"/>
      <c r="S79" s="44"/>
      <c r="T79" s="44"/>
    </row>
    <row r="80" spans="1:48" s="229" customFormat="1" ht="18.75">
      <c r="A80" s="228">
        <v>72</v>
      </c>
      <c r="B80" s="230" t="s">
        <v>258</v>
      </c>
      <c r="C80" s="227">
        <v>37074.458794999999</v>
      </c>
      <c r="D80" s="227">
        <v>3783.1264700000002</v>
      </c>
      <c r="E80" s="227">
        <v>33291.332324999996</v>
      </c>
      <c r="F80" s="227">
        <v>40857.585265000002</v>
      </c>
      <c r="G80" s="227">
        <v>8800.3363790000003</v>
      </c>
      <c r="H80" s="227">
        <v>2874.953747</v>
      </c>
      <c r="I80" s="227">
        <v>5925.3826320000007</v>
      </c>
      <c r="J80" s="227">
        <v>11675.290126</v>
      </c>
      <c r="K80" s="227">
        <v>52134.892146999999</v>
      </c>
      <c r="L80" s="227">
        <v>2026.2648589999999</v>
      </c>
      <c r="M80" s="227">
        <v>50108.627287999996</v>
      </c>
      <c r="N80" s="227">
        <v>1269.078974</v>
      </c>
      <c r="O80" s="227">
        <v>1132.7588490000001</v>
      </c>
      <c r="P80" s="227">
        <v>136.32012499999996</v>
      </c>
      <c r="Q80" s="43"/>
      <c r="R80" s="44"/>
      <c r="S80" s="44"/>
      <c r="T80" s="44"/>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row>
    <row r="81" spans="1:48" s="13" customFormat="1" ht="18.75">
      <c r="A81" s="40">
        <v>73</v>
      </c>
      <c r="B81" s="50" t="s">
        <v>245</v>
      </c>
      <c r="C81" s="42">
        <v>36776.237448</v>
      </c>
      <c r="D81" s="42">
        <v>30572.843622</v>
      </c>
      <c r="E81" s="42">
        <v>6203.3938259999995</v>
      </c>
      <c r="F81" s="42">
        <v>67349.08107</v>
      </c>
      <c r="G81" s="42">
        <v>1714.5925950000001</v>
      </c>
      <c r="H81" s="42">
        <v>0</v>
      </c>
      <c r="I81" s="42">
        <v>1714.5925950000001</v>
      </c>
      <c r="J81" s="42">
        <v>1714.5925950000001</v>
      </c>
      <c r="K81" s="42">
        <v>11726</v>
      </c>
      <c r="L81" s="42">
        <v>6360</v>
      </c>
      <c r="M81" s="42">
        <v>5366</v>
      </c>
      <c r="N81" s="42">
        <v>395</v>
      </c>
      <c r="O81" s="42">
        <v>1026</v>
      </c>
      <c r="P81" s="42">
        <v>-631</v>
      </c>
      <c r="Q81" s="43"/>
      <c r="R81" s="44"/>
      <c r="S81" s="44"/>
      <c r="T81" s="44"/>
    </row>
    <row r="82" spans="1:48" s="229" customFormat="1" ht="18.75">
      <c r="A82" s="228">
        <v>74</v>
      </c>
      <c r="B82" s="230" t="s">
        <v>222</v>
      </c>
      <c r="C82" s="227">
        <v>36195.468934999997</v>
      </c>
      <c r="D82" s="227">
        <v>35389.232515000003</v>
      </c>
      <c r="E82" s="227">
        <v>806.23641999999381</v>
      </c>
      <c r="F82" s="227">
        <v>71584.701449999993</v>
      </c>
      <c r="G82" s="227">
        <v>4839.348328</v>
      </c>
      <c r="H82" s="227">
        <v>2461.7091209999999</v>
      </c>
      <c r="I82" s="227">
        <v>2377.6392070000002</v>
      </c>
      <c r="J82" s="227">
        <v>7301.0574489999999</v>
      </c>
      <c r="K82" s="227">
        <v>85.845145000000002</v>
      </c>
      <c r="L82" s="227">
        <v>546.24046999999996</v>
      </c>
      <c r="M82" s="227">
        <v>-460.39532499999996</v>
      </c>
      <c r="N82" s="227">
        <v>0</v>
      </c>
      <c r="O82" s="227">
        <v>39.463590000000003</v>
      </c>
      <c r="P82" s="227">
        <v>-39.463590000000003</v>
      </c>
      <c r="Q82" s="43"/>
      <c r="R82" s="44"/>
      <c r="S82" s="44"/>
      <c r="T82" s="44"/>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row>
    <row r="83" spans="1:48" s="13" customFormat="1" ht="18.75">
      <c r="A83" s="40">
        <v>75</v>
      </c>
      <c r="B83" s="41" t="s">
        <v>161</v>
      </c>
      <c r="C83" s="42">
        <v>35600.997521999998</v>
      </c>
      <c r="D83" s="42">
        <v>39332.591947000001</v>
      </c>
      <c r="E83" s="42">
        <v>-3731.594425000003</v>
      </c>
      <c r="F83" s="42">
        <v>74933.589468999999</v>
      </c>
      <c r="G83" s="42">
        <v>4439.842447</v>
      </c>
      <c r="H83" s="42">
        <v>2739.326356</v>
      </c>
      <c r="I83" s="42">
        <v>1700.516091</v>
      </c>
      <c r="J83" s="42">
        <v>7179.1688030000005</v>
      </c>
      <c r="K83" s="42">
        <v>328.53464200000002</v>
      </c>
      <c r="L83" s="42">
        <v>1157.4898659999999</v>
      </c>
      <c r="M83" s="42">
        <v>-828.95522399999982</v>
      </c>
      <c r="N83" s="42">
        <v>151.33833000000001</v>
      </c>
      <c r="O83" s="42">
        <v>0</v>
      </c>
      <c r="P83" s="42">
        <v>151.33833000000001</v>
      </c>
      <c r="Q83" s="43"/>
      <c r="R83" s="44"/>
      <c r="S83" s="44"/>
      <c r="T83" s="44"/>
    </row>
    <row r="84" spans="1:48" s="229" customFormat="1" ht="18.75">
      <c r="A84" s="228">
        <v>76</v>
      </c>
      <c r="B84" s="230" t="s">
        <v>194</v>
      </c>
      <c r="C84" s="227">
        <v>34945.593766999998</v>
      </c>
      <c r="D84" s="227">
        <v>34080.226592999999</v>
      </c>
      <c r="E84" s="227">
        <v>865.36717399999907</v>
      </c>
      <c r="F84" s="227">
        <v>69025.820359999998</v>
      </c>
      <c r="G84" s="227">
        <v>2611.0892290000002</v>
      </c>
      <c r="H84" s="227">
        <v>2238.037292</v>
      </c>
      <c r="I84" s="227">
        <v>373.05193700000018</v>
      </c>
      <c r="J84" s="227">
        <v>4849.1265210000001</v>
      </c>
      <c r="K84" s="227">
        <v>9613</v>
      </c>
      <c r="L84" s="227">
        <v>9214</v>
      </c>
      <c r="M84" s="227">
        <v>399</v>
      </c>
      <c r="N84" s="227">
        <v>1199</v>
      </c>
      <c r="O84" s="227">
        <v>1346</v>
      </c>
      <c r="P84" s="227">
        <v>-147</v>
      </c>
      <c r="Q84" s="43"/>
      <c r="R84" s="44"/>
      <c r="S84" s="44"/>
      <c r="T84" s="44"/>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row>
    <row r="85" spans="1:48" s="13" customFormat="1" ht="18.75">
      <c r="A85" s="40">
        <v>77</v>
      </c>
      <c r="B85" s="41" t="s">
        <v>128</v>
      </c>
      <c r="C85" s="42">
        <v>34702.335957000003</v>
      </c>
      <c r="D85" s="42">
        <v>34635.334051999998</v>
      </c>
      <c r="E85" s="42">
        <v>67.001905000004626</v>
      </c>
      <c r="F85" s="42">
        <v>69337.670008999994</v>
      </c>
      <c r="G85" s="42">
        <v>2471.4379640000002</v>
      </c>
      <c r="H85" s="42">
        <v>648.31518400000004</v>
      </c>
      <c r="I85" s="42">
        <v>1823.1227800000001</v>
      </c>
      <c r="J85" s="42">
        <v>3119.7531480000002</v>
      </c>
      <c r="K85" s="42">
        <v>582</v>
      </c>
      <c r="L85" s="42">
        <v>2206</v>
      </c>
      <c r="M85" s="42">
        <v>-1624</v>
      </c>
      <c r="N85" s="42">
        <v>0</v>
      </c>
      <c r="O85" s="42">
        <v>0</v>
      </c>
      <c r="P85" s="42">
        <v>0</v>
      </c>
      <c r="Q85" s="43"/>
      <c r="R85" s="44"/>
      <c r="S85" s="44"/>
      <c r="T85" s="44"/>
    </row>
    <row r="86" spans="1:48" s="229" customFormat="1" ht="18.75">
      <c r="A86" s="228">
        <v>78</v>
      </c>
      <c r="B86" s="230" t="s">
        <v>178</v>
      </c>
      <c r="C86" s="227">
        <v>33308.201610999997</v>
      </c>
      <c r="D86" s="227">
        <v>32985.317469000001</v>
      </c>
      <c r="E86" s="227">
        <v>322.88414199999534</v>
      </c>
      <c r="F86" s="227">
        <v>66293.519079999998</v>
      </c>
      <c r="G86" s="227">
        <v>4295.8779400000003</v>
      </c>
      <c r="H86" s="227">
        <v>3045.8191670000001</v>
      </c>
      <c r="I86" s="227">
        <v>1250.0587730000002</v>
      </c>
      <c r="J86" s="227">
        <v>7341.697107</v>
      </c>
      <c r="K86" s="227">
        <v>1577</v>
      </c>
      <c r="L86" s="227">
        <v>3637</v>
      </c>
      <c r="M86" s="227">
        <v>-2060</v>
      </c>
      <c r="N86" s="227">
        <v>0</v>
      </c>
      <c r="O86" s="227">
        <v>0</v>
      </c>
      <c r="P86" s="227">
        <v>0</v>
      </c>
      <c r="Q86" s="43"/>
      <c r="R86" s="44"/>
      <c r="S86" s="44"/>
      <c r="T86" s="44"/>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row>
    <row r="87" spans="1:48" s="13" customFormat="1" ht="18.75">
      <c r="A87" s="40">
        <v>79</v>
      </c>
      <c r="B87" s="50" t="s">
        <v>230</v>
      </c>
      <c r="C87" s="42">
        <v>30695.046987000002</v>
      </c>
      <c r="D87" s="42">
        <v>17663.284829</v>
      </c>
      <c r="E87" s="42">
        <v>13031.762158000001</v>
      </c>
      <c r="F87" s="42">
        <v>48358.331816000005</v>
      </c>
      <c r="G87" s="42">
        <v>3866.4929339999999</v>
      </c>
      <c r="H87" s="42">
        <v>3479.4160700000002</v>
      </c>
      <c r="I87" s="42">
        <v>387.07686399999966</v>
      </c>
      <c r="J87" s="42">
        <v>7345.9090040000001</v>
      </c>
      <c r="K87" s="42">
        <v>19240.618211000001</v>
      </c>
      <c r="L87" s="42">
        <v>6050.1417680000004</v>
      </c>
      <c r="M87" s="42">
        <v>13190.476443</v>
      </c>
      <c r="N87" s="42">
        <v>99.641549999999995</v>
      </c>
      <c r="O87" s="42">
        <v>280.90825100000001</v>
      </c>
      <c r="P87" s="42">
        <v>-181.26670100000001</v>
      </c>
      <c r="Q87" s="43"/>
      <c r="R87" s="44"/>
      <c r="S87" s="44"/>
      <c r="T87" s="44"/>
    </row>
    <row r="88" spans="1:48" s="229" customFormat="1" ht="18.75">
      <c r="A88" s="228">
        <v>80</v>
      </c>
      <c r="B88" s="230" t="s">
        <v>346</v>
      </c>
      <c r="C88" s="227">
        <v>28400.040956000001</v>
      </c>
      <c r="D88" s="227">
        <v>28952.190622999999</v>
      </c>
      <c r="E88" s="227">
        <v>-552.14966699999786</v>
      </c>
      <c r="F88" s="227">
        <v>57352.231578999999</v>
      </c>
      <c r="G88" s="227">
        <v>3147.2434079999998</v>
      </c>
      <c r="H88" s="227">
        <v>1626.903102</v>
      </c>
      <c r="I88" s="227">
        <v>1520.3403059999998</v>
      </c>
      <c r="J88" s="227">
        <v>4774.1465099999996</v>
      </c>
      <c r="K88" s="227">
        <v>672.76747599999999</v>
      </c>
      <c r="L88" s="227">
        <v>755.72882000000004</v>
      </c>
      <c r="M88" s="227">
        <v>-82.961344000000054</v>
      </c>
      <c r="N88" s="227">
        <v>0</v>
      </c>
      <c r="O88" s="227">
        <v>0</v>
      </c>
      <c r="P88" s="227">
        <v>0</v>
      </c>
      <c r="Q88" s="43"/>
      <c r="R88" s="44"/>
      <c r="S88" s="44"/>
      <c r="T88" s="44"/>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row>
    <row r="89" spans="1:48" s="13" customFormat="1" ht="18.75">
      <c r="A89" s="40">
        <v>81</v>
      </c>
      <c r="B89" s="41" t="s">
        <v>192</v>
      </c>
      <c r="C89" s="42">
        <v>26520.375760999999</v>
      </c>
      <c r="D89" s="42">
        <v>28815.271230999999</v>
      </c>
      <c r="E89" s="42">
        <v>-2294.8954699999995</v>
      </c>
      <c r="F89" s="42">
        <v>55335.646991999994</v>
      </c>
      <c r="G89" s="42">
        <v>4447.1736840000003</v>
      </c>
      <c r="H89" s="42">
        <v>1306.2106799999999</v>
      </c>
      <c r="I89" s="42">
        <v>3140.9630040000002</v>
      </c>
      <c r="J89" s="42">
        <v>5753.3843640000005</v>
      </c>
      <c r="K89" s="42">
        <v>16</v>
      </c>
      <c r="L89" s="42">
        <v>3138</v>
      </c>
      <c r="M89" s="42">
        <v>-3122</v>
      </c>
      <c r="N89" s="42">
        <v>0</v>
      </c>
      <c r="O89" s="42">
        <v>0</v>
      </c>
      <c r="P89" s="42">
        <v>0</v>
      </c>
      <c r="Q89" s="43"/>
      <c r="R89" s="44"/>
      <c r="S89" s="44"/>
      <c r="T89" s="44"/>
    </row>
    <row r="90" spans="1:48" s="229" customFormat="1" ht="18.75">
      <c r="A90" s="228">
        <v>82</v>
      </c>
      <c r="B90" s="230" t="s">
        <v>123</v>
      </c>
      <c r="C90" s="227">
        <v>24318.41329</v>
      </c>
      <c r="D90" s="227">
        <v>23141.288224</v>
      </c>
      <c r="E90" s="227">
        <v>1177.1250660000005</v>
      </c>
      <c r="F90" s="227">
        <v>47459.701514</v>
      </c>
      <c r="G90" s="227">
        <v>1050</v>
      </c>
      <c r="H90" s="227">
        <v>1028</v>
      </c>
      <c r="I90" s="227">
        <v>22</v>
      </c>
      <c r="J90" s="227">
        <v>2078</v>
      </c>
      <c r="K90" s="227">
        <v>3499</v>
      </c>
      <c r="L90" s="227">
        <v>107</v>
      </c>
      <c r="M90" s="227">
        <v>3392</v>
      </c>
      <c r="N90" s="227">
        <v>0</v>
      </c>
      <c r="O90" s="227">
        <v>0</v>
      </c>
      <c r="P90" s="227">
        <v>0</v>
      </c>
      <c r="Q90" s="43"/>
      <c r="R90" s="44"/>
      <c r="S90" s="44"/>
      <c r="T90" s="44"/>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row>
    <row r="91" spans="1:48" s="13" customFormat="1" ht="18.75">
      <c r="A91" s="40">
        <v>83</v>
      </c>
      <c r="B91" s="41" t="s">
        <v>149</v>
      </c>
      <c r="C91" s="42">
        <v>24202.162451</v>
      </c>
      <c r="D91" s="42">
        <v>23100.487243</v>
      </c>
      <c r="E91" s="42">
        <v>1101.6752080000006</v>
      </c>
      <c r="F91" s="42">
        <v>47302.649694</v>
      </c>
      <c r="G91" s="42">
        <v>4221.4035000000003</v>
      </c>
      <c r="H91" s="42">
        <v>4571.8083340000003</v>
      </c>
      <c r="I91" s="42">
        <v>-350.40483399999994</v>
      </c>
      <c r="J91" s="42">
        <v>8793.2118340000015</v>
      </c>
      <c r="K91" s="42">
        <v>58</v>
      </c>
      <c r="L91" s="42">
        <v>2473</v>
      </c>
      <c r="M91" s="42">
        <v>-2415</v>
      </c>
      <c r="N91" s="42">
        <v>0</v>
      </c>
      <c r="O91" s="42">
        <v>26</v>
      </c>
      <c r="P91" s="42">
        <v>-26</v>
      </c>
      <c r="Q91" s="43"/>
      <c r="R91" s="44"/>
      <c r="S91" s="44"/>
      <c r="T91" s="44"/>
    </row>
    <row r="92" spans="1:48" s="229" customFormat="1" ht="18.75">
      <c r="A92" s="228">
        <v>84</v>
      </c>
      <c r="B92" s="230" t="s">
        <v>251</v>
      </c>
      <c r="C92" s="227">
        <v>22238.712069000001</v>
      </c>
      <c r="D92" s="227">
        <v>16932.342902</v>
      </c>
      <c r="E92" s="227">
        <v>5306.3691670000007</v>
      </c>
      <c r="F92" s="227">
        <v>39171.054971000005</v>
      </c>
      <c r="G92" s="227">
        <v>11170.127735</v>
      </c>
      <c r="H92" s="227">
        <v>8606.4713410000004</v>
      </c>
      <c r="I92" s="227">
        <v>2563.6563939999996</v>
      </c>
      <c r="J92" s="227">
        <v>19776.599075999999</v>
      </c>
      <c r="K92" s="227">
        <v>5794</v>
      </c>
      <c r="L92" s="227">
        <v>1163</v>
      </c>
      <c r="M92" s="227">
        <v>4631</v>
      </c>
      <c r="N92" s="227">
        <v>0</v>
      </c>
      <c r="O92" s="227">
        <v>419</v>
      </c>
      <c r="P92" s="227">
        <v>-419</v>
      </c>
      <c r="Q92" s="43"/>
      <c r="R92" s="44"/>
      <c r="S92" s="44"/>
      <c r="T92" s="44"/>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row>
    <row r="93" spans="1:48" s="13" customFormat="1" ht="18.75">
      <c r="A93" s="40">
        <v>85</v>
      </c>
      <c r="B93" s="50" t="s">
        <v>204</v>
      </c>
      <c r="C93" s="42">
        <v>19337.762857000002</v>
      </c>
      <c r="D93" s="42">
        <v>19690.391032</v>
      </c>
      <c r="E93" s="42">
        <v>-352.62817499999801</v>
      </c>
      <c r="F93" s="42">
        <v>39028.153889000001</v>
      </c>
      <c r="G93" s="42">
        <v>2186.812672</v>
      </c>
      <c r="H93" s="42">
        <v>1307.9595770000001</v>
      </c>
      <c r="I93" s="42">
        <v>878.85309499999994</v>
      </c>
      <c r="J93" s="42">
        <v>3494.7722490000001</v>
      </c>
      <c r="K93" s="42">
        <v>2305</v>
      </c>
      <c r="L93" s="42">
        <v>4406</v>
      </c>
      <c r="M93" s="42">
        <v>-2101</v>
      </c>
      <c r="N93" s="42">
        <v>0</v>
      </c>
      <c r="O93" s="42">
        <v>0</v>
      </c>
      <c r="P93" s="42">
        <v>0</v>
      </c>
      <c r="Q93" s="43"/>
      <c r="R93" s="44"/>
      <c r="S93" s="44"/>
      <c r="T93" s="44"/>
    </row>
    <row r="94" spans="1:48" s="229" customFormat="1" ht="18.75">
      <c r="A94" s="228">
        <v>86</v>
      </c>
      <c r="B94" s="230" t="s">
        <v>180</v>
      </c>
      <c r="C94" s="227">
        <v>18364.596971999999</v>
      </c>
      <c r="D94" s="227">
        <v>21122.459642999998</v>
      </c>
      <c r="E94" s="227">
        <v>-2757.862670999999</v>
      </c>
      <c r="F94" s="227">
        <v>39487.056614999994</v>
      </c>
      <c r="G94" s="227">
        <v>734.89122499999996</v>
      </c>
      <c r="H94" s="227">
        <v>2468.8009000000002</v>
      </c>
      <c r="I94" s="227">
        <v>-1733.9096750000003</v>
      </c>
      <c r="J94" s="227">
        <v>3203.692125</v>
      </c>
      <c r="K94" s="227">
        <v>15</v>
      </c>
      <c r="L94" s="227">
        <v>5674</v>
      </c>
      <c r="M94" s="227">
        <v>-5659</v>
      </c>
      <c r="N94" s="227">
        <v>0</v>
      </c>
      <c r="O94" s="227">
        <v>0</v>
      </c>
      <c r="P94" s="227">
        <v>0</v>
      </c>
      <c r="Q94" s="43"/>
      <c r="R94" s="44"/>
      <c r="S94" s="44"/>
      <c r="T94" s="44"/>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row>
    <row r="95" spans="1:48" s="13" customFormat="1" ht="18.75">
      <c r="A95" s="40">
        <v>87</v>
      </c>
      <c r="B95" s="41" t="s">
        <v>166</v>
      </c>
      <c r="C95" s="42">
        <v>17428.917431999998</v>
      </c>
      <c r="D95" s="42">
        <v>29138.758614999999</v>
      </c>
      <c r="E95" s="42">
        <v>-11709.841183</v>
      </c>
      <c r="F95" s="42">
        <v>46567.676047000001</v>
      </c>
      <c r="G95" s="42">
        <v>1294.4000000000001</v>
      </c>
      <c r="H95" s="42">
        <v>1732.3294900000001</v>
      </c>
      <c r="I95" s="42">
        <v>-437.92948999999999</v>
      </c>
      <c r="J95" s="42">
        <v>3026.7294900000002</v>
      </c>
      <c r="K95" s="42">
        <v>1203</v>
      </c>
      <c r="L95" s="42">
        <v>12498</v>
      </c>
      <c r="M95" s="42">
        <v>-11295</v>
      </c>
      <c r="N95" s="42">
        <v>0</v>
      </c>
      <c r="O95" s="42">
        <v>0</v>
      </c>
      <c r="P95" s="42">
        <v>0</v>
      </c>
      <c r="Q95" s="43"/>
      <c r="R95" s="44"/>
      <c r="S95" s="44"/>
      <c r="T95" s="44"/>
    </row>
    <row r="96" spans="1:48" s="229" customFormat="1" ht="18.75">
      <c r="A96" s="228">
        <v>88</v>
      </c>
      <c r="B96" s="230" t="s">
        <v>202</v>
      </c>
      <c r="C96" s="227">
        <v>14495.757152</v>
      </c>
      <c r="D96" s="227">
        <v>22409.304145999999</v>
      </c>
      <c r="E96" s="227">
        <v>-7913.5469939999984</v>
      </c>
      <c r="F96" s="227">
        <v>36905.061298000001</v>
      </c>
      <c r="G96" s="227">
        <v>3078.1263469999999</v>
      </c>
      <c r="H96" s="227">
        <v>5862.5151969999997</v>
      </c>
      <c r="I96" s="227">
        <v>-2784.3888499999998</v>
      </c>
      <c r="J96" s="227">
        <v>8940.6415440000001</v>
      </c>
      <c r="K96" s="227">
        <v>650</v>
      </c>
      <c r="L96" s="227">
        <v>7496</v>
      </c>
      <c r="M96" s="227">
        <v>-6846</v>
      </c>
      <c r="N96" s="227">
        <v>349</v>
      </c>
      <c r="O96" s="227">
        <v>3423</v>
      </c>
      <c r="P96" s="227">
        <v>-3074</v>
      </c>
      <c r="Q96" s="43"/>
      <c r="R96" s="44"/>
      <c r="S96" s="44"/>
      <c r="T96" s="44"/>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row>
    <row r="97" spans="1:48" s="13" customFormat="1" ht="18.75">
      <c r="A97" s="47">
        <v>89</v>
      </c>
      <c r="B97" s="41" t="s">
        <v>157</v>
      </c>
      <c r="C97" s="42">
        <v>13283.076208</v>
      </c>
      <c r="D97" s="42">
        <v>12916.082969999999</v>
      </c>
      <c r="E97" s="42">
        <v>366.99323800000093</v>
      </c>
      <c r="F97" s="42">
        <v>26199.159178000002</v>
      </c>
      <c r="G97" s="42">
        <v>2444.0627300000001</v>
      </c>
      <c r="H97" s="42">
        <v>68.429169000000002</v>
      </c>
      <c r="I97" s="42">
        <v>2375.6335610000001</v>
      </c>
      <c r="J97" s="42">
        <v>2512.4918990000001</v>
      </c>
      <c r="K97" s="42">
        <v>635</v>
      </c>
      <c r="L97" s="42">
        <v>2742</v>
      </c>
      <c r="M97" s="42">
        <v>-2107</v>
      </c>
      <c r="N97" s="42">
        <v>0</v>
      </c>
      <c r="O97" s="42">
        <v>0</v>
      </c>
      <c r="P97" s="42">
        <v>0</v>
      </c>
      <c r="Q97" s="43"/>
      <c r="R97" s="44"/>
      <c r="S97" s="44"/>
      <c r="T97" s="44"/>
    </row>
    <row r="98" spans="1:48" s="229" customFormat="1" ht="18.75">
      <c r="A98" s="228">
        <v>90</v>
      </c>
      <c r="B98" s="230" t="s">
        <v>216</v>
      </c>
      <c r="C98" s="227">
        <v>12392.953377</v>
      </c>
      <c r="D98" s="227">
        <v>11198.849840999999</v>
      </c>
      <c r="E98" s="227">
        <v>1194.1035360000005</v>
      </c>
      <c r="F98" s="227">
        <v>23591.803218000001</v>
      </c>
      <c r="G98" s="227">
        <v>2010.6335999999999</v>
      </c>
      <c r="H98" s="227">
        <v>2433.6704089999998</v>
      </c>
      <c r="I98" s="227">
        <v>-423.03680899999995</v>
      </c>
      <c r="J98" s="227">
        <v>4444.3040089999995</v>
      </c>
      <c r="K98" s="227">
        <v>0</v>
      </c>
      <c r="L98" s="227">
        <v>57</v>
      </c>
      <c r="M98" s="227">
        <v>-57</v>
      </c>
      <c r="N98" s="227">
        <v>0</v>
      </c>
      <c r="O98" s="227">
        <v>0</v>
      </c>
      <c r="P98" s="227">
        <v>0</v>
      </c>
      <c r="Q98" s="43"/>
      <c r="R98" s="44"/>
      <c r="S98" s="44"/>
      <c r="T98" s="44"/>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row>
    <row r="99" spans="1:48" s="232" customFormat="1" ht="18.75">
      <c r="A99" s="233" t="s">
        <v>348</v>
      </c>
      <c r="B99" s="234"/>
      <c r="C99" s="231">
        <f t="shared" ref="C99:F99" si="8">SUM(C46:C98)</f>
        <v>3900066.6984879985</v>
      </c>
      <c r="D99" s="231">
        <f t="shared" si="8"/>
        <v>3769758.0071840002</v>
      </c>
      <c r="E99" s="231">
        <f t="shared" si="8"/>
        <v>130308.69130400005</v>
      </c>
      <c r="F99" s="231">
        <f t="shared" si="8"/>
        <v>7669824.7056719996</v>
      </c>
      <c r="G99" s="231">
        <f>SUM(G46:G98)</f>
        <v>383730.55689399986</v>
      </c>
      <c r="H99" s="231">
        <f t="shared" ref="H99:P99" si="9">SUM(H46:H98)</f>
        <v>311600.35059699998</v>
      </c>
      <c r="I99" s="231">
        <f t="shared" si="9"/>
        <v>72130.206296999997</v>
      </c>
      <c r="J99" s="231">
        <f t="shared" si="9"/>
        <v>695330.9074909999</v>
      </c>
      <c r="K99" s="231">
        <f t="shared" si="9"/>
        <v>555757.23025400005</v>
      </c>
      <c r="L99" s="231">
        <f t="shared" si="9"/>
        <v>449496.78959900007</v>
      </c>
      <c r="M99" s="231">
        <f t="shared" si="9"/>
        <v>106260.44065499998</v>
      </c>
      <c r="N99" s="231">
        <f t="shared" si="9"/>
        <v>32619.339134999998</v>
      </c>
      <c r="O99" s="231">
        <f t="shared" si="9"/>
        <v>15917.356195</v>
      </c>
      <c r="P99" s="231">
        <f t="shared" si="9"/>
        <v>16701.982939999994</v>
      </c>
      <c r="Q99" s="12"/>
      <c r="R99" s="13"/>
      <c r="S99" s="13"/>
      <c r="T99" s="13"/>
      <c r="U99" s="13"/>
      <c r="V99" s="13"/>
      <c r="W99" s="13"/>
      <c r="X99" s="13"/>
      <c r="Y99" s="13"/>
      <c r="Z99" s="13"/>
      <c r="AA99" s="13"/>
      <c r="AB99" s="13"/>
      <c r="AC99" s="13"/>
      <c r="AD99" s="13"/>
      <c r="AE99" s="13"/>
      <c r="AF99" s="13"/>
      <c r="AG99" s="13"/>
      <c r="AH99" s="13"/>
      <c r="AI99" s="13"/>
      <c r="AJ99" s="13"/>
    </row>
    <row r="100" spans="1:48" s="232" customFormat="1" ht="19.5" thickBot="1">
      <c r="A100" s="235" t="s">
        <v>349</v>
      </c>
      <c r="B100" s="236"/>
      <c r="C100" s="231">
        <v>6886586.8792299982</v>
      </c>
      <c r="D100" s="231">
        <v>6934584.9503029995</v>
      </c>
      <c r="E100" s="231">
        <v>-47998.071072999941</v>
      </c>
      <c r="F100" s="231">
        <v>13821171.829533001</v>
      </c>
      <c r="G100" s="231">
        <v>824852.28607099992</v>
      </c>
      <c r="H100" s="231">
        <v>607549.82118900004</v>
      </c>
      <c r="I100" s="231">
        <v>217302.46488199994</v>
      </c>
      <c r="J100" s="231">
        <v>1432402.10726</v>
      </c>
      <c r="K100" s="231">
        <v>30326293.986824997</v>
      </c>
      <c r="L100" s="231">
        <v>23973122.675942998</v>
      </c>
      <c r="M100" s="231">
        <v>6353171.3108819993</v>
      </c>
      <c r="N100" s="231">
        <v>2116581.3497969997</v>
      </c>
      <c r="O100" s="231">
        <v>1380653.6583840002</v>
      </c>
      <c r="P100" s="231">
        <v>735927.69141299999</v>
      </c>
      <c r="Q100" s="12"/>
      <c r="R100" s="13"/>
      <c r="S100" s="13"/>
      <c r="T100" s="13"/>
      <c r="U100" s="13"/>
      <c r="V100" s="13"/>
      <c r="W100" s="13"/>
      <c r="X100" s="13"/>
      <c r="Y100" s="13"/>
      <c r="Z100" s="13"/>
      <c r="AA100" s="13"/>
      <c r="AB100" s="13"/>
      <c r="AC100" s="13"/>
      <c r="AD100" s="13"/>
      <c r="AE100" s="13"/>
      <c r="AF100" s="13"/>
      <c r="AG100" s="13"/>
      <c r="AH100" s="13"/>
      <c r="AI100" s="13"/>
      <c r="AJ100" s="13"/>
    </row>
    <row r="101" spans="1:48">
      <c r="B101" s="52" t="s">
        <v>401</v>
      </c>
      <c r="C101" s="53"/>
      <c r="D101" s="53"/>
      <c r="E101" s="53"/>
      <c r="F101" s="53"/>
      <c r="G101" s="362"/>
      <c r="H101" s="362"/>
      <c r="I101" s="53"/>
      <c r="J101" s="53"/>
      <c r="K101" s="53"/>
      <c r="L101" s="53"/>
      <c r="N101" s="363"/>
      <c r="O101" s="363"/>
      <c r="P101" s="363"/>
    </row>
  </sheetData>
  <sortState ref="B46:P98">
    <sortCondition descending="1" ref="C46:C98"/>
  </sortState>
  <mergeCells count="13">
    <mergeCell ref="A1:P1"/>
    <mergeCell ref="A45:B45"/>
    <mergeCell ref="A2:A4"/>
    <mergeCell ref="B2:B4"/>
    <mergeCell ref="C2:J2"/>
    <mergeCell ref="K2:P2"/>
    <mergeCell ref="C3:F3"/>
    <mergeCell ref="G3:J3"/>
    <mergeCell ref="K3:M3"/>
    <mergeCell ref="N3:P3"/>
    <mergeCell ref="A29:B29"/>
    <mergeCell ref="A36:B36"/>
    <mergeCell ref="A43:B43"/>
  </mergeCells>
  <printOptions horizontalCentered="1"/>
  <pageMargins left="0" right="0" top="0" bottom="0" header="0" footer="0"/>
  <pageSetup paperSize="9" scale="54" fitToHeight="2"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CJ112"/>
  <sheetViews>
    <sheetView rightToLeft="1" tabSelected="1" zoomScale="90" zoomScaleNormal="90" workbookViewId="0">
      <selection activeCell="G11" sqref="G11"/>
    </sheetView>
  </sheetViews>
  <sheetFormatPr defaultRowHeight="14.25"/>
  <cols>
    <col min="1" max="1" width="4" bestFit="1" customWidth="1"/>
    <col min="2" max="2" width="31.75" customWidth="1"/>
    <col min="3" max="5" width="9" hidden="1" customWidth="1"/>
    <col min="6" max="6" width="16.125" customWidth="1"/>
    <col min="7" max="7" width="16" customWidth="1"/>
    <col min="8" max="8" width="15.125" style="17" customWidth="1"/>
    <col min="9" max="9" width="10.75" style="16" bestFit="1" customWidth="1"/>
    <col min="10" max="10" width="10.125" style="16" customWidth="1"/>
    <col min="11" max="11" width="13.125" customWidth="1"/>
    <col min="12" max="13" width="15.375" customWidth="1"/>
    <col min="14" max="14" width="9" style="246"/>
    <col min="15" max="88" width="9" style="34"/>
    <col min="250" max="250" width="4" bestFit="1" customWidth="1"/>
    <col min="251" max="251" width="27.875" customWidth="1"/>
    <col min="252" max="254" width="0" hidden="1" customWidth="1"/>
    <col min="255" max="255" width="6.875" customWidth="1"/>
    <col min="256" max="256" width="16.125" customWidth="1"/>
    <col min="257" max="257" width="7.375" customWidth="1"/>
    <col min="258" max="258" width="16" customWidth="1"/>
    <col min="259" max="260" width="9" customWidth="1"/>
    <col min="261" max="261" width="15.125" customWidth="1"/>
    <col min="262" max="262" width="10.75" bestFit="1" customWidth="1"/>
    <col min="263" max="263" width="10.125" customWidth="1"/>
    <col min="264" max="264" width="13.125" customWidth="1"/>
    <col min="265" max="265" width="6.75" customWidth="1"/>
    <col min="266" max="266" width="15.375" customWidth="1"/>
    <col min="267" max="267" width="6.75" customWidth="1"/>
    <col min="268" max="268" width="15.375" customWidth="1"/>
    <col min="269" max="269" width="9.875" customWidth="1"/>
    <col min="506" max="506" width="4" bestFit="1" customWidth="1"/>
    <col min="507" max="507" width="27.875" customWidth="1"/>
    <col min="508" max="510" width="0" hidden="1" customWidth="1"/>
    <col min="511" max="511" width="6.875" customWidth="1"/>
    <col min="512" max="512" width="16.125" customWidth="1"/>
    <col min="513" max="513" width="7.375" customWidth="1"/>
    <col min="514" max="514" width="16" customWidth="1"/>
    <col min="515" max="516" width="9" customWidth="1"/>
    <col min="517" max="517" width="15.125" customWidth="1"/>
    <col min="518" max="518" width="10.75" bestFit="1" customWidth="1"/>
    <col min="519" max="519" width="10.125" customWidth="1"/>
    <col min="520" max="520" width="13.125" customWidth="1"/>
    <col min="521" max="521" width="6.75" customWidth="1"/>
    <col min="522" max="522" width="15.375" customWidth="1"/>
    <col min="523" max="523" width="6.75" customWidth="1"/>
    <col min="524" max="524" width="15.375" customWidth="1"/>
    <col min="525" max="525" width="9.875" customWidth="1"/>
    <col min="762" max="762" width="4" bestFit="1" customWidth="1"/>
    <col min="763" max="763" width="27.875" customWidth="1"/>
    <col min="764" max="766" width="0" hidden="1" customWidth="1"/>
    <col min="767" max="767" width="6.875" customWidth="1"/>
    <col min="768" max="768" width="16.125" customWidth="1"/>
    <col min="769" max="769" width="7.375" customWidth="1"/>
    <col min="770" max="770" width="16" customWidth="1"/>
    <col min="771" max="772" width="9" customWidth="1"/>
    <col min="773" max="773" width="15.125" customWidth="1"/>
    <col min="774" max="774" width="10.75" bestFit="1" customWidth="1"/>
    <col min="775" max="775" width="10.125" customWidth="1"/>
    <col min="776" max="776" width="13.125" customWidth="1"/>
    <col min="777" max="777" width="6.75" customWidth="1"/>
    <col min="778" max="778" width="15.375" customWidth="1"/>
    <col min="779" max="779" width="6.75" customWidth="1"/>
    <col min="780" max="780" width="15.375" customWidth="1"/>
    <col min="781" max="781" width="9.875" customWidth="1"/>
    <col min="1018" max="1018" width="4" bestFit="1" customWidth="1"/>
    <col min="1019" max="1019" width="27.875" customWidth="1"/>
    <col min="1020" max="1022" width="0" hidden="1" customWidth="1"/>
    <col min="1023" max="1023" width="6.875" customWidth="1"/>
    <col min="1024" max="1024" width="16.125" customWidth="1"/>
    <col min="1025" max="1025" width="7.375" customWidth="1"/>
    <col min="1026" max="1026" width="16" customWidth="1"/>
    <col min="1027" max="1028" width="9" customWidth="1"/>
    <col min="1029" max="1029" width="15.125" customWidth="1"/>
    <col min="1030" max="1030" width="10.75" bestFit="1" customWidth="1"/>
    <col min="1031" max="1031" width="10.125" customWidth="1"/>
    <col min="1032" max="1032" width="13.125" customWidth="1"/>
    <col min="1033" max="1033" width="6.75" customWidth="1"/>
    <col min="1034" max="1034" width="15.375" customWidth="1"/>
    <col min="1035" max="1035" width="6.75" customWidth="1"/>
    <col min="1036" max="1036" width="15.375" customWidth="1"/>
    <col min="1037" max="1037" width="9.875" customWidth="1"/>
    <col min="1274" max="1274" width="4" bestFit="1" customWidth="1"/>
    <col min="1275" max="1275" width="27.875" customWidth="1"/>
    <col min="1276" max="1278" width="0" hidden="1" customWidth="1"/>
    <col min="1279" max="1279" width="6.875" customWidth="1"/>
    <col min="1280" max="1280" width="16.125" customWidth="1"/>
    <col min="1281" max="1281" width="7.375" customWidth="1"/>
    <col min="1282" max="1282" width="16" customWidth="1"/>
    <col min="1283" max="1284" width="9" customWidth="1"/>
    <col min="1285" max="1285" width="15.125" customWidth="1"/>
    <col min="1286" max="1286" width="10.75" bestFit="1" customWidth="1"/>
    <col min="1287" max="1287" width="10.125" customWidth="1"/>
    <col min="1288" max="1288" width="13.125" customWidth="1"/>
    <col min="1289" max="1289" width="6.75" customWidth="1"/>
    <col min="1290" max="1290" width="15.375" customWidth="1"/>
    <col min="1291" max="1291" width="6.75" customWidth="1"/>
    <col min="1292" max="1292" width="15.375" customWidth="1"/>
    <col min="1293" max="1293" width="9.875" customWidth="1"/>
    <col min="1530" max="1530" width="4" bestFit="1" customWidth="1"/>
    <col min="1531" max="1531" width="27.875" customWidth="1"/>
    <col min="1532" max="1534" width="0" hidden="1" customWidth="1"/>
    <col min="1535" max="1535" width="6.875" customWidth="1"/>
    <col min="1536" max="1536" width="16.125" customWidth="1"/>
    <col min="1537" max="1537" width="7.375" customWidth="1"/>
    <col min="1538" max="1538" width="16" customWidth="1"/>
    <col min="1539" max="1540" width="9" customWidth="1"/>
    <col min="1541" max="1541" width="15.125" customWidth="1"/>
    <col min="1542" max="1542" width="10.75" bestFit="1" customWidth="1"/>
    <col min="1543" max="1543" width="10.125" customWidth="1"/>
    <col min="1544" max="1544" width="13.125" customWidth="1"/>
    <col min="1545" max="1545" width="6.75" customWidth="1"/>
    <col min="1546" max="1546" width="15.375" customWidth="1"/>
    <col min="1547" max="1547" width="6.75" customWidth="1"/>
    <col min="1548" max="1548" width="15.375" customWidth="1"/>
    <col min="1549" max="1549" width="9.875" customWidth="1"/>
    <col min="1786" max="1786" width="4" bestFit="1" customWidth="1"/>
    <col min="1787" max="1787" width="27.875" customWidth="1"/>
    <col min="1788" max="1790" width="0" hidden="1" customWidth="1"/>
    <col min="1791" max="1791" width="6.875" customWidth="1"/>
    <col min="1792" max="1792" width="16.125" customWidth="1"/>
    <col min="1793" max="1793" width="7.375" customWidth="1"/>
    <col min="1794" max="1794" width="16" customWidth="1"/>
    <col min="1795" max="1796" width="9" customWidth="1"/>
    <col min="1797" max="1797" width="15.125" customWidth="1"/>
    <col min="1798" max="1798" width="10.75" bestFit="1" customWidth="1"/>
    <col min="1799" max="1799" width="10.125" customWidth="1"/>
    <col min="1800" max="1800" width="13.125" customWidth="1"/>
    <col min="1801" max="1801" width="6.75" customWidth="1"/>
    <col min="1802" max="1802" width="15.375" customWidth="1"/>
    <col min="1803" max="1803" width="6.75" customWidth="1"/>
    <col min="1804" max="1804" width="15.375" customWidth="1"/>
    <col min="1805" max="1805" width="9.875" customWidth="1"/>
    <col min="2042" max="2042" width="4" bestFit="1" customWidth="1"/>
    <col min="2043" max="2043" width="27.875" customWidth="1"/>
    <col min="2044" max="2046" width="0" hidden="1" customWidth="1"/>
    <col min="2047" max="2047" width="6.875" customWidth="1"/>
    <col min="2048" max="2048" width="16.125" customWidth="1"/>
    <col min="2049" max="2049" width="7.375" customWidth="1"/>
    <col min="2050" max="2050" width="16" customWidth="1"/>
    <col min="2051" max="2052" width="9" customWidth="1"/>
    <col min="2053" max="2053" width="15.125" customWidth="1"/>
    <col min="2054" max="2054" width="10.75" bestFit="1" customWidth="1"/>
    <col min="2055" max="2055" width="10.125" customWidth="1"/>
    <col min="2056" max="2056" width="13.125" customWidth="1"/>
    <col min="2057" max="2057" width="6.75" customWidth="1"/>
    <col min="2058" max="2058" width="15.375" customWidth="1"/>
    <col min="2059" max="2059" width="6.75" customWidth="1"/>
    <col min="2060" max="2060" width="15.375" customWidth="1"/>
    <col min="2061" max="2061" width="9.875" customWidth="1"/>
    <col min="2298" max="2298" width="4" bestFit="1" customWidth="1"/>
    <col min="2299" max="2299" width="27.875" customWidth="1"/>
    <col min="2300" max="2302" width="0" hidden="1" customWidth="1"/>
    <col min="2303" max="2303" width="6.875" customWidth="1"/>
    <col min="2304" max="2304" width="16.125" customWidth="1"/>
    <col min="2305" max="2305" width="7.375" customWidth="1"/>
    <col min="2306" max="2306" width="16" customWidth="1"/>
    <col min="2307" max="2308" width="9" customWidth="1"/>
    <col min="2309" max="2309" width="15.125" customWidth="1"/>
    <col min="2310" max="2310" width="10.75" bestFit="1" customWidth="1"/>
    <col min="2311" max="2311" width="10.125" customWidth="1"/>
    <col min="2312" max="2312" width="13.125" customWidth="1"/>
    <col min="2313" max="2313" width="6.75" customWidth="1"/>
    <col min="2314" max="2314" width="15.375" customWidth="1"/>
    <col min="2315" max="2315" width="6.75" customWidth="1"/>
    <col min="2316" max="2316" width="15.375" customWidth="1"/>
    <col min="2317" max="2317" width="9.875" customWidth="1"/>
    <col min="2554" max="2554" width="4" bestFit="1" customWidth="1"/>
    <col min="2555" max="2555" width="27.875" customWidth="1"/>
    <col min="2556" max="2558" width="0" hidden="1" customWidth="1"/>
    <col min="2559" max="2559" width="6.875" customWidth="1"/>
    <col min="2560" max="2560" width="16.125" customWidth="1"/>
    <col min="2561" max="2561" width="7.375" customWidth="1"/>
    <col min="2562" max="2562" width="16" customWidth="1"/>
    <col min="2563" max="2564" width="9" customWidth="1"/>
    <col min="2565" max="2565" width="15.125" customWidth="1"/>
    <col min="2566" max="2566" width="10.75" bestFit="1" customWidth="1"/>
    <col min="2567" max="2567" width="10.125" customWidth="1"/>
    <col min="2568" max="2568" width="13.125" customWidth="1"/>
    <col min="2569" max="2569" width="6.75" customWidth="1"/>
    <col min="2570" max="2570" width="15.375" customWidth="1"/>
    <col min="2571" max="2571" width="6.75" customWidth="1"/>
    <col min="2572" max="2572" width="15.375" customWidth="1"/>
    <col min="2573" max="2573" width="9.875" customWidth="1"/>
    <col min="2810" max="2810" width="4" bestFit="1" customWidth="1"/>
    <col min="2811" max="2811" width="27.875" customWidth="1"/>
    <col min="2812" max="2814" width="0" hidden="1" customWidth="1"/>
    <col min="2815" max="2815" width="6.875" customWidth="1"/>
    <col min="2816" max="2816" width="16.125" customWidth="1"/>
    <col min="2817" max="2817" width="7.375" customWidth="1"/>
    <col min="2818" max="2818" width="16" customWidth="1"/>
    <col min="2819" max="2820" width="9" customWidth="1"/>
    <col min="2821" max="2821" width="15.125" customWidth="1"/>
    <col min="2822" max="2822" width="10.75" bestFit="1" customWidth="1"/>
    <col min="2823" max="2823" width="10.125" customWidth="1"/>
    <col min="2824" max="2824" width="13.125" customWidth="1"/>
    <col min="2825" max="2825" width="6.75" customWidth="1"/>
    <col min="2826" max="2826" width="15.375" customWidth="1"/>
    <col min="2827" max="2827" width="6.75" customWidth="1"/>
    <col min="2828" max="2828" width="15.375" customWidth="1"/>
    <col min="2829" max="2829" width="9.875" customWidth="1"/>
    <col min="3066" max="3066" width="4" bestFit="1" customWidth="1"/>
    <col min="3067" max="3067" width="27.875" customWidth="1"/>
    <col min="3068" max="3070" width="0" hidden="1" customWidth="1"/>
    <col min="3071" max="3071" width="6.875" customWidth="1"/>
    <col min="3072" max="3072" width="16.125" customWidth="1"/>
    <col min="3073" max="3073" width="7.375" customWidth="1"/>
    <col min="3074" max="3074" width="16" customWidth="1"/>
    <col min="3075" max="3076" width="9" customWidth="1"/>
    <col min="3077" max="3077" width="15.125" customWidth="1"/>
    <col min="3078" max="3078" width="10.75" bestFit="1" customWidth="1"/>
    <col min="3079" max="3079" width="10.125" customWidth="1"/>
    <col min="3080" max="3080" width="13.125" customWidth="1"/>
    <col min="3081" max="3081" width="6.75" customWidth="1"/>
    <col min="3082" max="3082" width="15.375" customWidth="1"/>
    <col min="3083" max="3083" width="6.75" customWidth="1"/>
    <col min="3084" max="3084" width="15.375" customWidth="1"/>
    <col min="3085" max="3085" width="9.875" customWidth="1"/>
    <col min="3322" max="3322" width="4" bestFit="1" customWidth="1"/>
    <col min="3323" max="3323" width="27.875" customWidth="1"/>
    <col min="3324" max="3326" width="0" hidden="1" customWidth="1"/>
    <col min="3327" max="3327" width="6.875" customWidth="1"/>
    <col min="3328" max="3328" width="16.125" customWidth="1"/>
    <col min="3329" max="3329" width="7.375" customWidth="1"/>
    <col min="3330" max="3330" width="16" customWidth="1"/>
    <col min="3331" max="3332" width="9" customWidth="1"/>
    <col min="3333" max="3333" width="15.125" customWidth="1"/>
    <col min="3334" max="3334" width="10.75" bestFit="1" customWidth="1"/>
    <col min="3335" max="3335" width="10.125" customWidth="1"/>
    <col min="3336" max="3336" width="13.125" customWidth="1"/>
    <col min="3337" max="3337" width="6.75" customWidth="1"/>
    <col min="3338" max="3338" width="15.375" customWidth="1"/>
    <col min="3339" max="3339" width="6.75" customWidth="1"/>
    <col min="3340" max="3340" width="15.375" customWidth="1"/>
    <col min="3341" max="3341" width="9.875" customWidth="1"/>
    <col min="3578" max="3578" width="4" bestFit="1" customWidth="1"/>
    <col min="3579" max="3579" width="27.875" customWidth="1"/>
    <col min="3580" max="3582" width="0" hidden="1" customWidth="1"/>
    <col min="3583" max="3583" width="6.875" customWidth="1"/>
    <col min="3584" max="3584" width="16.125" customWidth="1"/>
    <col min="3585" max="3585" width="7.375" customWidth="1"/>
    <col min="3586" max="3586" width="16" customWidth="1"/>
    <col min="3587" max="3588" width="9" customWidth="1"/>
    <col min="3589" max="3589" width="15.125" customWidth="1"/>
    <col min="3590" max="3590" width="10.75" bestFit="1" customWidth="1"/>
    <col min="3591" max="3591" width="10.125" customWidth="1"/>
    <col min="3592" max="3592" width="13.125" customWidth="1"/>
    <col min="3593" max="3593" width="6.75" customWidth="1"/>
    <col min="3594" max="3594" width="15.375" customWidth="1"/>
    <col min="3595" max="3595" width="6.75" customWidth="1"/>
    <col min="3596" max="3596" width="15.375" customWidth="1"/>
    <col min="3597" max="3597" width="9.875" customWidth="1"/>
    <col min="3834" max="3834" width="4" bestFit="1" customWidth="1"/>
    <col min="3835" max="3835" width="27.875" customWidth="1"/>
    <col min="3836" max="3838" width="0" hidden="1" customWidth="1"/>
    <col min="3839" max="3839" width="6.875" customWidth="1"/>
    <col min="3840" max="3840" width="16.125" customWidth="1"/>
    <col min="3841" max="3841" width="7.375" customWidth="1"/>
    <col min="3842" max="3842" width="16" customWidth="1"/>
    <col min="3843" max="3844" width="9" customWidth="1"/>
    <col min="3845" max="3845" width="15.125" customWidth="1"/>
    <col min="3846" max="3846" width="10.75" bestFit="1" customWidth="1"/>
    <col min="3847" max="3847" width="10.125" customWidth="1"/>
    <col min="3848" max="3848" width="13.125" customWidth="1"/>
    <col min="3849" max="3849" width="6.75" customWidth="1"/>
    <col min="3850" max="3850" width="15.375" customWidth="1"/>
    <col min="3851" max="3851" width="6.75" customWidth="1"/>
    <col min="3852" max="3852" width="15.375" customWidth="1"/>
    <col min="3853" max="3853" width="9.875" customWidth="1"/>
    <col min="4090" max="4090" width="4" bestFit="1" customWidth="1"/>
    <col min="4091" max="4091" width="27.875" customWidth="1"/>
    <col min="4092" max="4094" width="0" hidden="1" customWidth="1"/>
    <col min="4095" max="4095" width="6.875" customWidth="1"/>
    <col min="4096" max="4096" width="16.125" customWidth="1"/>
    <col min="4097" max="4097" width="7.375" customWidth="1"/>
    <col min="4098" max="4098" width="16" customWidth="1"/>
    <col min="4099" max="4100" width="9" customWidth="1"/>
    <col min="4101" max="4101" width="15.125" customWidth="1"/>
    <col min="4102" max="4102" width="10.75" bestFit="1" customWidth="1"/>
    <col min="4103" max="4103" width="10.125" customWidth="1"/>
    <col min="4104" max="4104" width="13.125" customWidth="1"/>
    <col min="4105" max="4105" width="6.75" customWidth="1"/>
    <col min="4106" max="4106" width="15.375" customWidth="1"/>
    <col min="4107" max="4107" width="6.75" customWidth="1"/>
    <col min="4108" max="4108" width="15.375" customWidth="1"/>
    <col min="4109" max="4109" width="9.875" customWidth="1"/>
    <col min="4346" max="4346" width="4" bestFit="1" customWidth="1"/>
    <col min="4347" max="4347" width="27.875" customWidth="1"/>
    <col min="4348" max="4350" width="0" hidden="1" customWidth="1"/>
    <col min="4351" max="4351" width="6.875" customWidth="1"/>
    <col min="4352" max="4352" width="16.125" customWidth="1"/>
    <col min="4353" max="4353" width="7.375" customWidth="1"/>
    <col min="4354" max="4354" width="16" customWidth="1"/>
    <col min="4355" max="4356" width="9" customWidth="1"/>
    <col min="4357" max="4357" width="15.125" customWidth="1"/>
    <col min="4358" max="4358" width="10.75" bestFit="1" customWidth="1"/>
    <col min="4359" max="4359" width="10.125" customWidth="1"/>
    <col min="4360" max="4360" width="13.125" customWidth="1"/>
    <col min="4361" max="4361" width="6.75" customWidth="1"/>
    <col min="4362" max="4362" width="15.375" customWidth="1"/>
    <col min="4363" max="4363" width="6.75" customWidth="1"/>
    <col min="4364" max="4364" width="15.375" customWidth="1"/>
    <col min="4365" max="4365" width="9.875" customWidth="1"/>
    <col min="4602" max="4602" width="4" bestFit="1" customWidth="1"/>
    <col min="4603" max="4603" width="27.875" customWidth="1"/>
    <col min="4604" max="4606" width="0" hidden="1" customWidth="1"/>
    <col min="4607" max="4607" width="6.875" customWidth="1"/>
    <col min="4608" max="4608" width="16.125" customWidth="1"/>
    <col min="4609" max="4609" width="7.375" customWidth="1"/>
    <col min="4610" max="4610" width="16" customWidth="1"/>
    <col min="4611" max="4612" width="9" customWidth="1"/>
    <col min="4613" max="4613" width="15.125" customWidth="1"/>
    <col min="4614" max="4614" width="10.75" bestFit="1" customWidth="1"/>
    <col min="4615" max="4615" width="10.125" customWidth="1"/>
    <col min="4616" max="4616" width="13.125" customWidth="1"/>
    <col min="4617" max="4617" width="6.75" customWidth="1"/>
    <col min="4618" max="4618" width="15.375" customWidth="1"/>
    <col min="4619" max="4619" width="6.75" customWidth="1"/>
    <col min="4620" max="4620" width="15.375" customWidth="1"/>
    <col min="4621" max="4621" width="9.875" customWidth="1"/>
    <col min="4858" max="4858" width="4" bestFit="1" customWidth="1"/>
    <col min="4859" max="4859" width="27.875" customWidth="1"/>
    <col min="4860" max="4862" width="0" hidden="1" customWidth="1"/>
    <col min="4863" max="4863" width="6.875" customWidth="1"/>
    <col min="4864" max="4864" width="16.125" customWidth="1"/>
    <col min="4865" max="4865" width="7.375" customWidth="1"/>
    <col min="4866" max="4866" width="16" customWidth="1"/>
    <col min="4867" max="4868" width="9" customWidth="1"/>
    <col min="4869" max="4869" width="15.125" customWidth="1"/>
    <col min="4870" max="4870" width="10.75" bestFit="1" customWidth="1"/>
    <col min="4871" max="4871" width="10.125" customWidth="1"/>
    <col min="4872" max="4872" width="13.125" customWidth="1"/>
    <col min="4873" max="4873" width="6.75" customWidth="1"/>
    <col min="4874" max="4874" width="15.375" customWidth="1"/>
    <col min="4875" max="4875" width="6.75" customWidth="1"/>
    <col min="4876" max="4876" width="15.375" customWidth="1"/>
    <col min="4877" max="4877" width="9.875" customWidth="1"/>
    <col min="5114" max="5114" width="4" bestFit="1" customWidth="1"/>
    <col min="5115" max="5115" width="27.875" customWidth="1"/>
    <col min="5116" max="5118" width="0" hidden="1" customWidth="1"/>
    <col min="5119" max="5119" width="6.875" customWidth="1"/>
    <col min="5120" max="5120" width="16.125" customWidth="1"/>
    <col min="5121" max="5121" width="7.375" customWidth="1"/>
    <col min="5122" max="5122" width="16" customWidth="1"/>
    <col min="5123" max="5124" width="9" customWidth="1"/>
    <col min="5125" max="5125" width="15.125" customWidth="1"/>
    <col min="5126" max="5126" width="10.75" bestFit="1" customWidth="1"/>
    <col min="5127" max="5127" width="10.125" customWidth="1"/>
    <col min="5128" max="5128" width="13.125" customWidth="1"/>
    <col min="5129" max="5129" width="6.75" customWidth="1"/>
    <col min="5130" max="5130" width="15.375" customWidth="1"/>
    <col min="5131" max="5131" width="6.75" customWidth="1"/>
    <col min="5132" max="5132" width="15.375" customWidth="1"/>
    <col min="5133" max="5133" width="9.875" customWidth="1"/>
    <col min="5370" max="5370" width="4" bestFit="1" customWidth="1"/>
    <col min="5371" max="5371" width="27.875" customWidth="1"/>
    <col min="5372" max="5374" width="0" hidden="1" customWidth="1"/>
    <col min="5375" max="5375" width="6.875" customWidth="1"/>
    <col min="5376" max="5376" width="16.125" customWidth="1"/>
    <col min="5377" max="5377" width="7.375" customWidth="1"/>
    <col min="5378" max="5378" width="16" customWidth="1"/>
    <col min="5379" max="5380" width="9" customWidth="1"/>
    <col min="5381" max="5381" width="15.125" customWidth="1"/>
    <col min="5382" max="5382" width="10.75" bestFit="1" customWidth="1"/>
    <col min="5383" max="5383" width="10.125" customWidth="1"/>
    <col min="5384" max="5384" width="13.125" customWidth="1"/>
    <col min="5385" max="5385" width="6.75" customWidth="1"/>
    <col min="5386" max="5386" width="15.375" customWidth="1"/>
    <col min="5387" max="5387" width="6.75" customWidth="1"/>
    <col min="5388" max="5388" width="15.375" customWidth="1"/>
    <col min="5389" max="5389" width="9.875" customWidth="1"/>
    <col min="5626" max="5626" width="4" bestFit="1" customWidth="1"/>
    <col min="5627" max="5627" width="27.875" customWidth="1"/>
    <col min="5628" max="5630" width="0" hidden="1" customWidth="1"/>
    <col min="5631" max="5631" width="6.875" customWidth="1"/>
    <col min="5632" max="5632" width="16.125" customWidth="1"/>
    <col min="5633" max="5633" width="7.375" customWidth="1"/>
    <col min="5634" max="5634" width="16" customWidth="1"/>
    <col min="5635" max="5636" width="9" customWidth="1"/>
    <col min="5637" max="5637" width="15.125" customWidth="1"/>
    <col min="5638" max="5638" width="10.75" bestFit="1" customWidth="1"/>
    <col min="5639" max="5639" width="10.125" customWidth="1"/>
    <col min="5640" max="5640" width="13.125" customWidth="1"/>
    <col min="5641" max="5641" width="6.75" customWidth="1"/>
    <col min="5642" max="5642" width="15.375" customWidth="1"/>
    <col min="5643" max="5643" width="6.75" customWidth="1"/>
    <col min="5644" max="5644" width="15.375" customWidth="1"/>
    <col min="5645" max="5645" width="9.875" customWidth="1"/>
    <col min="5882" max="5882" width="4" bestFit="1" customWidth="1"/>
    <col min="5883" max="5883" width="27.875" customWidth="1"/>
    <col min="5884" max="5886" width="0" hidden="1" customWidth="1"/>
    <col min="5887" max="5887" width="6.875" customWidth="1"/>
    <col min="5888" max="5888" width="16.125" customWidth="1"/>
    <col min="5889" max="5889" width="7.375" customWidth="1"/>
    <col min="5890" max="5890" width="16" customWidth="1"/>
    <col min="5891" max="5892" width="9" customWidth="1"/>
    <col min="5893" max="5893" width="15.125" customWidth="1"/>
    <col min="5894" max="5894" width="10.75" bestFit="1" customWidth="1"/>
    <col min="5895" max="5895" width="10.125" customWidth="1"/>
    <col min="5896" max="5896" width="13.125" customWidth="1"/>
    <col min="5897" max="5897" width="6.75" customWidth="1"/>
    <col min="5898" max="5898" width="15.375" customWidth="1"/>
    <col min="5899" max="5899" width="6.75" customWidth="1"/>
    <col min="5900" max="5900" width="15.375" customWidth="1"/>
    <col min="5901" max="5901" width="9.875" customWidth="1"/>
    <col min="6138" max="6138" width="4" bestFit="1" customWidth="1"/>
    <col min="6139" max="6139" width="27.875" customWidth="1"/>
    <col min="6140" max="6142" width="0" hidden="1" customWidth="1"/>
    <col min="6143" max="6143" width="6.875" customWidth="1"/>
    <col min="6144" max="6144" width="16.125" customWidth="1"/>
    <col min="6145" max="6145" width="7.375" customWidth="1"/>
    <col min="6146" max="6146" width="16" customWidth="1"/>
    <col min="6147" max="6148" width="9" customWidth="1"/>
    <col min="6149" max="6149" width="15.125" customWidth="1"/>
    <col min="6150" max="6150" width="10.75" bestFit="1" customWidth="1"/>
    <col min="6151" max="6151" width="10.125" customWidth="1"/>
    <col min="6152" max="6152" width="13.125" customWidth="1"/>
    <col min="6153" max="6153" width="6.75" customWidth="1"/>
    <col min="6154" max="6154" width="15.375" customWidth="1"/>
    <col min="6155" max="6155" width="6.75" customWidth="1"/>
    <col min="6156" max="6156" width="15.375" customWidth="1"/>
    <col min="6157" max="6157" width="9.875" customWidth="1"/>
    <col min="6394" max="6394" width="4" bestFit="1" customWidth="1"/>
    <col min="6395" max="6395" width="27.875" customWidth="1"/>
    <col min="6396" max="6398" width="0" hidden="1" customWidth="1"/>
    <col min="6399" max="6399" width="6.875" customWidth="1"/>
    <col min="6400" max="6400" width="16.125" customWidth="1"/>
    <col min="6401" max="6401" width="7.375" customWidth="1"/>
    <col min="6402" max="6402" width="16" customWidth="1"/>
    <col min="6403" max="6404" width="9" customWidth="1"/>
    <col min="6405" max="6405" width="15.125" customWidth="1"/>
    <col min="6406" max="6406" width="10.75" bestFit="1" customWidth="1"/>
    <col min="6407" max="6407" width="10.125" customWidth="1"/>
    <col min="6408" max="6408" width="13.125" customWidth="1"/>
    <col min="6409" max="6409" width="6.75" customWidth="1"/>
    <col min="6410" max="6410" width="15.375" customWidth="1"/>
    <col min="6411" max="6411" width="6.75" customWidth="1"/>
    <col min="6412" max="6412" width="15.375" customWidth="1"/>
    <col min="6413" max="6413" width="9.875" customWidth="1"/>
    <col min="6650" max="6650" width="4" bestFit="1" customWidth="1"/>
    <col min="6651" max="6651" width="27.875" customWidth="1"/>
    <col min="6652" max="6654" width="0" hidden="1" customWidth="1"/>
    <col min="6655" max="6655" width="6.875" customWidth="1"/>
    <col min="6656" max="6656" width="16.125" customWidth="1"/>
    <col min="6657" max="6657" width="7.375" customWidth="1"/>
    <col min="6658" max="6658" width="16" customWidth="1"/>
    <col min="6659" max="6660" width="9" customWidth="1"/>
    <col min="6661" max="6661" width="15.125" customWidth="1"/>
    <col min="6662" max="6662" width="10.75" bestFit="1" customWidth="1"/>
    <col min="6663" max="6663" width="10.125" customWidth="1"/>
    <col min="6664" max="6664" width="13.125" customWidth="1"/>
    <col min="6665" max="6665" width="6.75" customWidth="1"/>
    <col min="6666" max="6666" width="15.375" customWidth="1"/>
    <col min="6667" max="6667" width="6.75" customWidth="1"/>
    <col min="6668" max="6668" width="15.375" customWidth="1"/>
    <col min="6669" max="6669" width="9.875" customWidth="1"/>
    <col min="6906" max="6906" width="4" bestFit="1" customWidth="1"/>
    <col min="6907" max="6907" width="27.875" customWidth="1"/>
    <col min="6908" max="6910" width="0" hidden="1" customWidth="1"/>
    <col min="6911" max="6911" width="6.875" customWidth="1"/>
    <col min="6912" max="6912" width="16.125" customWidth="1"/>
    <col min="6913" max="6913" width="7.375" customWidth="1"/>
    <col min="6914" max="6914" width="16" customWidth="1"/>
    <col min="6915" max="6916" width="9" customWidth="1"/>
    <col min="6917" max="6917" width="15.125" customWidth="1"/>
    <col min="6918" max="6918" width="10.75" bestFit="1" customWidth="1"/>
    <col min="6919" max="6919" width="10.125" customWidth="1"/>
    <col min="6920" max="6920" width="13.125" customWidth="1"/>
    <col min="6921" max="6921" width="6.75" customWidth="1"/>
    <col min="6922" max="6922" width="15.375" customWidth="1"/>
    <col min="6923" max="6923" width="6.75" customWidth="1"/>
    <col min="6924" max="6924" width="15.375" customWidth="1"/>
    <col min="6925" max="6925" width="9.875" customWidth="1"/>
    <col min="7162" max="7162" width="4" bestFit="1" customWidth="1"/>
    <col min="7163" max="7163" width="27.875" customWidth="1"/>
    <col min="7164" max="7166" width="0" hidden="1" customWidth="1"/>
    <col min="7167" max="7167" width="6.875" customWidth="1"/>
    <col min="7168" max="7168" width="16.125" customWidth="1"/>
    <col min="7169" max="7169" width="7.375" customWidth="1"/>
    <col min="7170" max="7170" width="16" customWidth="1"/>
    <col min="7171" max="7172" width="9" customWidth="1"/>
    <col min="7173" max="7173" width="15.125" customWidth="1"/>
    <col min="7174" max="7174" width="10.75" bestFit="1" customWidth="1"/>
    <col min="7175" max="7175" width="10.125" customWidth="1"/>
    <col min="7176" max="7176" width="13.125" customWidth="1"/>
    <col min="7177" max="7177" width="6.75" customWidth="1"/>
    <col min="7178" max="7178" width="15.375" customWidth="1"/>
    <col min="7179" max="7179" width="6.75" customWidth="1"/>
    <col min="7180" max="7180" width="15.375" customWidth="1"/>
    <col min="7181" max="7181" width="9.875" customWidth="1"/>
    <col min="7418" max="7418" width="4" bestFit="1" customWidth="1"/>
    <col min="7419" max="7419" width="27.875" customWidth="1"/>
    <col min="7420" max="7422" width="0" hidden="1" customWidth="1"/>
    <col min="7423" max="7423" width="6.875" customWidth="1"/>
    <col min="7424" max="7424" width="16.125" customWidth="1"/>
    <col min="7425" max="7425" width="7.375" customWidth="1"/>
    <col min="7426" max="7426" width="16" customWidth="1"/>
    <col min="7427" max="7428" width="9" customWidth="1"/>
    <col min="7429" max="7429" width="15.125" customWidth="1"/>
    <col min="7430" max="7430" width="10.75" bestFit="1" customWidth="1"/>
    <col min="7431" max="7431" width="10.125" customWidth="1"/>
    <col min="7432" max="7432" width="13.125" customWidth="1"/>
    <col min="7433" max="7433" width="6.75" customWidth="1"/>
    <col min="7434" max="7434" width="15.375" customWidth="1"/>
    <col min="7435" max="7435" width="6.75" customWidth="1"/>
    <col min="7436" max="7436" width="15.375" customWidth="1"/>
    <col min="7437" max="7437" width="9.875" customWidth="1"/>
    <col min="7674" max="7674" width="4" bestFit="1" customWidth="1"/>
    <col min="7675" max="7675" width="27.875" customWidth="1"/>
    <col min="7676" max="7678" width="0" hidden="1" customWidth="1"/>
    <col min="7679" max="7679" width="6.875" customWidth="1"/>
    <col min="7680" max="7680" width="16.125" customWidth="1"/>
    <col min="7681" max="7681" width="7.375" customWidth="1"/>
    <col min="7682" max="7682" width="16" customWidth="1"/>
    <col min="7683" max="7684" width="9" customWidth="1"/>
    <col min="7685" max="7685" width="15.125" customWidth="1"/>
    <col min="7686" max="7686" width="10.75" bestFit="1" customWidth="1"/>
    <col min="7687" max="7687" width="10.125" customWidth="1"/>
    <col min="7688" max="7688" width="13.125" customWidth="1"/>
    <col min="7689" max="7689" width="6.75" customWidth="1"/>
    <col min="7690" max="7690" width="15.375" customWidth="1"/>
    <col min="7691" max="7691" width="6.75" customWidth="1"/>
    <col min="7692" max="7692" width="15.375" customWidth="1"/>
    <col min="7693" max="7693" width="9.875" customWidth="1"/>
    <col min="7930" max="7930" width="4" bestFit="1" customWidth="1"/>
    <col min="7931" max="7931" width="27.875" customWidth="1"/>
    <col min="7932" max="7934" width="0" hidden="1" customWidth="1"/>
    <col min="7935" max="7935" width="6.875" customWidth="1"/>
    <col min="7936" max="7936" width="16.125" customWidth="1"/>
    <col min="7937" max="7937" width="7.375" customWidth="1"/>
    <col min="7938" max="7938" width="16" customWidth="1"/>
    <col min="7939" max="7940" width="9" customWidth="1"/>
    <col min="7941" max="7941" width="15.125" customWidth="1"/>
    <col min="7942" max="7942" width="10.75" bestFit="1" customWidth="1"/>
    <col min="7943" max="7943" width="10.125" customWidth="1"/>
    <col min="7944" max="7944" width="13.125" customWidth="1"/>
    <col min="7945" max="7945" width="6.75" customWidth="1"/>
    <col min="7946" max="7946" width="15.375" customWidth="1"/>
    <col min="7947" max="7947" width="6.75" customWidth="1"/>
    <col min="7948" max="7948" width="15.375" customWidth="1"/>
    <col min="7949" max="7949" width="9.875" customWidth="1"/>
    <col min="8186" max="8186" width="4" bestFit="1" customWidth="1"/>
    <col min="8187" max="8187" width="27.875" customWidth="1"/>
    <col min="8188" max="8190" width="0" hidden="1" customWidth="1"/>
    <col min="8191" max="8191" width="6.875" customWidth="1"/>
    <col min="8192" max="8192" width="16.125" customWidth="1"/>
    <col min="8193" max="8193" width="7.375" customWidth="1"/>
    <col min="8194" max="8194" width="16" customWidth="1"/>
    <col min="8195" max="8196" width="9" customWidth="1"/>
    <col min="8197" max="8197" width="15.125" customWidth="1"/>
    <col min="8198" max="8198" width="10.75" bestFit="1" customWidth="1"/>
    <col min="8199" max="8199" width="10.125" customWidth="1"/>
    <col min="8200" max="8200" width="13.125" customWidth="1"/>
    <col min="8201" max="8201" width="6.75" customWidth="1"/>
    <col min="8202" max="8202" width="15.375" customWidth="1"/>
    <col min="8203" max="8203" width="6.75" customWidth="1"/>
    <col min="8204" max="8204" width="15.375" customWidth="1"/>
    <col min="8205" max="8205" width="9.875" customWidth="1"/>
    <col min="8442" max="8442" width="4" bestFit="1" customWidth="1"/>
    <col min="8443" max="8443" width="27.875" customWidth="1"/>
    <col min="8444" max="8446" width="0" hidden="1" customWidth="1"/>
    <col min="8447" max="8447" width="6.875" customWidth="1"/>
    <col min="8448" max="8448" width="16.125" customWidth="1"/>
    <col min="8449" max="8449" width="7.375" customWidth="1"/>
    <col min="8450" max="8450" width="16" customWidth="1"/>
    <col min="8451" max="8452" width="9" customWidth="1"/>
    <col min="8453" max="8453" width="15.125" customWidth="1"/>
    <col min="8454" max="8454" width="10.75" bestFit="1" customWidth="1"/>
    <col min="8455" max="8455" width="10.125" customWidth="1"/>
    <col min="8456" max="8456" width="13.125" customWidth="1"/>
    <col min="8457" max="8457" width="6.75" customWidth="1"/>
    <col min="8458" max="8458" width="15.375" customWidth="1"/>
    <col min="8459" max="8459" width="6.75" customWidth="1"/>
    <col min="8460" max="8460" width="15.375" customWidth="1"/>
    <col min="8461" max="8461" width="9.875" customWidth="1"/>
    <col min="8698" max="8698" width="4" bestFit="1" customWidth="1"/>
    <col min="8699" max="8699" width="27.875" customWidth="1"/>
    <col min="8700" max="8702" width="0" hidden="1" customWidth="1"/>
    <col min="8703" max="8703" width="6.875" customWidth="1"/>
    <col min="8704" max="8704" width="16.125" customWidth="1"/>
    <col min="8705" max="8705" width="7.375" customWidth="1"/>
    <col min="8706" max="8706" width="16" customWidth="1"/>
    <col min="8707" max="8708" width="9" customWidth="1"/>
    <col min="8709" max="8709" width="15.125" customWidth="1"/>
    <col min="8710" max="8710" width="10.75" bestFit="1" customWidth="1"/>
    <col min="8711" max="8711" width="10.125" customWidth="1"/>
    <col min="8712" max="8712" width="13.125" customWidth="1"/>
    <col min="8713" max="8713" width="6.75" customWidth="1"/>
    <col min="8714" max="8714" width="15.375" customWidth="1"/>
    <col min="8715" max="8715" width="6.75" customWidth="1"/>
    <col min="8716" max="8716" width="15.375" customWidth="1"/>
    <col min="8717" max="8717" width="9.875" customWidth="1"/>
    <col min="8954" max="8954" width="4" bestFit="1" customWidth="1"/>
    <col min="8955" max="8955" width="27.875" customWidth="1"/>
    <col min="8956" max="8958" width="0" hidden="1" customWidth="1"/>
    <col min="8959" max="8959" width="6.875" customWidth="1"/>
    <col min="8960" max="8960" width="16.125" customWidth="1"/>
    <col min="8961" max="8961" width="7.375" customWidth="1"/>
    <col min="8962" max="8962" width="16" customWidth="1"/>
    <col min="8963" max="8964" width="9" customWidth="1"/>
    <col min="8965" max="8965" width="15.125" customWidth="1"/>
    <col min="8966" max="8966" width="10.75" bestFit="1" customWidth="1"/>
    <col min="8967" max="8967" width="10.125" customWidth="1"/>
    <col min="8968" max="8968" width="13.125" customWidth="1"/>
    <col min="8969" max="8969" width="6.75" customWidth="1"/>
    <col min="8970" max="8970" width="15.375" customWidth="1"/>
    <col min="8971" max="8971" width="6.75" customWidth="1"/>
    <col min="8972" max="8972" width="15.375" customWidth="1"/>
    <col min="8973" max="8973" width="9.875" customWidth="1"/>
    <col min="9210" max="9210" width="4" bestFit="1" customWidth="1"/>
    <col min="9211" max="9211" width="27.875" customWidth="1"/>
    <col min="9212" max="9214" width="0" hidden="1" customWidth="1"/>
    <col min="9215" max="9215" width="6.875" customWidth="1"/>
    <col min="9216" max="9216" width="16.125" customWidth="1"/>
    <col min="9217" max="9217" width="7.375" customWidth="1"/>
    <col min="9218" max="9218" width="16" customWidth="1"/>
    <col min="9219" max="9220" width="9" customWidth="1"/>
    <col min="9221" max="9221" width="15.125" customWidth="1"/>
    <col min="9222" max="9222" width="10.75" bestFit="1" customWidth="1"/>
    <col min="9223" max="9223" width="10.125" customWidth="1"/>
    <col min="9224" max="9224" width="13.125" customWidth="1"/>
    <col min="9225" max="9225" width="6.75" customWidth="1"/>
    <col min="9226" max="9226" width="15.375" customWidth="1"/>
    <col min="9227" max="9227" width="6.75" customWidth="1"/>
    <col min="9228" max="9228" width="15.375" customWidth="1"/>
    <col min="9229" max="9229" width="9.875" customWidth="1"/>
    <col min="9466" max="9466" width="4" bestFit="1" customWidth="1"/>
    <col min="9467" max="9467" width="27.875" customWidth="1"/>
    <col min="9468" max="9470" width="0" hidden="1" customWidth="1"/>
    <col min="9471" max="9471" width="6.875" customWidth="1"/>
    <col min="9472" max="9472" width="16.125" customWidth="1"/>
    <col min="9473" max="9473" width="7.375" customWidth="1"/>
    <col min="9474" max="9474" width="16" customWidth="1"/>
    <col min="9475" max="9476" width="9" customWidth="1"/>
    <col min="9477" max="9477" width="15.125" customWidth="1"/>
    <col min="9478" max="9478" width="10.75" bestFit="1" customWidth="1"/>
    <col min="9479" max="9479" width="10.125" customWidth="1"/>
    <col min="9480" max="9480" width="13.125" customWidth="1"/>
    <col min="9481" max="9481" width="6.75" customWidth="1"/>
    <col min="9482" max="9482" width="15.375" customWidth="1"/>
    <col min="9483" max="9483" width="6.75" customWidth="1"/>
    <col min="9484" max="9484" width="15.375" customWidth="1"/>
    <col min="9485" max="9485" width="9.875" customWidth="1"/>
    <col min="9722" max="9722" width="4" bestFit="1" customWidth="1"/>
    <col min="9723" max="9723" width="27.875" customWidth="1"/>
    <col min="9724" max="9726" width="0" hidden="1" customWidth="1"/>
    <col min="9727" max="9727" width="6.875" customWidth="1"/>
    <col min="9728" max="9728" width="16.125" customWidth="1"/>
    <col min="9729" max="9729" width="7.375" customWidth="1"/>
    <col min="9730" max="9730" width="16" customWidth="1"/>
    <col min="9731" max="9732" width="9" customWidth="1"/>
    <col min="9733" max="9733" width="15.125" customWidth="1"/>
    <col min="9734" max="9734" width="10.75" bestFit="1" customWidth="1"/>
    <col min="9735" max="9735" width="10.125" customWidth="1"/>
    <col min="9736" max="9736" width="13.125" customWidth="1"/>
    <col min="9737" max="9737" width="6.75" customWidth="1"/>
    <col min="9738" max="9738" width="15.375" customWidth="1"/>
    <col min="9739" max="9739" width="6.75" customWidth="1"/>
    <col min="9740" max="9740" width="15.375" customWidth="1"/>
    <col min="9741" max="9741" width="9.875" customWidth="1"/>
    <col min="9978" max="9978" width="4" bestFit="1" customWidth="1"/>
    <col min="9979" max="9979" width="27.875" customWidth="1"/>
    <col min="9980" max="9982" width="0" hidden="1" customWidth="1"/>
    <col min="9983" max="9983" width="6.875" customWidth="1"/>
    <col min="9984" max="9984" width="16.125" customWidth="1"/>
    <col min="9985" max="9985" width="7.375" customWidth="1"/>
    <col min="9986" max="9986" width="16" customWidth="1"/>
    <col min="9987" max="9988" width="9" customWidth="1"/>
    <col min="9989" max="9989" width="15.125" customWidth="1"/>
    <col min="9990" max="9990" width="10.75" bestFit="1" customWidth="1"/>
    <col min="9991" max="9991" width="10.125" customWidth="1"/>
    <col min="9992" max="9992" width="13.125" customWidth="1"/>
    <col min="9993" max="9993" width="6.75" customWidth="1"/>
    <col min="9994" max="9994" width="15.375" customWidth="1"/>
    <col min="9995" max="9995" width="6.75" customWidth="1"/>
    <col min="9996" max="9996" width="15.375" customWidth="1"/>
    <col min="9997" max="9997" width="9.875" customWidth="1"/>
    <col min="10234" max="10234" width="4" bestFit="1" customWidth="1"/>
    <col min="10235" max="10235" width="27.875" customWidth="1"/>
    <col min="10236" max="10238" width="0" hidden="1" customWidth="1"/>
    <col min="10239" max="10239" width="6.875" customWidth="1"/>
    <col min="10240" max="10240" width="16.125" customWidth="1"/>
    <col min="10241" max="10241" width="7.375" customWidth="1"/>
    <col min="10242" max="10242" width="16" customWidth="1"/>
    <col min="10243" max="10244" width="9" customWidth="1"/>
    <col min="10245" max="10245" width="15.125" customWidth="1"/>
    <col min="10246" max="10246" width="10.75" bestFit="1" customWidth="1"/>
    <col min="10247" max="10247" width="10.125" customWidth="1"/>
    <col min="10248" max="10248" width="13.125" customWidth="1"/>
    <col min="10249" max="10249" width="6.75" customWidth="1"/>
    <col min="10250" max="10250" width="15.375" customWidth="1"/>
    <col min="10251" max="10251" width="6.75" customWidth="1"/>
    <col min="10252" max="10252" width="15.375" customWidth="1"/>
    <col min="10253" max="10253" width="9.875" customWidth="1"/>
    <col min="10490" max="10490" width="4" bestFit="1" customWidth="1"/>
    <col min="10491" max="10491" width="27.875" customWidth="1"/>
    <col min="10492" max="10494" width="0" hidden="1" customWidth="1"/>
    <col min="10495" max="10495" width="6.875" customWidth="1"/>
    <col min="10496" max="10496" width="16.125" customWidth="1"/>
    <col min="10497" max="10497" width="7.375" customWidth="1"/>
    <col min="10498" max="10498" width="16" customWidth="1"/>
    <col min="10499" max="10500" width="9" customWidth="1"/>
    <col min="10501" max="10501" width="15.125" customWidth="1"/>
    <col min="10502" max="10502" width="10.75" bestFit="1" customWidth="1"/>
    <col min="10503" max="10503" width="10.125" customWidth="1"/>
    <col min="10504" max="10504" width="13.125" customWidth="1"/>
    <col min="10505" max="10505" width="6.75" customWidth="1"/>
    <col min="10506" max="10506" width="15.375" customWidth="1"/>
    <col min="10507" max="10507" width="6.75" customWidth="1"/>
    <col min="10508" max="10508" width="15.375" customWidth="1"/>
    <col min="10509" max="10509" width="9.875" customWidth="1"/>
    <col min="10746" max="10746" width="4" bestFit="1" customWidth="1"/>
    <col min="10747" max="10747" width="27.875" customWidth="1"/>
    <col min="10748" max="10750" width="0" hidden="1" customWidth="1"/>
    <col min="10751" max="10751" width="6.875" customWidth="1"/>
    <col min="10752" max="10752" width="16.125" customWidth="1"/>
    <col min="10753" max="10753" width="7.375" customWidth="1"/>
    <col min="10754" max="10754" width="16" customWidth="1"/>
    <col min="10755" max="10756" width="9" customWidth="1"/>
    <col min="10757" max="10757" width="15.125" customWidth="1"/>
    <col min="10758" max="10758" width="10.75" bestFit="1" customWidth="1"/>
    <col min="10759" max="10759" width="10.125" customWidth="1"/>
    <col min="10760" max="10760" width="13.125" customWidth="1"/>
    <col min="10761" max="10761" width="6.75" customWidth="1"/>
    <col min="10762" max="10762" width="15.375" customWidth="1"/>
    <col min="10763" max="10763" width="6.75" customWidth="1"/>
    <col min="10764" max="10764" width="15.375" customWidth="1"/>
    <col min="10765" max="10765" width="9.875" customWidth="1"/>
    <col min="11002" max="11002" width="4" bestFit="1" customWidth="1"/>
    <col min="11003" max="11003" width="27.875" customWidth="1"/>
    <col min="11004" max="11006" width="0" hidden="1" customWidth="1"/>
    <col min="11007" max="11007" width="6.875" customWidth="1"/>
    <col min="11008" max="11008" width="16.125" customWidth="1"/>
    <col min="11009" max="11009" width="7.375" customWidth="1"/>
    <col min="11010" max="11010" width="16" customWidth="1"/>
    <col min="11011" max="11012" width="9" customWidth="1"/>
    <col min="11013" max="11013" width="15.125" customWidth="1"/>
    <col min="11014" max="11014" width="10.75" bestFit="1" customWidth="1"/>
    <col min="11015" max="11015" width="10.125" customWidth="1"/>
    <col min="11016" max="11016" width="13.125" customWidth="1"/>
    <col min="11017" max="11017" width="6.75" customWidth="1"/>
    <col min="11018" max="11018" width="15.375" customWidth="1"/>
    <col min="11019" max="11019" width="6.75" customWidth="1"/>
    <col min="11020" max="11020" width="15.375" customWidth="1"/>
    <col min="11021" max="11021" width="9.875" customWidth="1"/>
    <col min="11258" max="11258" width="4" bestFit="1" customWidth="1"/>
    <col min="11259" max="11259" width="27.875" customWidth="1"/>
    <col min="11260" max="11262" width="0" hidden="1" customWidth="1"/>
    <col min="11263" max="11263" width="6.875" customWidth="1"/>
    <col min="11264" max="11264" width="16.125" customWidth="1"/>
    <col min="11265" max="11265" width="7.375" customWidth="1"/>
    <col min="11266" max="11266" width="16" customWidth="1"/>
    <col min="11267" max="11268" width="9" customWidth="1"/>
    <col min="11269" max="11269" width="15.125" customWidth="1"/>
    <col min="11270" max="11270" width="10.75" bestFit="1" customWidth="1"/>
    <col min="11271" max="11271" width="10.125" customWidth="1"/>
    <col min="11272" max="11272" width="13.125" customWidth="1"/>
    <col min="11273" max="11273" width="6.75" customWidth="1"/>
    <col min="11274" max="11274" width="15.375" customWidth="1"/>
    <col min="11275" max="11275" width="6.75" customWidth="1"/>
    <col min="11276" max="11276" width="15.375" customWidth="1"/>
    <col min="11277" max="11277" width="9.875" customWidth="1"/>
    <col min="11514" max="11514" width="4" bestFit="1" customWidth="1"/>
    <col min="11515" max="11515" width="27.875" customWidth="1"/>
    <col min="11516" max="11518" width="0" hidden="1" customWidth="1"/>
    <col min="11519" max="11519" width="6.875" customWidth="1"/>
    <col min="11520" max="11520" width="16.125" customWidth="1"/>
    <col min="11521" max="11521" width="7.375" customWidth="1"/>
    <col min="11522" max="11522" width="16" customWidth="1"/>
    <col min="11523" max="11524" width="9" customWidth="1"/>
    <col min="11525" max="11525" width="15.125" customWidth="1"/>
    <col min="11526" max="11526" width="10.75" bestFit="1" customWidth="1"/>
    <col min="11527" max="11527" width="10.125" customWidth="1"/>
    <col min="11528" max="11528" width="13.125" customWidth="1"/>
    <col min="11529" max="11529" width="6.75" customWidth="1"/>
    <col min="11530" max="11530" width="15.375" customWidth="1"/>
    <col min="11531" max="11531" width="6.75" customWidth="1"/>
    <col min="11532" max="11532" width="15.375" customWidth="1"/>
    <col min="11533" max="11533" width="9.875" customWidth="1"/>
    <col min="11770" max="11770" width="4" bestFit="1" customWidth="1"/>
    <col min="11771" max="11771" width="27.875" customWidth="1"/>
    <col min="11772" max="11774" width="0" hidden="1" customWidth="1"/>
    <col min="11775" max="11775" width="6.875" customWidth="1"/>
    <col min="11776" max="11776" width="16.125" customWidth="1"/>
    <col min="11777" max="11777" width="7.375" customWidth="1"/>
    <col min="11778" max="11778" width="16" customWidth="1"/>
    <col min="11779" max="11780" width="9" customWidth="1"/>
    <col min="11781" max="11781" width="15.125" customWidth="1"/>
    <col min="11782" max="11782" width="10.75" bestFit="1" customWidth="1"/>
    <col min="11783" max="11783" width="10.125" customWidth="1"/>
    <col min="11784" max="11784" width="13.125" customWidth="1"/>
    <col min="11785" max="11785" width="6.75" customWidth="1"/>
    <col min="11786" max="11786" width="15.375" customWidth="1"/>
    <col min="11787" max="11787" width="6.75" customWidth="1"/>
    <col min="11788" max="11788" width="15.375" customWidth="1"/>
    <col min="11789" max="11789" width="9.875" customWidth="1"/>
    <col min="12026" max="12026" width="4" bestFit="1" customWidth="1"/>
    <col min="12027" max="12027" width="27.875" customWidth="1"/>
    <col min="12028" max="12030" width="0" hidden="1" customWidth="1"/>
    <col min="12031" max="12031" width="6.875" customWidth="1"/>
    <col min="12032" max="12032" width="16.125" customWidth="1"/>
    <col min="12033" max="12033" width="7.375" customWidth="1"/>
    <col min="12034" max="12034" width="16" customWidth="1"/>
    <col min="12035" max="12036" width="9" customWidth="1"/>
    <col min="12037" max="12037" width="15.125" customWidth="1"/>
    <col min="12038" max="12038" width="10.75" bestFit="1" customWidth="1"/>
    <col min="12039" max="12039" width="10.125" customWidth="1"/>
    <col min="12040" max="12040" width="13.125" customWidth="1"/>
    <col min="12041" max="12041" width="6.75" customWidth="1"/>
    <col min="12042" max="12042" width="15.375" customWidth="1"/>
    <col min="12043" max="12043" width="6.75" customWidth="1"/>
    <col min="12044" max="12044" width="15.375" customWidth="1"/>
    <col min="12045" max="12045" width="9.875" customWidth="1"/>
    <col min="12282" max="12282" width="4" bestFit="1" customWidth="1"/>
    <col min="12283" max="12283" width="27.875" customWidth="1"/>
    <col min="12284" max="12286" width="0" hidden="1" customWidth="1"/>
    <col min="12287" max="12287" width="6.875" customWidth="1"/>
    <col min="12288" max="12288" width="16.125" customWidth="1"/>
    <col min="12289" max="12289" width="7.375" customWidth="1"/>
    <col min="12290" max="12290" width="16" customWidth="1"/>
    <col min="12291" max="12292" width="9" customWidth="1"/>
    <col min="12293" max="12293" width="15.125" customWidth="1"/>
    <col min="12294" max="12294" width="10.75" bestFit="1" customWidth="1"/>
    <col min="12295" max="12295" width="10.125" customWidth="1"/>
    <col min="12296" max="12296" width="13.125" customWidth="1"/>
    <col min="12297" max="12297" width="6.75" customWidth="1"/>
    <col min="12298" max="12298" width="15.375" customWidth="1"/>
    <col min="12299" max="12299" width="6.75" customWidth="1"/>
    <col min="12300" max="12300" width="15.375" customWidth="1"/>
    <col min="12301" max="12301" width="9.875" customWidth="1"/>
    <col min="12538" max="12538" width="4" bestFit="1" customWidth="1"/>
    <col min="12539" max="12539" width="27.875" customWidth="1"/>
    <col min="12540" max="12542" width="0" hidden="1" customWidth="1"/>
    <col min="12543" max="12543" width="6.875" customWidth="1"/>
    <col min="12544" max="12544" width="16.125" customWidth="1"/>
    <col min="12545" max="12545" width="7.375" customWidth="1"/>
    <col min="12546" max="12546" width="16" customWidth="1"/>
    <col min="12547" max="12548" width="9" customWidth="1"/>
    <col min="12549" max="12549" width="15.125" customWidth="1"/>
    <col min="12550" max="12550" width="10.75" bestFit="1" customWidth="1"/>
    <col min="12551" max="12551" width="10.125" customWidth="1"/>
    <col min="12552" max="12552" width="13.125" customWidth="1"/>
    <col min="12553" max="12553" width="6.75" customWidth="1"/>
    <col min="12554" max="12554" width="15.375" customWidth="1"/>
    <col min="12555" max="12555" width="6.75" customWidth="1"/>
    <col min="12556" max="12556" width="15.375" customWidth="1"/>
    <col min="12557" max="12557" width="9.875" customWidth="1"/>
    <col min="12794" max="12794" width="4" bestFit="1" customWidth="1"/>
    <col min="12795" max="12795" width="27.875" customWidth="1"/>
    <col min="12796" max="12798" width="0" hidden="1" customWidth="1"/>
    <col min="12799" max="12799" width="6.875" customWidth="1"/>
    <col min="12800" max="12800" width="16.125" customWidth="1"/>
    <col min="12801" max="12801" width="7.375" customWidth="1"/>
    <col min="12802" max="12802" width="16" customWidth="1"/>
    <col min="12803" max="12804" width="9" customWidth="1"/>
    <col min="12805" max="12805" width="15.125" customWidth="1"/>
    <col min="12806" max="12806" width="10.75" bestFit="1" customWidth="1"/>
    <col min="12807" max="12807" width="10.125" customWidth="1"/>
    <col min="12808" max="12808" width="13.125" customWidth="1"/>
    <col min="12809" max="12809" width="6.75" customWidth="1"/>
    <col min="12810" max="12810" width="15.375" customWidth="1"/>
    <col min="12811" max="12811" width="6.75" customWidth="1"/>
    <col min="12812" max="12812" width="15.375" customWidth="1"/>
    <col min="12813" max="12813" width="9.875" customWidth="1"/>
    <col min="13050" max="13050" width="4" bestFit="1" customWidth="1"/>
    <col min="13051" max="13051" width="27.875" customWidth="1"/>
    <col min="13052" max="13054" width="0" hidden="1" customWidth="1"/>
    <col min="13055" max="13055" width="6.875" customWidth="1"/>
    <col min="13056" max="13056" width="16.125" customWidth="1"/>
    <col min="13057" max="13057" width="7.375" customWidth="1"/>
    <col min="13058" max="13058" width="16" customWidth="1"/>
    <col min="13059" max="13060" width="9" customWidth="1"/>
    <col min="13061" max="13061" width="15.125" customWidth="1"/>
    <col min="13062" max="13062" width="10.75" bestFit="1" customWidth="1"/>
    <col min="13063" max="13063" width="10.125" customWidth="1"/>
    <col min="13064" max="13064" width="13.125" customWidth="1"/>
    <col min="13065" max="13065" width="6.75" customWidth="1"/>
    <col min="13066" max="13066" width="15.375" customWidth="1"/>
    <col min="13067" max="13067" width="6.75" customWidth="1"/>
    <col min="13068" max="13068" width="15.375" customWidth="1"/>
    <col min="13069" max="13069" width="9.875" customWidth="1"/>
    <col min="13306" max="13306" width="4" bestFit="1" customWidth="1"/>
    <col min="13307" max="13307" width="27.875" customWidth="1"/>
    <col min="13308" max="13310" width="0" hidden="1" customWidth="1"/>
    <col min="13311" max="13311" width="6.875" customWidth="1"/>
    <col min="13312" max="13312" width="16.125" customWidth="1"/>
    <col min="13313" max="13313" width="7.375" customWidth="1"/>
    <col min="13314" max="13314" width="16" customWidth="1"/>
    <col min="13315" max="13316" width="9" customWidth="1"/>
    <col min="13317" max="13317" width="15.125" customWidth="1"/>
    <col min="13318" max="13318" width="10.75" bestFit="1" customWidth="1"/>
    <col min="13319" max="13319" width="10.125" customWidth="1"/>
    <col min="13320" max="13320" width="13.125" customWidth="1"/>
    <col min="13321" max="13321" width="6.75" customWidth="1"/>
    <col min="13322" max="13322" width="15.375" customWidth="1"/>
    <col min="13323" max="13323" width="6.75" customWidth="1"/>
    <col min="13324" max="13324" width="15.375" customWidth="1"/>
    <col min="13325" max="13325" width="9.875" customWidth="1"/>
    <col min="13562" max="13562" width="4" bestFit="1" customWidth="1"/>
    <col min="13563" max="13563" width="27.875" customWidth="1"/>
    <col min="13564" max="13566" width="0" hidden="1" customWidth="1"/>
    <col min="13567" max="13567" width="6.875" customWidth="1"/>
    <col min="13568" max="13568" width="16.125" customWidth="1"/>
    <col min="13569" max="13569" width="7.375" customWidth="1"/>
    <col min="13570" max="13570" width="16" customWidth="1"/>
    <col min="13571" max="13572" width="9" customWidth="1"/>
    <col min="13573" max="13573" width="15.125" customWidth="1"/>
    <col min="13574" max="13574" width="10.75" bestFit="1" customWidth="1"/>
    <col min="13575" max="13575" width="10.125" customWidth="1"/>
    <col min="13576" max="13576" width="13.125" customWidth="1"/>
    <col min="13577" max="13577" width="6.75" customWidth="1"/>
    <col min="13578" max="13578" width="15.375" customWidth="1"/>
    <col min="13579" max="13579" width="6.75" customWidth="1"/>
    <col min="13580" max="13580" width="15.375" customWidth="1"/>
    <col min="13581" max="13581" width="9.875" customWidth="1"/>
    <col min="13818" max="13818" width="4" bestFit="1" customWidth="1"/>
    <col min="13819" max="13819" width="27.875" customWidth="1"/>
    <col min="13820" max="13822" width="0" hidden="1" customWidth="1"/>
    <col min="13823" max="13823" width="6.875" customWidth="1"/>
    <col min="13824" max="13824" width="16.125" customWidth="1"/>
    <col min="13825" max="13825" width="7.375" customWidth="1"/>
    <col min="13826" max="13826" width="16" customWidth="1"/>
    <col min="13827" max="13828" width="9" customWidth="1"/>
    <col min="13829" max="13829" width="15.125" customWidth="1"/>
    <col min="13830" max="13830" width="10.75" bestFit="1" customWidth="1"/>
    <col min="13831" max="13831" width="10.125" customWidth="1"/>
    <col min="13832" max="13832" width="13.125" customWidth="1"/>
    <col min="13833" max="13833" width="6.75" customWidth="1"/>
    <col min="13834" max="13834" width="15.375" customWidth="1"/>
    <col min="13835" max="13835" width="6.75" customWidth="1"/>
    <col min="13836" max="13836" width="15.375" customWidth="1"/>
    <col min="13837" max="13837" width="9.875" customWidth="1"/>
    <col min="14074" max="14074" width="4" bestFit="1" customWidth="1"/>
    <col min="14075" max="14075" width="27.875" customWidth="1"/>
    <col min="14076" max="14078" width="0" hidden="1" customWidth="1"/>
    <col min="14079" max="14079" width="6.875" customWidth="1"/>
    <col min="14080" max="14080" width="16.125" customWidth="1"/>
    <col min="14081" max="14081" width="7.375" customWidth="1"/>
    <col min="14082" max="14082" width="16" customWidth="1"/>
    <col min="14083" max="14084" width="9" customWidth="1"/>
    <col min="14085" max="14085" width="15.125" customWidth="1"/>
    <col min="14086" max="14086" width="10.75" bestFit="1" customWidth="1"/>
    <col min="14087" max="14087" width="10.125" customWidth="1"/>
    <col min="14088" max="14088" width="13.125" customWidth="1"/>
    <col min="14089" max="14089" width="6.75" customWidth="1"/>
    <col min="14090" max="14090" width="15.375" customWidth="1"/>
    <col min="14091" max="14091" width="6.75" customWidth="1"/>
    <col min="14092" max="14092" width="15.375" customWidth="1"/>
    <col min="14093" max="14093" width="9.875" customWidth="1"/>
    <col min="14330" max="14330" width="4" bestFit="1" customWidth="1"/>
    <col min="14331" max="14331" width="27.875" customWidth="1"/>
    <col min="14332" max="14334" width="0" hidden="1" customWidth="1"/>
    <col min="14335" max="14335" width="6.875" customWidth="1"/>
    <col min="14336" max="14336" width="16.125" customWidth="1"/>
    <col min="14337" max="14337" width="7.375" customWidth="1"/>
    <col min="14338" max="14338" width="16" customWidth="1"/>
    <col min="14339" max="14340" width="9" customWidth="1"/>
    <col min="14341" max="14341" width="15.125" customWidth="1"/>
    <col min="14342" max="14342" width="10.75" bestFit="1" customWidth="1"/>
    <col min="14343" max="14343" width="10.125" customWidth="1"/>
    <col min="14344" max="14344" width="13.125" customWidth="1"/>
    <col min="14345" max="14345" width="6.75" customWidth="1"/>
    <col min="14346" max="14346" width="15.375" customWidth="1"/>
    <col min="14347" max="14347" width="6.75" customWidth="1"/>
    <col min="14348" max="14348" width="15.375" customWidth="1"/>
    <col min="14349" max="14349" width="9.875" customWidth="1"/>
    <col min="14586" max="14586" width="4" bestFit="1" customWidth="1"/>
    <col min="14587" max="14587" width="27.875" customWidth="1"/>
    <col min="14588" max="14590" width="0" hidden="1" customWidth="1"/>
    <col min="14591" max="14591" width="6.875" customWidth="1"/>
    <col min="14592" max="14592" width="16.125" customWidth="1"/>
    <col min="14593" max="14593" width="7.375" customWidth="1"/>
    <col min="14594" max="14594" width="16" customWidth="1"/>
    <col min="14595" max="14596" width="9" customWidth="1"/>
    <col min="14597" max="14597" width="15.125" customWidth="1"/>
    <col min="14598" max="14598" width="10.75" bestFit="1" customWidth="1"/>
    <col min="14599" max="14599" width="10.125" customWidth="1"/>
    <col min="14600" max="14600" width="13.125" customWidth="1"/>
    <col min="14601" max="14601" width="6.75" customWidth="1"/>
    <col min="14602" max="14602" width="15.375" customWidth="1"/>
    <col min="14603" max="14603" width="6.75" customWidth="1"/>
    <col min="14604" max="14604" width="15.375" customWidth="1"/>
    <col min="14605" max="14605" width="9.875" customWidth="1"/>
    <col min="14842" max="14842" width="4" bestFit="1" customWidth="1"/>
    <col min="14843" max="14843" width="27.875" customWidth="1"/>
    <col min="14844" max="14846" width="0" hidden="1" customWidth="1"/>
    <col min="14847" max="14847" width="6.875" customWidth="1"/>
    <col min="14848" max="14848" width="16.125" customWidth="1"/>
    <col min="14849" max="14849" width="7.375" customWidth="1"/>
    <col min="14850" max="14850" width="16" customWidth="1"/>
    <col min="14851" max="14852" width="9" customWidth="1"/>
    <col min="14853" max="14853" width="15.125" customWidth="1"/>
    <col min="14854" max="14854" width="10.75" bestFit="1" customWidth="1"/>
    <col min="14855" max="14855" width="10.125" customWidth="1"/>
    <col min="14856" max="14856" width="13.125" customWidth="1"/>
    <col min="14857" max="14857" width="6.75" customWidth="1"/>
    <col min="14858" max="14858" width="15.375" customWidth="1"/>
    <col min="14859" max="14859" width="6.75" customWidth="1"/>
    <col min="14860" max="14860" width="15.375" customWidth="1"/>
    <col min="14861" max="14861" width="9.875" customWidth="1"/>
    <col min="15098" max="15098" width="4" bestFit="1" customWidth="1"/>
    <col min="15099" max="15099" width="27.875" customWidth="1"/>
    <col min="15100" max="15102" width="0" hidden="1" customWidth="1"/>
    <col min="15103" max="15103" width="6.875" customWidth="1"/>
    <col min="15104" max="15104" width="16.125" customWidth="1"/>
    <col min="15105" max="15105" width="7.375" customWidth="1"/>
    <col min="15106" max="15106" width="16" customWidth="1"/>
    <col min="15107" max="15108" width="9" customWidth="1"/>
    <col min="15109" max="15109" width="15.125" customWidth="1"/>
    <col min="15110" max="15110" width="10.75" bestFit="1" customWidth="1"/>
    <col min="15111" max="15111" width="10.125" customWidth="1"/>
    <col min="15112" max="15112" width="13.125" customWidth="1"/>
    <col min="15113" max="15113" width="6.75" customWidth="1"/>
    <col min="15114" max="15114" width="15.375" customWidth="1"/>
    <col min="15115" max="15115" width="6.75" customWidth="1"/>
    <col min="15116" max="15116" width="15.375" customWidth="1"/>
    <col min="15117" max="15117" width="9.875" customWidth="1"/>
    <col min="15354" max="15354" width="4" bestFit="1" customWidth="1"/>
    <col min="15355" max="15355" width="27.875" customWidth="1"/>
    <col min="15356" max="15358" width="0" hidden="1" customWidth="1"/>
    <col min="15359" max="15359" width="6.875" customWidth="1"/>
    <col min="15360" max="15360" width="16.125" customWidth="1"/>
    <col min="15361" max="15361" width="7.375" customWidth="1"/>
    <col min="15362" max="15362" width="16" customWidth="1"/>
    <col min="15363" max="15364" width="9" customWidth="1"/>
    <col min="15365" max="15365" width="15.125" customWidth="1"/>
    <col min="15366" max="15366" width="10.75" bestFit="1" customWidth="1"/>
    <col min="15367" max="15367" width="10.125" customWidth="1"/>
    <col min="15368" max="15368" width="13.125" customWidth="1"/>
    <col min="15369" max="15369" width="6.75" customWidth="1"/>
    <col min="15370" max="15370" width="15.375" customWidth="1"/>
    <col min="15371" max="15371" width="6.75" customWidth="1"/>
    <col min="15372" max="15372" width="15.375" customWidth="1"/>
    <col min="15373" max="15373" width="9.875" customWidth="1"/>
    <col min="15610" max="15610" width="4" bestFit="1" customWidth="1"/>
    <col min="15611" max="15611" width="27.875" customWidth="1"/>
    <col min="15612" max="15614" width="0" hidden="1" customWidth="1"/>
    <col min="15615" max="15615" width="6.875" customWidth="1"/>
    <col min="15616" max="15616" width="16.125" customWidth="1"/>
    <col min="15617" max="15617" width="7.375" customWidth="1"/>
    <col min="15618" max="15618" width="16" customWidth="1"/>
    <col min="15619" max="15620" width="9" customWidth="1"/>
    <col min="15621" max="15621" width="15.125" customWidth="1"/>
    <col min="15622" max="15622" width="10.75" bestFit="1" customWidth="1"/>
    <col min="15623" max="15623" width="10.125" customWidth="1"/>
    <col min="15624" max="15624" width="13.125" customWidth="1"/>
    <col min="15625" max="15625" width="6.75" customWidth="1"/>
    <col min="15626" max="15626" width="15.375" customWidth="1"/>
    <col min="15627" max="15627" width="6.75" customWidth="1"/>
    <col min="15628" max="15628" width="15.375" customWidth="1"/>
    <col min="15629" max="15629" width="9.875" customWidth="1"/>
    <col min="15866" max="15866" width="4" bestFit="1" customWidth="1"/>
    <col min="15867" max="15867" width="27.875" customWidth="1"/>
    <col min="15868" max="15870" width="0" hidden="1" customWidth="1"/>
    <col min="15871" max="15871" width="6.875" customWidth="1"/>
    <col min="15872" max="15872" width="16.125" customWidth="1"/>
    <col min="15873" max="15873" width="7.375" customWidth="1"/>
    <col min="15874" max="15874" width="16" customWidth="1"/>
    <col min="15875" max="15876" width="9" customWidth="1"/>
    <col min="15877" max="15877" width="15.125" customWidth="1"/>
    <col min="15878" max="15878" width="10.75" bestFit="1" customWidth="1"/>
    <col min="15879" max="15879" width="10.125" customWidth="1"/>
    <col min="15880" max="15880" width="13.125" customWidth="1"/>
    <col min="15881" max="15881" width="6.75" customWidth="1"/>
    <col min="15882" max="15882" width="15.375" customWidth="1"/>
    <col min="15883" max="15883" width="6.75" customWidth="1"/>
    <col min="15884" max="15884" width="15.375" customWidth="1"/>
    <col min="15885" max="15885" width="9.875" customWidth="1"/>
    <col min="16122" max="16122" width="4" bestFit="1" customWidth="1"/>
    <col min="16123" max="16123" width="27.875" customWidth="1"/>
    <col min="16124" max="16126" width="0" hidden="1" customWidth="1"/>
    <col min="16127" max="16127" width="6.875" customWidth="1"/>
    <col min="16128" max="16128" width="16.125" customWidth="1"/>
    <col min="16129" max="16129" width="7.375" customWidth="1"/>
    <col min="16130" max="16130" width="16" customWidth="1"/>
    <col min="16131" max="16132" width="9" customWidth="1"/>
    <col min="16133" max="16133" width="15.125" customWidth="1"/>
    <col min="16134" max="16134" width="10.75" bestFit="1" customWidth="1"/>
    <col min="16135" max="16135" width="10.125" customWidth="1"/>
    <col min="16136" max="16136" width="13.125" customWidth="1"/>
    <col min="16137" max="16137" width="6.75" customWidth="1"/>
    <col min="16138" max="16138" width="15.375" customWidth="1"/>
    <col min="16139" max="16139" width="6.75" customWidth="1"/>
    <col min="16140" max="16140" width="15.375" customWidth="1"/>
    <col min="16141" max="16141" width="9.875" customWidth="1"/>
  </cols>
  <sheetData>
    <row r="1" spans="1:88" ht="24.75" thickBot="1">
      <c r="A1" s="466" t="s">
        <v>407</v>
      </c>
      <c r="B1" s="466"/>
      <c r="C1" s="466"/>
      <c r="D1" s="466"/>
      <c r="E1" s="466"/>
      <c r="F1" s="466"/>
      <c r="G1" s="466"/>
      <c r="H1" s="466"/>
      <c r="I1" s="466"/>
      <c r="J1" s="466"/>
      <c r="K1" s="466"/>
      <c r="L1" s="455"/>
      <c r="M1" s="455"/>
    </row>
    <row r="2" spans="1:88" s="245" customFormat="1" ht="21" customHeight="1">
      <c r="A2" s="462" t="s">
        <v>265</v>
      </c>
      <c r="B2" s="464" t="s">
        <v>328</v>
      </c>
      <c r="C2" s="263" t="s">
        <v>329</v>
      </c>
      <c r="D2" s="269"/>
      <c r="E2" s="269"/>
      <c r="F2" s="456" t="s">
        <v>396</v>
      </c>
      <c r="G2" s="456"/>
      <c r="H2" s="456"/>
      <c r="I2" s="456" t="s">
        <v>398</v>
      </c>
      <c r="J2" s="456"/>
      <c r="K2" s="456"/>
      <c r="L2" s="456"/>
      <c r="M2" s="457"/>
      <c r="N2" s="246"/>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row>
    <row r="3" spans="1:88" s="245" customFormat="1" ht="63">
      <c r="A3" s="463"/>
      <c r="B3" s="465"/>
      <c r="C3" s="264" t="s">
        <v>331</v>
      </c>
      <c r="D3" s="264" t="s">
        <v>332</v>
      </c>
      <c r="E3" s="264" t="s">
        <v>350</v>
      </c>
      <c r="F3" s="265" t="s">
        <v>351</v>
      </c>
      <c r="G3" s="265" t="s">
        <v>352</v>
      </c>
      <c r="H3" s="266" t="s">
        <v>353</v>
      </c>
      <c r="I3" s="267" t="s">
        <v>354</v>
      </c>
      <c r="J3" s="267" t="s">
        <v>355</v>
      </c>
      <c r="K3" s="265" t="s">
        <v>351</v>
      </c>
      <c r="L3" s="265" t="s">
        <v>352</v>
      </c>
      <c r="M3" s="268" t="s">
        <v>353</v>
      </c>
      <c r="N3" s="246"/>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row>
    <row r="4" spans="1:88" s="258" customFormat="1" ht="20.25" customHeight="1">
      <c r="A4" s="252">
        <v>1</v>
      </c>
      <c r="B4" s="253" t="s">
        <v>58</v>
      </c>
      <c r="C4" s="254"/>
      <c r="D4" s="255"/>
      <c r="E4" s="255"/>
      <c r="F4" s="256">
        <v>2.1324364416992809</v>
      </c>
      <c r="G4" s="256">
        <v>3.1469877312015379E-2</v>
      </c>
      <c r="H4" s="256">
        <v>0</v>
      </c>
      <c r="I4" s="255">
        <v>8254.4006816411002</v>
      </c>
      <c r="J4" s="255">
        <v>7752.299454</v>
      </c>
      <c r="K4" s="256">
        <v>0.15676678194983126</v>
      </c>
      <c r="L4" s="256">
        <v>3.2916596540491276E-2</v>
      </c>
      <c r="M4" s="361">
        <v>0</v>
      </c>
      <c r="N4" s="60"/>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row>
    <row r="5" spans="1:88" s="34" customFormat="1" ht="20.25" customHeight="1">
      <c r="A5" s="54">
        <v>2</v>
      </c>
      <c r="B5" s="55" t="s">
        <v>340</v>
      </c>
      <c r="C5" s="56"/>
      <c r="D5" s="57"/>
      <c r="E5" s="57"/>
      <c r="F5" s="58">
        <v>1.1367161843848366</v>
      </c>
      <c r="G5" s="58">
        <v>0.14732634262209607</v>
      </c>
      <c r="H5" s="58">
        <v>0.30291794604406852</v>
      </c>
      <c r="I5" s="57">
        <v>14925</v>
      </c>
      <c r="J5" s="57">
        <v>16901</v>
      </c>
      <c r="K5" s="58">
        <v>1.9828309742048057E-2</v>
      </c>
      <c r="L5" s="360">
        <v>6.3068934345239348E-5</v>
      </c>
      <c r="M5" s="360">
        <v>2.4807114175794142E-3</v>
      </c>
      <c r="N5" s="60"/>
    </row>
    <row r="6" spans="1:88" s="258" customFormat="1" ht="20.25">
      <c r="A6" s="252">
        <v>3</v>
      </c>
      <c r="B6" s="253" t="s">
        <v>338</v>
      </c>
      <c r="C6" s="254">
        <v>0</v>
      </c>
      <c r="D6" s="255">
        <v>0</v>
      </c>
      <c r="E6" s="255">
        <v>0</v>
      </c>
      <c r="F6" s="256">
        <v>0.86259532704466846</v>
      </c>
      <c r="G6" s="256">
        <v>0.23280767657232121</v>
      </c>
      <c r="H6" s="256">
        <v>0.20891136980696992</v>
      </c>
      <c r="I6" s="255">
        <v>6560</v>
      </c>
      <c r="J6" s="255">
        <v>10866</v>
      </c>
      <c r="K6" s="256">
        <v>5.8408951283823098E-2</v>
      </c>
      <c r="L6" s="361">
        <v>0</v>
      </c>
      <c r="M6" s="361">
        <v>5.4553389583939481E-4</v>
      </c>
      <c r="N6" s="246"/>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row>
    <row r="7" spans="1:88" s="34" customFormat="1" ht="20.25" customHeight="1">
      <c r="A7" s="54">
        <v>4</v>
      </c>
      <c r="B7" s="55" t="s">
        <v>61</v>
      </c>
      <c r="C7" s="56"/>
      <c r="D7" s="57"/>
      <c r="E7" s="57"/>
      <c r="F7" s="58">
        <v>0.82026253882249633</v>
      </c>
      <c r="G7" s="58">
        <v>6.1915110008744596E-3</v>
      </c>
      <c r="H7" s="58">
        <v>2.6612667290839557E-2</v>
      </c>
      <c r="I7" s="57">
        <v>16775.067011322</v>
      </c>
      <c r="J7" s="57">
        <v>15009.844107999999</v>
      </c>
      <c r="K7" s="58">
        <v>0.11603532610587511</v>
      </c>
      <c r="L7" s="360">
        <v>0</v>
      </c>
      <c r="M7" s="360">
        <v>0</v>
      </c>
      <c r="N7" s="60"/>
    </row>
    <row r="8" spans="1:88" s="258" customFormat="1" ht="20.25" customHeight="1">
      <c r="A8" s="252">
        <v>5</v>
      </c>
      <c r="B8" s="253" t="s">
        <v>229</v>
      </c>
      <c r="C8" s="254"/>
      <c r="D8" s="255"/>
      <c r="E8" s="255"/>
      <c r="F8" s="256">
        <v>0.60195454291961881</v>
      </c>
      <c r="G8" s="256">
        <v>1.0347608961666448</v>
      </c>
      <c r="H8" s="256">
        <v>6.6431478680467282E-2</v>
      </c>
      <c r="I8" s="255">
        <v>11645.914921535999</v>
      </c>
      <c r="J8" s="255">
        <v>25199.361828000001</v>
      </c>
      <c r="K8" s="256">
        <v>0.2390574115191566</v>
      </c>
      <c r="L8" s="361">
        <v>4.4603874746533137E-3</v>
      </c>
      <c r="M8" s="361">
        <v>3.4268681507913547E-3</v>
      </c>
      <c r="N8" s="60"/>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row>
    <row r="9" spans="1:88" s="34" customFormat="1" ht="20.25" customHeight="1">
      <c r="A9" s="54">
        <v>6</v>
      </c>
      <c r="B9" s="249" t="s">
        <v>96</v>
      </c>
      <c r="C9" s="56"/>
      <c r="D9" s="57"/>
      <c r="E9" s="57"/>
      <c r="F9" s="58">
        <v>0.55094869535484314</v>
      </c>
      <c r="G9" s="58">
        <v>0.1831738739217815</v>
      </c>
      <c r="H9" s="58">
        <v>7.4969821128385078E-3</v>
      </c>
      <c r="I9" s="57">
        <v>105953.78504266099</v>
      </c>
      <c r="J9" s="57">
        <v>113818.88207199999</v>
      </c>
      <c r="K9" s="58">
        <v>0.16965299822152224</v>
      </c>
      <c r="L9" s="250">
        <v>0.17712691806296629</v>
      </c>
      <c r="M9" s="360">
        <v>1.570714886973162E-4</v>
      </c>
      <c r="N9" s="60"/>
    </row>
    <row r="10" spans="1:88" s="258" customFormat="1" ht="20.25" customHeight="1">
      <c r="A10" s="252">
        <v>7</v>
      </c>
      <c r="B10" s="253" t="s">
        <v>235</v>
      </c>
      <c r="C10" s="254"/>
      <c r="D10" s="255"/>
      <c r="E10" s="255"/>
      <c r="F10" s="256">
        <v>0.29842608706606016</v>
      </c>
      <c r="G10" s="256">
        <v>1.1657597555193588</v>
      </c>
      <c r="H10" s="256">
        <v>4.760581831941546E-2</v>
      </c>
      <c r="I10" s="255">
        <v>60912.055532999999</v>
      </c>
      <c r="J10" s="255">
        <v>50732.254115999996</v>
      </c>
      <c r="K10" s="256">
        <v>3.3378929144771474E-2</v>
      </c>
      <c r="L10" s="361">
        <v>0</v>
      </c>
      <c r="M10" s="361">
        <v>1.9608387963445857E-3</v>
      </c>
      <c r="N10" s="60"/>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row>
    <row r="11" spans="1:88" s="34" customFormat="1" ht="20.25" customHeight="1">
      <c r="A11" s="54">
        <v>8</v>
      </c>
      <c r="B11" s="55" t="s">
        <v>64</v>
      </c>
      <c r="C11" s="56"/>
      <c r="D11" s="57"/>
      <c r="E11" s="57"/>
      <c r="F11" s="58">
        <v>0.118112230662164</v>
      </c>
      <c r="G11" s="58">
        <v>4.5763245561995163</v>
      </c>
      <c r="H11" s="58">
        <v>4.5159494364076123</v>
      </c>
      <c r="I11" s="57">
        <v>0</v>
      </c>
      <c r="J11" s="57">
        <v>0</v>
      </c>
      <c r="K11" s="360">
        <v>0</v>
      </c>
      <c r="L11" s="58">
        <v>0.84851760987982872</v>
      </c>
      <c r="M11" s="59">
        <v>0.6359100170485259</v>
      </c>
      <c r="N11" s="60"/>
    </row>
    <row r="12" spans="1:88" s="258" customFormat="1" ht="20.25" customHeight="1">
      <c r="A12" s="252">
        <v>9</v>
      </c>
      <c r="B12" s="253" t="s">
        <v>23</v>
      </c>
      <c r="C12" s="254"/>
      <c r="D12" s="255"/>
      <c r="E12" s="255"/>
      <c r="F12" s="256">
        <v>0.1081219670868931</v>
      </c>
      <c r="G12" s="256">
        <v>3.8966451344030007E-3</v>
      </c>
      <c r="H12" s="256">
        <v>0.11347676599291519</v>
      </c>
      <c r="I12" s="255">
        <v>8059</v>
      </c>
      <c r="J12" s="255">
        <v>0</v>
      </c>
      <c r="K12" s="256">
        <v>2.9880267599616598E-2</v>
      </c>
      <c r="L12" s="361">
        <v>0</v>
      </c>
      <c r="M12" s="361">
        <v>0</v>
      </c>
      <c r="N12" s="60"/>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row>
    <row r="13" spans="1:88" s="34" customFormat="1" ht="20.25" customHeight="1">
      <c r="A13" s="54">
        <v>10</v>
      </c>
      <c r="B13" s="41" t="s">
        <v>397</v>
      </c>
      <c r="C13" s="56">
        <v>28946</v>
      </c>
      <c r="D13" s="57">
        <v>21390</v>
      </c>
      <c r="E13" s="57">
        <v>25168</v>
      </c>
      <c r="F13" s="58">
        <v>0.10556635057272278</v>
      </c>
      <c r="G13" s="58">
        <v>1.6926158334579078</v>
      </c>
      <c r="H13" s="58">
        <v>1.0062768469993184</v>
      </c>
      <c r="I13" s="57">
        <v>618745</v>
      </c>
      <c r="J13" s="57">
        <v>771335</v>
      </c>
      <c r="K13" s="58">
        <v>1.1402820449514019E-2</v>
      </c>
      <c r="L13" s="58">
        <v>0.13192476383265858</v>
      </c>
      <c r="M13" s="59">
        <v>6.1433171844910463E-2</v>
      </c>
      <c r="N13" s="60"/>
    </row>
    <row r="14" spans="1:88" s="258" customFormat="1" ht="20.25" customHeight="1">
      <c r="A14" s="252">
        <v>11</v>
      </c>
      <c r="B14" s="253" t="s">
        <v>39</v>
      </c>
      <c r="C14" s="254"/>
      <c r="D14" s="255"/>
      <c r="E14" s="255"/>
      <c r="F14" s="256">
        <v>0.10110488626251669</v>
      </c>
      <c r="G14" s="256">
        <v>0.21789904665730153</v>
      </c>
      <c r="H14" s="256">
        <v>0.84731269340558812</v>
      </c>
      <c r="I14" s="255">
        <v>9122</v>
      </c>
      <c r="J14" s="255">
        <v>10135</v>
      </c>
      <c r="K14" s="361">
        <v>1.3862168043081938E-3</v>
      </c>
      <c r="L14" s="256">
        <v>1.3792157093369404E-2</v>
      </c>
      <c r="M14" s="257">
        <v>4.1345666462234691E-2</v>
      </c>
      <c r="N14" s="60"/>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row>
    <row r="15" spans="1:88" s="34" customFormat="1" ht="20.25" customHeight="1">
      <c r="A15" s="54">
        <v>12</v>
      </c>
      <c r="B15" s="55" t="s">
        <v>46</v>
      </c>
      <c r="C15" s="56"/>
      <c r="D15" s="57"/>
      <c r="E15" s="57"/>
      <c r="F15" s="58">
        <v>5.443442802977274E-2</v>
      </c>
      <c r="G15" s="58">
        <v>0.31891362172756543</v>
      </c>
      <c r="H15" s="58">
        <v>0.94981100377992445</v>
      </c>
      <c r="I15" s="57">
        <v>0</v>
      </c>
      <c r="J15" s="57">
        <v>0</v>
      </c>
      <c r="K15" s="360">
        <v>0</v>
      </c>
      <c r="L15" s="58">
        <v>9.428964932725924E-3</v>
      </c>
      <c r="M15" s="59">
        <v>2.6132711798566233E-2</v>
      </c>
      <c r="N15" s="60"/>
    </row>
    <row r="16" spans="1:88" s="258" customFormat="1" ht="20.25" customHeight="1">
      <c r="A16" s="252">
        <v>13</v>
      </c>
      <c r="B16" s="253" t="s">
        <v>32</v>
      </c>
      <c r="C16" s="254">
        <v>3010.0915890000001</v>
      </c>
      <c r="D16" s="255">
        <v>3010.0915890000001</v>
      </c>
      <c r="E16" s="255">
        <v>3010.0915890000001</v>
      </c>
      <c r="F16" s="256">
        <v>4.4817533323221845E-2</v>
      </c>
      <c r="G16" s="256">
        <v>0.36002330516397291</v>
      </c>
      <c r="H16" s="256">
        <v>0.94095281097739691</v>
      </c>
      <c r="I16" s="255">
        <v>5875.2426326218001</v>
      </c>
      <c r="J16" s="255">
        <v>2055.1328149999999</v>
      </c>
      <c r="K16" s="256">
        <v>1.0527394308184331E-2</v>
      </c>
      <c r="L16" s="361">
        <v>3.8859104206793314E-3</v>
      </c>
      <c r="M16" s="361">
        <v>3.7115925494495515E-3</v>
      </c>
      <c r="N16" s="60"/>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row>
    <row r="17" spans="1:88" s="34" customFormat="1" ht="20.25" customHeight="1">
      <c r="A17" s="54">
        <v>14</v>
      </c>
      <c r="B17" s="55" t="s">
        <v>44</v>
      </c>
      <c r="C17" s="56"/>
      <c r="D17" s="57"/>
      <c r="E17" s="57"/>
      <c r="F17" s="58">
        <v>1.9421304347826088E-2</v>
      </c>
      <c r="G17" s="58">
        <v>0.16013377926421404</v>
      </c>
      <c r="H17" s="58">
        <v>0.16824972129319957</v>
      </c>
      <c r="I17" s="57">
        <v>0</v>
      </c>
      <c r="J17" s="57">
        <v>0</v>
      </c>
      <c r="K17" s="360">
        <v>0</v>
      </c>
      <c r="L17" s="360">
        <v>0</v>
      </c>
      <c r="M17" s="360">
        <v>0</v>
      </c>
      <c r="N17" s="60"/>
    </row>
    <row r="18" spans="1:88" s="258" customFormat="1" ht="20.25" customHeight="1">
      <c r="A18" s="252">
        <v>15</v>
      </c>
      <c r="B18" s="253" t="s">
        <v>50</v>
      </c>
      <c r="C18" s="254"/>
      <c r="D18" s="255"/>
      <c r="E18" s="255"/>
      <c r="F18" s="256">
        <v>1.4599934030211131E-2</v>
      </c>
      <c r="G18" s="256">
        <v>0.5032879980319559</v>
      </c>
      <c r="H18" s="256">
        <v>1.28250942159763</v>
      </c>
      <c r="I18" s="255">
        <v>0</v>
      </c>
      <c r="J18" s="255">
        <v>1013</v>
      </c>
      <c r="K18" s="361">
        <v>1.5392508978963571E-3</v>
      </c>
      <c r="L18" s="256">
        <v>1.1104373649268468E-2</v>
      </c>
      <c r="M18" s="257">
        <v>2.9957864950168694E-2</v>
      </c>
      <c r="N18" s="60"/>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row>
    <row r="19" spans="1:88" s="34" customFormat="1" ht="20.25" customHeight="1">
      <c r="A19" s="54">
        <v>16</v>
      </c>
      <c r="B19" s="55" t="s">
        <v>30</v>
      </c>
      <c r="C19" s="56"/>
      <c r="D19" s="57"/>
      <c r="E19" s="57"/>
      <c r="F19" s="58">
        <v>5.5039657022892324E-3</v>
      </c>
      <c r="G19" s="58">
        <v>0.86576518341224229</v>
      </c>
      <c r="H19" s="58">
        <v>1.3234053704641939</v>
      </c>
      <c r="I19" s="57">
        <v>0</v>
      </c>
      <c r="J19" s="57">
        <v>1013</v>
      </c>
      <c r="K19" s="360">
        <v>6.7075988286770857E-4</v>
      </c>
      <c r="L19" s="58">
        <v>5.8102711631518394E-2</v>
      </c>
      <c r="M19" s="59">
        <v>7.8844775322540653E-2</v>
      </c>
      <c r="N19" s="60"/>
    </row>
    <row r="20" spans="1:88" s="258" customFormat="1" ht="20.25" customHeight="1">
      <c r="A20" s="252">
        <v>17</v>
      </c>
      <c r="B20" s="253" t="s">
        <v>27</v>
      </c>
      <c r="C20" s="254"/>
      <c r="D20" s="255"/>
      <c r="E20" s="255"/>
      <c r="F20" s="256">
        <v>5.2502761072583514E-3</v>
      </c>
      <c r="G20" s="256">
        <v>0.14525653335317187</v>
      </c>
      <c r="H20" s="256">
        <v>0.90392524277036024</v>
      </c>
      <c r="I20" s="255">
        <v>0</v>
      </c>
      <c r="J20" s="255">
        <v>0</v>
      </c>
      <c r="K20" s="361">
        <v>0</v>
      </c>
      <c r="L20" s="256">
        <v>1.2031899003716038E-2</v>
      </c>
      <c r="M20" s="257">
        <v>9.3560763329583421E-2</v>
      </c>
      <c r="N20" s="60"/>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row>
    <row r="21" spans="1:88" s="34" customFormat="1" ht="20.25">
      <c r="A21" s="54">
        <v>18</v>
      </c>
      <c r="B21" s="55" t="s">
        <v>56</v>
      </c>
      <c r="C21" s="56"/>
      <c r="D21" s="57"/>
      <c r="E21" s="57"/>
      <c r="F21" s="360">
        <v>4.5203808468627822E-3</v>
      </c>
      <c r="G21" s="58">
        <v>1.5590486612352963</v>
      </c>
      <c r="H21" s="58">
        <v>1.1947107109572441</v>
      </c>
      <c r="I21" s="57">
        <v>0</v>
      </c>
      <c r="J21" s="57">
        <v>0</v>
      </c>
      <c r="K21" s="360">
        <v>0</v>
      </c>
      <c r="L21" s="58">
        <v>9.2517596701137447E-2</v>
      </c>
      <c r="M21" s="59">
        <v>5.0603776717926957E-2</v>
      </c>
      <c r="N21" s="60"/>
    </row>
    <row r="22" spans="1:88" s="258" customFormat="1" ht="20.25" customHeight="1">
      <c r="A22" s="252">
        <v>19</v>
      </c>
      <c r="B22" s="253" t="s">
        <v>54</v>
      </c>
      <c r="C22" s="254"/>
      <c r="D22" s="255"/>
      <c r="E22" s="255"/>
      <c r="F22" s="361">
        <v>1.3280214511077568E-3</v>
      </c>
      <c r="G22" s="256">
        <v>3.1797124207244822E-2</v>
      </c>
      <c r="H22" s="256">
        <v>1.1597707709824805</v>
      </c>
      <c r="I22" s="255">
        <v>0</v>
      </c>
      <c r="J22" s="255">
        <v>0</v>
      </c>
      <c r="K22" s="361">
        <v>0</v>
      </c>
      <c r="L22" s="361">
        <v>0</v>
      </c>
      <c r="M22" s="257">
        <v>5.0953407926204307E-2</v>
      </c>
      <c r="N22" s="60"/>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row>
    <row r="23" spans="1:88" s="34" customFormat="1" ht="20.25">
      <c r="A23" s="54">
        <v>20</v>
      </c>
      <c r="B23" s="55" t="s">
        <v>48</v>
      </c>
      <c r="C23" s="56"/>
      <c r="D23" s="57"/>
      <c r="E23" s="57"/>
      <c r="F23" s="360">
        <v>1.2723915562751033E-3</v>
      </c>
      <c r="G23" s="58">
        <v>5.7715604349891363E-2</v>
      </c>
      <c r="H23" s="58">
        <v>1.0032576402766886</v>
      </c>
      <c r="I23" s="57">
        <v>0</v>
      </c>
      <c r="J23" s="57">
        <v>0</v>
      </c>
      <c r="K23" s="360">
        <v>0</v>
      </c>
      <c r="L23" s="360">
        <v>0</v>
      </c>
      <c r="M23" s="360">
        <v>3.8303125396587328E-3</v>
      </c>
      <c r="N23" s="60"/>
    </row>
    <row r="24" spans="1:88" s="258" customFormat="1" ht="20.25" customHeight="1">
      <c r="A24" s="252">
        <v>21</v>
      </c>
      <c r="B24" s="253" t="s">
        <v>237</v>
      </c>
      <c r="C24" s="254"/>
      <c r="D24" s="255"/>
      <c r="E24" s="255"/>
      <c r="F24" s="361">
        <v>1.181109638304108E-3</v>
      </c>
      <c r="G24" s="256">
        <v>2.0014180261808234</v>
      </c>
      <c r="H24" s="256">
        <v>0.71248794143506078</v>
      </c>
      <c r="I24" s="255">
        <v>0</v>
      </c>
      <c r="J24" s="255">
        <v>0</v>
      </c>
      <c r="K24" s="361">
        <v>0</v>
      </c>
      <c r="L24" s="256">
        <v>9.850574566899091E-2</v>
      </c>
      <c r="M24" s="257">
        <v>4.7183763427597884E-2</v>
      </c>
      <c r="N24" s="60"/>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row>
    <row r="25" spans="1:88" s="34" customFormat="1" ht="20.25">
      <c r="A25" s="54">
        <v>22</v>
      </c>
      <c r="B25" s="55" t="s">
        <v>52</v>
      </c>
      <c r="C25" s="56"/>
      <c r="D25" s="57"/>
      <c r="E25" s="57"/>
      <c r="F25" s="360">
        <v>1.079321729919715E-3</v>
      </c>
      <c r="G25" s="58">
        <v>0.63782664692641944</v>
      </c>
      <c r="H25" s="58">
        <v>1.6573357888275015</v>
      </c>
      <c r="I25" s="57">
        <v>0</v>
      </c>
      <c r="J25" s="57">
        <v>0</v>
      </c>
      <c r="K25" s="360">
        <v>0</v>
      </c>
      <c r="L25" s="360">
        <v>9.8447108178035896E-4</v>
      </c>
      <c r="M25" s="59">
        <v>2.6501565754258209E-2</v>
      </c>
      <c r="N25" s="60"/>
    </row>
    <row r="26" spans="1:88" s="258" customFormat="1" ht="20.25" customHeight="1">
      <c r="A26" s="252">
        <v>23</v>
      </c>
      <c r="B26" s="253" t="s">
        <v>19</v>
      </c>
      <c r="C26" s="254"/>
      <c r="D26" s="255"/>
      <c r="E26" s="255"/>
      <c r="F26" s="361">
        <v>6.0253740552213486E-4</v>
      </c>
      <c r="G26" s="256">
        <v>2.173056455344748</v>
      </c>
      <c r="H26" s="256">
        <v>1.5326645971515245</v>
      </c>
      <c r="I26" s="255">
        <v>0</v>
      </c>
      <c r="J26" s="255">
        <v>3837</v>
      </c>
      <c r="K26" s="361">
        <v>4.6543401535758486E-4</v>
      </c>
      <c r="L26" s="256">
        <v>5.5456152640512665E-2</v>
      </c>
      <c r="M26" s="257">
        <v>7.4340858553237466E-2</v>
      </c>
      <c r="N26" s="60"/>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row>
    <row r="27" spans="1:88" s="34" customFormat="1" ht="20.25" customHeight="1">
      <c r="A27" s="54">
        <v>24</v>
      </c>
      <c r="B27" s="55" t="s">
        <v>228</v>
      </c>
      <c r="C27" s="56">
        <v>0</v>
      </c>
      <c r="D27" s="57">
        <v>0</v>
      </c>
      <c r="E27" s="57">
        <v>0</v>
      </c>
      <c r="F27" s="360">
        <v>3.8350185256961583E-4</v>
      </c>
      <c r="G27" s="58">
        <v>1.4022351510639364</v>
      </c>
      <c r="H27" s="58">
        <v>1.620355664731431</v>
      </c>
      <c r="I27" s="57">
        <v>0</v>
      </c>
      <c r="J27" s="57">
        <v>767</v>
      </c>
      <c r="K27" s="360">
        <v>4.6440261105724039E-4</v>
      </c>
      <c r="L27" s="58">
        <v>9.1960385838073339E-2</v>
      </c>
      <c r="M27" s="59">
        <v>0.13127113805884663</v>
      </c>
      <c r="N27" s="60"/>
    </row>
    <row r="28" spans="1:88" s="292" customFormat="1" ht="20.25" customHeight="1">
      <c r="A28" s="451" t="s">
        <v>341</v>
      </c>
      <c r="B28" s="452"/>
      <c r="C28" s="287">
        <v>31956.091589</v>
      </c>
      <c r="D28" s="287">
        <v>24400.091589</v>
      </c>
      <c r="E28" s="287">
        <v>28178.091589</v>
      </c>
      <c r="F28" s="288">
        <v>7.8884028631707848E-2</v>
      </c>
      <c r="G28" s="288">
        <v>1.5644938210464421</v>
      </c>
      <c r="H28" s="288">
        <v>1.0796535463504775</v>
      </c>
      <c r="I28" s="290">
        <v>866827.4658227819</v>
      </c>
      <c r="J28" s="290">
        <v>1030434.7743930001</v>
      </c>
      <c r="K28" s="288">
        <v>1.0589799130002605E-2</v>
      </c>
      <c r="L28" s="288">
        <v>9.6009981477109985E-2</v>
      </c>
      <c r="M28" s="288">
        <v>6.1346634092015996E-2</v>
      </c>
      <c r="N28" s="291"/>
      <c r="O28" s="270"/>
      <c r="P28" s="270"/>
      <c r="Q28" s="270"/>
      <c r="R28" s="270"/>
      <c r="S28" s="270"/>
      <c r="T28" s="270"/>
      <c r="U28" s="270"/>
      <c r="V28" s="270"/>
      <c r="W28" s="270"/>
      <c r="X28" s="270"/>
      <c r="Y28" s="270"/>
      <c r="Z28" s="270"/>
      <c r="AA28" s="270"/>
      <c r="AB28" s="270"/>
      <c r="AC28" s="270"/>
      <c r="AD28" s="270"/>
      <c r="AE28" s="270"/>
      <c r="AF28" s="270"/>
      <c r="AG28" s="270"/>
      <c r="AH28" s="270"/>
      <c r="AI28" s="270"/>
      <c r="AJ28" s="270"/>
      <c r="AK28" s="270"/>
      <c r="AL28" s="270"/>
      <c r="AM28" s="270"/>
      <c r="AN28" s="270"/>
      <c r="AO28" s="270"/>
      <c r="AP28" s="270"/>
      <c r="AQ28" s="270"/>
      <c r="AR28" s="270"/>
      <c r="AS28" s="270"/>
      <c r="AT28" s="270"/>
      <c r="AU28" s="270"/>
      <c r="AV28" s="270"/>
      <c r="AW28" s="270"/>
      <c r="AX28" s="270"/>
      <c r="AY28" s="270"/>
      <c r="AZ28" s="270"/>
      <c r="BA28" s="270"/>
      <c r="BB28" s="270"/>
      <c r="BC28" s="270"/>
      <c r="BD28" s="270"/>
      <c r="BE28" s="270"/>
      <c r="BF28" s="270"/>
      <c r="BG28" s="270"/>
      <c r="BH28" s="270"/>
      <c r="BI28" s="270"/>
      <c r="BJ28" s="270"/>
      <c r="BK28" s="270"/>
      <c r="BL28" s="270"/>
      <c r="BM28" s="270"/>
      <c r="BN28" s="270"/>
      <c r="BO28" s="270"/>
      <c r="BP28" s="270"/>
      <c r="BQ28" s="270"/>
      <c r="BR28" s="270"/>
      <c r="BS28" s="270"/>
      <c r="BT28" s="270"/>
      <c r="BU28" s="270"/>
      <c r="BV28" s="270"/>
      <c r="BW28" s="270"/>
      <c r="BX28" s="270"/>
      <c r="BY28" s="270"/>
      <c r="BZ28" s="270"/>
      <c r="CA28" s="270"/>
      <c r="CB28" s="270"/>
      <c r="CC28" s="270"/>
      <c r="CD28" s="270"/>
      <c r="CE28" s="270"/>
      <c r="CF28" s="270"/>
      <c r="CG28" s="270"/>
      <c r="CH28" s="270"/>
      <c r="CI28" s="270"/>
      <c r="CJ28" s="270"/>
    </row>
    <row r="29" spans="1:88" s="258" customFormat="1" ht="20.25" customHeight="1">
      <c r="A29" s="252">
        <v>25</v>
      </c>
      <c r="B29" s="259" t="s">
        <v>240</v>
      </c>
      <c r="C29" s="254"/>
      <c r="D29" s="255"/>
      <c r="E29" s="255"/>
      <c r="F29" s="256">
        <v>4.5482366094145039</v>
      </c>
      <c r="G29" s="256">
        <v>1.0579971285861687</v>
      </c>
      <c r="H29" s="256">
        <v>0.17828719902413209</v>
      </c>
      <c r="I29" s="255">
        <v>4540.3950231618001</v>
      </c>
      <c r="J29" s="255">
        <v>5283.3686019999996</v>
      </c>
      <c r="K29" s="256">
        <v>0.23958456913654813</v>
      </c>
      <c r="L29" s="260">
        <v>0</v>
      </c>
      <c r="M29" s="261">
        <v>0.13852881089181238</v>
      </c>
      <c r="N29" s="60"/>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row>
    <row r="30" spans="1:88" s="34" customFormat="1" ht="20.25" customHeight="1">
      <c r="A30" s="54">
        <v>26</v>
      </c>
      <c r="B30" s="55" t="s">
        <v>78</v>
      </c>
      <c r="C30" s="56"/>
      <c r="D30" s="57"/>
      <c r="E30" s="57"/>
      <c r="F30" s="58">
        <v>1.8097221909481565</v>
      </c>
      <c r="G30" s="58">
        <v>0.34308289437205436</v>
      </c>
      <c r="H30" s="58">
        <v>0.27308012198502912</v>
      </c>
      <c r="I30" s="57">
        <v>6584</v>
      </c>
      <c r="J30" s="57">
        <v>6487</v>
      </c>
      <c r="K30" s="58">
        <v>0.17673005921129387</v>
      </c>
      <c r="L30" s="58">
        <v>0</v>
      </c>
      <c r="M30" s="59">
        <v>0.15435771788589431</v>
      </c>
      <c r="N30" s="60"/>
    </row>
    <row r="31" spans="1:88" s="258" customFormat="1" ht="20.25" customHeight="1">
      <c r="A31" s="252">
        <v>27</v>
      </c>
      <c r="B31" s="259" t="s">
        <v>76</v>
      </c>
      <c r="C31" s="254"/>
      <c r="D31" s="255"/>
      <c r="E31" s="255"/>
      <c r="F31" s="256">
        <v>1.7536869615467241</v>
      </c>
      <c r="G31" s="256">
        <v>0.19462943071965627</v>
      </c>
      <c r="H31" s="256">
        <v>0.25692803437164341</v>
      </c>
      <c r="I31" s="255">
        <v>12772</v>
      </c>
      <c r="J31" s="255">
        <v>13972</v>
      </c>
      <c r="K31" s="256">
        <v>0.12758927285887423</v>
      </c>
      <c r="L31" s="260">
        <v>1.2119579854565042E-3</v>
      </c>
      <c r="M31" s="261">
        <v>2.8952329652572042E-3</v>
      </c>
      <c r="N31" s="60"/>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row>
    <row r="32" spans="1:88" s="34" customFormat="1" ht="20.25" customHeight="1">
      <c r="A32" s="54">
        <v>28</v>
      </c>
      <c r="B32" s="249" t="s">
        <v>253</v>
      </c>
      <c r="C32" s="56"/>
      <c r="D32" s="57"/>
      <c r="E32" s="57"/>
      <c r="F32" s="58">
        <v>1.3982324542640936</v>
      </c>
      <c r="G32" s="58">
        <v>1.1095007960743513</v>
      </c>
      <c r="H32" s="58">
        <v>6.77755953244047E-3</v>
      </c>
      <c r="I32" s="57">
        <v>1998.521403</v>
      </c>
      <c r="J32" s="57">
        <v>5291.9671399999997</v>
      </c>
      <c r="K32" s="58">
        <v>1.0457848433521051</v>
      </c>
      <c r="L32" s="250">
        <v>0</v>
      </c>
      <c r="M32" s="251">
        <v>0</v>
      </c>
      <c r="N32" s="60"/>
    </row>
    <row r="33" spans="1:88" s="258" customFormat="1" ht="20.25" customHeight="1">
      <c r="A33" s="252">
        <v>29</v>
      </c>
      <c r="B33" s="262" t="s">
        <v>73</v>
      </c>
      <c r="C33" s="254"/>
      <c r="D33" s="255"/>
      <c r="E33" s="255"/>
      <c r="F33" s="256">
        <v>0.52638538141187963</v>
      </c>
      <c r="G33" s="256">
        <v>0</v>
      </c>
      <c r="H33" s="256">
        <v>2.1961546809434234</v>
      </c>
      <c r="I33" s="255">
        <v>30953</v>
      </c>
      <c r="J33" s="255">
        <v>35849</v>
      </c>
      <c r="K33" s="256">
        <v>9.4990600047297646E-2</v>
      </c>
      <c r="L33" s="260">
        <v>0</v>
      </c>
      <c r="M33" s="261">
        <v>0</v>
      </c>
      <c r="N33" s="60"/>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row>
    <row r="34" spans="1:88" s="34" customFormat="1" ht="20.25" customHeight="1">
      <c r="A34" s="54">
        <v>30</v>
      </c>
      <c r="B34" s="55" t="s">
        <v>261</v>
      </c>
      <c r="C34" s="56"/>
      <c r="D34" s="57"/>
      <c r="E34" s="57"/>
      <c r="F34" s="58">
        <v>0.18970861428054567</v>
      </c>
      <c r="G34" s="58">
        <v>0.9766082928998262</v>
      </c>
      <c r="H34" s="58">
        <v>0</v>
      </c>
      <c r="I34" s="57">
        <v>0</v>
      </c>
      <c r="J34" s="57">
        <v>1693.4208779999999</v>
      </c>
      <c r="K34" s="58">
        <v>0.19334942497200591</v>
      </c>
      <c r="L34" s="58">
        <v>0</v>
      </c>
      <c r="M34" s="59">
        <v>0</v>
      </c>
      <c r="N34" s="60"/>
    </row>
    <row r="35" spans="1:88" s="292" customFormat="1" ht="20.25" customHeight="1">
      <c r="A35" s="453" t="s">
        <v>342</v>
      </c>
      <c r="B35" s="454"/>
      <c r="C35" s="287"/>
      <c r="D35" s="287"/>
      <c r="E35" s="287"/>
      <c r="F35" s="288">
        <v>1.0886296621582736</v>
      </c>
      <c r="G35" s="288">
        <v>0.13112379478445302</v>
      </c>
      <c r="H35" s="288">
        <v>1.6497831644506855</v>
      </c>
      <c r="I35" s="290">
        <v>56847.916426161799</v>
      </c>
      <c r="J35" s="290">
        <v>68576.75662</v>
      </c>
      <c r="K35" s="288">
        <v>0.1160897281425769</v>
      </c>
      <c r="L35" s="288">
        <v>1.6214698389101947E-4</v>
      </c>
      <c r="M35" s="288">
        <v>2.1607875438718119E-2</v>
      </c>
      <c r="N35" s="291"/>
      <c r="O35" s="270"/>
      <c r="P35" s="270"/>
      <c r="Q35" s="270"/>
      <c r="R35" s="270"/>
      <c r="S35" s="270"/>
      <c r="T35" s="270"/>
      <c r="U35" s="270"/>
      <c r="V35" s="270"/>
      <c r="W35" s="270"/>
      <c r="X35" s="270"/>
      <c r="Y35" s="270"/>
      <c r="Z35" s="270"/>
      <c r="AA35" s="270"/>
      <c r="AB35" s="270"/>
      <c r="AC35" s="270"/>
      <c r="AD35" s="270"/>
      <c r="AE35" s="270"/>
      <c r="AF35" s="270"/>
      <c r="AG35" s="270"/>
      <c r="AH35" s="270"/>
      <c r="AI35" s="270"/>
      <c r="AJ35" s="270"/>
      <c r="AK35" s="270"/>
      <c r="AL35" s="270"/>
      <c r="AM35" s="270"/>
      <c r="AN35" s="270"/>
      <c r="AO35" s="270"/>
      <c r="AP35" s="270"/>
      <c r="AQ35" s="270"/>
      <c r="AR35" s="270"/>
      <c r="AS35" s="270"/>
      <c r="AT35" s="270"/>
      <c r="AU35" s="270"/>
      <c r="AV35" s="270"/>
      <c r="AW35" s="270"/>
      <c r="AX35" s="270"/>
      <c r="AY35" s="270"/>
      <c r="AZ35" s="270"/>
      <c r="BA35" s="270"/>
      <c r="BB35" s="270"/>
      <c r="BC35" s="270"/>
      <c r="BD35" s="270"/>
      <c r="BE35" s="270"/>
      <c r="BF35" s="270"/>
      <c r="BG35" s="270"/>
      <c r="BH35" s="270"/>
      <c r="BI35" s="270"/>
      <c r="BJ35" s="270"/>
      <c r="BK35" s="270"/>
      <c r="BL35" s="270"/>
      <c r="BM35" s="270"/>
      <c r="BN35" s="270"/>
      <c r="BO35" s="270"/>
      <c r="BP35" s="270"/>
      <c r="BQ35" s="270"/>
      <c r="BR35" s="270"/>
      <c r="BS35" s="270"/>
      <c r="BT35" s="270"/>
      <c r="BU35" s="270"/>
      <c r="BV35" s="270"/>
      <c r="BW35" s="270"/>
      <c r="BX35" s="270"/>
      <c r="BY35" s="270"/>
      <c r="BZ35" s="270"/>
      <c r="CA35" s="270"/>
      <c r="CB35" s="270"/>
      <c r="CC35" s="270"/>
      <c r="CD35" s="270"/>
      <c r="CE35" s="270"/>
      <c r="CF35" s="270"/>
      <c r="CG35" s="270"/>
      <c r="CH35" s="270"/>
      <c r="CI35" s="270"/>
      <c r="CJ35" s="270"/>
    </row>
    <row r="36" spans="1:88" s="258" customFormat="1" ht="20.25" customHeight="1">
      <c r="A36" s="252">
        <v>31</v>
      </c>
      <c r="B36" s="253" t="s">
        <v>93</v>
      </c>
      <c r="C36" s="254"/>
      <c r="D36" s="255"/>
      <c r="E36" s="255"/>
      <c r="F36" s="256">
        <v>4.1082784647429191</v>
      </c>
      <c r="G36" s="256">
        <v>5.2713048571309037E-3</v>
      </c>
      <c r="H36" s="256">
        <v>0.1589340250177802</v>
      </c>
      <c r="I36" s="255">
        <v>40300</v>
      </c>
      <c r="J36" s="255">
        <v>58343</v>
      </c>
      <c r="K36" s="256">
        <v>0.40566371873264367</v>
      </c>
      <c r="L36" s="256">
        <v>4.3390724798667035E-4</v>
      </c>
      <c r="M36" s="257">
        <v>3.1241321855040265E-4</v>
      </c>
      <c r="N36" s="60"/>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row>
    <row r="37" spans="1:88" s="34" customFormat="1" ht="20.25" customHeight="1">
      <c r="A37" s="54">
        <v>32</v>
      </c>
      <c r="B37" s="249" t="s">
        <v>91</v>
      </c>
      <c r="C37" s="56"/>
      <c r="D37" s="57"/>
      <c r="E37" s="57"/>
      <c r="F37" s="58">
        <v>3.0322850125411311</v>
      </c>
      <c r="G37" s="58">
        <v>2.2527915990385723E-3</v>
      </c>
      <c r="H37" s="58">
        <v>0.17814792148932584</v>
      </c>
      <c r="I37" s="57">
        <v>128343</v>
      </c>
      <c r="J37" s="57">
        <v>136305</v>
      </c>
      <c r="K37" s="58">
        <v>0.19183555434566962</v>
      </c>
      <c r="L37" s="250">
        <v>4.1205646699732926E-4</v>
      </c>
      <c r="M37" s="251">
        <v>1.6177031667302555E-3</v>
      </c>
      <c r="N37" s="60"/>
    </row>
    <row r="38" spans="1:88" s="258" customFormat="1" ht="20.25" customHeight="1">
      <c r="A38" s="252">
        <v>33</v>
      </c>
      <c r="B38" s="259" t="s">
        <v>82</v>
      </c>
      <c r="C38" s="254"/>
      <c r="D38" s="255"/>
      <c r="E38" s="255"/>
      <c r="F38" s="256">
        <v>0.9881392733359432</v>
      </c>
      <c r="G38" s="256">
        <v>0.26603113064597878</v>
      </c>
      <c r="H38" s="256">
        <v>0.91325258487394412</v>
      </c>
      <c r="I38" s="255">
        <v>143630.39375399999</v>
      </c>
      <c r="J38" s="255">
        <v>158265.216426</v>
      </c>
      <c r="K38" s="256">
        <v>7.5909074307897922E-2</v>
      </c>
      <c r="L38" s="260">
        <v>2.1707302736537898E-3</v>
      </c>
      <c r="M38" s="261">
        <v>1.0001469443077303E-2</v>
      </c>
      <c r="N38" s="60"/>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row>
    <row r="39" spans="1:88" s="34" customFormat="1" ht="20.25" customHeight="1">
      <c r="A39" s="54">
        <v>34</v>
      </c>
      <c r="B39" s="55" t="s">
        <v>88</v>
      </c>
      <c r="C39" s="56">
        <v>423584</v>
      </c>
      <c r="D39" s="57">
        <v>331498</v>
      </c>
      <c r="E39" s="57">
        <v>377541</v>
      </c>
      <c r="F39" s="58">
        <v>0.98128256466793706</v>
      </c>
      <c r="G39" s="58">
        <v>0.61317717756111578</v>
      </c>
      <c r="H39" s="58">
        <v>0.88080588193220577</v>
      </c>
      <c r="I39" s="57">
        <v>123650.396565895</v>
      </c>
      <c r="J39" s="57">
        <v>138483.83543400001</v>
      </c>
      <c r="K39" s="58">
        <v>0.10016892102948595</v>
      </c>
      <c r="L39" s="58">
        <v>2.1434950024647761E-2</v>
      </c>
      <c r="M39" s="59">
        <v>1.8726099451217785E-2</v>
      </c>
      <c r="N39" s="60"/>
    </row>
    <row r="40" spans="1:88" s="258" customFormat="1" ht="20.25" customHeight="1">
      <c r="A40" s="252">
        <v>35</v>
      </c>
      <c r="B40" s="253" t="s">
        <v>343</v>
      </c>
      <c r="C40" s="254">
        <v>721175.19925900002</v>
      </c>
      <c r="D40" s="255">
        <v>753332.73595799995</v>
      </c>
      <c r="E40" s="255">
        <v>737253.96760850004</v>
      </c>
      <c r="F40" s="256">
        <v>0.67303266955399021</v>
      </c>
      <c r="G40" s="256">
        <v>0.49533794093005312</v>
      </c>
      <c r="H40" s="256">
        <v>1.3843723357468753</v>
      </c>
      <c r="I40" s="255">
        <v>452067</v>
      </c>
      <c r="J40" s="255">
        <v>434536</v>
      </c>
      <c r="K40" s="256">
        <v>5.1123898276536857E-2</v>
      </c>
      <c r="L40" s="256">
        <v>0</v>
      </c>
      <c r="M40" s="257">
        <v>1.3362779905510051E-2</v>
      </c>
      <c r="N40" s="60"/>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row>
    <row r="41" spans="1:88" s="34" customFormat="1" ht="20.25" customHeight="1">
      <c r="A41" s="54">
        <v>36</v>
      </c>
      <c r="B41" s="55" t="s">
        <v>256</v>
      </c>
      <c r="C41" s="56"/>
      <c r="D41" s="57"/>
      <c r="E41" s="57"/>
      <c r="F41" s="58">
        <v>1.9561765799829409E-2</v>
      </c>
      <c r="G41" s="58">
        <v>0.9710224505531414</v>
      </c>
      <c r="H41" s="58">
        <v>0</v>
      </c>
      <c r="I41" s="57">
        <v>0</v>
      </c>
      <c r="J41" s="57">
        <v>12893.288565000001</v>
      </c>
      <c r="K41" s="58">
        <v>1.9618239296715401E-2</v>
      </c>
      <c r="L41" s="58">
        <v>0</v>
      </c>
      <c r="M41" s="59">
        <v>0</v>
      </c>
      <c r="N41" s="60"/>
    </row>
    <row r="42" spans="1:88" s="292" customFormat="1" ht="21.75">
      <c r="A42" s="453" t="s">
        <v>344</v>
      </c>
      <c r="B42" s="454"/>
      <c r="C42" s="287">
        <v>1328502.9998879998</v>
      </c>
      <c r="D42" s="287">
        <v>1209067.1873089999</v>
      </c>
      <c r="E42" s="287">
        <v>1268785.0935985001</v>
      </c>
      <c r="F42" s="288">
        <v>1.2844568511718908</v>
      </c>
      <c r="G42" s="288">
        <v>0.38004472727100536</v>
      </c>
      <c r="H42" s="288">
        <v>0.99709542793692552</v>
      </c>
      <c r="I42" s="290">
        <v>887990.79031989502</v>
      </c>
      <c r="J42" s="290">
        <v>938826.34042500006</v>
      </c>
      <c r="K42" s="288">
        <v>0.10212445896939099</v>
      </c>
      <c r="L42" s="288">
        <v>3.6871722177324179E-3</v>
      </c>
      <c r="M42" s="288">
        <v>1.1286091913835963E-2</v>
      </c>
      <c r="N42" s="291"/>
      <c r="O42" s="270"/>
      <c r="P42" s="270"/>
      <c r="Q42" s="270"/>
      <c r="R42" s="270"/>
      <c r="S42" s="270"/>
      <c r="T42" s="270"/>
      <c r="U42" s="270"/>
      <c r="V42" s="270"/>
      <c r="W42" s="270"/>
      <c r="X42" s="270"/>
      <c r="Y42" s="270"/>
      <c r="Z42" s="270"/>
      <c r="AA42" s="270"/>
      <c r="AB42" s="270"/>
      <c r="AC42" s="270"/>
      <c r="AD42" s="270"/>
      <c r="AE42" s="270"/>
      <c r="AF42" s="270"/>
      <c r="AG42" s="270"/>
      <c r="AH42" s="270"/>
      <c r="AI42" s="270"/>
      <c r="AJ42" s="270"/>
      <c r="AK42" s="270"/>
      <c r="AL42" s="270"/>
      <c r="AM42" s="270"/>
      <c r="AN42" s="270"/>
      <c r="AO42" s="270"/>
      <c r="AP42" s="270"/>
      <c r="AQ42" s="270"/>
      <c r="AR42" s="270"/>
      <c r="AS42" s="270"/>
      <c r="AT42" s="270"/>
      <c r="AU42" s="270"/>
      <c r="AV42" s="270"/>
      <c r="AW42" s="270"/>
      <c r="AX42" s="270"/>
      <c r="AY42" s="270"/>
      <c r="AZ42" s="270"/>
      <c r="BA42" s="270"/>
      <c r="BB42" s="270"/>
      <c r="BC42" s="270"/>
      <c r="BD42" s="270"/>
      <c r="BE42" s="270"/>
      <c r="BF42" s="270"/>
      <c r="BG42" s="270"/>
      <c r="BH42" s="270"/>
      <c r="BI42" s="270"/>
      <c r="BJ42" s="270"/>
      <c r="BK42" s="270"/>
      <c r="BL42" s="270"/>
      <c r="BM42" s="270"/>
      <c r="BN42" s="270"/>
      <c r="BO42" s="270"/>
      <c r="BP42" s="270"/>
      <c r="BQ42" s="270"/>
      <c r="BR42" s="270"/>
      <c r="BS42" s="270"/>
      <c r="BT42" s="270"/>
      <c r="BU42" s="270"/>
      <c r="BV42" s="270"/>
      <c r="BW42" s="270"/>
      <c r="BX42" s="270"/>
      <c r="BY42" s="270"/>
      <c r="BZ42" s="270"/>
      <c r="CA42" s="270"/>
      <c r="CB42" s="270"/>
      <c r="CC42" s="270"/>
      <c r="CD42" s="270"/>
      <c r="CE42" s="270"/>
      <c r="CF42" s="270"/>
      <c r="CG42" s="270"/>
      <c r="CH42" s="270"/>
      <c r="CI42" s="270"/>
      <c r="CJ42" s="270"/>
    </row>
    <row r="43" spans="1:88" ht="20.25" customHeight="1">
      <c r="A43" s="61">
        <v>37</v>
      </c>
      <c r="B43" s="62" t="s">
        <v>100</v>
      </c>
      <c r="C43" s="63">
        <v>82869</v>
      </c>
      <c r="D43" s="64">
        <v>75769</v>
      </c>
      <c r="E43" s="64">
        <v>79319</v>
      </c>
      <c r="F43" s="65">
        <v>0.42897695362643329</v>
      </c>
      <c r="G43" s="65">
        <v>9.4759933962050794E-3</v>
      </c>
      <c r="H43" s="65">
        <v>0.11803152633602461</v>
      </c>
      <c r="I43" s="64">
        <v>48238</v>
      </c>
      <c r="J43" s="64">
        <v>52739</v>
      </c>
      <c r="K43" s="65">
        <v>0.1429905312721243</v>
      </c>
      <c r="L43" s="66">
        <v>0</v>
      </c>
      <c r="M43" s="67">
        <v>0</v>
      </c>
      <c r="N43" s="60"/>
    </row>
    <row r="44" spans="1:88" s="292" customFormat="1" ht="21.75">
      <c r="A44" s="453" t="s">
        <v>356</v>
      </c>
      <c r="B44" s="454"/>
      <c r="C44" s="287">
        <v>1328502.9998879998</v>
      </c>
      <c r="D44" s="287">
        <v>1209067.1873089999</v>
      </c>
      <c r="E44" s="287">
        <v>1268785.0935985001</v>
      </c>
      <c r="F44" s="288">
        <v>0.42897695362643329</v>
      </c>
      <c r="G44" s="288">
        <v>9.4759933962050794E-3</v>
      </c>
      <c r="H44" s="288">
        <v>0.11803152633602461</v>
      </c>
      <c r="I44" s="290">
        <v>48238</v>
      </c>
      <c r="J44" s="290">
        <v>52739</v>
      </c>
      <c r="K44" s="288">
        <v>0.1429905312721243</v>
      </c>
      <c r="L44" s="288">
        <v>0</v>
      </c>
      <c r="M44" s="288">
        <v>0</v>
      </c>
      <c r="N44" s="291"/>
      <c r="O44" s="270"/>
      <c r="P44" s="270"/>
      <c r="Q44" s="270"/>
      <c r="R44" s="270"/>
      <c r="S44" s="270"/>
      <c r="T44" s="270"/>
      <c r="U44" s="270"/>
      <c r="V44" s="270"/>
      <c r="W44" s="270"/>
      <c r="X44" s="270"/>
      <c r="Y44" s="270"/>
      <c r="Z44" s="270"/>
      <c r="AA44" s="270"/>
      <c r="AB44" s="270"/>
      <c r="AC44" s="270"/>
      <c r="AD44" s="270"/>
      <c r="AE44" s="270"/>
      <c r="AF44" s="270"/>
      <c r="AG44" s="270"/>
      <c r="AH44" s="270"/>
      <c r="AI44" s="270"/>
      <c r="AJ44" s="270"/>
      <c r="AK44" s="270"/>
      <c r="AL44" s="270"/>
      <c r="AM44" s="270"/>
      <c r="AN44" s="270"/>
      <c r="AO44" s="270"/>
      <c r="AP44" s="270"/>
      <c r="AQ44" s="270"/>
      <c r="AR44" s="270"/>
      <c r="AS44" s="270"/>
      <c r="AT44" s="270"/>
      <c r="AU44" s="270"/>
      <c r="AV44" s="270"/>
      <c r="AW44" s="270"/>
      <c r="AX44" s="270"/>
      <c r="AY44" s="270"/>
      <c r="AZ44" s="270"/>
      <c r="BA44" s="270"/>
      <c r="BB44" s="270"/>
      <c r="BC44" s="270"/>
      <c r="BD44" s="270"/>
      <c r="BE44" s="270"/>
      <c r="BF44" s="270"/>
      <c r="BG44" s="270"/>
      <c r="BH44" s="270"/>
      <c r="BI44" s="270"/>
      <c r="BJ44" s="270"/>
      <c r="BK44" s="270"/>
      <c r="BL44" s="270"/>
      <c r="BM44" s="270"/>
      <c r="BN44" s="270"/>
      <c r="BO44" s="270"/>
      <c r="BP44" s="270"/>
      <c r="BQ44" s="270"/>
      <c r="BR44" s="270"/>
      <c r="BS44" s="270"/>
      <c r="BT44" s="270"/>
      <c r="BU44" s="270"/>
      <c r="BV44" s="270"/>
      <c r="BW44" s="270"/>
      <c r="BX44" s="270"/>
      <c r="BY44" s="270"/>
      <c r="BZ44" s="270"/>
      <c r="CA44" s="270"/>
      <c r="CB44" s="270"/>
      <c r="CC44" s="270"/>
      <c r="CD44" s="270"/>
      <c r="CE44" s="270"/>
      <c r="CF44" s="270"/>
      <c r="CG44" s="270"/>
      <c r="CH44" s="270"/>
      <c r="CI44" s="270"/>
      <c r="CJ44" s="270"/>
    </row>
    <row r="45" spans="1:88" s="258" customFormat="1" ht="20.25" customHeight="1">
      <c r="A45" s="252">
        <v>38</v>
      </c>
      <c r="B45" s="259" t="s">
        <v>120</v>
      </c>
      <c r="C45" s="254"/>
      <c r="D45" s="255"/>
      <c r="E45" s="255"/>
      <c r="F45" s="256">
        <v>17.624020557080389</v>
      </c>
      <c r="G45" s="256">
        <v>0.61146259769259392</v>
      </c>
      <c r="H45" s="256">
        <v>0.50911797543729065</v>
      </c>
      <c r="I45" s="255">
        <v>8283</v>
      </c>
      <c r="J45" s="255">
        <v>5171</v>
      </c>
      <c r="K45" s="256">
        <v>0.70971074326636907</v>
      </c>
      <c r="L45" s="260">
        <v>2.0684523809523809E-2</v>
      </c>
      <c r="M45" s="261">
        <v>4.1741071428571426E-2</v>
      </c>
      <c r="N45" s="60"/>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row>
    <row r="46" spans="1:88" s="34" customFormat="1" ht="20.25" customHeight="1">
      <c r="A46" s="54">
        <v>39</v>
      </c>
      <c r="B46" s="249" t="s">
        <v>146</v>
      </c>
      <c r="C46" s="56"/>
      <c r="D46" s="57"/>
      <c r="E46" s="57"/>
      <c r="F46" s="58">
        <v>16.201885993484925</v>
      </c>
      <c r="G46" s="58">
        <v>0.2743995912110373</v>
      </c>
      <c r="H46" s="58">
        <v>0.12493612672457843</v>
      </c>
      <c r="I46" s="57">
        <v>7460</v>
      </c>
      <c r="J46" s="57">
        <v>10120</v>
      </c>
      <c r="K46" s="58">
        <v>0.92497616117420411</v>
      </c>
      <c r="L46" s="250">
        <v>0</v>
      </c>
      <c r="M46" s="251">
        <v>0</v>
      </c>
      <c r="N46" s="60"/>
    </row>
    <row r="47" spans="1:88" s="258" customFormat="1" ht="20.25" customHeight="1">
      <c r="A47" s="252">
        <v>40</v>
      </c>
      <c r="B47" s="253" t="s">
        <v>137</v>
      </c>
      <c r="C47" s="254"/>
      <c r="D47" s="255"/>
      <c r="E47" s="255"/>
      <c r="F47" s="256">
        <v>12.128313914747517</v>
      </c>
      <c r="G47" s="256">
        <v>0.48070032097569876</v>
      </c>
      <c r="H47" s="256">
        <v>0.35526847924351579</v>
      </c>
      <c r="I47" s="255">
        <v>8565.7518249728</v>
      </c>
      <c r="J47" s="255">
        <v>14777.073535</v>
      </c>
      <c r="K47" s="256">
        <v>1.405797532020773</v>
      </c>
      <c r="L47" s="256">
        <v>0.24653404245748745</v>
      </c>
      <c r="M47" s="257">
        <v>0</v>
      </c>
      <c r="N47" s="60"/>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row>
    <row r="48" spans="1:88" s="34" customFormat="1" ht="20.25" customHeight="1">
      <c r="A48" s="54">
        <v>41</v>
      </c>
      <c r="B48" s="249" t="s">
        <v>207</v>
      </c>
      <c r="C48" s="56"/>
      <c r="D48" s="57"/>
      <c r="E48" s="57"/>
      <c r="F48" s="58">
        <v>11.379448568712656</v>
      </c>
      <c r="G48" s="58">
        <v>0.51475647293137783</v>
      </c>
      <c r="H48" s="58">
        <v>0.50642766612348367</v>
      </c>
      <c r="I48" s="57">
        <v>0</v>
      </c>
      <c r="J48" s="57">
        <v>5182</v>
      </c>
      <c r="K48" s="58">
        <v>0</v>
      </c>
      <c r="L48" s="250">
        <v>0</v>
      </c>
      <c r="M48" s="251">
        <v>0</v>
      </c>
      <c r="N48" s="60"/>
    </row>
    <row r="49" spans="1:88" s="258" customFormat="1" ht="20.25" customHeight="1">
      <c r="A49" s="252">
        <v>42</v>
      </c>
      <c r="B49" s="259" t="s">
        <v>172</v>
      </c>
      <c r="C49" s="254"/>
      <c r="D49" s="255"/>
      <c r="E49" s="255"/>
      <c r="F49" s="256">
        <v>11.137429578501171</v>
      </c>
      <c r="G49" s="256">
        <v>5.17096018735363E-2</v>
      </c>
      <c r="H49" s="256">
        <v>0.36974238875878218</v>
      </c>
      <c r="I49" s="255">
        <v>7885</v>
      </c>
      <c r="J49" s="255">
        <v>9974</v>
      </c>
      <c r="K49" s="256">
        <v>0.44745695933828078</v>
      </c>
      <c r="L49" s="260">
        <v>0</v>
      </c>
      <c r="M49" s="261">
        <v>8.7610801896516183E-3</v>
      </c>
      <c r="N49" s="60"/>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row>
    <row r="50" spans="1:88" s="34" customFormat="1" ht="20.25" customHeight="1">
      <c r="A50" s="54">
        <v>43</v>
      </c>
      <c r="B50" s="55" t="s">
        <v>134</v>
      </c>
      <c r="C50" s="56"/>
      <c r="D50" s="57"/>
      <c r="E50" s="57"/>
      <c r="F50" s="58">
        <v>10.480494332449487</v>
      </c>
      <c r="G50" s="58">
        <v>0.6136806068335906</v>
      </c>
      <c r="H50" s="58">
        <v>0.96912129959052162</v>
      </c>
      <c r="I50" s="57">
        <v>13642</v>
      </c>
      <c r="J50" s="57">
        <v>15304</v>
      </c>
      <c r="K50" s="58">
        <v>0.59437551718013781</v>
      </c>
      <c r="L50" s="58">
        <v>0</v>
      </c>
      <c r="M50" s="59">
        <v>0</v>
      </c>
      <c r="N50" s="60"/>
    </row>
    <row r="51" spans="1:88" s="258" customFormat="1" ht="20.25" customHeight="1">
      <c r="A51" s="252">
        <v>44</v>
      </c>
      <c r="B51" s="259" t="s">
        <v>187</v>
      </c>
      <c r="C51" s="254"/>
      <c r="D51" s="255"/>
      <c r="E51" s="255"/>
      <c r="F51" s="256">
        <v>10.448406445302336</v>
      </c>
      <c r="G51" s="256">
        <v>0.13565931658901262</v>
      </c>
      <c r="H51" s="256">
        <v>0.19938560236911315</v>
      </c>
      <c r="I51" s="255">
        <v>7664.9733621173</v>
      </c>
      <c r="J51" s="255">
        <v>9742.2137949999997</v>
      </c>
      <c r="K51" s="256">
        <v>0.84088073082085479</v>
      </c>
      <c r="L51" s="260">
        <v>0</v>
      </c>
      <c r="M51" s="261">
        <v>0</v>
      </c>
      <c r="N51" s="60"/>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row>
    <row r="52" spans="1:88" s="34" customFormat="1" ht="20.25" customHeight="1">
      <c r="A52" s="54">
        <v>45</v>
      </c>
      <c r="B52" s="55" t="s">
        <v>306</v>
      </c>
      <c r="C52" s="56"/>
      <c r="D52" s="57"/>
      <c r="E52" s="57"/>
      <c r="F52" s="58">
        <v>9.5088964734021975</v>
      </c>
      <c r="G52" s="58">
        <v>1.5349386474278799</v>
      </c>
      <c r="H52" s="58">
        <v>1.2353334413205732</v>
      </c>
      <c r="I52" s="57">
        <v>6429.1790312083995</v>
      </c>
      <c r="J52" s="57">
        <v>16866.244620000001</v>
      </c>
      <c r="K52" s="58">
        <v>1.1657447648444597</v>
      </c>
      <c r="L52" s="58">
        <v>0.45521752034276869</v>
      </c>
      <c r="M52" s="59">
        <v>0</v>
      </c>
      <c r="N52" s="60"/>
    </row>
    <row r="53" spans="1:88" s="258" customFormat="1" ht="20.25" customHeight="1">
      <c r="A53" s="252">
        <v>46</v>
      </c>
      <c r="B53" s="253" t="s">
        <v>345</v>
      </c>
      <c r="C53" s="254"/>
      <c r="D53" s="255"/>
      <c r="E53" s="255"/>
      <c r="F53" s="256">
        <v>8.9042251683902869</v>
      </c>
      <c r="G53" s="256">
        <v>1.199040767386091E-3</v>
      </c>
      <c r="H53" s="256">
        <v>0.37155275779376501</v>
      </c>
      <c r="I53" s="255">
        <v>12241</v>
      </c>
      <c r="J53" s="255">
        <v>11980</v>
      </c>
      <c r="K53" s="256">
        <v>0.40327850270750826</v>
      </c>
      <c r="L53" s="256">
        <v>0</v>
      </c>
      <c r="M53" s="257">
        <v>0</v>
      </c>
      <c r="N53" s="60"/>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row>
    <row r="54" spans="1:88" s="34" customFormat="1" ht="20.25" customHeight="1">
      <c r="A54" s="54">
        <v>47</v>
      </c>
      <c r="B54" s="249" t="s">
        <v>213</v>
      </c>
      <c r="C54" s="56"/>
      <c r="D54" s="57"/>
      <c r="E54" s="57"/>
      <c r="F54" s="58">
        <v>8.2958022458118563</v>
      </c>
      <c r="G54" s="58">
        <v>0.36050257731958762</v>
      </c>
      <c r="H54" s="58">
        <v>0.18588917525773196</v>
      </c>
      <c r="I54" s="57">
        <v>9421</v>
      </c>
      <c r="J54" s="57">
        <v>10863</v>
      </c>
      <c r="K54" s="58">
        <v>0.6479453873045451</v>
      </c>
      <c r="L54" s="250">
        <v>0</v>
      </c>
      <c r="M54" s="251">
        <v>1.2314672283885603E-2</v>
      </c>
      <c r="N54" s="60"/>
    </row>
    <row r="55" spans="1:88" s="258" customFormat="1" ht="20.25" customHeight="1">
      <c r="A55" s="252">
        <v>48</v>
      </c>
      <c r="B55" s="259" t="s">
        <v>175</v>
      </c>
      <c r="C55" s="254"/>
      <c r="D55" s="255"/>
      <c r="E55" s="255"/>
      <c r="F55" s="256">
        <v>7.7336376091771744</v>
      </c>
      <c r="G55" s="256">
        <v>0.33387804793740156</v>
      </c>
      <c r="H55" s="256">
        <v>0.25413295062209035</v>
      </c>
      <c r="I55" s="255">
        <v>17562.121882650001</v>
      </c>
      <c r="J55" s="255">
        <v>22969.448339999999</v>
      </c>
      <c r="K55" s="256">
        <v>0.14073096541978525</v>
      </c>
      <c r="L55" s="260">
        <v>3.3525199709159008E-2</v>
      </c>
      <c r="M55" s="261">
        <v>1.0384081604183539E-3</v>
      </c>
      <c r="N55" s="60"/>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row>
    <row r="56" spans="1:88" s="34" customFormat="1" ht="20.25" customHeight="1">
      <c r="A56" s="54">
        <v>49</v>
      </c>
      <c r="B56" s="249" t="s">
        <v>224</v>
      </c>
      <c r="C56" s="56"/>
      <c r="D56" s="57"/>
      <c r="E56" s="57"/>
      <c r="F56" s="58">
        <v>7.3077525535959067</v>
      </c>
      <c r="G56" s="58">
        <v>1.2322723205864523</v>
      </c>
      <c r="H56" s="58">
        <v>7.0564065910233759E-2</v>
      </c>
      <c r="I56" s="57">
        <v>15492.586082272601</v>
      </c>
      <c r="J56" s="57">
        <v>19544.083973000001</v>
      </c>
      <c r="K56" s="58">
        <v>0.12042854089997738</v>
      </c>
      <c r="L56" s="250">
        <v>2.374378000358443E-2</v>
      </c>
      <c r="M56" s="251">
        <v>1.9079937197245555E-3</v>
      </c>
      <c r="N56" s="60"/>
    </row>
    <row r="57" spans="1:88" s="258" customFormat="1" ht="20.25" customHeight="1">
      <c r="A57" s="252">
        <v>50</v>
      </c>
      <c r="B57" s="253" t="s">
        <v>159</v>
      </c>
      <c r="C57" s="254"/>
      <c r="D57" s="255"/>
      <c r="E57" s="255"/>
      <c r="F57" s="256">
        <v>6.8925508113028169</v>
      </c>
      <c r="G57" s="256">
        <v>0.1986517426016374</v>
      </c>
      <c r="H57" s="256">
        <v>0.16796784796751194</v>
      </c>
      <c r="I57" s="255">
        <v>12718.0787790186</v>
      </c>
      <c r="J57" s="255">
        <v>17141.386707000001</v>
      </c>
      <c r="K57" s="256">
        <v>0.47514726152191328</v>
      </c>
      <c r="L57" s="256">
        <v>0</v>
      </c>
      <c r="M57" s="257">
        <v>5.3676715855746288E-3</v>
      </c>
      <c r="N57" s="60"/>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row>
    <row r="58" spans="1:88" s="34" customFormat="1" ht="20.25" customHeight="1">
      <c r="A58" s="54">
        <v>51</v>
      </c>
      <c r="B58" s="249" t="s">
        <v>211</v>
      </c>
      <c r="C58" s="56"/>
      <c r="D58" s="57"/>
      <c r="E58" s="57"/>
      <c r="F58" s="58">
        <v>6.2698601061035664</v>
      </c>
      <c r="G58" s="58">
        <v>1.044620205939412E-2</v>
      </c>
      <c r="H58" s="58">
        <v>1.9400089538874794E-2</v>
      </c>
      <c r="I58" s="57">
        <v>6376</v>
      </c>
      <c r="J58" s="57">
        <v>7689</v>
      </c>
      <c r="K58" s="58">
        <v>0.39136805551812426</v>
      </c>
      <c r="L58" s="250">
        <v>0</v>
      </c>
      <c r="M58" s="251">
        <v>0</v>
      </c>
      <c r="N58" s="60"/>
    </row>
    <row r="59" spans="1:88" s="258" customFormat="1" ht="20.25" customHeight="1">
      <c r="A59" s="252">
        <v>52</v>
      </c>
      <c r="B59" s="253" t="s">
        <v>347</v>
      </c>
      <c r="C59" s="254"/>
      <c r="D59" s="255"/>
      <c r="E59" s="255"/>
      <c r="F59" s="256">
        <v>5.9930846614817357</v>
      </c>
      <c r="G59" s="256">
        <v>8.704266082857666E-2</v>
      </c>
      <c r="H59" s="256">
        <v>0.34920789124547547</v>
      </c>
      <c r="I59" s="255">
        <v>5947.9423767620001</v>
      </c>
      <c r="J59" s="255">
        <v>6839.1478429999997</v>
      </c>
      <c r="K59" s="256">
        <v>0.48050503961688218</v>
      </c>
      <c r="L59" s="256">
        <v>4.1268204438693619E-2</v>
      </c>
      <c r="M59" s="257">
        <v>0</v>
      </c>
      <c r="N59" s="60"/>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row>
    <row r="60" spans="1:88" s="34" customFormat="1" ht="20.25" customHeight="1">
      <c r="A60" s="54">
        <v>53</v>
      </c>
      <c r="B60" s="249" t="s">
        <v>143</v>
      </c>
      <c r="C60" s="56"/>
      <c r="D60" s="57"/>
      <c r="E60" s="57"/>
      <c r="F60" s="58">
        <v>5.5594714367730598</v>
      </c>
      <c r="G60" s="58">
        <v>0.78387882066540437</v>
      </c>
      <c r="H60" s="58">
        <v>0.68609683527184206</v>
      </c>
      <c r="I60" s="57">
        <v>24401</v>
      </c>
      <c r="J60" s="57">
        <v>21779</v>
      </c>
      <c r="K60" s="58">
        <v>0.16132355706376736</v>
      </c>
      <c r="L60" s="250">
        <v>0</v>
      </c>
      <c r="M60" s="251">
        <v>0</v>
      </c>
      <c r="N60" s="60"/>
    </row>
    <row r="61" spans="1:88" s="258" customFormat="1" ht="20.25" customHeight="1">
      <c r="A61" s="252">
        <v>54</v>
      </c>
      <c r="B61" s="253" t="s">
        <v>108</v>
      </c>
      <c r="C61" s="254"/>
      <c r="D61" s="255"/>
      <c r="E61" s="255"/>
      <c r="F61" s="256">
        <v>5.5204211425684679</v>
      </c>
      <c r="G61" s="256">
        <v>0.15288705447353712</v>
      </c>
      <c r="H61" s="256">
        <v>9.9015434885420694E-2</v>
      </c>
      <c r="I61" s="255">
        <v>28991</v>
      </c>
      <c r="J61" s="255">
        <v>36281</v>
      </c>
      <c r="K61" s="256">
        <v>0.39815162747286192</v>
      </c>
      <c r="L61" s="256">
        <v>0</v>
      </c>
      <c r="M61" s="257">
        <v>0</v>
      </c>
      <c r="N61" s="60"/>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row>
    <row r="62" spans="1:88" s="34" customFormat="1" ht="20.25" customHeight="1">
      <c r="A62" s="54">
        <v>55</v>
      </c>
      <c r="B62" s="249" t="s">
        <v>222</v>
      </c>
      <c r="C62" s="56"/>
      <c r="D62" s="57"/>
      <c r="E62" s="57"/>
      <c r="F62" s="58">
        <v>5.4141987102849143</v>
      </c>
      <c r="G62" s="58">
        <v>1.2985530816744686E-2</v>
      </c>
      <c r="H62" s="58">
        <v>8.2628114339350245E-2</v>
      </c>
      <c r="I62" s="57">
        <v>5300.3967733834997</v>
      </c>
      <c r="J62" s="57">
        <v>8325.0473039999997</v>
      </c>
      <c r="K62" s="58">
        <v>0.49859950435796774</v>
      </c>
      <c r="L62" s="250">
        <v>0</v>
      </c>
      <c r="M62" s="251">
        <v>5.3900483735766468E-3</v>
      </c>
      <c r="N62" s="60"/>
    </row>
    <row r="63" spans="1:88" s="258" customFormat="1" ht="20.25" customHeight="1">
      <c r="A63" s="252">
        <v>56</v>
      </c>
      <c r="B63" s="253" t="s">
        <v>197</v>
      </c>
      <c r="C63" s="254"/>
      <c r="D63" s="255"/>
      <c r="E63" s="255"/>
      <c r="F63" s="256">
        <v>4.757958927034049</v>
      </c>
      <c r="G63" s="256">
        <v>1.3734196851004421</v>
      </c>
      <c r="H63" s="256">
        <v>0.71829675017451333</v>
      </c>
      <c r="I63" s="255">
        <v>42361</v>
      </c>
      <c r="J63" s="255">
        <v>51159</v>
      </c>
      <c r="K63" s="256">
        <v>0.41998682800853093</v>
      </c>
      <c r="L63" s="256">
        <v>0.15102308000929113</v>
      </c>
      <c r="M63" s="257">
        <v>3.3997085964060222E-3</v>
      </c>
      <c r="N63" s="60"/>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row>
    <row r="64" spans="1:88" s="34" customFormat="1" ht="20.25" customHeight="1">
      <c r="A64" s="54">
        <v>57</v>
      </c>
      <c r="B64" s="249" t="s">
        <v>194</v>
      </c>
      <c r="C64" s="56"/>
      <c r="D64" s="57"/>
      <c r="E64" s="57"/>
      <c r="F64" s="58">
        <v>4.4921137810751004</v>
      </c>
      <c r="G64" s="58">
        <v>1.2512039567877131</v>
      </c>
      <c r="H64" s="58">
        <v>1.1992711180528439</v>
      </c>
      <c r="I64" s="57">
        <v>8420</v>
      </c>
      <c r="J64" s="57">
        <v>9768</v>
      </c>
      <c r="K64" s="58">
        <v>0.25067858359181144</v>
      </c>
      <c r="L64" s="250">
        <v>0.1239660876757651</v>
      </c>
      <c r="M64" s="251">
        <v>0.13916459884201821</v>
      </c>
      <c r="N64" s="60"/>
    </row>
    <row r="65" spans="1:88" s="258" customFormat="1" ht="20.25" customHeight="1">
      <c r="A65" s="252">
        <v>58</v>
      </c>
      <c r="B65" s="259" t="s">
        <v>178</v>
      </c>
      <c r="C65" s="254"/>
      <c r="D65" s="255"/>
      <c r="E65" s="255"/>
      <c r="F65" s="256">
        <v>4.3402853921697</v>
      </c>
      <c r="G65" s="256">
        <v>0.2064946968704989</v>
      </c>
      <c r="H65" s="256">
        <v>0.47623412334686394</v>
      </c>
      <c r="I65" s="255">
        <v>6635</v>
      </c>
      <c r="J65" s="255">
        <v>8707</v>
      </c>
      <c r="K65" s="256">
        <v>0.42979142413066385</v>
      </c>
      <c r="L65" s="260">
        <v>0</v>
      </c>
      <c r="M65" s="261">
        <v>0</v>
      </c>
      <c r="N65" s="60"/>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row>
    <row r="66" spans="1:88" s="34" customFormat="1" ht="20.25" customHeight="1">
      <c r="A66" s="54">
        <v>59</v>
      </c>
      <c r="B66" s="55" t="s">
        <v>228</v>
      </c>
      <c r="C66" s="56"/>
      <c r="D66" s="57"/>
      <c r="E66" s="57"/>
      <c r="F66" s="58">
        <v>4.1217324256582781</v>
      </c>
      <c r="G66" s="58">
        <v>1.2720155002948772</v>
      </c>
      <c r="H66" s="58">
        <v>3.2192605506514024E-2</v>
      </c>
      <c r="I66" s="57">
        <v>19473.077010000001</v>
      </c>
      <c r="J66" s="57">
        <v>23598.343390000002</v>
      </c>
      <c r="K66" s="58">
        <v>0.24765600795903717</v>
      </c>
      <c r="L66" s="58">
        <v>0</v>
      </c>
      <c r="M66" s="59">
        <v>0</v>
      </c>
      <c r="N66" s="60"/>
    </row>
    <row r="67" spans="1:88" s="258" customFormat="1" ht="20.25" customHeight="1">
      <c r="A67" s="252">
        <v>60</v>
      </c>
      <c r="B67" s="253" t="s">
        <v>168</v>
      </c>
      <c r="C67" s="254"/>
      <c r="D67" s="255"/>
      <c r="E67" s="255"/>
      <c r="F67" s="256">
        <v>3.9379814715370065</v>
      </c>
      <c r="G67" s="256">
        <v>5.7490758002846434E-2</v>
      </c>
      <c r="H67" s="256">
        <v>0.48010923449106341</v>
      </c>
      <c r="I67" s="255">
        <v>18582.6436050333</v>
      </c>
      <c r="J67" s="255">
        <v>24088.688330000001</v>
      </c>
      <c r="K67" s="256">
        <v>0.14144279699288836</v>
      </c>
      <c r="L67" s="256">
        <v>0</v>
      </c>
      <c r="M67" s="257">
        <v>1.1163842304851184E-3</v>
      </c>
      <c r="N67" s="60"/>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row>
    <row r="68" spans="1:88" s="34" customFormat="1" ht="20.25" customHeight="1">
      <c r="A68" s="54">
        <v>61</v>
      </c>
      <c r="B68" s="249" t="s">
        <v>346</v>
      </c>
      <c r="C68" s="56"/>
      <c r="D68" s="57"/>
      <c r="E68" s="57"/>
      <c r="F68" s="58">
        <v>3.8633757091772014</v>
      </c>
      <c r="G68" s="58">
        <v>9.0638269972900504E-2</v>
      </c>
      <c r="H68" s="58">
        <v>0.10181519656794695</v>
      </c>
      <c r="I68" s="57">
        <v>8357.5939423508989</v>
      </c>
      <c r="J68" s="57">
        <v>10623.801979</v>
      </c>
      <c r="K68" s="58">
        <v>0.26131636228878996</v>
      </c>
      <c r="L68" s="250">
        <v>0</v>
      </c>
      <c r="M68" s="251">
        <v>0</v>
      </c>
      <c r="N68" s="60"/>
    </row>
    <row r="69" spans="1:88" s="258" customFormat="1" ht="20.25" customHeight="1">
      <c r="A69" s="252">
        <v>62</v>
      </c>
      <c r="B69" s="253" t="s">
        <v>204</v>
      </c>
      <c r="C69" s="254"/>
      <c r="D69" s="255"/>
      <c r="E69" s="255"/>
      <c r="F69" s="256">
        <v>3.7693793595711802</v>
      </c>
      <c r="G69" s="256">
        <v>0.445238555147769</v>
      </c>
      <c r="H69" s="256">
        <v>0.85107204944948811</v>
      </c>
      <c r="I69" s="255">
        <v>3431</v>
      </c>
      <c r="J69" s="255">
        <v>4565</v>
      </c>
      <c r="K69" s="256">
        <v>0.38488681156387666</v>
      </c>
      <c r="L69" s="256">
        <v>0</v>
      </c>
      <c r="M69" s="257">
        <v>0</v>
      </c>
      <c r="N69" s="60"/>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row>
    <row r="70" spans="1:88" s="34" customFormat="1" ht="20.25" customHeight="1">
      <c r="A70" s="54">
        <v>63</v>
      </c>
      <c r="B70" s="249" t="s">
        <v>189</v>
      </c>
      <c r="C70" s="56"/>
      <c r="D70" s="57"/>
      <c r="E70" s="57"/>
      <c r="F70" s="58">
        <v>3.7386216223003514</v>
      </c>
      <c r="G70" s="58">
        <v>4.0794687203526983E-2</v>
      </c>
      <c r="H70" s="58">
        <v>0.19230983871867849</v>
      </c>
      <c r="I70" s="57">
        <v>19255</v>
      </c>
      <c r="J70" s="57">
        <v>20602</v>
      </c>
      <c r="K70" s="58">
        <v>0.17387498435354826</v>
      </c>
      <c r="L70" s="250">
        <v>2.3197462481655069E-3</v>
      </c>
      <c r="M70" s="251">
        <v>1.3255692846660038E-3</v>
      </c>
      <c r="N70" s="60"/>
    </row>
    <row r="71" spans="1:88" s="258" customFormat="1" ht="20.25" customHeight="1">
      <c r="A71" s="252">
        <v>64</v>
      </c>
      <c r="B71" s="259" t="s">
        <v>232</v>
      </c>
      <c r="C71" s="254"/>
      <c r="D71" s="255"/>
      <c r="E71" s="255"/>
      <c r="F71" s="256">
        <v>3.5547244041409329</v>
      </c>
      <c r="G71" s="256">
        <v>1.1941821896449105</v>
      </c>
      <c r="H71" s="256">
        <v>0.31640956337391851</v>
      </c>
      <c r="I71" s="255">
        <v>18729.969781062697</v>
      </c>
      <c r="J71" s="255">
        <v>21648.778849999999</v>
      </c>
      <c r="K71" s="256">
        <v>0.31156841807260632</v>
      </c>
      <c r="L71" s="260">
        <v>9.8753280677031149E-3</v>
      </c>
      <c r="M71" s="261">
        <v>8.0255838595723935E-3</v>
      </c>
      <c r="N71" s="60"/>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row>
    <row r="72" spans="1:88" s="34" customFormat="1" ht="20.25" customHeight="1">
      <c r="A72" s="54">
        <v>65</v>
      </c>
      <c r="B72" s="55" t="s">
        <v>245</v>
      </c>
      <c r="C72" s="56"/>
      <c r="D72" s="57"/>
      <c r="E72" s="57"/>
      <c r="F72" s="58">
        <v>3.3186696102296245</v>
      </c>
      <c r="G72" s="58">
        <v>1.1556124963043264</v>
      </c>
      <c r="H72" s="58">
        <v>0.62678624223908541</v>
      </c>
      <c r="I72" s="57">
        <v>8343</v>
      </c>
      <c r="J72" s="57">
        <v>10806</v>
      </c>
      <c r="K72" s="58">
        <v>8.4805252497774264E-2</v>
      </c>
      <c r="L72" s="58">
        <v>3.9074092392917203E-2</v>
      </c>
      <c r="M72" s="59">
        <v>0.10149371846869126</v>
      </c>
      <c r="N72" s="60"/>
    </row>
    <row r="73" spans="1:88" s="258" customFormat="1" ht="20.25" customHeight="1">
      <c r="A73" s="252">
        <v>66</v>
      </c>
      <c r="B73" s="253" t="s">
        <v>251</v>
      </c>
      <c r="C73" s="254"/>
      <c r="D73" s="255"/>
      <c r="E73" s="255"/>
      <c r="F73" s="256">
        <v>3.1702051611362903</v>
      </c>
      <c r="G73" s="256">
        <v>0.93784396244739399</v>
      </c>
      <c r="H73" s="256">
        <v>0.18824862415021043</v>
      </c>
      <c r="I73" s="255">
        <v>2854</v>
      </c>
      <c r="J73" s="255">
        <v>0</v>
      </c>
      <c r="K73" s="256">
        <v>1.6062864746588692</v>
      </c>
      <c r="L73" s="256">
        <v>0</v>
      </c>
      <c r="M73" s="257">
        <v>6.8063677712800516E-2</v>
      </c>
      <c r="N73" s="60"/>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row>
    <row r="74" spans="1:88" s="34" customFormat="1" ht="20.25" customHeight="1">
      <c r="A74" s="54">
        <v>67</v>
      </c>
      <c r="B74" s="55" t="s">
        <v>123</v>
      </c>
      <c r="C74" s="56"/>
      <c r="D74" s="57"/>
      <c r="E74" s="57"/>
      <c r="F74" s="58">
        <v>3.1635582931609121</v>
      </c>
      <c r="G74" s="58">
        <v>0.46647113718170913</v>
      </c>
      <c r="H74" s="58">
        <v>1.4264764698040262E-2</v>
      </c>
      <c r="I74" s="57">
        <v>7010</v>
      </c>
      <c r="J74" s="57">
        <v>7249</v>
      </c>
      <c r="K74" s="58">
        <v>0.10127692757578712</v>
      </c>
      <c r="L74" s="58">
        <v>0</v>
      </c>
      <c r="M74" s="59">
        <v>0</v>
      </c>
      <c r="N74" s="60"/>
    </row>
    <row r="75" spans="1:88" s="258" customFormat="1" ht="20.25" customHeight="1">
      <c r="A75" s="252">
        <v>68</v>
      </c>
      <c r="B75" s="253" t="s">
        <v>192</v>
      </c>
      <c r="C75" s="254"/>
      <c r="D75" s="255"/>
      <c r="E75" s="255"/>
      <c r="F75" s="256">
        <v>3.0267830101739412</v>
      </c>
      <c r="G75" s="256">
        <v>1.7503555409692593E-3</v>
      </c>
      <c r="H75" s="256">
        <v>0.34328848047259597</v>
      </c>
      <c r="I75" s="255">
        <v>5695</v>
      </c>
      <c r="J75" s="255">
        <v>9112</v>
      </c>
      <c r="K75" s="256">
        <v>0.32891518202606906</v>
      </c>
      <c r="L75" s="256">
        <v>0</v>
      </c>
      <c r="M75" s="257">
        <v>0</v>
      </c>
      <c r="N75" s="60"/>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row>
    <row r="76" spans="1:88" s="34" customFormat="1" ht="20.25" customHeight="1">
      <c r="A76" s="54">
        <v>69</v>
      </c>
      <c r="B76" s="249" t="s">
        <v>115</v>
      </c>
      <c r="C76" s="56"/>
      <c r="D76" s="57"/>
      <c r="E76" s="57"/>
      <c r="F76" s="58">
        <v>3.0248828588098018</v>
      </c>
      <c r="G76" s="58">
        <v>8.740114093089589E-2</v>
      </c>
      <c r="H76" s="58">
        <v>0.28845779852197589</v>
      </c>
      <c r="I76" s="57">
        <v>68906</v>
      </c>
      <c r="J76" s="57">
        <v>79026</v>
      </c>
      <c r="K76" s="58">
        <v>0.16458850281916521</v>
      </c>
      <c r="L76" s="250">
        <v>1.0421981834881111E-2</v>
      </c>
      <c r="M76" s="251">
        <v>6.5057658944790285E-4</v>
      </c>
      <c r="N76" s="60"/>
    </row>
    <row r="77" spans="1:88" s="258" customFormat="1" ht="20.25" customHeight="1">
      <c r="A77" s="252">
        <v>70</v>
      </c>
      <c r="B77" s="253" t="s">
        <v>151</v>
      </c>
      <c r="C77" s="254"/>
      <c r="D77" s="255"/>
      <c r="E77" s="255"/>
      <c r="F77" s="256">
        <v>2.7959783496294186</v>
      </c>
      <c r="G77" s="256">
        <v>0.15692702394526795</v>
      </c>
      <c r="H77" s="256">
        <v>0.73118586088939563</v>
      </c>
      <c r="I77" s="255">
        <v>20161</v>
      </c>
      <c r="J77" s="255">
        <v>23497</v>
      </c>
      <c r="K77" s="256">
        <v>0.26325857663922186</v>
      </c>
      <c r="L77" s="256">
        <v>1.6210912503732775E-3</v>
      </c>
      <c r="M77" s="257">
        <v>1.6978797832856961E-2</v>
      </c>
      <c r="N77" s="60"/>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row>
    <row r="78" spans="1:88" s="34" customFormat="1" ht="20.25" customHeight="1">
      <c r="A78" s="54">
        <v>71</v>
      </c>
      <c r="B78" s="249" t="s">
        <v>112</v>
      </c>
      <c r="C78" s="56"/>
      <c r="D78" s="57"/>
      <c r="E78" s="57"/>
      <c r="F78" s="58">
        <v>2.7956586634624605</v>
      </c>
      <c r="G78" s="58">
        <v>1.4239140857225045E-2</v>
      </c>
      <c r="H78" s="58">
        <v>0.25160609837951864</v>
      </c>
      <c r="I78" s="57">
        <v>13992</v>
      </c>
      <c r="J78" s="57">
        <v>18200</v>
      </c>
      <c r="K78" s="58">
        <v>9.243529839518555E-2</v>
      </c>
      <c r="L78" s="250">
        <v>0</v>
      </c>
      <c r="M78" s="251">
        <v>0.16818455366098295</v>
      </c>
      <c r="N78" s="60"/>
    </row>
    <row r="79" spans="1:88" s="258" customFormat="1" ht="20.25" customHeight="1">
      <c r="A79" s="252">
        <v>72</v>
      </c>
      <c r="B79" s="253" t="s">
        <v>166</v>
      </c>
      <c r="C79" s="254"/>
      <c r="D79" s="255"/>
      <c r="E79" s="255"/>
      <c r="F79" s="256">
        <v>2.7286813574944335</v>
      </c>
      <c r="G79" s="256">
        <v>0.14098206961209422</v>
      </c>
      <c r="H79" s="256">
        <v>1.4646665885386148</v>
      </c>
      <c r="I79" s="255">
        <v>7443</v>
      </c>
      <c r="J79" s="255">
        <v>7511</v>
      </c>
      <c r="K79" s="256">
        <v>0.21267070615514336</v>
      </c>
      <c r="L79" s="256">
        <v>0</v>
      </c>
      <c r="M79" s="257">
        <v>0</v>
      </c>
      <c r="N79" s="60"/>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row>
    <row r="80" spans="1:88" s="34" customFormat="1" ht="20.25" customHeight="1">
      <c r="A80" s="54">
        <v>73</v>
      </c>
      <c r="B80" s="55" t="s">
        <v>219</v>
      </c>
      <c r="C80" s="56"/>
      <c r="D80" s="57"/>
      <c r="E80" s="57"/>
      <c r="F80" s="58">
        <v>2.6888964678343621</v>
      </c>
      <c r="G80" s="58">
        <v>0.16601289354299553</v>
      </c>
      <c r="H80" s="58">
        <v>0.65317051540062077</v>
      </c>
      <c r="I80" s="57">
        <v>23414</v>
      </c>
      <c r="J80" s="57">
        <v>26163</v>
      </c>
      <c r="K80" s="58">
        <v>0.20077566503320193</v>
      </c>
      <c r="L80" s="58">
        <v>0</v>
      </c>
      <c r="M80" s="59">
        <v>0</v>
      </c>
      <c r="N80" s="60"/>
    </row>
    <row r="81" spans="1:88" s="258" customFormat="1" ht="20.25" customHeight="1">
      <c r="A81" s="252">
        <v>74</v>
      </c>
      <c r="B81" s="259" t="s">
        <v>202</v>
      </c>
      <c r="C81" s="254"/>
      <c r="D81" s="255"/>
      <c r="E81" s="255"/>
      <c r="F81" s="256">
        <v>2.5319059617178925</v>
      </c>
      <c r="G81" s="256">
        <v>8.9187705817782653E-2</v>
      </c>
      <c r="H81" s="256">
        <v>1.0285400658616906</v>
      </c>
      <c r="I81" s="255">
        <v>6868</v>
      </c>
      <c r="J81" s="255">
        <v>4690</v>
      </c>
      <c r="K81" s="256">
        <v>0.79387689078316459</v>
      </c>
      <c r="L81" s="260">
        <v>6.1978334221275085E-2</v>
      </c>
      <c r="M81" s="261">
        <v>0.60788492274906769</v>
      </c>
      <c r="N81" s="60"/>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row>
    <row r="82" spans="1:88" s="34" customFormat="1" ht="20.25" customHeight="1">
      <c r="A82" s="54">
        <v>75</v>
      </c>
      <c r="B82" s="55" t="s">
        <v>104</v>
      </c>
      <c r="C82" s="56"/>
      <c r="D82" s="57"/>
      <c r="E82" s="57"/>
      <c r="F82" s="58">
        <v>2.4084857580570085</v>
      </c>
      <c r="G82" s="58">
        <v>7.2533610799266179E-2</v>
      </c>
      <c r="H82" s="58">
        <v>0.27512937761835654</v>
      </c>
      <c r="I82" s="57">
        <v>40221</v>
      </c>
      <c r="J82" s="57">
        <v>44530</v>
      </c>
      <c r="K82" s="58">
        <v>0.22299187973557694</v>
      </c>
      <c r="L82" s="58">
        <v>0</v>
      </c>
      <c r="M82" s="59">
        <v>0</v>
      </c>
      <c r="N82" s="60"/>
    </row>
    <row r="83" spans="1:88" s="258" customFormat="1" ht="20.25" customHeight="1">
      <c r="A83" s="252">
        <v>76</v>
      </c>
      <c r="B83" s="259" t="s">
        <v>321</v>
      </c>
      <c r="C83" s="254"/>
      <c r="D83" s="255"/>
      <c r="E83" s="255"/>
      <c r="F83" s="256">
        <v>2.3337643414666585</v>
      </c>
      <c r="G83" s="256">
        <v>0.27988255000101275</v>
      </c>
      <c r="H83" s="256">
        <v>0.23321016550572954</v>
      </c>
      <c r="I83" s="255">
        <v>31255.435514200002</v>
      </c>
      <c r="J83" s="255">
        <v>31913.977181999999</v>
      </c>
      <c r="K83" s="256">
        <v>0.22171338151447462</v>
      </c>
      <c r="L83" s="260">
        <v>0</v>
      </c>
      <c r="M83" s="261">
        <v>0</v>
      </c>
      <c r="N83" s="60"/>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row>
    <row r="84" spans="1:88" s="34" customFormat="1" ht="20.25" customHeight="1">
      <c r="A84" s="54">
        <v>77</v>
      </c>
      <c r="B84" s="55" t="s">
        <v>161</v>
      </c>
      <c r="C84" s="56"/>
      <c r="D84" s="57"/>
      <c r="E84" s="57"/>
      <c r="F84" s="58">
        <v>2.1733377400115161</v>
      </c>
      <c r="G84" s="58">
        <v>1.9057321060408059E-2</v>
      </c>
      <c r="H84" s="58">
        <v>6.7142557223937124E-2</v>
      </c>
      <c r="I84" s="57">
        <v>11379.988907000001</v>
      </c>
      <c r="J84" s="57">
        <v>15255.151583999999</v>
      </c>
      <c r="K84" s="58">
        <v>0.14783743568049085</v>
      </c>
      <c r="L84" s="58">
        <v>6.2328860739473265E-3</v>
      </c>
      <c r="M84" s="59">
        <v>0</v>
      </c>
      <c r="N84" s="60"/>
    </row>
    <row r="85" spans="1:88" s="258" customFormat="1" ht="20.25" customHeight="1">
      <c r="A85" s="252">
        <v>78</v>
      </c>
      <c r="B85" s="259" t="s">
        <v>149</v>
      </c>
      <c r="C85" s="254"/>
      <c r="D85" s="255"/>
      <c r="E85" s="255"/>
      <c r="F85" s="256">
        <v>2.1164496507382551</v>
      </c>
      <c r="G85" s="256">
        <v>5.190156599552573E-3</v>
      </c>
      <c r="H85" s="256">
        <v>0.22129753914988815</v>
      </c>
      <c r="I85" s="255">
        <v>9676</v>
      </c>
      <c r="J85" s="255">
        <v>9650</v>
      </c>
      <c r="K85" s="256">
        <v>0.42250681501057091</v>
      </c>
      <c r="L85" s="260">
        <v>0</v>
      </c>
      <c r="M85" s="261">
        <v>2.4985585239285027E-3</v>
      </c>
      <c r="N85" s="60"/>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row>
    <row r="86" spans="1:88" s="34" customFormat="1" ht="20.25" customHeight="1">
      <c r="A86" s="54">
        <v>79</v>
      </c>
      <c r="B86" s="55" t="s">
        <v>200</v>
      </c>
      <c r="C86" s="56"/>
      <c r="D86" s="57"/>
      <c r="E86" s="57"/>
      <c r="F86" s="58">
        <v>2.0840166200048147</v>
      </c>
      <c r="G86" s="58">
        <v>0.88186945457046562</v>
      </c>
      <c r="H86" s="58">
        <v>0.67009422931425822</v>
      </c>
      <c r="I86" s="57">
        <v>41811</v>
      </c>
      <c r="J86" s="57">
        <v>48381</v>
      </c>
      <c r="K86" s="58">
        <v>0.15202972548171537</v>
      </c>
      <c r="L86" s="58">
        <v>8.5984299647498971E-2</v>
      </c>
      <c r="M86" s="59">
        <v>2.4307432797733612E-2</v>
      </c>
      <c r="N86" s="60"/>
    </row>
    <row r="87" spans="1:88" s="258" customFormat="1" ht="20.25" customHeight="1">
      <c r="A87" s="252">
        <v>80</v>
      </c>
      <c r="B87" s="253" t="s">
        <v>230</v>
      </c>
      <c r="C87" s="254"/>
      <c r="D87" s="255"/>
      <c r="E87" s="255"/>
      <c r="F87" s="256">
        <v>1.9820172226837225</v>
      </c>
      <c r="G87" s="256">
        <v>1.5771940526975132</v>
      </c>
      <c r="H87" s="256">
        <v>0.49594288030781913</v>
      </c>
      <c r="I87" s="255">
        <v>17334.008668312199</v>
      </c>
      <c r="J87" s="255">
        <v>20143.282114000001</v>
      </c>
      <c r="K87" s="256">
        <v>0.17969117633581314</v>
      </c>
      <c r="L87" s="256">
        <v>4.874742478207736E-3</v>
      </c>
      <c r="M87" s="257">
        <v>1.3742814956498978E-2</v>
      </c>
      <c r="N87" s="60"/>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row>
    <row r="88" spans="1:88" s="34" customFormat="1" ht="20.25" customHeight="1">
      <c r="A88" s="54">
        <v>81</v>
      </c>
      <c r="B88" s="249" t="s">
        <v>216</v>
      </c>
      <c r="C88" s="56"/>
      <c r="D88" s="57"/>
      <c r="E88" s="57"/>
      <c r="F88" s="58">
        <v>1.9526405576891244</v>
      </c>
      <c r="G88" s="58">
        <v>0</v>
      </c>
      <c r="H88" s="58">
        <v>9.4355239198808151E-3</v>
      </c>
      <c r="I88" s="57">
        <v>3525</v>
      </c>
      <c r="J88" s="57">
        <v>3298</v>
      </c>
      <c r="K88" s="58">
        <v>0.36191400724755696</v>
      </c>
      <c r="L88" s="250">
        <v>0</v>
      </c>
      <c r="M88" s="251">
        <v>0</v>
      </c>
      <c r="N88" s="60"/>
    </row>
    <row r="89" spans="1:88" s="258" customFormat="1" ht="20.25" customHeight="1">
      <c r="A89" s="252">
        <v>82</v>
      </c>
      <c r="B89" s="253" t="s">
        <v>131</v>
      </c>
      <c r="C89" s="254"/>
      <c r="D89" s="255"/>
      <c r="E89" s="255"/>
      <c r="F89" s="256">
        <v>1.9353487868290291</v>
      </c>
      <c r="G89" s="256">
        <v>0</v>
      </c>
      <c r="H89" s="256">
        <v>0.1118063578229771</v>
      </c>
      <c r="I89" s="255">
        <v>19393.559794000001</v>
      </c>
      <c r="J89" s="255">
        <v>20155.041917999999</v>
      </c>
      <c r="K89" s="256">
        <v>0.15765179863577411</v>
      </c>
      <c r="L89" s="256">
        <v>0</v>
      </c>
      <c r="M89" s="257">
        <v>0</v>
      </c>
      <c r="N89" s="60"/>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row>
    <row r="90" spans="1:88" s="34" customFormat="1" ht="20.25" customHeight="1">
      <c r="A90" s="54">
        <v>83</v>
      </c>
      <c r="B90" s="55" t="s">
        <v>128</v>
      </c>
      <c r="C90" s="56"/>
      <c r="D90" s="57"/>
      <c r="E90" s="57"/>
      <c r="F90" s="58">
        <v>1.7785274203303749</v>
      </c>
      <c r="G90" s="58">
        <v>2.9856871697532449E-2</v>
      </c>
      <c r="H90" s="58">
        <v>0.11316882983635151</v>
      </c>
      <c r="I90" s="57">
        <v>17784</v>
      </c>
      <c r="J90" s="57">
        <v>20445</v>
      </c>
      <c r="K90" s="58">
        <v>6.5712215603673435E-2</v>
      </c>
      <c r="L90" s="58">
        <v>0</v>
      </c>
      <c r="M90" s="59">
        <v>0</v>
      </c>
      <c r="N90" s="60"/>
    </row>
    <row r="91" spans="1:88" s="258" customFormat="1" ht="20.25" customHeight="1">
      <c r="A91" s="252">
        <v>84</v>
      </c>
      <c r="B91" s="259" t="s">
        <v>126</v>
      </c>
      <c r="C91" s="254"/>
      <c r="D91" s="255"/>
      <c r="E91" s="255"/>
      <c r="F91" s="256">
        <v>1.7705872473327227</v>
      </c>
      <c r="G91" s="256">
        <v>0.16793326237096814</v>
      </c>
      <c r="H91" s="256">
        <v>0.47189147708988294</v>
      </c>
      <c r="I91" s="255">
        <v>49842</v>
      </c>
      <c r="J91" s="255">
        <v>54954</v>
      </c>
      <c r="K91" s="256">
        <v>0.12966769367482497</v>
      </c>
      <c r="L91" s="260">
        <v>2.0405720782717969E-2</v>
      </c>
      <c r="M91" s="261">
        <v>3.2712983463985797E-3</v>
      </c>
      <c r="N91" s="60"/>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row>
    <row r="92" spans="1:88" s="34" customFormat="1" ht="20.25" customHeight="1">
      <c r="A92" s="54">
        <v>85</v>
      </c>
      <c r="B92" s="249" t="s">
        <v>110</v>
      </c>
      <c r="C92" s="56"/>
      <c r="D92" s="57"/>
      <c r="E92" s="57"/>
      <c r="F92" s="58">
        <v>1.6908146666068038</v>
      </c>
      <c r="G92" s="58">
        <v>0.95730925137256917</v>
      </c>
      <c r="H92" s="58">
        <v>0.72174046898250299</v>
      </c>
      <c r="I92" s="57">
        <v>60275</v>
      </c>
      <c r="J92" s="57">
        <v>63720</v>
      </c>
      <c r="K92" s="58">
        <v>9.1455086921041776E-2</v>
      </c>
      <c r="L92" s="250">
        <v>0</v>
      </c>
      <c r="M92" s="251">
        <v>0</v>
      </c>
      <c r="N92" s="60"/>
    </row>
    <row r="93" spans="1:88" s="258" customFormat="1" ht="20.25" customHeight="1">
      <c r="A93" s="252">
        <v>86</v>
      </c>
      <c r="B93" s="259" t="s">
        <v>180</v>
      </c>
      <c r="C93" s="254"/>
      <c r="D93" s="255"/>
      <c r="E93" s="255"/>
      <c r="F93" s="256">
        <v>1.2880694355101772</v>
      </c>
      <c r="G93" s="256">
        <v>9.7860125260960332E-4</v>
      </c>
      <c r="H93" s="256">
        <v>0.37017223382045927</v>
      </c>
      <c r="I93" s="255">
        <v>8422</v>
      </c>
      <c r="J93" s="255">
        <v>7771</v>
      </c>
      <c r="K93" s="256">
        <v>0.1132366790965644</v>
      </c>
      <c r="L93" s="260">
        <v>0</v>
      </c>
      <c r="M93" s="261">
        <v>0</v>
      </c>
      <c r="N93" s="60"/>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row>
    <row r="94" spans="1:88" s="34" customFormat="1" ht="20.25" customHeight="1">
      <c r="A94" s="54">
        <v>87</v>
      </c>
      <c r="B94" s="55" t="s">
        <v>157</v>
      </c>
      <c r="C94" s="56"/>
      <c r="D94" s="57"/>
      <c r="E94" s="57"/>
      <c r="F94" s="58">
        <v>1.1579227074162468</v>
      </c>
      <c r="G94" s="58">
        <v>5.6130115795986917E-2</v>
      </c>
      <c r="H94" s="58">
        <v>0.24237602757889154</v>
      </c>
      <c r="I94" s="57">
        <v>8829</v>
      </c>
      <c r="J94" s="57">
        <v>11633</v>
      </c>
      <c r="K94" s="58">
        <v>0.10521322860134004</v>
      </c>
      <c r="L94" s="58">
        <v>0</v>
      </c>
      <c r="M94" s="59">
        <v>0</v>
      </c>
      <c r="N94" s="60"/>
    </row>
    <row r="95" spans="1:88" s="258" customFormat="1" ht="20.25" customHeight="1">
      <c r="A95" s="252">
        <v>88</v>
      </c>
      <c r="B95" s="253" t="s">
        <v>118</v>
      </c>
      <c r="C95" s="254"/>
      <c r="D95" s="255"/>
      <c r="E95" s="255"/>
      <c r="F95" s="256">
        <v>1.1372291780622257</v>
      </c>
      <c r="G95" s="256">
        <v>0.2542619321148708</v>
      </c>
      <c r="H95" s="256">
        <v>0.74903227272687145</v>
      </c>
      <c r="I95" s="255">
        <v>54521.219044949597</v>
      </c>
      <c r="J95" s="255">
        <v>60567.224133999996</v>
      </c>
      <c r="K95" s="256">
        <v>7.9011393089010673E-2</v>
      </c>
      <c r="L95" s="256">
        <v>5.757853414625964E-3</v>
      </c>
      <c r="M95" s="257">
        <v>0</v>
      </c>
      <c r="N95" s="60"/>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row>
    <row r="96" spans="1:88" s="34" customFormat="1" ht="20.25" customHeight="1">
      <c r="A96" s="54">
        <v>89</v>
      </c>
      <c r="B96" s="249" t="s">
        <v>140</v>
      </c>
      <c r="C96" s="56"/>
      <c r="D96" s="57"/>
      <c r="E96" s="57"/>
      <c r="F96" s="58">
        <v>0.99236560044490618</v>
      </c>
      <c r="G96" s="58">
        <v>0.6100162201702588</v>
      </c>
      <c r="H96" s="58">
        <v>0.24781522434368386</v>
      </c>
      <c r="I96" s="57">
        <v>445530</v>
      </c>
      <c r="J96" s="57">
        <v>476335</v>
      </c>
      <c r="K96" s="58">
        <v>0.12820130613848971</v>
      </c>
      <c r="L96" s="250">
        <v>1.3587118510848279E-2</v>
      </c>
      <c r="M96" s="251">
        <v>2.1725259367362214E-3</v>
      </c>
      <c r="N96" s="60"/>
    </row>
    <row r="97" spans="1:88" s="258" customFormat="1" ht="20.25" customHeight="1">
      <c r="A97" s="252">
        <v>90</v>
      </c>
      <c r="B97" s="253" t="s">
        <v>258</v>
      </c>
      <c r="C97" s="254"/>
      <c r="D97" s="255"/>
      <c r="E97" s="255"/>
      <c r="F97" s="256">
        <v>0.38177447828722894</v>
      </c>
      <c r="G97" s="256">
        <v>0.97429993088857958</v>
      </c>
      <c r="H97" s="256">
        <v>3.7866956864880716E-2</v>
      </c>
      <c r="I97" s="255">
        <v>27503.370961000001</v>
      </c>
      <c r="J97" s="255">
        <v>37156.270904999998</v>
      </c>
      <c r="K97" s="256">
        <v>0.1074642786980749</v>
      </c>
      <c r="L97" s="256">
        <v>2.3362272813776747E-2</v>
      </c>
      <c r="M97" s="257">
        <v>2.0852777332798E-2</v>
      </c>
      <c r="N97" s="60"/>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row>
    <row r="98" spans="1:88" s="292" customFormat="1" ht="21.75">
      <c r="A98" s="293" t="s">
        <v>348</v>
      </c>
      <c r="B98" s="294"/>
      <c r="C98" s="287">
        <v>2041720.9964330001</v>
      </c>
      <c r="D98" s="287">
        <v>1719886.520912</v>
      </c>
      <c r="E98" s="287">
        <v>1880803.7586725</v>
      </c>
      <c r="F98" s="288">
        <v>3.1319924596751108</v>
      </c>
      <c r="G98" s="288">
        <v>0.49106980795091998</v>
      </c>
      <c r="H98" s="289">
        <v>0.37571647397153052</v>
      </c>
      <c r="I98" s="290">
        <v>1355614.897340294</v>
      </c>
      <c r="J98" s="290">
        <v>1537470.2065029999</v>
      </c>
      <c r="K98" s="288">
        <v>0.23067381820795049</v>
      </c>
      <c r="L98" s="288">
        <v>2.2355283985549038E-2</v>
      </c>
      <c r="M98" s="288">
        <v>9.0077018538911868E-3</v>
      </c>
      <c r="N98" s="291"/>
      <c r="O98" s="270"/>
      <c r="P98" s="270"/>
      <c r="Q98" s="270"/>
      <c r="R98" s="270"/>
      <c r="S98" s="270"/>
      <c r="T98" s="270"/>
      <c r="U98" s="270"/>
      <c r="V98" s="270"/>
      <c r="W98" s="270"/>
      <c r="X98" s="270"/>
      <c r="Y98" s="270"/>
      <c r="Z98" s="270"/>
      <c r="AA98" s="270"/>
      <c r="AB98" s="270"/>
      <c r="AC98" s="270"/>
      <c r="AD98" s="270"/>
      <c r="AE98" s="270"/>
      <c r="AF98" s="270"/>
      <c r="AG98" s="270"/>
      <c r="AH98" s="270"/>
      <c r="AI98" s="270"/>
      <c r="AJ98" s="270"/>
      <c r="AK98" s="270"/>
      <c r="AL98" s="270"/>
      <c r="AM98" s="270"/>
      <c r="AN98" s="270"/>
      <c r="AO98" s="270"/>
      <c r="AP98" s="270"/>
      <c r="AQ98" s="270"/>
      <c r="AR98" s="270"/>
      <c r="AS98" s="270"/>
      <c r="AT98" s="270"/>
      <c r="AU98" s="270"/>
      <c r="AV98" s="270"/>
      <c r="AW98" s="270"/>
      <c r="AX98" s="270"/>
      <c r="AY98" s="270"/>
      <c r="AZ98" s="270"/>
      <c r="BA98" s="270"/>
      <c r="BB98" s="270"/>
      <c r="BC98" s="270"/>
      <c r="BD98" s="270"/>
      <c r="BE98" s="270"/>
      <c r="BF98" s="270"/>
      <c r="BG98" s="270"/>
      <c r="BH98" s="270"/>
      <c r="BI98" s="270"/>
      <c r="BJ98" s="270"/>
      <c r="BK98" s="270"/>
      <c r="BL98" s="270"/>
      <c r="BM98" s="270"/>
      <c r="BN98" s="270"/>
      <c r="BO98" s="270"/>
      <c r="BP98" s="270"/>
      <c r="BQ98" s="270"/>
      <c r="BR98" s="270"/>
      <c r="BS98" s="270"/>
      <c r="BT98" s="270"/>
      <c r="BU98" s="270"/>
      <c r="BV98" s="270"/>
      <c r="BW98" s="270"/>
      <c r="BX98" s="270"/>
      <c r="BY98" s="270"/>
      <c r="BZ98" s="270"/>
      <c r="CA98" s="270"/>
      <c r="CB98" s="270"/>
      <c r="CC98" s="270"/>
      <c r="CD98" s="270"/>
      <c r="CE98" s="270"/>
      <c r="CF98" s="270"/>
      <c r="CG98" s="270"/>
      <c r="CH98" s="270"/>
      <c r="CI98" s="270"/>
      <c r="CJ98" s="270"/>
    </row>
    <row r="99" spans="1:88" s="297" customFormat="1" ht="21.75">
      <c r="A99" s="460" t="s">
        <v>349</v>
      </c>
      <c r="B99" s="461"/>
      <c r="C99" s="290">
        <v>3402180.0879100002</v>
      </c>
      <c r="D99" s="290">
        <v>2953353.7998099998</v>
      </c>
      <c r="E99" s="290">
        <v>3177766.94386</v>
      </c>
      <c r="F99" s="288">
        <v>0.32109090113943728</v>
      </c>
      <c r="G99" s="288">
        <v>1.4408271236956385</v>
      </c>
      <c r="H99" s="288">
        <v>1.0333109213386826</v>
      </c>
      <c r="I99" s="290">
        <v>3215519.0699091326</v>
      </c>
      <c r="J99" s="290">
        <v>3628047.077941</v>
      </c>
      <c r="K99" s="288">
        <v>2.8615168955207361E-2</v>
      </c>
      <c r="L99" s="288">
        <v>8.7114496864429458E-2</v>
      </c>
      <c r="M99" s="288">
        <v>5.5791759080019487E-2</v>
      </c>
      <c r="N99" s="295"/>
      <c r="O99" s="296"/>
      <c r="P99" s="296"/>
      <c r="Q99" s="296"/>
      <c r="R99" s="296"/>
      <c r="S99" s="296"/>
      <c r="T99" s="296"/>
      <c r="U99" s="296"/>
      <c r="V99" s="296"/>
      <c r="W99" s="296"/>
      <c r="X99" s="296"/>
      <c r="Y99" s="296"/>
      <c r="Z99" s="296"/>
      <c r="AA99" s="296"/>
      <c r="AB99" s="296"/>
      <c r="AC99" s="296"/>
      <c r="AD99" s="296"/>
      <c r="AE99" s="296"/>
      <c r="AF99" s="296"/>
      <c r="AG99" s="296"/>
      <c r="AH99" s="296"/>
      <c r="AI99" s="296"/>
      <c r="AJ99" s="296"/>
      <c r="AK99" s="296"/>
      <c r="AL99" s="296"/>
      <c r="AM99" s="296"/>
      <c r="AN99" s="296"/>
      <c r="AO99" s="296"/>
      <c r="AP99" s="296"/>
      <c r="AQ99" s="296"/>
      <c r="AR99" s="296"/>
      <c r="AS99" s="296"/>
      <c r="AT99" s="296"/>
      <c r="AU99" s="296"/>
      <c r="AV99" s="296"/>
      <c r="AW99" s="296"/>
      <c r="AX99" s="296"/>
      <c r="AY99" s="296"/>
      <c r="AZ99" s="296"/>
      <c r="BA99" s="296"/>
      <c r="BB99" s="296"/>
      <c r="BC99" s="296"/>
      <c r="BD99" s="296"/>
      <c r="BE99" s="296"/>
      <c r="BF99" s="296"/>
      <c r="BG99" s="296"/>
      <c r="BH99" s="296"/>
      <c r="BI99" s="296"/>
      <c r="BJ99" s="296"/>
      <c r="BK99" s="296"/>
      <c r="BL99" s="296"/>
      <c r="BM99" s="296"/>
      <c r="BN99" s="296"/>
      <c r="BO99" s="296"/>
      <c r="BP99" s="296"/>
      <c r="BQ99" s="296"/>
      <c r="BR99" s="296"/>
      <c r="BS99" s="296"/>
      <c r="BT99" s="296"/>
      <c r="BU99" s="296"/>
      <c r="BV99" s="296"/>
      <c r="BW99" s="296"/>
      <c r="BX99" s="296"/>
      <c r="BY99" s="296"/>
      <c r="BZ99" s="296"/>
      <c r="CA99" s="296"/>
      <c r="CB99" s="296"/>
      <c r="CC99" s="296"/>
      <c r="CD99" s="296"/>
      <c r="CE99" s="296"/>
      <c r="CF99" s="296"/>
      <c r="CG99" s="296"/>
      <c r="CH99" s="296"/>
      <c r="CI99" s="296"/>
      <c r="CJ99" s="296"/>
    </row>
    <row r="100" spans="1:88" s="297" customFormat="1" ht="22.5" thickBot="1">
      <c r="A100" s="301" t="s">
        <v>357</v>
      </c>
      <c r="B100" s="302"/>
      <c r="C100" s="303"/>
      <c r="D100" s="303"/>
      <c r="E100" s="303"/>
      <c r="F100" s="298">
        <v>0.17747817205211117</v>
      </c>
      <c r="G100" s="298" t="s">
        <v>69</v>
      </c>
      <c r="H100" s="298" t="s">
        <v>69</v>
      </c>
      <c r="I100" s="299"/>
      <c r="J100" s="299"/>
      <c r="K100" s="298">
        <v>1.3580292508976294E-2</v>
      </c>
      <c r="L100" s="300" t="s">
        <v>69</v>
      </c>
      <c r="M100" s="300" t="s">
        <v>69</v>
      </c>
      <c r="N100" s="295"/>
      <c r="O100" s="296"/>
      <c r="P100" s="296"/>
      <c r="Q100" s="296"/>
      <c r="R100" s="296"/>
      <c r="S100" s="296"/>
      <c r="T100" s="296"/>
      <c r="U100" s="296"/>
      <c r="V100" s="296"/>
      <c r="W100" s="296"/>
      <c r="X100" s="296"/>
      <c r="Y100" s="296"/>
      <c r="Z100" s="296"/>
      <c r="AA100" s="296"/>
      <c r="AB100" s="296"/>
      <c r="AC100" s="296"/>
      <c r="AD100" s="296"/>
      <c r="AE100" s="296"/>
      <c r="AF100" s="296"/>
      <c r="AG100" s="296"/>
      <c r="AH100" s="296"/>
      <c r="AI100" s="296"/>
      <c r="AJ100" s="296"/>
      <c r="AK100" s="296"/>
      <c r="AL100" s="296"/>
      <c r="AM100" s="296"/>
      <c r="AN100" s="296"/>
      <c r="AO100" s="296"/>
      <c r="AP100" s="296"/>
      <c r="AQ100" s="296"/>
      <c r="AR100" s="296"/>
      <c r="AS100" s="296"/>
      <c r="AT100" s="296"/>
      <c r="AU100" s="296"/>
      <c r="AV100" s="296"/>
      <c r="AW100" s="296"/>
      <c r="AX100" s="296"/>
      <c r="AY100" s="296"/>
      <c r="AZ100" s="296"/>
      <c r="BA100" s="296"/>
      <c r="BB100" s="296"/>
      <c r="BC100" s="296"/>
      <c r="BD100" s="296"/>
      <c r="BE100" s="296"/>
      <c r="BF100" s="296"/>
      <c r="BG100" s="296"/>
      <c r="BH100" s="296"/>
      <c r="BI100" s="296"/>
      <c r="BJ100" s="296"/>
      <c r="BK100" s="296"/>
      <c r="BL100" s="296"/>
      <c r="BM100" s="296"/>
      <c r="BN100" s="296"/>
      <c r="BO100" s="296"/>
      <c r="BP100" s="296"/>
      <c r="BQ100" s="296"/>
      <c r="BR100" s="296"/>
      <c r="BS100" s="296"/>
      <c r="BT100" s="296"/>
      <c r="BU100" s="296"/>
      <c r="BV100" s="296"/>
      <c r="BW100" s="296"/>
      <c r="BX100" s="296"/>
      <c r="BY100" s="296"/>
      <c r="BZ100" s="296"/>
      <c r="CA100" s="296"/>
      <c r="CB100" s="296"/>
      <c r="CC100" s="296"/>
      <c r="CD100" s="296"/>
      <c r="CE100" s="296"/>
      <c r="CF100" s="296"/>
      <c r="CG100" s="296"/>
      <c r="CH100" s="296"/>
      <c r="CI100" s="296"/>
      <c r="CJ100" s="296"/>
    </row>
    <row r="101" spans="1:88" s="139" customFormat="1" ht="6.75" customHeight="1">
      <c r="A101" s="68"/>
      <c r="B101" s="68"/>
      <c r="C101" s="69"/>
      <c r="D101" s="69"/>
      <c r="E101" s="69"/>
      <c r="F101" s="70"/>
      <c r="G101" s="70"/>
      <c r="H101" s="70"/>
      <c r="I101" s="71"/>
      <c r="J101" s="71"/>
      <c r="K101" s="70"/>
      <c r="L101" s="72"/>
      <c r="M101" s="72"/>
      <c r="N101" s="246"/>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row>
    <row r="102" spans="1:88" s="73" customFormat="1" ht="30.75" customHeight="1">
      <c r="A102" s="343" t="s">
        <v>358</v>
      </c>
      <c r="B102" s="458" t="s">
        <v>359</v>
      </c>
      <c r="C102" s="458"/>
      <c r="D102" s="458"/>
      <c r="E102" s="458"/>
      <c r="F102" s="458"/>
      <c r="G102" s="458"/>
      <c r="H102" s="458"/>
      <c r="I102" s="458"/>
      <c r="J102" s="458"/>
      <c r="K102" s="458"/>
      <c r="L102" s="458"/>
      <c r="M102" s="458"/>
      <c r="N102" s="247"/>
      <c r="O102" s="248"/>
      <c r="P102" s="248"/>
      <c r="Q102" s="248"/>
      <c r="R102" s="248"/>
      <c r="S102" s="248"/>
      <c r="T102" s="248"/>
      <c r="U102" s="248"/>
      <c r="V102" s="248"/>
      <c r="W102" s="248"/>
      <c r="X102" s="248"/>
      <c r="Y102" s="248"/>
      <c r="Z102" s="248"/>
      <c r="AA102" s="248"/>
      <c r="AB102" s="248"/>
      <c r="AC102" s="248"/>
      <c r="AD102" s="248"/>
      <c r="AE102" s="248"/>
      <c r="AF102" s="248"/>
      <c r="AG102" s="248"/>
      <c r="AH102" s="248"/>
      <c r="AI102" s="248"/>
      <c r="AJ102" s="248"/>
      <c r="AK102" s="248"/>
      <c r="AL102" s="248"/>
      <c r="AM102" s="248"/>
      <c r="AN102" s="248"/>
      <c r="AO102" s="248"/>
      <c r="AP102" s="248"/>
      <c r="AQ102" s="248"/>
      <c r="AR102" s="248"/>
      <c r="AS102" s="248"/>
      <c r="AT102" s="248"/>
      <c r="AU102" s="248"/>
      <c r="AV102" s="248"/>
      <c r="AW102" s="248"/>
      <c r="AX102" s="248"/>
      <c r="AY102" s="248"/>
      <c r="AZ102" s="248"/>
      <c r="BA102" s="248"/>
      <c r="BB102" s="248"/>
      <c r="BC102" s="248"/>
      <c r="BD102" s="248"/>
      <c r="BE102" s="248"/>
      <c r="BF102" s="248"/>
      <c r="BG102" s="248"/>
      <c r="BH102" s="248"/>
      <c r="BI102" s="248"/>
      <c r="BJ102" s="248"/>
      <c r="BK102" s="248"/>
      <c r="BL102" s="248"/>
      <c r="BM102" s="248"/>
      <c r="BN102" s="248"/>
      <c r="BO102" s="248"/>
      <c r="BP102" s="248"/>
      <c r="BQ102" s="248"/>
      <c r="BR102" s="248"/>
      <c r="BS102" s="248"/>
      <c r="BT102" s="248"/>
      <c r="BU102" s="248"/>
      <c r="BV102" s="248"/>
      <c r="BW102" s="248"/>
      <c r="BX102" s="248"/>
      <c r="BY102" s="248"/>
      <c r="BZ102" s="248"/>
      <c r="CA102" s="248"/>
      <c r="CB102" s="248"/>
      <c r="CC102" s="248"/>
      <c r="CD102" s="248"/>
      <c r="CE102" s="248"/>
      <c r="CF102" s="248"/>
      <c r="CG102" s="248"/>
      <c r="CH102" s="248"/>
      <c r="CI102" s="248"/>
      <c r="CJ102" s="248"/>
    </row>
    <row r="103" spans="1:88" s="73" customFormat="1" ht="14.25" customHeight="1">
      <c r="A103" s="467" t="s">
        <v>360</v>
      </c>
      <c r="B103" s="459" t="s">
        <v>400</v>
      </c>
      <c r="C103" s="459"/>
      <c r="D103" s="459"/>
      <c r="E103" s="459"/>
      <c r="F103" s="459"/>
      <c r="G103" s="459"/>
      <c r="H103" s="459"/>
      <c r="I103" s="459"/>
      <c r="J103" s="459"/>
      <c r="K103" s="459"/>
      <c r="L103" s="459"/>
      <c r="M103" s="459"/>
      <c r="N103" s="247"/>
      <c r="O103" s="248"/>
      <c r="P103" s="248"/>
      <c r="Q103" s="248"/>
      <c r="R103" s="248"/>
      <c r="S103" s="248"/>
      <c r="T103" s="248"/>
      <c r="U103" s="248"/>
      <c r="V103" s="248"/>
      <c r="W103" s="248"/>
      <c r="X103" s="248"/>
      <c r="Y103" s="248"/>
      <c r="Z103" s="248"/>
      <c r="AA103" s="248"/>
      <c r="AB103" s="248"/>
      <c r="AC103" s="248"/>
      <c r="AD103" s="248"/>
      <c r="AE103" s="248"/>
      <c r="AF103" s="248"/>
      <c r="AG103" s="248"/>
      <c r="AH103" s="248"/>
      <c r="AI103" s="248"/>
      <c r="AJ103" s="248"/>
      <c r="AK103" s="248"/>
      <c r="AL103" s="248"/>
      <c r="AM103" s="248"/>
      <c r="AN103" s="248"/>
      <c r="AO103" s="248"/>
      <c r="AP103" s="248"/>
      <c r="AQ103" s="248"/>
      <c r="AR103" s="248"/>
      <c r="AS103" s="248"/>
      <c r="AT103" s="248"/>
      <c r="AU103" s="248"/>
      <c r="AV103" s="248"/>
      <c r="AW103" s="248"/>
      <c r="AX103" s="248"/>
      <c r="AY103" s="248"/>
      <c r="AZ103" s="248"/>
      <c r="BA103" s="248"/>
      <c r="BB103" s="248"/>
      <c r="BC103" s="248"/>
      <c r="BD103" s="248"/>
      <c r="BE103" s="248"/>
      <c r="BF103" s="248"/>
      <c r="BG103" s="248"/>
      <c r="BH103" s="248"/>
      <c r="BI103" s="248"/>
      <c r="BJ103" s="248"/>
      <c r="BK103" s="248"/>
      <c r="BL103" s="248"/>
      <c r="BM103" s="248"/>
      <c r="BN103" s="248"/>
      <c r="BO103" s="248"/>
      <c r="BP103" s="248"/>
      <c r="BQ103" s="248"/>
      <c r="BR103" s="248"/>
      <c r="BS103" s="248"/>
      <c r="BT103" s="248"/>
      <c r="BU103" s="248"/>
      <c r="BV103" s="248"/>
      <c r="BW103" s="248"/>
      <c r="BX103" s="248"/>
      <c r="BY103" s="248"/>
      <c r="BZ103" s="248"/>
      <c r="CA103" s="248"/>
      <c r="CB103" s="248"/>
      <c r="CC103" s="248"/>
      <c r="CD103" s="248"/>
      <c r="CE103" s="248"/>
      <c r="CF103" s="248"/>
      <c r="CG103" s="248"/>
      <c r="CH103" s="248"/>
      <c r="CI103" s="248"/>
      <c r="CJ103" s="248"/>
    </row>
    <row r="104" spans="1:88" s="73" customFormat="1" ht="16.5" customHeight="1">
      <c r="A104" s="467"/>
      <c r="B104" s="459"/>
      <c r="C104" s="459"/>
      <c r="D104" s="459"/>
      <c r="E104" s="459"/>
      <c r="F104" s="459"/>
      <c r="G104" s="459"/>
      <c r="H104" s="459"/>
      <c r="I104" s="459"/>
      <c r="J104" s="459"/>
      <c r="K104" s="459"/>
      <c r="L104" s="459"/>
      <c r="M104" s="459"/>
      <c r="N104" s="247"/>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c r="AN104" s="248"/>
      <c r="AO104" s="248"/>
      <c r="AP104" s="248"/>
      <c r="AQ104" s="248"/>
      <c r="AR104" s="248"/>
      <c r="AS104" s="248"/>
      <c r="AT104" s="248"/>
      <c r="AU104" s="248"/>
      <c r="AV104" s="248"/>
      <c r="AW104" s="248"/>
      <c r="AX104" s="248"/>
      <c r="AY104" s="248"/>
      <c r="AZ104" s="248"/>
      <c r="BA104" s="248"/>
      <c r="BB104" s="248"/>
      <c r="BC104" s="248"/>
      <c r="BD104" s="248"/>
      <c r="BE104" s="248"/>
      <c r="BF104" s="248"/>
      <c r="BG104" s="248"/>
      <c r="BH104" s="248"/>
      <c r="BI104" s="248"/>
      <c r="BJ104" s="248"/>
      <c r="BK104" s="248"/>
      <c r="BL104" s="248"/>
      <c r="BM104" s="248"/>
      <c r="BN104" s="248"/>
      <c r="BO104" s="248"/>
      <c r="BP104" s="248"/>
      <c r="BQ104" s="248"/>
      <c r="BR104" s="248"/>
      <c r="BS104" s="248"/>
      <c r="BT104" s="248"/>
      <c r="BU104" s="248"/>
      <c r="BV104" s="248"/>
      <c r="BW104" s="248"/>
      <c r="BX104" s="248"/>
      <c r="BY104" s="248"/>
      <c r="BZ104" s="248"/>
      <c r="CA104" s="248"/>
      <c r="CB104" s="248"/>
      <c r="CC104" s="248"/>
      <c r="CD104" s="248"/>
      <c r="CE104" s="248"/>
      <c r="CF104" s="248"/>
      <c r="CG104" s="248"/>
      <c r="CH104" s="248"/>
      <c r="CI104" s="248"/>
      <c r="CJ104" s="248"/>
    </row>
    <row r="105" spans="1:88" s="73" customFormat="1" ht="19.5" customHeight="1">
      <c r="A105" s="449" t="s">
        <v>402</v>
      </c>
      <c r="B105" s="449"/>
      <c r="C105" s="449"/>
      <c r="D105" s="449"/>
      <c r="E105" s="449"/>
      <c r="F105" s="449"/>
      <c r="G105" s="449"/>
      <c r="H105" s="344"/>
      <c r="I105" s="345"/>
      <c r="J105" s="345"/>
      <c r="K105" s="346"/>
      <c r="L105" s="346"/>
      <c r="M105" s="346"/>
      <c r="N105" s="247"/>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c r="AN105" s="248"/>
      <c r="AO105" s="248"/>
      <c r="AP105" s="248"/>
      <c r="AQ105" s="248"/>
      <c r="AR105" s="248"/>
      <c r="AS105" s="248"/>
      <c r="AT105" s="248"/>
      <c r="AU105" s="248"/>
      <c r="AV105" s="248"/>
      <c r="AW105" s="248"/>
      <c r="AX105" s="248"/>
      <c r="AY105" s="248"/>
      <c r="AZ105" s="248"/>
      <c r="BA105" s="248"/>
      <c r="BB105" s="248"/>
      <c r="BC105" s="248"/>
      <c r="BD105" s="248"/>
      <c r="BE105" s="248"/>
      <c r="BF105" s="248"/>
      <c r="BG105" s="248"/>
      <c r="BH105" s="248"/>
      <c r="BI105" s="248"/>
      <c r="BJ105" s="248"/>
      <c r="BK105" s="248"/>
      <c r="BL105" s="248"/>
      <c r="BM105" s="248"/>
      <c r="BN105" s="248"/>
      <c r="BO105" s="248"/>
      <c r="BP105" s="248"/>
      <c r="BQ105" s="248"/>
      <c r="BR105" s="248"/>
      <c r="BS105" s="248"/>
      <c r="BT105" s="248"/>
      <c r="BU105" s="248"/>
      <c r="BV105" s="248"/>
      <c r="BW105" s="248"/>
      <c r="BX105" s="248"/>
      <c r="BY105" s="248"/>
      <c r="BZ105" s="248"/>
      <c r="CA105" s="248"/>
      <c r="CB105" s="248"/>
      <c r="CC105" s="248"/>
      <c r="CD105" s="248"/>
      <c r="CE105" s="248"/>
      <c r="CF105" s="248"/>
      <c r="CG105" s="248"/>
      <c r="CH105" s="248"/>
      <c r="CI105" s="248"/>
      <c r="CJ105" s="248"/>
    </row>
    <row r="106" spans="1:88" s="73" customFormat="1" ht="19.5" customHeight="1">
      <c r="A106" s="449" t="s">
        <v>403</v>
      </c>
      <c r="B106" s="449"/>
      <c r="C106" s="449"/>
      <c r="D106" s="449"/>
      <c r="E106" s="449"/>
      <c r="F106" s="449"/>
      <c r="G106" s="449"/>
      <c r="H106" s="344"/>
      <c r="I106" s="345"/>
      <c r="J106" s="345"/>
      <c r="K106" s="346"/>
      <c r="L106" s="346"/>
      <c r="M106" s="346"/>
      <c r="N106" s="247"/>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c r="AN106" s="248"/>
      <c r="AO106" s="248"/>
      <c r="AP106" s="248"/>
      <c r="AQ106" s="248"/>
      <c r="AR106" s="248"/>
      <c r="AS106" s="248"/>
      <c r="AT106" s="248"/>
      <c r="AU106" s="248"/>
      <c r="AV106" s="248"/>
      <c r="AW106" s="248"/>
      <c r="AX106" s="248"/>
      <c r="AY106" s="248"/>
      <c r="AZ106" s="248"/>
      <c r="BA106" s="248"/>
      <c r="BB106" s="248"/>
      <c r="BC106" s="248"/>
      <c r="BD106" s="248"/>
      <c r="BE106" s="248"/>
      <c r="BF106" s="248"/>
      <c r="BG106" s="248"/>
      <c r="BH106" s="248"/>
      <c r="BI106" s="248"/>
      <c r="BJ106" s="248"/>
      <c r="BK106" s="248"/>
      <c r="BL106" s="248"/>
      <c r="BM106" s="248"/>
      <c r="BN106" s="248"/>
      <c r="BO106" s="248"/>
      <c r="BP106" s="248"/>
      <c r="BQ106" s="248"/>
      <c r="BR106" s="248"/>
      <c r="BS106" s="248"/>
      <c r="BT106" s="248"/>
      <c r="BU106" s="248"/>
      <c r="BV106" s="248"/>
      <c r="BW106" s="248"/>
      <c r="BX106" s="248"/>
      <c r="BY106" s="248"/>
      <c r="BZ106" s="248"/>
      <c r="CA106" s="248"/>
      <c r="CB106" s="248"/>
      <c r="CC106" s="248"/>
      <c r="CD106" s="248"/>
      <c r="CE106" s="248"/>
      <c r="CF106" s="248"/>
      <c r="CG106" s="248"/>
      <c r="CH106" s="248"/>
      <c r="CI106" s="248"/>
      <c r="CJ106" s="248"/>
    </row>
    <row r="107" spans="1:88" ht="14.25" customHeight="1"/>
    <row r="108" spans="1:88" ht="14.25" customHeight="1">
      <c r="G108" t="s">
        <v>404</v>
      </c>
    </row>
    <row r="109" spans="1:88" ht="14.25" customHeight="1">
      <c r="B109" s="450"/>
      <c r="C109" s="450"/>
      <c r="D109" s="450"/>
      <c r="E109" s="450"/>
      <c r="F109" s="450"/>
    </row>
    <row r="110" spans="1:88" ht="14.25" customHeight="1">
      <c r="B110" s="450"/>
      <c r="C110" s="450"/>
      <c r="D110" s="450"/>
      <c r="E110" s="450"/>
      <c r="F110" s="450"/>
    </row>
    <row r="111" spans="1:88" ht="14.25" customHeight="1">
      <c r="B111" s="450"/>
      <c r="C111" s="450"/>
      <c r="D111" s="450"/>
      <c r="E111" s="450"/>
      <c r="F111" s="450"/>
    </row>
    <row r="112" spans="1:88" ht="14.25" customHeight="1">
      <c r="B112" s="450"/>
      <c r="C112" s="450"/>
      <c r="D112" s="450"/>
      <c r="E112" s="450"/>
      <c r="F112" s="450"/>
    </row>
  </sheetData>
  <sortState ref="A46:M97">
    <sortCondition descending="1" ref="F46:F97"/>
  </sortState>
  <mergeCells count="17">
    <mergeCell ref="L1:M1"/>
    <mergeCell ref="F2:H2"/>
    <mergeCell ref="I2:M2"/>
    <mergeCell ref="B102:M102"/>
    <mergeCell ref="B103:M104"/>
    <mergeCell ref="A99:B99"/>
    <mergeCell ref="A2:A3"/>
    <mergeCell ref="B2:B3"/>
    <mergeCell ref="A1:K1"/>
    <mergeCell ref="A103:A104"/>
    <mergeCell ref="A44:B44"/>
    <mergeCell ref="A42:B42"/>
    <mergeCell ref="A106:G106"/>
    <mergeCell ref="B109:F112"/>
    <mergeCell ref="A28:B28"/>
    <mergeCell ref="A35:B35"/>
    <mergeCell ref="A105:G105"/>
  </mergeCells>
  <printOptions horizontalCentered="1"/>
  <pageMargins left="0" right="0" top="0" bottom="0" header="0" footer="0"/>
  <pageSetup paperSize="9" scale="65" fitToHeight="2" orientation="portrait" r:id="rId1"/>
</worksheet>
</file>

<file path=xl/worksheets/sheet5.xml><?xml version="1.0" encoding="utf-8"?>
<worksheet xmlns="http://schemas.openxmlformats.org/spreadsheetml/2006/main" xmlns:r="http://schemas.openxmlformats.org/officeDocument/2006/relationships">
  <dimension ref="A1:AL104"/>
  <sheetViews>
    <sheetView rightToLeft="1" view="pageBreakPreview" topLeftCell="L3" zoomScale="70" zoomScaleNormal="60" zoomScaleSheetLayoutView="70" workbookViewId="0">
      <selection activeCell="AA10" sqref="AA10"/>
    </sheetView>
  </sheetViews>
  <sheetFormatPr defaultRowHeight="18"/>
  <cols>
    <col min="1" max="1" width="27.375" style="14" bestFit="1" customWidth="1"/>
    <col min="2" max="3" width="11.75" style="87" customWidth="1"/>
    <col min="4" max="5" width="11.875" style="87" customWidth="1"/>
    <col min="6" max="6" width="11.25" style="87" customWidth="1"/>
    <col min="7" max="7" width="11.375" style="87" customWidth="1"/>
    <col min="8" max="8" width="9" style="87"/>
    <col min="9" max="9" width="10.25" style="87" customWidth="1"/>
    <col min="10" max="10" width="10.625" style="88" customWidth="1"/>
    <col min="11" max="11" width="10.875" style="88" customWidth="1"/>
    <col min="12" max="13" width="11.125" style="88" customWidth="1"/>
    <col min="14" max="15" width="10.625" style="88" customWidth="1"/>
    <col min="16" max="17" width="10.375" style="88" customWidth="1"/>
    <col min="18" max="18" width="9" style="88"/>
    <col min="19" max="19" width="10.25" style="88" customWidth="1"/>
    <col min="20" max="20" width="11.25" style="88" customWidth="1"/>
    <col min="21" max="21" width="11.75" style="88" customWidth="1"/>
    <col min="22" max="23" width="10.625" style="88" customWidth="1"/>
    <col min="24" max="24" width="9" style="88"/>
    <col min="25" max="25" width="11.125" style="88" customWidth="1"/>
    <col min="26" max="35" width="9" style="74"/>
    <col min="36" max="36" width="10.875" style="74" customWidth="1"/>
    <col min="37" max="37" width="12.625" style="74" customWidth="1"/>
    <col min="38" max="16384" width="9" style="14"/>
  </cols>
  <sheetData>
    <row r="1" spans="1:38" ht="46.5" customHeight="1"/>
    <row r="2" spans="1:38" ht="18.75" thickBot="1">
      <c r="A2" s="91"/>
      <c r="B2" s="91"/>
      <c r="C2" s="91"/>
      <c r="D2" s="91"/>
      <c r="E2" s="91"/>
      <c r="F2" s="91"/>
      <c r="G2" s="91"/>
      <c r="H2" s="91"/>
      <c r="I2" s="91"/>
      <c r="J2" s="91"/>
      <c r="K2" s="91"/>
      <c r="L2" s="91"/>
      <c r="M2" s="91"/>
      <c r="N2" s="91"/>
      <c r="O2" s="91"/>
      <c r="P2" s="91"/>
      <c r="Q2" s="91"/>
      <c r="R2" s="91"/>
      <c r="S2" s="91"/>
      <c r="T2" s="91"/>
      <c r="U2" s="91"/>
      <c r="V2" s="91"/>
      <c r="W2" s="91"/>
      <c r="X2" s="91"/>
      <c r="Y2" s="91"/>
    </row>
    <row r="3" spans="1:38" ht="15.75" customHeight="1" thickBot="1">
      <c r="A3" s="468" t="s">
        <v>3</v>
      </c>
      <c r="B3" s="474" t="s">
        <v>361</v>
      </c>
      <c r="C3" s="474"/>
      <c r="D3" s="474" t="s">
        <v>362</v>
      </c>
      <c r="E3" s="474"/>
      <c r="F3" s="472" t="s">
        <v>363</v>
      </c>
      <c r="G3" s="472"/>
      <c r="H3" s="472" t="s">
        <v>374</v>
      </c>
      <c r="I3" s="472"/>
      <c r="J3" s="472" t="s">
        <v>364</v>
      </c>
      <c r="K3" s="472"/>
      <c r="L3" s="472" t="s">
        <v>365</v>
      </c>
      <c r="M3" s="472"/>
      <c r="N3" s="472" t="s">
        <v>366</v>
      </c>
      <c r="O3" s="472"/>
      <c r="P3" s="472" t="s">
        <v>367</v>
      </c>
      <c r="Q3" s="472"/>
      <c r="R3" s="472" t="s">
        <v>368</v>
      </c>
      <c r="S3" s="472"/>
      <c r="T3" s="472" t="s">
        <v>369</v>
      </c>
      <c r="U3" s="472"/>
      <c r="V3" s="472" t="s">
        <v>370</v>
      </c>
      <c r="W3" s="472"/>
      <c r="X3" s="472" t="s">
        <v>373</v>
      </c>
      <c r="Y3" s="472"/>
      <c r="Z3" s="472" t="s">
        <v>388</v>
      </c>
      <c r="AA3" s="472"/>
      <c r="AB3" s="75"/>
      <c r="AC3" s="75"/>
      <c r="AD3" s="75"/>
      <c r="AE3" s="75"/>
      <c r="AF3" s="75"/>
      <c r="AG3" s="75"/>
      <c r="AH3" s="75"/>
      <c r="AI3" s="75"/>
      <c r="AJ3" s="75"/>
      <c r="AK3" s="75"/>
      <c r="AL3" s="76"/>
    </row>
    <row r="4" spans="1:38" ht="15" customHeight="1" thickBot="1">
      <c r="A4" s="469"/>
      <c r="B4" s="471" t="s">
        <v>371</v>
      </c>
      <c r="C4" s="471" t="s">
        <v>372</v>
      </c>
      <c r="D4" s="471" t="s">
        <v>371</v>
      </c>
      <c r="E4" s="471" t="s">
        <v>372</v>
      </c>
      <c r="F4" s="471" t="s">
        <v>371</v>
      </c>
      <c r="G4" s="471" t="s">
        <v>372</v>
      </c>
      <c r="H4" s="471" t="s">
        <v>371</v>
      </c>
      <c r="I4" s="471" t="s">
        <v>372</v>
      </c>
      <c r="J4" s="471" t="s">
        <v>371</v>
      </c>
      <c r="K4" s="471" t="s">
        <v>372</v>
      </c>
      <c r="L4" s="471" t="s">
        <v>371</v>
      </c>
      <c r="M4" s="471" t="s">
        <v>372</v>
      </c>
      <c r="N4" s="471" t="s">
        <v>371</v>
      </c>
      <c r="O4" s="471" t="s">
        <v>372</v>
      </c>
      <c r="P4" s="471" t="s">
        <v>371</v>
      </c>
      <c r="Q4" s="471" t="s">
        <v>372</v>
      </c>
      <c r="R4" s="471" t="s">
        <v>371</v>
      </c>
      <c r="S4" s="471" t="s">
        <v>372</v>
      </c>
      <c r="T4" s="471" t="s">
        <v>371</v>
      </c>
      <c r="U4" s="471" t="s">
        <v>372</v>
      </c>
      <c r="V4" s="471" t="s">
        <v>371</v>
      </c>
      <c r="W4" s="471" t="s">
        <v>372</v>
      </c>
      <c r="X4" s="471" t="s">
        <v>371</v>
      </c>
      <c r="Y4" s="471" t="s">
        <v>372</v>
      </c>
      <c r="Z4" s="471" t="s">
        <v>371</v>
      </c>
      <c r="AA4" s="471" t="s">
        <v>372</v>
      </c>
      <c r="AB4" s="473"/>
      <c r="AC4" s="473"/>
      <c r="AD4" s="473"/>
      <c r="AE4" s="473"/>
      <c r="AF4" s="473"/>
      <c r="AG4" s="473"/>
      <c r="AH4" s="473"/>
      <c r="AI4" s="473"/>
      <c r="AJ4" s="473"/>
      <c r="AK4" s="473"/>
      <c r="AL4" s="77"/>
    </row>
    <row r="5" spans="1:38" ht="60.75" customHeight="1" thickBot="1">
      <c r="A5" s="470"/>
      <c r="B5" s="471"/>
      <c r="C5" s="471"/>
      <c r="D5" s="471"/>
      <c r="E5" s="471"/>
      <c r="F5" s="471"/>
      <c r="G5" s="471"/>
      <c r="H5" s="471"/>
      <c r="I5" s="471"/>
      <c r="J5" s="471"/>
      <c r="K5" s="471"/>
      <c r="L5" s="471"/>
      <c r="M5" s="471"/>
      <c r="N5" s="471"/>
      <c r="O5" s="471"/>
      <c r="P5" s="471"/>
      <c r="Q5" s="471"/>
      <c r="R5" s="471"/>
      <c r="S5" s="471"/>
      <c r="T5" s="471"/>
      <c r="U5" s="471"/>
      <c r="V5" s="471"/>
      <c r="W5" s="471"/>
      <c r="X5" s="471"/>
      <c r="Y5" s="471"/>
      <c r="Z5" s="471"/>
      <c r="AA5" s="471"/>
      <c r="AB5" s="473"/>
      <c r="AC5" s="473"/>
      <c r="AD5" s="473"/>
      <c r="AE5" s="473"/>
      <c r="AF5" s="473"/>
      <c r="AG5" s="473"/>
      <c r="AH5" s="473"/>
      <c r="AI5" s="473"/>
      <c r="AJ5" s="473"/>
      <c r="AK5" s="473"/>
      <c r="AL5" s="77"/>
    </row>
    <row r="6" spans="1:38" ht="72" customHeight="1" thickBot="1">
      <c r="A6" s="89" t="s">
        <v>375</v>
      </c>
      <c r="B6" s="78">
        <v>70760</v>
      </c>
      <c r="C6" s="78">
        <v>115183</v>
      </c>
      <c r="D6" s="78">
        <v>63797</v>
      </c>
      <c r="E6" s="78">
        <v>-162905</v>
      </c>
      <c r="F6" s="78">
        <v>28711</v>
      </c>
      <c r="G6" s="78">
        <v>-36723</v>
      </c>
      <c r="H6" s="78">
        <v>32724</v>
      </c>
      <c r="I6" s="78">
        <v>1717162</v>
      </c>
      <c r="J6" s="78">
        <v>-15974</v>
      </c>
      <c r="K6" s="78">
        <v>2519414</v>
      </c>
      <c r="L6" s="78">
        <v>693</v>
      </c>
      <c r="M6" s="78">
        <v>630263</v>
      </c>
      <c r="N6" s="78">
        <v>24264</v>
      </c>
      <c r="O6" s="78">
        <v>63026</v>
      </c>
      <c r="P6" s="78">
        <v>260997</v>
      </c>
      <c r="Q6" s="78">
        <v>97825</v>
      </c>
      <c r="R6" s="78">
        <v>-194327</v>
      </c>
      <c r="S6" s="78">
        <v>76565</v>
      </c>
      <c r="T6" s="78">
        <v>221141</v>
      </c>
      <c r="U6" s="78">
        <v>669260</v>
      </c>
      <c r="V6" s="78">
        <v>25067</v>
      </c>
      <c r="W6" s="78">
        <v>-424359</v>
      </c>
      <c r="X6" s="78" t="e">
        <f>Sheet3!#REF!</f>
        <v>#REF!</v>
      </c>
      <c r="Y6" s="78" t="e">
        <f>Sheet3!#REF!</f>
        <v>#REF!</v>
      </c>
      <c r="Z6" s="74" t="e">
        <f>B6+D6+F6+H6+J6+L6+N6+P6+R6+T6+V6+X6</f>
        <v>#REF!</v>
      </c>
      <c r="AA6" s="74" t="e">
        <f>C6+E6+G6+I6+K6+M6+O6+Q6+S6+U6+W6+Y6</f>
        <v>#REF!</v>
      </c>
      <c r="AK6" s="14"/>
    </row>
    <row r="7" spans="1:38" ht="72" customHeight="1" thickBot="1">
      <c r="A7" s="89" t="s">
        <v>71</v>
      </c>
      <c r="B7" s="78">
        <v>-2430</v>
      </c>
      <c r="C7" s="78">
        <v>-486</v>
      </c>
      <c r="D7" s="78">
        <v>-606</v>
      </c>
      <c r="E7" s="78">
        <v>-12248</v>
      </c>
      <c r="F7" s="78">
        <v>-9812</v>
      </c>
      <c r="G7" s="78">
        <v>279</v>
      </c>
      <c r="H7" s="78">
        <v>-4556</v>
      </c>
      <c r="I7" s="78">
        <v>-987</v>
      </c>
      <c r="J7" s="78">
        <v>-512</v>
      </c>
      <c r="K7" s="78">
        <v>-5313</v>
      </c>
      <c r="L7" s="78">
        <v>3692</v>
      </c>
      <c r="M7" s="78">
        <v>-75512</v>
      </c>
      <c r="N7" s="78">
        <v>8627</v>
      </c>
      <c r="O7" s="78">
        <v>-645</v>
      </c>
      <c r="P7" s="78">
        <v>2311</v>
      </c>
      <c r="Q7" s="78">
        <v>-5198</v>
      </c>
      <c r="R7" s="78">
        <v>4443</v>
      </c>
      <c r="S7" s="78">
        <v>1480</v>
      </c>
      <c r="T7" s="78">
        <v>954</v>
      </c>
      <c r="U7" s="78">
        <v>-245</v>
      </c>
      <c r="V7" s="78">
        <v>6977</v>
      </c>
      <c r="W7" s="78">
        <v>-537</v>
      </c>
      <c r="X7" s="78" t="e">
        <f>Sheet3!#REF!</f>
        <v>#REF!</v>
      </c>
      <c r="Y7" s="78" t="e">
        <f>Sheet3!#REF!</f>
        <v>#REF!</v>
      </c>
      <c r="Z7" s="74" t="e">
        <f t="shared" ref="Z7:Z10" si="0">B7+D7+F7+H7+J7+L7+N7+P7+R7+T7+V7+X7</f>
        <v>#REF!</v>
      </c>
      <c r="AA7" s="74" t="e">
        <f t="shared" ref="AA7:AA10" si="1">C7+E7+G7+I7+K7+M7+O7+Q7+S7+U7+W7+Y7</f>
        <v>#REF!</v>
      </c>
      <c r="AK7" s="14"/>
    </row>
    <row r="8" spans="1:38" ht="72" customHeight="1" thickBot="1">
      <c r="A8" s="89" t="s">
        <v>376</v>
      </c>
      <c r="B8" s="78">
        <v>-54799</v>
      </c>
      <c r="C8" s="78">
        <v>-35565</v>
      </c>
      <c r="D8" s="78">
        <v>-209373</v>
      </c>
      <c r="E8" s="78">
        <v>-139880</v>
      </c>
      <c r="F8" s="78">
        <v>-11041</v>
      </c>
      <c r="G8" s="78">
        <v>-82291</v>
      </c>
      <c r="H8" s="78">
        <v>-47566</v>
      </c>
      <c r="I8" s="78">
        <v>-19047</v>
      </c>
      <c r="J8" s="78">
        <v>-87622</v>
      </c>
      <c r="K8" s="78">
        <v>-124971</v>
      </c>
      <c r="L8" s="78">
        <v>-93818</v>
      </c>
      <c r="M8" s="78">
        <v>-94850</v>
      </c>
      <c r="N8" s="78">
        <v>-140611</v>
      </c>
      <c r="O8" s="78">
        <v>-128270</v>
      </c>
      <c r="P8" s="78">
        <v>-255521</v>
      </c>
      <c r="Q8" s="78">
        <v>-317777</v>
      </c>
      <c r="R8" s="78">
        <v>-10430</v>
      </c>
      <c r="S8" s="78">
        <v>-203379</v>
      </c>
      <c r="T8" s="78">
        <v>75371</v>
      </c>
      <c r="U8" s="78">
        <v>25095</v>
      </c>
      <c r="V8" s="78">
        <v>9346</v>
      </c>
      <c r="W8" s="78">
        <v>-7346</v>
      </c>
      <c r="X8" s="78" t="e">
        <f>Sheet3!#REF!</f>
        <v>#REF!</v>
      </c>
      <c r="Y8" s="78" t="e">
        <f>Sheet3!#REF!</f>
        <v>#REF!</v>
      </c>
      <c r="Z8" s="74" t="e">
        <f t="shared" si="0"/>
        <v>#REF!</v>
      </c>
      <c r="AA8" s="74" t="e">
        <f t="shared" si="1"/>
        <v>#REF!</v>
      </c>
      <c r="AK8" s="14"/>
    </row>
    <row r="9" spans="1:38" ht="72" customHeight="1" thickBot="1">
      <c r="A9" s="89" t="s">
        <v>377</v>
      </c>
      <c r="B9" s="78">
        <v>-3005</v>
      </c>
      <c r="C9" s="78">
        <v>-26230</v>
      </c>
      <c r="D9" s="78">
        <v>-70666</v>
      </c>
      <c r="E9" s="78">
        <v>-7786</v>
      </c>
      <c r="F9" s="78">
        <v>-73349</v>
      </c>
      <c r="G9" s="78">
        <v>-32590</v>
      </c>
      <c r="H9" s="78">
        <v>-33485</v>
      </c>
      <c r="I9" s="78">
        <v>-29943</v>
      </c>
      <c r="J9" s="78">
        <v>-70849</v>
      </c>
      <c r="K9" s="78">
        <v>-47219</v>
      </c>
      <c r="L9" s="78">
        <v>32496</v>
      </c>
      <c r="M9" s="78">
        <v>-26137</v>
      </c>
      <c r="N9" s="78">
        <v>93557</v>
      </c>
      <c r="O9" s="78">
        <v>33746</v>
      </c>
      <c r="P9" s="78">
        <v>15258</v>
      </c>
      <c r="Q9" s="78">
        <v>4091</v>
      </c>
      <c r="R9" s="78">
        <v>51606</v>
      </c>
      <c r="S9" s="78">
        <v>56499</v>
      </c>
      <c r="T9" s="78">
        <v>82943</v>
      </c>
      <c r="U9" s="78">
        <v>69672</v>
      </c>
      <c r="V9" s="78">
        <v>-6372</v>
      </c>
      <c r="W9" s="78">
        <v>-11296</v>
      </c>
      <c r="X9" s="78" t="e">
        <f>Sheet3!#REF!</f>
        <v>#REF!</v>
      </c>
      <c r="Y9" s="78" t="e">
        <f>Sheet3!#REF!</f>
        <v>#REF!</v>
      </c>
      <c r="Z9" s="74" t="e">
        <f t="shared" si="0"/>
        <v>#REF!</v>
      </c>
      <c r="AA9" s="74" t="e">
        <f t="shared" si="1"/>
        <v>#REF!</v>
      </c>
      <c r="AK9" s="14"/>
    </row>
    <row r="10" spans="1:38" ht="72" customHeight="1" thickBot="1">
      <c r="A10" s="89" t="s">
        <v>378</v>
      </c>
      <c r="B10" s="78">
        <v>-589</v>
      </c>
      <c r="C10" s="78">
        <v>-567</v>
      </c>
      <c r="D10" s="78">
        <v>-1931</v>
      </c>
      <c r="E10" s="78">
        <v>-1906</v>
      </c>
      <c r="F10" s="78">
        <v>-38</v>
      </c>
      <c r="G10" s="78">
        <v>-207</v>
      </c>
      <c r="H10" s="78">
        <v>-1339</v>
      </c>
      <c r="I10" s="78">
        <v>-1412</v>
      </c>
      <c r="J10" s="78">
        <v>-2603</v>
      </c>
      <c r="K10" s="78">
        <v>-83</v>
      </c>
      <c r="L10" s="78">
        <v>-751</v>
      </c>
      <c r="M10" s="78">
        <v>-76</v>
      </c>
      <c r="N10" s="78">
        <v>-10</v>
      </c>
      <c r="O10" s="78">
        <v>-836</v>
      </c>
      <c r="P10" s="78">
        <v>1968</v>
      </c>
      <c r="Q10" s="78">
        <v>-130</v>
      </c>
      <c r="R10" s="78">
        <v>561</v>
      </c>
      <c r="S10" s="78">
        <v>-191</v>
      </c>
      <c r="T10" s="78">
        <v>413</v>
      </c>
      <c r="U10" s="78">
        <v>-2</v>
      </c>
      <c r="V10" s="78">
        <v>-374</v>
      </c>
      <c r="W10" s="78">
        <v>-27</v>
      </c>
      <c r="X10" s="78" t="e">
        <f>Sheet3!#REF!</f>
        <v>#REF!</v>
      </c>
      <c r="Y10" s="78" t="e">
        <f>Sheet3!#REF!</f>
        <v>#REF!</v>
      </c>
      <c r="Z10" s="74" t="e">
        <f t="shared" si="0"/>
        <v>#REF!</v>
      </c>
      <c r="AA10" s="74" t="e">
        <f t="shared" si="1"/>
        <v>#REF!</v>
      </c>
      <c r="AK10" s="14"/>
    </row>
    <row r="11" spans="1:38" ht="72" customHeight="1" thickBot="1">
      <c r="A11" s="90" t="s">
        <v>379</v>
      </c>
      <c r="B11" s="79">
        <v>9936</v>
      </c>
      <c r="C11" s="79">
        <v>52335</v>
      </c>
      <c r="D11" s="79">
        <v>-218780</v>
      </c>
      <c r="E11" s="79">
        <v>-324724</v>
      </c>
      <c r="F11" s="79">
        <v>-65529</v>
      </c>
      <c r="G11" s="79">
        <v>-151532</v>
      </c>
      <c r="H11" s="79">
        <v>-54222</v>
      </c>
      <c r="I11" s="79">
        <v>1665772</v>
      </c>
      <c r="J11" s="79">
        <v>-177560</v>
      </c>
      <c r="K11" s="79">
        <v>2341828</v>
      </c>
      <c r="L11" s="79">
        <v>-57688</v>
      </c>
      <c r="M11" s="79">
        <v>433688</v>
      </c>
      <c r="N11" s="79">
        <v>-14174</v>
      </c>
      <c r="O11" s="79">
        <v>-32979</v>
      </c>
      <c r="P11" s="79">
        <v>25013</v>
      </c>
      <c r="Q11" s="79">
        <v>-221188</v>
      </c>
      <c r="R11" s="79">
        <v>-148146</v>
      </c>
      <c r="S11" s="79">
        <v>-68854</v>
      </c>
      <c r="T11" s="79">
        <v>380824</v>
      </c>
      <c r="U11" s="79">
        <v>763780</v>
      </c>
      <c r="V11" s="79">
        <v>34644</v>
      </c>
      <c r="W11" s="79">
        <v>-443564</v>
      </c>
      <c r="X11" s="79" t="e">
        <f>SUM(X6:X10)</f>
        <v>#REF!</v>
      </c>
      <c r="Y11" s="79" t="e">
        <f>SUM(Y6:Y10)</f>
        <v>#REF!</v>
      </c>
      <c r="Z11" s="74" t="e">
        <f>SUM(Z6:Z10)</f>
        <v>#REF!</v>
      </c>
      <c r="AA11" s="74" t="e">
        <f>SUM(AA6:AA10)</f>
        <v>#REF!</v>
      </c>
      <c r="AK11" s="14"/>
    </row>
    <row r="12" spans="1:38" s="84" customFormat="1" ht="19.5">
      <c r="A12" s="80"/>
      <c r="B12" s="81"/>
      <c r="C12" s="81"/>
      <c r="D12" s="81"/>
      <c r="E12" s="81"/>
      <c r="F12" s="81"/>
      <c r="G12" s="81"/>
      <c r="H12" s="81"/>
      <c r="I12" s="81"/>
      <c r="J12" s="82"/>
      <c r="K12" s="82"/>
      <c r="L12" s="82"/>
      <c r="M12" s="82"/>
      <c r="N12" s="82"/>
      <c r="O12" s="82"/>
      <c r="P12" s="82"/>
      <c r="Q12" s="82"/>
      <c r="R12" s="82"/>
      <c r="S12" s="82"/>
      <c r="T12" s="82"/>
      <c r="U12" s="82"/>
      <c r="V12" s="82"/>
      <c r="W12" s="82"/>
      <c r="X12" s="82"/>
      <c r="Y12" s="82"/>
      <c r="Z12" s="83"/>
      <c r="AA12" s="83"/>
      <c r="AB12" s="83"/>
      <c r="AC12" s="83"/>
      <c r="AD12" s="83"/>
      <c r="AE12" s="83"/>
      <c r="AF12" s="83"/>
      <c r="AG12" s="83"/>
      <c r="AH12" s="83"/>
      <c r="AI12" s="83"/>
      <c r="AJ12" s="83"/>
    </row>
    <row r="13" spans="1:38" s="84" customFormat="1" ht="19.5">
      <c r="A13" s="80"/>
      <c r="B13" s="81"/>
      <c r="C13" s="81"/>
      <c r="D13" s="81"/>
      <c r="E13" s="81"/>
      <c r="F13" s="81"/>
      <c r="G13" s="81"/>
      <c r="H13" s="81"/>
      <c r="I13" s="81"/>
      <c r="J13" s="82"/>
      <c r="K13" s="82"/>
      <c r="L13" s="82"/>
      <c r="M13" s="82"/>
      <c r="N13" s="82"/>
      <c r="O13" s="82"/>
      <c r="P13" s="82"/>
      <c r="Q13" s="82"/>
      <c r="R13" s="82"/>
      <c r="S13" s="82"/>
      <c r="T13" s="82"/>
      <c r="U13" s="82"/>
      <c r="V13" s="82"/>
      <c r="W13" s="82"/>
      <c r="X13" s="82"/>
      <c r="Y13" s="82"/>
      <c r="Z13" s="83"/>
      <c r="AA13" s="83"/>
      <c r="AB13" s="83"/>
      <c r="AC13" s="83"/>
      <c r="AD13" s="83"/>
      <c r="AE13" s="83"/>
      <c r="AF13" s="83"/>
      <c r="AG13" s="83"/>
      <c r="AH13" s="83"/>
      <c r="AI13" s="83"/>
      <c r="AJ13" s="83"/>
    </row>
    <row r="14" spans="1:38" s="84" customFormat="1" ht="19.5">
      <c r="A14" s="80"/>
      <c r="B14" s="81"/>
      <c r="C14" s="81"/>
      <c r="D14" s="81"/>
      <c r="E14" s="81"/>
      <c r="F14" s="81"/>
      <c r="G14" s="81"/>
      <c r="H14" s="81"/>
      <c r="I14" s="81"/>
      <c r="J14" s="82"/>
      <c r="K14" s="82"/>
      <c r="L14" s="82"/>
      <c r="M14" s="82"/>
      <c r="N14" s="82"/>
      <c r="O14" s="82"/>
      <c r="P14" s="82"/>
      <c r="Q14" s="82"/>
      <c r="R14" s="82"/>
      <c r="S14" s="82"/>
      <c r="T14" s="82"/>
      <c r="U14" s="82"/>
      <c r="V14" s="82"/>
      <c r="W14" s="82"/>
      <c r="X14" s="82"/>
      <c r="Y14" s="82"/>
      <c r="Z14" s="83"/>
      <c r="AA14" s="83"/>
      <c r="AB14" s="83"/>
      <c r="AC14" s="83"/>
      <c r="AD14" s="83"/>
      <c r="AE14" s="83"/>
      <c r="AF14" s="83"/>
      <c r="AG14" s="83"/>
      <c r="AH14" s="83"/>
      <c r="AI14" s="83"/>
      <c r="AJ14" s="83"/>
    </row>
    <row r="15" spans="1:38" s="84" customFormat="1" ht="19.5">
      <c r="A15" s="80"/>
      <c r="B15" s="81"/>
      <c r="C15" s="81"/>
      <c r="D15" s="81"/>
      <c r="E15" s="81"/>
      <c r="F15" s="81"/>
      <c r="G15" s="81"/>
      <c r="H15" s="81"/>
      <c r="I15" s="81"/>
      <c r="J15" s="82"/>
      <c r="K15" s="82"/>
      <c r="L15" s="82"/>
      <c r="M15" s="82"/>
      <c r="N15" s="82"/>
      <c r="O15" s="82"/>
      <c r="P15" s="82"/>
      <c r="Q15" s="82"/>
      <c r="R15" s="82"/>
      <c r="S15" s="82"/>
      <c r="T15" s="82"/>
      <c r="U15" s="82"/>
      <c r="V15" s="82"/>
      <c r="W15" s="82"/>
      <c r="X15" s="82"/>
      <c r="Y15" s="82"/>
      <c r="Z15" s="83"/>
      <c r="AA15" s="83"/>
      <c r="AB15" s="83"/>
      <c r="AC15" s="83"/>
      <c r="AD15" s="83"/>
      <c r="AE15" s="83"/>
      <c r="AF15" s="83"/>
      <c r="AG15" s="83"/>
      <c r="AH15" s="83"/>
      <c r="AI15" s="83"/>
      <c r="AJ15" s="83"/>
    </row>
    <row r="16" spans="1:38" s="84" customFormat="1" ht="19.5">
      <c r="A16" s="80"/>
      <c r="B16" s="81"/>
      <c r="C16" s="81"/>
      <c r="D16" s="81"/>
      <c r="E16" s="81"/>
      <c r="F16" s="81"/>
      <c r="G16" s="81"/>
      <c r="H16" s="81"/>
      <c r="I16" s="81"/>
      <c r="J16" s="82"/>
      <c r="K16" s="82"/>
      <c r="L16" s="82"/>
      <c r="M16" s="82"/>
      <c r="N16" s="82"/>
      <c r="O16" s="82"/>
      <c r="P16" s="82"/>
      <c r="Q16" s="82"/>
      <c r="R16" s="82"/>
      <c r="S16" s="82"/>
      <c r="T16" s="82"/>
      <c r="U16" s="82"/>
      <c r="V16" s="82"/>
      <c r="W16" s="82"/>
      <c r="X16" s="82"/>
      <c r="Y16" s="82"/>
      <c r="Z16" s="83"/>
      <c r="AA16" s="83"/>
      <c r="AB16" s="83"/>
      <c r="AC16" s="83"/>
      <c r="AD16" s="83"/>
      <c r="AE16" s="83"/>
      <c r="AF16" s="83"/>
      <c r="AG16" s="83"/>
      <c r="AH16" s="83"/>
      <c r="AI16" s="83"/>
      <c r="AJ16" s="83"/>
    </row>
    <row r="17" spans="1:37" s="84" customFormat="1" ht="19.5">
      <c r="A17" s="80"/>
      <c r="B17" s="81"/>
      <c r="C17" s="81"/>
      <c r="D17" s="81"/>
      <c r="E17" s="81"/>
      <c r="F17" s="81"/>
      <c r="G17" s="81"/>
      <c r="H17" s="81"/>
      <c r="I17" s="81"/>
      <c r="J17" s="82"/>
      <c r="K17" s="82"/>
      <c r="L17" s="82"/>
      <c r="M17" s="82"/>
      <c r="N17" s="82"/>
      <c r="O17" s="82"/>
      <c r="P17" s="82"/>
      <c r="Q17" s="82"/>
      <c r="R17" s="82"/>
      <c r="S17" s="82"/>
      <c r="T17" s="82"/>
      <c r="U17" s="82"/>
      <c r="V17" s="82"/>
      <c r="W17" s="82"/>
      <c r="X17" s="82"/>
      <c r="Y17" s="82"/>
      <c r="Z17" s="83"/>
      <c r="AA17" s="83"/>
      <c r="AB17" s="83"/>
      <c r="AC17" s="83"/>
      <c r="AD17" s="83"/>
      <c r="AE17" s="83"/>
      <c r="AF17" s="83"/>
      <c r="AG17" s="83"/>
      <c r="AH17" s="83"/>
      <c r="AI17" s="83"/>
      <c r="AJ17" s="83"/>
    </row>
    <row r="18" spans="1:37" s="84" customFormat="1">
      <c r="A18" s="85"/>
      <c r="B18" s="81"/>
      <c r="C18" s="81"/>
      <c r="D18" s="81"/>
      <c r="E18" s="81"/>
      <c r="F18" s="81"/>
      <c r="G18" s="81"/>
      <c r="H18" s="81"/>
      <c r="I18" s="81"/>
      <c r="J18" s="82"/>
      <c r="K18" s="82"/>
      <c r="L18" s="82"/>
      <c r="M18" s="82"/>
      <c r="N18" s="82"/>
      <c r="O18" s="82"/>
      <c r="P18" s="82"/>
      <c r="Q18" s="82"/>
      <c r="R18" s="82"/>
      <c r="S18" s="82"/>
      <c r="T18" s="82"/>
      <c r="U18" s="82"/>
      <c r="V18" s="82"/>
      <c r="W18" s="82"/>
      <c r="X18" s="82"/>
      <c r="Y18" s="82"/>
      <c r="Z18" s="83"/>
      <c r="AA18" s="83"/>
      <c r="AB18" s="83"/>
      <c r="AC18" s="83"/>
      <c r="AD18" s="83"/>
      <c r="AE18" s="83"/>
      <c r="AF18" s="83"/>
      <c r="AG18" s="83"/>
      <c r="AH18" s="83"/>
      <c r="AI18" s="83"/>
      <c r="AJ18" s="83"/>
    </row>
    <row r="19" spans="1:37">
      <c r="A19" s="86"/>
      <c r="AK19" s="14"/>
    </row>
    <row r="20" spans="1:37">
      <c r="A20" s="86"/>
      <c r="AK20" s="14"/>
    </row>
    <row r="21" spans="1:37">
      <c r="A21" s="86"/>
      <c r="AK21" s="14"/>
    </row>
    <row r="22" spans="1:37">
      <c r="A22" s="86"/>
      <c r="AK22" s="14"/>
    </row>
    <row r="23" spans="1:37">
      <c r="A23" s="86"/>
      <c r="AK23" s="14"/>
    </row>
    <row r="24" spans="1:37">
      <c r="A24" s="86"/>
      <c r="AK24" s="14"/>
    </row>
    <row r="25" spans="1:37">
      <c r="A25" s="86"/>
      <c r="AK25" s="14"/>
    </row>
    <row r="26" spans="1:37">
      <c r="A26" s="86"/>
      <c r="AK26" s="14"/>
    </row>
    <row r="27" spans="1:37">
      <c r="A27" s="86"/>
      <c r="AK27" s="14"/>
    </row>
    <row r="28" spans="1:37">
      <c r="A28" s="86"/>
      <c r="AK28" s="14"/>
    </row>
    <row r="29" spans="1:37">
      <c r="A29" s="86"/>
      <c r="AK29" s="14"/>
    </row>
    <row r="30" spans="1:37">
      <c r="A30" s="86"/>
      <c r="AK30" s="14"/>
    </row>
    <row r="31" spans="1:37">
      <c r="A31" s="86"/>
      <c r="AK31" s="14"/>
    </row>
    <row r="32" spans="1:37">
      <c r="A32" s="86"/>
      <c r="AK32" s="14"/>
    </row>
    <row r="33" spans="1:37">
      <c r="A33" s="86"/>
      <c r="AK33" s="14"/>
    </row>
    <row r="34" spans="1:37">
      <c r="A34" s="86"/>
      <c r="AK34" s="14"/>
    </row>
    <row r="35" spans="1:37">
      <c r="A35" s="86"/>
      <c r="AK35" s="14"/>
    </row>
    <row r="36" spans="1:37">
      <c r="A36" s="86"/>
      <c r="AK36" s="14"/>
    </row>
    <row r="37" spans="1:37">
      <c r="A37" s="86"/>
      <c r="AK37" s="14"/>
    </row>
    <row r="38" spans="1:37">
      <c r="A38" s="86"/>
      <c r="AK38" s="14"/>
    </row>
    <row r="39" spans="1:37">
      <c r="A39" s="86"/>
      <c r="AK39" s="14"/>
    </row>
    <row r="40" spans="1:37">
      <c r="A40" s="86"/>
      <c r="AK40" s="14"/>
    </row>
    <row r="41" spans="1:37">
      <c r="A41" s="86"/>
      <c r="AK41" s="14"/>
    </row>
    <row r="42" spans="1:37">
      <c r="A42" s="86"/>
      <c r="AK42" s="14"/>
    </row>
    <row r="43" spans="1:37">
      <c r="A43" s="86"/>
      <c r="AK43" s="14"/>
    </row>
    <row r="44" spans="1:37">
      <c r="A44" s="86"/>
      <c r="AK44" s="14"/>
    </row>
    <row r="45" spans="1:37">
      <c r="A45" s="86"/>
      <c r="AK45" s="14"/>
    </row>
    <row r="46" spans="1:37">
      <c r="A46" s="86"/>
      <c r="AK46" s="14"/>
    </row>
    <row r="47" spans="1:37">
      <c r="A47" s="86"/>
      <c r="AK47" s="14"/>
    </row>
    <row r="48" spans="1:37">
      <c r="A48" s="86"/>
      <c r="AK48" s="14"/>
    </row>
    <row r="49" spans="1:37">
      <c r="A49" s="86"/>
      <c r="AK49" s="14"/>
    </row>
    <row r="50" spans="1:37">
      <c r="A50" s="86"/>
      <c r="AK50" s="14"/>
    </row>
    <row r="51" spans="1:37">
      <c r="A51" s="86"/>
      <c r="AK51" s="14"/>
    </row>
    <row r="52" spans="1:37">
      <c r="A52" s="86"/>
      <c r="AK52" s="14"/>
    </row>
    <row r="53" spans="1:37">
      <c r="A53" s="86"/>
      <c r="AK53" s="14"/>
    </row>
    <row r="54" spans="1:37">
      <c r="A54" s="86"/>
      <c r="AK54" s="14"/>
    </row>
    <row r="55" spans="1:37">
      <c r="A55" s="86"/>
      <c r="AK55" s="14"/>
    </row>
    <row r="56" spans="1:37">
      <c r="A56" s="86"/>
      <c r="AK56" s="14"/>
    </row>
    <row r="57" spans="1:37">
      <c r="A57" s="86"/>
      <c r="AK57" s="14"/>
    </row>
    <row r="58" spans="1:37">
      <c r="A58" s="86"/>
      <c r="AK58" s="14"/>
    </row>
    <row r="59" spans="1:37">
      <c r="A59" s="86"/>
      <c r="AK59" s="14"/>
    </row>
    <row r="60" spans="1:37">
      <c r="A60" s="86"/>
      <c r="AK60" s="14"/>
    </row>
    <row r="61" spans="1:37">
      <c r="A61" s="86"/>
      <c r="AK61" s="14"/>
    </row>
    <row r="62" spans="1:37">
      <c r="A62" s="86"/>
      <c r="AK62" s="14"/>
    </row>
    <row r="63" spans="1:37">
      <c r="A63" s="86"/>
      <c r="AK63" s="14"/>
    </row>
    <row r="64" spans="1:37">
      <c r="A64" s="86"/>
      <c r="AK64" s="14"/>
    </row>
    <row r="65" spans="1:37">
      <c r="A65" s="86"/>
      <c r="AK65" s="14"/>
    </row>
    <row r="66" spans="1:37">
      <c r="A66" s="86"/>
      <c r="AK66" s="14"/>
    </row>
    <row r="67" spans="1:37">
      <c r="A67" s="86"/>
      <c r="AK67" s="14"/>
    </row>
    <row r="68" spans="1:37">
      <c r="A68" s="86"/>
      <c r="AK68" s="14"/>
    </row>
    <row r="69" spans="1:37">
      <c r="A69" s="86"/>
      <c r="AK69" s="14"/>
    </row>
    <row r="70" spans="1:37">
      <c r="A70" s="86"/>
      <c r="AK70" s="14"/>
    </row>
    <row r="71" spans="1:37">
      <c r="A71" s="86"/>
      <c r="AK71" s="14"/>
    </row>
    <row r="72" spans="1:37">
      <c r="A72" s="86"/>
      <c r="AK72" s="14"/>
    </row>
    <row r="73" spans="1:37">
      <c r="A73" s="86"/>
      <c r="AK73" s="14"/>
    </row>
    <row r="74" spans="1:37">
      <c r="A74" s="86"/>
      <c r="AK74" s="14"/>
    </row>
    <row r="75" spans="1:37">
      <c r="A75" s="86"/>
      <c r="AK75" s="14"/>
    </row>
    <row r="76" spans="1:37">
      <c r="A76" s="86"/>
      <c r="AK76" s="14"/>
    </row>
    <row r="77" spans="1:37">
      <c r="A77" s="86"/>
      <c r="AK77" s="14"/>
    </row>
    <row r="78" spans="1:37">
      <c r="A78" s="86"/>
      <c r="AK78" s="14"/>
    </row>
    <row r="79" spans="1:37">
      <c r="A79" s="86"/>
      <c r="AK79" s="14"/>
    </row>
    <row r="80" spans="1:37">
      <c r="A80" s="86"/>
      <c r="AK80" s="14"/>
    </row>
    <row r="81" spans="1:37">
      <c r="A81" s="86"/>
      <c r="AK81" s="14"/>
    </row>
    <row r="82" spans="1:37">
      <c r="A82" s="86"/>
      <c r="AK82" s="14"/>
    </row>
    <row r="83" spans="1:37">
      <c r="A83" s="86"/>
      <c r="AK83" s="14"/>
    </row>
    <row r="84" spans="1:37">
      <c r="A84" s="86"/>
      <c r="AK84" s="14"/>
    </row>
    <row r="85" spans="1:37">
      <c r="A85" s="86"/>
      <c r="AK85" s="14"/>
    </row>
    <row r="86" spans="1:37">
      <c r="A86" s="86"/>
      <c r="AK86" s="14"/>
    </row>
    <row r="87" spans="1:37">
      <c r="A87" s="86"/>
      <c r="AK87" s="14"/>
    </row>
    <row r="88" spans="1:37">
      <c r="A88" s="86"/>
      <c r="AK88" s="14"/>
    </row>
    <row r="89" spans="1:37">
      <c r="A89" s="86"/>
      <c r="AK89" s="14"/>
    </row>
    <row r="90" spans="1:37">
      <c r="A90" s="86"/>
      <c r="AK90" s="14"/>
    </row>
    <row r="91" spans="1:37">
      <c r="A91" s="86"/>
      <c r="AK91" s="14"/>
    </row>
    <row r="92" spans="1:37">
      <c r="A92" s="86"/>
      <c r="AK92" s="14"/>
    </row>
    <row r="93" spans="1:37">
      <c r="A93" s="86"/>
      <c r="AK93" s="14"/>
    </row>
    <row r="94" spans="1:37">
      <c r="A94" s="86"/>
      <c r="AK94" s="14"/>
    </row>
    <row r="95" spans="1:37">
      <c r="A95" s="86"/>
      <c r="AK95" s="14"/>
    </row>
    <row r="96" spans="1:37">
      <c r="A96" s="86"/>
      <c r="AK96" s="14"/>
    </row>
    <row r="97" spans="1:37">
      <c r="A97" s="86"/>
      <c r="AK97" s="14"/>
    </row>
    <row r="98" spans="1:37">
      <c r="A98" s="86"/>
      <c r="AK98" s="14"/>
    </row>
    <row r="99" spans="1:37">
      <c r="A99" s="86"/>
      <c r="AK99" s="14"/>
    </row>
    <row r="100" spans="1:37">
      <c r="A100" s="86"/>
      <c r="AK100" s="14"/>
    </row>
    <row r="101" spans="1:37">
      <c r="A101" s="86"/>
      <c r="AK101" s="14"/>
    </row>
    <row r="102" spans="1:37">
      <c r="A102" s="86"/>
      <c r="AK102" s="14"/>
    </row>
    <row r="103" spans="1:37">
      <c r="A103" s="86"/>
      <c r="AK103" s="14"/>
    </row>
    <row r="104" spans="1:37">
      <c r="A104" s="86"/>
      <c r="AK104" s="14"/>
    </row>
  </sheetData>
  <mergeCells count="50">
    <mergeCell ref="AG4:AG5"/>
    <mergeCell ref="V3:W3"/>
    <mergeCell ref="AI4:AI5"/>
    <mergeCell ref="X3:Y3"/>
    <mergeCell ref="AJ4:AJ5"/>
    <mergeCell ref="AF4:AF5"/>
    <mergeCell ref="AH4:AH5"/>
    <mergeCell ref="AA4:AA5"/>
    <mergeCell ref="AE4:AE5"/>
    <mergeCell ref="Z3:AA3"/>
    <mergeCell ref="P3:Q3"/>
    <mergeCell ref="AC4:AC5"/>
    <mergeCell ref="Y4:Y5"/>
    <mergeCell ref="P4:P5"/>
    <mergeCell ref="S4:S5"/>
    <mergeCell ref="T4:T5"/>
    <mergeCell ref="V4:V5"/>
    <mergeCell ref="X4:X5"/>
    <mergeCell ref="T3:U3"/>
    <mergeCell ref="R3:S3"/>
    <mergeCell ref="AK4:AK5"/>
    <mergeCell ref="B3:C3"/>
    <mergeCell ref="C4:C5"/>
    <mergeCell ref="H4:H5"/>
    <mergeCell ref="D3:E3"/>
    <mergeCell ref="M4:M5"/>
    <mergeCell ref="F3:G3"/>
    <mergeCell ref="Q4:Q5"/>
    <mergeCell ref="H3:I3"/>
    <mergeCell ref="U4:U5"/>
    <mergeCell ref="W4:W5"/>
    <mergeCell ref="Z4:Z5"/>
    <mergeCell ref="AB4:AB5"/>
    <mergeCell ref="AD4:AD5"/>
    <mergeCell ref="R4:R5"/>
    <mergeCell ref="N3:O3"/>
    <mergeCell ref="A3:A5"/>
    <mergeCell ref="B4:B5"/>
    <mergeCell ref="G4:G5"/>
    <mergeCell ref="K4:K5"/>
    <mergeCell ref="O4:O5"/>
    <mergeCell ref="J3:K3"/>
    <mergeCell ref="L4:L5"/>
    <mergeCell ref="N4:N5"/>
    <mergeCell ref="L3:M3"/>
    <mergeCell ref="D4:D5"/>
    <mergeCell ref="E4:E5"/>
    <mergeCell ref="F4:F5"/>
    <mergeCell ref="I4:I5"/>
    <mergeCell ref="J4:J5"/>
  </mergeCells>
  <pageMargins left="0.7" right="0.7" top="0.75" bottom="0.75" header="0.3" footer="0.3"/>
  <pageSetup paperSize="9" scale="37" orientation="landscape" r:id="rId1"/>
  <colBreaks count="1" manualBreakCount="1">
    <brk id="25" max="1048575" man="1"/>
  </colBreaks>
</worksheet>
</file>

<file path=xl/worksheets/sheet6.xml><?xml version="1.0" encoding="utf-8"?>
<worksheet xmlns="http://schemas.openxmlformats.org/spreadsheetml/2006/main" xmlns:r="http://schemas.openxmlformats.org/officeDocument/2006/relationships">
  <dimension ref="A1:H109"/>
  <sheetViews>
    <sheetView rightToLeft="1" workbookViewId="0">
      <selection activeCell="F117" sqref="F117"/>
    </sheetView>
  </sheetViews>
  <sheetFormatPr defaultRowHeight="14.25"/>
  <cols>
    <col min="1" max="1" width="9.875" customWidth="1"/>
    <col min="2" max="2" width="3.875" style="93" customWidth="1"/>
    <col min="3" max="3" width="18" customWidth="1"/>
    <col min="4" max="4" width="12.125" customWidth="1"/>
    <col min="5" max="5" width="12.875" style="110" customWidth="1"/>
    <col min="6" max="6" width="11.625" style="110" customWidth="1"/>
    <col min="7" max="8" width="9" style="97"/>
  </cols>
  <sheetData>
    <row r="1" spans="2:8" ht="15" thickBot="1"/>
    <row r="2" spans="2:8" ht="15" thickBot="1">
      <c r="B2" s="475" t="s">
        <v>380</v>
      </c>
      <c r="C2" s="475"/>
      <c r="D2" s="475"/>
      <c r="E2" s="111" t="s">
        <v>384</v>
      </c>
      <c r="F2" s="111" t="s">
        <v>385</v>
      </c>
    </row>
    <row r="3" spans="2:8" s="92" customFormat="1" ht="16.5" thickBot="1">
      <c r="B3" s="130">
        <v>1</v>
      </c>
      <c r="C3" s="131" t="s">
        <v>88</v>
      </c>
      <c r="D3" s="132">
        <v>47.92</v>
      </c>
      <c r="E3" s="112">
        <v>143972</v>
      </c>
      <c r="F3" s="113">
        <v>838</v>
      </c>
      <c r="G3" s="97"/>
      <c r="H3" s="97"/>
    </row>
    <row r="4" spans="2:8" s="92" customFormat="1" ht="16.5" thickBot="1">
      <c r="B4" s="130">
        <v>2</v>
      </c>
      <c r="C4" s="131" t="s">
        <v>110</v>
      </c>
      <c r="D4" s="132">
        <v>57.79</v>
      </c>
      <c r="E4" s="113">
        <v>54961</v>
      </c>
      <c r="F4" s="113">
        <v>83</v>
      </c>
      <c r="G4" s="97"/>
      <c r="H4" s="97"/>
    </row>
    <row r="5" spans="2:8" s="92" customFormat="1" ht="16.5" thickBot="1">
      <c r="B5" s="130">
        <v>3</v>
      </c>
      <c r="C5" s="131" t="s">
        <v>115</v>
      </c>
      <c r="D5" s="132">
        <v>57.03</v>
      </c>
      <c r="E5" s="112">
        <v>74509.352022999999</v>
      </c>
      <c r="F5" s="112">
        <v>136</v>
      </c>
      <c r="G5" s="97"/>
      <c r="H5" s="97"/>
    </row>
    <row r="6" spans="2:8" s="92" customFormat="1" ht="16.5" thickBot="1">
      <c r="B6" s="130">
        <v>4</v>
      </c>
      <c r="C6" s="133" t="s">
        <v>120</v>
      </c>
      <c r="D6" s="132">
        <v>62.7</v>
      </c>
      <c r="E6" s="112">
        <v>13095.144952000001</v>
      </c>
      <c r="F6" s="113">
        <v>45</v>
      </c>
      <c r="G6" s="97"/>
      <c r="H6" s="97"/>
    </row>
    <row r="7" spans="2:8" s="92" customFormat="1" ht="16.5" thickBot="1">
      <c r="B7" s="130">
        <v>5</v>
      </c>
      <c r="C7" s="131" t="s">
        <v>126</v>
      </c>
      <c r="D7" s="132">
        <v>68.040000000000006</v>
      </c>
      <c r="E7" s="113">
        <v>47013</v>
      </c>
      <c r="F7" s="113">
        <v>72</v>
      </c>
      <c r="G7" s="97"/>
      <c r="H7" s="97"/>
    </row>
    <row r="8" spans="2:8" s="92" customFormat="1" ht="16.5" thickBot="1">
      <c r="B8" s="130">
        <v>6</v>
      </c>
      <c r="C8" s="131" t="s">
        <v>128</v>
      </c>
      <c r="D8" s="132">
        <v>51.97</v>
      </c>
      <c r="E8" s="113">
        <v>23009</v>
      </c>
      <c r="F8" s="113">
        <v>13</v>
      </c>
      <c r="G8" s="97"/>
      <c r="H8" s="97"/>
    </row>
    <row r="9" spans="2:8" s="92" customFormat="1" ht="16.5" thickBot="1">
      <c r="B9" s="130">
        <v>7</v>
      </c>
      <c r="C9" s="131" t="s">
        <v>140</v>
      </c>
      <c r="D9" s="132">
        <v>79.7</v>
      </c>
      <c r="E9" s="113">
        <v>427576</v>
      </c>
      <c r="F9" s="113">
        <v>234</v>
      </c>
      <c r="G9" s="97"/>
      <c r="H9" s="97"/>
    </row>
    <row r="10" spans="2:8" s="92" customFormat="1" ht="16.5" thickBot="1">
      <c r="B10" s="130">
        <v>8</v>
      </c>
      <c r="C10" s="131" t="s">
        <v>151</v>
      </c>
      <c r="D10" s="132">
        <v>50.21</v>
      </c>
      <c r="E10" s="113">
        <v>22242</v>
      </c>
      <c r="F10" s="113">
        <v>72</v>
      </c>
      <c r="G10" s="97"/>
      <c r="H10" s="97"/>
    </row>
    <row r="11" spans="2:8" s="92" customFormat="1" ht="16.5" thickBot="1">
      <c r="B11" s="130">
        <v>9</v>
      </c>
      <c r="C11" s="131" t="s">
        <v>159</v>
      </c>
      <c r="D11" s="132">
        <v>47.76</v>
      </c>
      <c r="E11" s="113">
        <v>16074</v>
      </c>
      <c r="F11" s="113">
        <v>30</v>
      </c>
      <c r="G11" s="97"/>
      <c r="H11" s="97"/>
    </row>
    <row r="12" spans="2:8" s="92" customFormat="1" ht="16.5" thickBot="1">
      <c r="B12" s="130">
        <v>10</v>
      </c>
      <c r="C12" s="131" t="s">
        <v>161</v>
      </c>
      <c r="D12" s="132">
        <v>67</v>
      </c>
      <c r="E12" s="113">
        <v>23005</v>
      </c>
      <c r="F12" s="113">
        <v>23</v>
      </c>
      <c r="G12" s="97"/>
      <c r="H12" s="97"/>
    </row>
    <row r="13" spans="2:8" s="92" customFormat="1" ht="16.5" thickBot="1">
      <c r="B13" s="130">
        <v>11</v>
      </c>
      <c r="C13" s="131" t="s">
        <v>194</v>
      </c>
      <c r="D13" s="132">
        <v>47.75</v>
      </c>
      <c r="E13" s="113">
        <v>9332</v>
      </c>
      <c r="F13" s="113">
        <v>30</v>
      </c>
      <c r="G13" s="97"/>
      <c r="H13" s="97"/>
    </row>
    <row r="14" spans="2:8" s="92" customFormat="1" ht="16.5" thickBot="1">
      <c r="B14" s="130">
        <v>12</v>
      </c>
      <c r="C14" s="131" t="s">
        <v>197</v>
      </c>
      <c r="D14" s="132">
        <v>76.84</v>
      </c>
      <c r="E14" s="113">
        <v>41292</v>
      </c>
      <c r="F14" s="113">
        <v>147</v>
      </c>
      <c r="G14" s="97"/>
      <c r="H14" s="97"/>
    </row>
    <row r="15" spans="2:8" s="92" customFormat="1" ht="16.5" thickBot="1">
      <c r="B15" s="130">
        <v>13</v>
      </c>
      <c r="C15" s="131" t="s">
        <v>200</v>
      </c>
      <c r="D15" s="132">
        <v>78.34</v>
      </c>
      <c r="E15" s="113">
        <v>41999</v>
      </c>
      <c r="F15" s="113">
        <v>228</v>
      </c>
      <c r="G15" s="97"/>
      <c r="H15" s="97"/>
    </row>
    <row r="16" spans="2:8" s="92" customFormat="1" ht="16.5" thickBot="1">
      <c r="B16" s="130">
        <v>14</v>
      </c>
      <c r="C16" s="131" t="s">
        <v>213</v>
      </c>
      <c r="D16" s="132">
        <v>53.12</v>
      </c>
      <c r="E16" s="113">
        <v>11961</v>
      </c>
      <c r="F16" s="113">
        <v>33</v>
      </c>
      <c r="G16" s="97"/>
      <c r="H16" s="97"/>
    </row>
    <row r="17" spans="2:8" s="92" customFormat="1" ht="13.5" thickBot="1">
      <c r="B17" s="114"/>
      <c r="C17" s="115" t="s">
        <v>379</v>
      </c>
      <c r="D17" s="115"/>
      <c r="E17" s="111">
        <f>SUM(E3:E16)</f>
        <v>950040.49697500002</v>
      </c>
      <c r="F17" s="111">
        <f>SUM(F3:F16)</f>
        <v>1984</v>
      </c>
      <c r="G17" s="97"/>
      <c r="H17" s="97"/>
    </row>
    <row r="18" spans="2:8" s="92" customFormat="1" ht="12.75">
      <c r="B18" s="94"/>
      <c r="E18" s="110"/>
      <c r="F18" s="110"/>
      <c r="G18" s="97"/>
      <c r="H18" s="97"/>
    </row>
    <row r="19" spans="2:8" s="92" customFormat="1" ht="13.5" thickBot="1">
      <c r="B19" s="94"/>
      <c r="E19" s="110"/>
      <c r="F19" s="110"/>
      <c r="G19" s="97"/>
      <c r="H19" s="97"/>
    </row>
    <row r="20" spans="2:8" s="92" customFormat="1" ht="15" customHeight="1" thickBot="1">
      <c r="B20" s="477" t="s">
        <v>381</v>
      </c>
      <c r="C20" s="477"/>
      <c r="D20" s="477"/>
      <c r="E20" s="111" t="s">
        <v>384</v>
      </c>
      <c r="F20" s="111" t="s">
        <v>385</v>
      </c>
      <c r="G20" s="97"/>
      <c r="H20" s="97"/>
    </row>
    <row r="21" spans="2:8" s="97" customFormat="1" ht="15" thickBot="1">
      <c r="B21" s="116">
        <v>1</v>
      </c>
      <c r="C21" s="117" t="s">
        <v>58</v>
      </c>
      <c r="D21" s="118">
        <v>44.83</v>
      </c>
      <c r="E21" s="113">
        <v>23037</v>
      </c>
      <c r="F21" s="113">
        <v>43</v>
      </c>
    </row>
    <row r="22" spans="2:8" s="97" customFormat="1" ht="15" thickBot="1">
      <c r="B22" s="116">
        <v>2</v>
      </c>
      <c r="C22" s="119" t="s">
        <v>78</v>
      </c>
      <c r="D22" s="118">
        <v>37.69</v>
      </c>
      <c r="E22" s="113">
        <v>8892</v>
      </c>
      <c r="F22" s="113">
        <v>154</v>
      </c>
    </row>
    <row r="23" spans="2:8" s="97" customFormat="1" ht="15" thickBot="1">
      <c r="B23" s="116">
        <v>3</v>
      </c>
      <c r="C23" s="119" t="s">
        <v>82</v>
      </c>
      <c r="D23" s="118">
        <v>41.53</v>
      </c>
      <c r="E23" s="113">
        <v>169028</v>
      </c>
      <c r="F23" s="113">
        <v>449</v>
      </c>
    </row>
    <row r="24" spans="2:8" s="97" customFormat="1" ht="15" thickBot="1">
      <c r="B24" s="116">
        <v>4</v>
      </c>
      <c r="C24" s="119" t="s">
        <v>104</v>
      </c>
      <c r="D24" s="118">
        <v>38.85</v>
      </c>
      <c r="E24" s="113">
        <v>39560</v>
      </c>
      <c r="F24" s="113">
        <v>70</v>
      </c>
    </row>
    <row r="25" spans="2:8" s="97" customFormat="1" ht="15" thickBot="1">
      <c r="B25" s="116">
        <v>5</v>
      </c>
      <c r="C25" s="119" t="s">
        <v>118</v>
      </c>
      <c r="D25" s="118">
        <v>43.41</v>
      </c>
      <c r="E25" s="113">
        <v>62544</v>
      </c>
      <c r="F25" s="113">
        <v>100</v>
      </c>
    </row>
    <row r="26" spans="2:8" s="97" customFormat="1" ht="15" thickBot="1">
      <c r="B26" s="116">
        <v>6</v>
      </c>
      <c r="C26" s="119" t="s">
        <v>171</v>
      </c>
      <c r="D26" s="118">
        <v>40.54</v>
      </c>
      <c r="E26" s="113">
        <v>2308</v>
      </c>
      <c r="F26" s="113">
        <v>2</v>
      </c>
    </row>
    <row r="27" spans="2:8" s="97" customFormat="1" ht="15" thickBot="1">
      <c r="B27" s="116">
        <v>7</v>
      </c>
      <c r="C27" s="119" t="s">
        <v>175</v>
      </c>
      <c r="D27" s="118">
        <v>36.119999999999997</v>
      </c>
      <c r="E27" s="113">
        <v>18688</v>
      </c>
      <c r="F27" s="113">
        <v>25</v>
      </c>
    </row>
    <row r="28" spans="2:8" s="97" customFormat="1" ht="15" thickBot="1">
      <c r="B28" s="116">
        <v>8</v>
      </c>
      <c r="C28" s="119" t="s">
        <v>178</v>
      </c>
      <c r="D28" s="118">
        <v>37.79</v>
      </c>
      <c r="E28" s="113">
        <v>8137</v>
      </c>
      <c r="F28" s="113">
        <v>43</v>
      </c>
    </row>
    <row r="29" spans="2:8" s="97" customFormat="1" ht="15" thickBot="1">
      <c r="B29" s="116">
        <v>9</v>
      </c>
      <c r="C29" s="119" t="s">
        <v>189</v>
      </c>
      <c r="D29" s="118">
        <v>44.97</v>
      </c>
      <c r="E29" s="113">
        <v>20276</v>
      </c>
      <c r="F29" s="113">
        <v>31</v>
      </c>
    </row>
    <row r="30" spans="2:8" s="97" customFormat="1" ht="15" thickBot="1">
      <c r="B30" s="116">
        <v>10</v>
      </c>
      <c r="C30" s="119" t="s">
        <v>219</v>
      </c>
      <c r="D30" s="118">
        <v>37.04</v>
      </c>
      <c r="E30" s="113">
        <v>27384</v>
      </c>
      <c r="F30" s="113">
        <v>24</v>
      </c>
    </row>
    <row r="31" spans="2:8" s="97" customFormat="1" ht="12.75" thickBot="1">
      <c r="B31" s="108"/>
      <c r="C31" s="109" t="s">
        <v>379</v>
      </c>
      <c r="D31" s="109"/>
      <c r="E31" s="111">
        <f>SUM(E21:E30)</f>
        <v>379854</v>
      </c>
      <c r="F31" s="111">
        <f>SUM(F21:F30)</f>
        <v>941</v>
      </c>
    </row>
    <row r="32" spans="2:8" s="97" customFormat="1" ht="12.75" thickBot="1">
      <c r="B32" s="101"/>
      <c r="E32" s="110"/>
      <c r="F32" s="110"/>
    </row>
    <row r="33" spans="2:6" s="97" customFormat="1" ht="15" customHeight="1" thickBot="1">
      <c r="B33" s="476" t="s">
        <v>382</v>
      </c>
      <c r="C33" s="476"/>
      <c r="D33" s="476"/>
      <c r="E33" s="111" t="s">
        <v>384</v>
      </c>
      <c r="F33" s="111" t="s">
        <v>385</v>
      </c>
    </row>
    <row r="34" spans="2:6" s="97" customFormat="1" ht="15" thickBot="1">
      <c r="B34" s="116">
        <v>1</v>
      </c>
      <c r="C34" s="120" t="s">
        <v>19</v>
      </c>
      <c r="D34" s="118">
        <v>21.62</v>
      </c>
      <c r="E34" s="113">
        <v>4074640</v>
      </c>
      <c r="F34" s="113">
        <v>3843</v>
      </c>
    </row>
    <row r="35" spans="2:6" s="97" customFormat="1" ht="15" thickBot="1">
      <c r="B35" s="116">
        <v>2</v>
      </c>
      <c r="C35" s="120" t="s">
        <v>27</v>
      </c>
      <c r="D35" s="118">
        <v>20.48</v>
      </c>
      <c r="E35" s="113">
        <v>606529</v>
      </c>
      <c r="F35" s="113">
        <v>1620</v>
      </c>
    </row>
    <row r="36" spans="2:6" s="97" customFormat="1" ht="15" thickBot="1">
      <c r="B36" s="116">
        <v>3</v>
      </c>
      <c r="C36" s="120" t="s">
        <v>30</v>
      </c>
      <c r="D36" s="118">
        <v>21.04</v>
      </c>
      <c r="E36" s="113">
        <v>717194</v>
      </c>
      <c r="F36" s="113">
        <v>1053</v>
      </c>
    </row>
    <row r="37" spans="2:6" s="97" customFormat="1" ht="15" thickBot="1">
      <c r="B37" s="116">
        <v>4</v>
      </c>
      <c r="C37" s="120" t="s">
        <v>34</v>
      </c>
      <c r="D37" s="118">
        <v>20.170000000000002</v>
      </c>
      <c r="E37" s="113">
        <v>10022408</v>
      </c>
      <c r="F37" s="113">
        <v>25058</v>
      </c>
    </row>
    <row r="38" spans="2:6" s="97" customFormat="1" ht="15" thickBot="1">
      <c r="B38" s="116">
        <v>5</v>
      </c>
      <c r="C38" s="120" t="s">
        <v>37</v>
      </c>
      <c r="D38" s="118">
        <v>21.61</v>
      </c>
      <c r="E38" s="113">
        <v>857662</v>
      </c>
      <c r="F38" s="113">
        <v>1057</v>
      </c>
    </row>
    <row r="39" spans="2:6" s="97" customFormat="1" ht="15" thickBot="1">
      <c r="B39" s="116">
        <v>6</v>
      </c>
      <c r="C39" s="120" t="s">
        <v>41</v>
      </c>
      <c r="D39" s="121">
        <v>20.43</v>
      </c>
      <c r="E39" s="113">
        <v>56646</v>
      </c>
      <c r="F39" s="113">
        <v>39</v>
      </c>
    </row>
    <row r="40" spans="2:6" s="97" customFormat="1" ht="15" thickBot="1">
      <c r="B40" s="116">
        <v>7</v>
      </c>
      <c r="C40" s="120" t="s">
        <v>70</v>
      </c>
      <c r="D40" s="118">
        <v>31.29</v>
      </c>
      <c r="E40" s="113">
        <v>49029</v>
      </c>
      <c r="F40" s="113">
        <v>150</v>
      </c>
    </row>
    <row r="41" spans="2:6" s="97" customFormat="1" ht="15" thickBot="1">
      <c r="B41" s="116">
        <v>8</v>
      </c>
      <c r="C41" s="120" t="s">
        <v>44</v>
      </c>
      <c r="D41" s="118">
        <v>21.04</v>
      </c>
      <c r="E41" s="113">
        <v>20742</v>
      </c>
      <c r="F41" s="113">
        <v>13</v>
      </c>
    </row>
    <row r="42" spans="2:6" s="97" customFormat="1" ht="15" thickBot="1">
      <c r="B42" s="116">
        <v>9</v>
      </c>
      <c r="C42" s="119" t="s">
        <v>96</v>
      </c>
      <c r="D42" s="118">
        <v>21.11</v>
      </c>
      <c r="E42" s="113">
        <v>271651</v>
      </c>
      <c r="F42" s="113">
        <v>21828</v>
      </c>
    </row>
    <row r="43" spans="2:6" s="97" customFormat="1" ht="15" thickBot="1">
      <c r="B43" s="116">
        <v>10</v>
      </c>
      <c r="C43" s="120" t="s">
        <v>48</v>
      </c>
      <c r="D43" s="118">
        <v>20.36</v>
      </c>
      <c r="E43" s="113">
        <v>257993</v>
      </c>
      <c r="F43" s="113">
        <v>571</v>
      </c>
    </row>
    <row r="44" spans="2:6" s="97" customFormat="1" ht="15" thickBot="1">
      <c r="B44" s="116">
        <v>11</v>
      </c>
      <c r="C44" s="120" t="s">
        <v>50</v>
      </c>
      <c r="D44" s="118">
        <v>20.75</v>
      </c>
      <c r="E44" s="113">
        <v>320836</v>
      </c>
      <c r="F44" s="113">
        <v>184</v>
      </c>
    </row>
    <row r="45" spans="2:6" s="97" customFormat="1" ht="15" thickBot="1">
      <c r="B45" s="116">
        <v>12</v>
      </c>
      <c r="C45" s="120" t="s">
        <v>52</v>
      </c>
      <c r="D45" s="118">
        <v>20.87</v>
      </c>
      <c r="E45" s="113">
        <v>202188</v>
      </c>
      <c r="F45" s="113">
        <v>844</v>
      </c>
    </row>
    <row r="46" spans="2:6" s="97" customFormat="1" ht="15" thickBot="1">
      <c r="B46" s="116">
        <v>13</v>
      </c>
      <c r="C46" s="120" t="s">
        <v>54</v>
      </c>
      <c r="D46" s="118">
        <v>20.399999999999999</v>
      </c>
      <c r="E46" s="113">
        <v>187880</v>
      </c>
      <c r="F46" s="113">
        <v>340</v>
      </c>
    </row>
    <row r="47" spans="2:6" s="97" customFormat="1" ht="15" thickBot="1">
      <c r="B47" s="116">
        <v>14</v>
      </c>
      <c r="C47" s="120" t="s">
        <v>61</v>
      </c>
      <c r="D47" s="118">
        <v>22.22</v>
      </c>
      <c r="E47" s="113">
        <v>58106</v>
      </c>
      <c r="F47" s="113">
        <v>23</v>
      </c>
    </row>
    <row r="48" spans="2:6" s="97" customFormat="1" ht="15" thickBot="1">
      <c r="B48" s="116">
        <v>15</v>
      </c>
      <c r="C48" s="119" t="s">
        <v>73</v>
      </c>
      <c r="D48" s="118">
        <v>21.69</v>
      </c>
      <c r="E48" s="113">
        <v>75355</v>
      </c>
      <c r="F48" s="113">
        <v>30</v>
      </c>
    </row>
    <row r="49" spans="2:6" s="97" customFormat="1" ht="15" thickBot="1">
      <c r="B49" s="116">
        <v>16</v>
      </c>
      <c r="C49" s="120" t="s">
        <v>76</v>
      </c>
      <c r="D49" s="118">
        <v>33.520000000000003</v>
      </c>
      <c r="E49" s="113">
        <v>14955</v>
      </c>
      <c r="F49" s="113">
        <v>752</v>
      </c>
    </row>
    <row r="50" spans="2:6" s="97" customFormat="1" ht="15" thickBot="1">
      <c r="B50" s="116">
        <v>17</v>
      </c>
      <c r="C50" s="119" t="s">
        <v>85</v>
      </c>
      <c r="D50" s="118">
        <v>23.38</v>
      </c>
      <c r="E50" s="113">
        <v>483010</v>
      </c>
      <c r="F50" s="113">
        <v>2083</v>
      </c>
    </row>
    <row r="51" spans="2:6" s="97" customFormat="1" ht="15" thickBot="1">
      <c r="B51" s="116">
        <v>18</v>
      </c>
      <c r="C51" s="119" t="s">
        <v>91</v>
      </c>
      <c r="D51" s="118">
        <v>21.67</v>
      </c>
      <c r="E51" s="113">
        <v>124800</v>
      </c>
      <c r="F51" s="113">
        <v>168</v>
      </c>
    </row>
    <row r="52" spans="2:6" s="97" customFormat="1" ht="15" thickBot="1">
      <c r="B52" s="116">
        <v>19</v>
      </c>
      <c r="C52" s="119" t="s">
        <v>93</v>
      </c>
      <c r="D52" s="118">
        <v>30.56</v>
      </c>
      <c r="E52" s="113">
        <v>54301</v>
      </c>
      <c r="F52" s="113">
        <v>47</v>
      </c>
    </row>
    <row r="53" spans="2:6" s="97" customFormat="1" ht="15" thickBot="1">
      <c r="B53" s="116">
        <v>20</v>
      </c>
      <c r="C53" s="119" t="s">
        <v>100</v>
      </c>
      <c r="D53" s="118">
        <v>34.32</v>
      </c>
      <c r="E53" s="113">
        <v>51144</v>
      </c>
      <c r="F53" s="113">
        <v>41</v>
      </c>
    </row>
    <row r="54" spans="2:6" s="97" customFormat="1" ht="15" thickBot="1">
      <c r="B54" s="116">
        <v>21</v>
      </c>
      <c r="C54" s="119" t="s">
        <v>108</v>
      </c>
      <c r="D54" s="118">
        <v>31.84</v>
      </c>
      <c r="E54" s="113">
        <v>26796</v>
      </c>
      <c r="F54" s="113">
        <v>48</v>
      </c>
    </row>
    <row r="55" spans="2:6" s="97" customFormat="1" ht="15" thickBot="1">
      <c r="B55" s="116">
        <v>22</v>
      </c>
      <c r="C55" s="119" t="s">
        <v>112</v>
      </c>
      <c r="D55" s="118">
        <v>26.34</v>
      </c>
      <c r="E55" s="113">
        <v>24131</v>
      </c>
      <c r="F55" s="113">
        <v>18</v>
      </c>
    </row>
    <row r="56" spans="2:6" s="97" customFormat="1" ht="15" thickBot="1">
      <c r="B56" s="116">
        <v>23</v>
      </c>
      <c r="C56" s="119" t="s">
        <v>131</v>
      </c>
      <c r="D56" s="118">
        <v>28.97</v>
      </c>
      <c r="E56" s="113">
        <v>26897</v>
      </c>
      <c r="F56" s="113">
        <v>34</v>
      </c>
    </row>
    <row r="57" spans="2:6" s="97" customFormat="1" ht="15" thickBot="1">
      <c r="B57" s="116">
        <v>24</v>
      </c>
      <c r="C57" s="119" t="s">
        <v>137</v>
      </c>
      <c r="D57" s="118">
        <v>23.04</v>
      </c>
      <c r="E57" s="113">
        <v>13503</v>
      </c>
      <c r="F57" s="113">
        <v>43</v>
      </c>
    </row>
    <row r="58" spans="2:6" s="97" customFormat="1" ht="15" thickBot="1">
      <c r="B58" s="116">
        <v>25</v>
      </c>
      <c r="C58" s="119" t="s">
        <v>143</v>
      </c>
      <c r="D58" s="118">
        <v>32.630000000000003</v>
      </c>
      <c r="E58" s="113">
        <v>27896</v>
      </c>
      <c r="F58" s="113">
        <v>14</v>
      </c>
    </row>
    <row r="59" spans="2:6" s="97" customFormat="1" ht="15" thickBot="1">
      <c r="B59" s="116">
        <v>26</v>
      </c>
      <c r="C59" s="119" t="s">
        <v>146</v>
      </c>
      <c r="D59" s="118">
        <v>25.01</v>
      </c>
      <c r="E59" s="113">
        <v>9320</v>
      </c>
      <c r="F59" s="113">
        <v>26</v>
      </c>
    </row>
    <row r="60" spans="2:6" s="97" customFormat="1" ht="15" thickBot="1">
      <c r="B60" s="116">
        <v>27</v>
      </c>
      <c r="C60" s="119" t="s">
        <v>157</v>
      </c>
      <c r="D60" s="118">
        <v>22.93</v>
      </c>
      <c r="E60" s="113">
        <v>11517</v>
      </c>
      <c r="F60" s="113">
        <v>22</v>
      </c>
    </row>
    <row r="61" spans="2:6" s="97" customFormat="1" ht="15" thickBot="1">
      <c r="B61" s="116">
        <v>28</v>
      </c>
      <c r="C61" s="119" t="s">
        <v>164</v>
      </c>
      <c r="D61" s="118">
        <v>23.4</v>
      </c>
      <c r="E61" s="113">
        <v>8638</v>
      </c>
      <c r="F61" s="113">
        <v>25</v>
      </c>
    </row>
    <row r="62" spans="2:6" s="97" customFormat="1" ht="15" thickBot="1">
      <c r="B62" s="116">
        <v>29</v>
      </c>
      <c r="C62" s="119" t="s">
        <v>166</v>
      </c>
      <c r="D62" s="118">
        <v>28.61</v>
      </c>
      <c r="E62" s="113">
        <v>6709</v>
      </c>
      <c r="F62" s="113">
        <v>23</v>
      </c>
    </row>
    <row r="63" spans="2:6" s="97" customFormat="1" ht="15" thickBot="1">
      <c r="B63" s="116">
        <v>30</v>
      </c>
      <c r="C63" s="119" t="s">
        <v>180</v>
      </c>
      <c r="D63" s="118">
        <v>21.82</v>
      </c>
      <c r="E63" s="113">
        <v>13518</v>
      </c>
      <c r="F63" s="113">
        <v>74</v>
      </c>
    </row>
    <row r="64" spans="2:6" s="97" customFormat="1" ht="15" thickBot="1">
      <c r="B64" s="116">
        <v>31</v>
      </c>
      <c r="C64" s="119" t="s">
        <v>182</v>
      </c>
      <c r="D64" s="118">
        <v>27.01</v>
      </c>
      <c r="E64" s="113">
        <v>36920</v>
      </c>
      <c r="F64" s="113">
        <v>80</v>
      </c>
    </row>
    <row r="65" spans="2:6" s="97" customFormat="1" ht="15" thickBot="1">
      <c r="B65" s="116">
        <v>32</v>
      </c>
      <c r="C65" s="119" t="s">
        <v>184</v>
      </c>
      <c r="D65" s="118">
        <v>21.33</v>
      </c>
      <c r="E65" s="113">
        <v>7266</v>
      </c>
      <c r="F65" s="113">
        <v>16</v>
      </c>
    </row>
    <row r="66" spans="2:6" s="97" customFormat="1" ht="15" thickBot="1">
      <c r="B66" s="116">
        <v>33</v>
      </c>
      <c r="C66" s="119" t="s">
        <v>192</v>
      </c>
      <c r="D66" s="118">
        <v>24.57</v>
      </c>
      <c r="E66" s="113">
        <v>8525</v>
      </c>
      <c r="F66" s="113">
        <v>35</v>
      </c>
    </row>
    <row r="67" spans="2:6" s="126" customFormat="1" ht="15.75" thickBot="1">
      <c r="B67" s="122"/>
      <c r="C67" s="123" t="s">
        <v>379</v>
      </c>
      <c r="D67" s="124"/>
      <c r="E67" s="125">
        <f>SUM(E34:E66)</f>
        <v>18728705</v>
      </c>
      <c r="F67" s="125">
        <f>SUM(F34:F66)</f>
        <v>60202</v>
      </c>
    </row>
    <row r="68" spans="2:6" s="97" customFormat="1" ht="12.75" thickBot="1">
      <c r="B68" s="101"/>
      <c r="E68" s="110"/>
      <c r="F68" s="110"/>
    </row>
    <row r="69" spans="2:6" ht="15" thickBot="1">
      <c r="B69" s="475" t="s">
        <v>383</v>
      </c>
      <c r="C69" s="475"/>
      <c r="D69" s="475"/>
      <c r="E69" s="111" t="s">
        <v>384</v>
      </c>
      <c r="F69" s="111" t="s">
        <v>385</v>
      </c>
    </row>
    <row r="70" spans="2:6" s="97" customFormat="1" ht="15" thickBot="1">
      <c r="B70" s="116">
        <v>1</v>
      </c>
      <c r="C70" s="119" t="s">
        <v>39</v>
      </c>
      <c r="D70" s="118">
        <v>19.82</v>
      </c>
      <c r="E70" s="113">
        <v>358298</v>
      </c>
      <c r="F70" s="113">
        <v>236</v>
      </c>
    </row>
    <row r="71" spans="2:6" s="97" customFormat="1" ht="15" thickBot="1">
      <c r="B71" s="116">
        <v>2</v>
      </c>
      <c r="C71" s="120" t="s">
        <v>81</v>
      </c>
      <c r="D71" s="118">
        <v>19.989999999999998</v>
      </c>
      <c r="E71" s="113">
        <v>57186</v>
      </c>
      <c r="F71" s="113">
        <v>23</v>
      </c>
    </row>
    <row r="72" spans="2:6" s="97" customFormat="1" ht="15" thickBot="1">
      <c r="B72" s="116">
        <v>3</v>
      </c>
      <c r="C72" s="120" t="s">
        <v>23</v>
      </c>
      <c r="D72" s="118">
        <v>19.32</v>
      </c>
      <c r="E72" s="113">
        <v>188379</v>
      </c>
      <c r="F72" s="113">
        <v>16</v>
      </c>
    </row>
    <row r="73" spans="2:6" s="97" customFormat="1" ht="15" thickBot="1">
      <c r="B73" s="116">
        <v>4</v>
      </c>
      <c r="C73" s="120" t="s">
        <v>32</v>
      </c>
      <c r="D73" s="118">
        <v>19.489999999999998</v>
      </c>
      <c r="E73" s="113">
        <v>188137</v>
      </c>
      <c r="F73" s="113">
        <v>173</v>
      </c>
    </row>
    <row r="74" spans="2:6" s="97" customFormat="1" ht="15" thickBot="1">
      <c r="B74" s="116">
        <v>5</v>
      </c>
      <c r="C74" s="120" t="s">
        <v>46</v>
      </c>
      <c r="D74" s="118">
        <v>18.89</v>
      </c>
      <c r="E74" s="113">
        <v>59546</v>
      </c>
      <c r="F74" s="113">
        <v>173</v>
      </c>
    </row>
    <row r="75" spans="2:6" s="97" customFormat="1" ht="15" thickBot="1">
      <c r="B75" s="116">
        <v>6</v>
      </c>
      <c r="C75" s="120" t="s">
        <v>56</v>
      </c>
      <c r="D75" s="118">
        <v>19</v>
      </c>
      <c r="E75" s="113">
        <v>877408</v>
      </c>
      <c r="F75" s="113">
        <v>1695</v>
      </c>
    </row>
    <row r="76" spans="2:6" s="97" customFormat="1" ht="15" thickBot="1">
      <c r="B76" s="116">
        <v>7</v>
      </c>
      <c r="C76" s="119" t="s">
        <v>123</v>
      </c>
      <c r="D76" s="118">
        <v>15.37</v>
      </c>
      <c r="E76" s="113">
        <v>9934</v>
      </c>
      <c r="F76" s="113">
        <v>10</v>
      </c>
    </row>
    <row r="77" spans="2:6" s="97" customFormat="1" ht="15" thickBot="1">
      <c r="B77" s="116">
        <v>8</v>
      </c>
      <c r="C77" s="119" t="s">
        <v>134</v>
      </c>
      <c r="D77" s="118">
        <v>3.26</v>
      </c>
      <c r="E77" s="113">
        <v>13042</v>
      </c>
      <c r="F77" s="113">
        <v>23</v>
      </c>
    </row>
    <row r="78" spans="2:6" s="97" customFormat="1" ht="15" thickBot="1">
      <c r="B78" s="116">
        <v>9</v>
      </c>
      <c r="C78" s="119" t="s">
        <v>149</v>
      </c>
      <c r="D78" s="118">
        <v>15.64</v>
      </c>
      <c r="E78" s="113">
        <v>10053</v>
      </c>
      <c r="F78" s="113">
        <v>11</v>
      </c>
    </row>
    <row r="79" spans="2:6" s="97" customFormat="1" ht="15" thickBot="1">
      <c r="B79" s="116">
        <v>10</v>
      </c>
      <c r="C79" s="119" t="s">
        <v>154</v>
      </c>
      <c r="D79" s="118">
        <v>8.2799999999999994</v>
      </c>
      <c r="E79" s="113">
        <v>6725</v>
      </c>
      <c r="F79" s="113">
        <v>27</v>
      </c>
    </row>
    <row r="80" spans="2:6" s="97" customFormat="1" ht="15" thickBot="1">
      <c r="B80" s="116">
        <v>11</v>
      </c>
      <c r="C80" s="119" t="s">
        <v>168</v>
      </c>
      <c r="D80" s="118">
        <v>19.72</v>
      </c>
      <c r="E80" s="113">
        <v>23328</v>
      </c>
      <c r="F80" s="113">
        <v>34</v>
      </c>
    </row>
    <row r="81" spans="2:8" s="97" customFormat="1" ht="15" thickBot="1">
      <c r="B81" s="116">
        <v>12</v>
      </c>
      <c r="C81" s="119" t="s">
        <v>172</v>
      </c>
      <c r="D81" s="118">
        <v>3.72</v>
      </c>
      <c r="E81" s="113">
        <v>9392</v>
      </c>
      <c r="F81" s="113">
        <v>53</v>
      </c>
    </row>
    <row r="82" spans="2:8" s="97" customFormat="1" ht="15" thickBot="1">
      <c r="B82" s="116">
        <v>13</v>
      </c>
      <c r="C82" s="119" t="s">
        <v>187</v>
      </c>
      <c r="D82" s="118">
        <v>19.920000000000002</v>
      </c>
      <c r="E82" s="113">
        <v>8800</v>
      </c>
      <c r="F82" s="113">
        <v>13</v>
      </c>
    </row>
    <row r="83" spans="2:8" s="97" customFormat="1" ht="15" thickBot="1">
      <c r="B83" s="116">
        <v>14</v>
      </c>
      <c r="C83" s="119" t="s">
        <v>202</v>
      </c>
      <c r="D83" s="118">
        <v>19.690000000000001</v>
      </c>
      <c r="E83" s="113">
        <v>7332</v>
      </c>
      <c r="F83" s="113">
        <v>26</v>
      </c>
    </row>
    <row r="84" spans="2:8" s="97" customFormat="1" ht="15" thickBot="1">
      <c r="B84" s="116">
        <v>15</v>
      </c>
      <c r="C84" s="119" t="s">
        <v>204</v>
      </c>
      <c r="D84" s="118">
        <v>-17.78</v>
      </c>
      <c r="E84" s="113">
        <v>4398</v>
      </c>
      <c r="F84" s="113">
        <v>11</v>
      </c>
    </row>
    <row r="85" spans="2:8" s="97" customFormat="1" ht="15" thickBot="1">
      <c r="B85" s="116">
        <v>16</v>
      </c>
      <c r="C85" s="119" t="s">
        <v>207</v>
      </c>
      <c r="D85" s="118">
        <v>11.3</v>
      </c>
      <c r="E85" s="113">
        <v>4986</v>
      </c>
      <c r="F85" s="113">
        <v>29</v>
      </c>
    </row>
    <row r="86" spans="2:8" s="97" customFormat="1" ht="15" thickBot="1">
      <c r="B86" s="116">
        <v>17</v>
      </c>
      <c r="C86" s="119" t="s">
        <v>209</v>
      </c>
      <c r="D86" s="118">
        <v>3.3</v>
      </c>
      <c r="E86" s="113">
        <v>11626</v>
      </c>
      <c r="F86" s="113">
        <v>267</v>
      </c>
    </row>
    <row r="87" spans="2:8" s="97" customFormat="1" ht="15" thickBot="1">
      <c r="B87" s="116">
        <v>18</v>
      </c>
      <c r="C87" s="119" t="s">
        <v>211</v>
      </c>
      <c r="D87" s="118">
        <v>17.920000000000002</v>
      </c>
      <c r="E87" s="113">
        <v>7075</v>
      </c>
      <c r="F87" s="113">
        <v>27</v>
      </c>
    </row>
    <row r="88" spans="2:8" s="97" customFormat="1" ht="15" thickBot="1">
      <c r="B88" s="116">
        <v>19</v>
      </c>
      <c r="C88" s="119" t="s">
        <v>216</v>
      </c>
      <c r="D88" s="118">
        <v>8.14</v>
      </c>
      <c r="E88" s="113">
        <v>5972</v>
      </c>
      <c r="F88" s="113">
        <v>6</v>
      </c>
    </row>
    <row r="89" spans="2:8" s="97" customFormat="1" ht="15" thickBot="1">
      <c r="B89" s="116">
        <v>20</v>
      </c>
      <c r="C89" s="119" t="s">
        <v>222</v>
      </c>
      <c r="D89" s="118">
        <v>5.36</v>
      </c>
      <c r="E89" s="113">
        <v>6965</v>
      </c>
      <c r="F89" s="113">
        <v>11</v>
      </c>
    </row>
    <row r="90" spans="2:8" s="129" customFormat="1" ht="15.75" thickBot="1">
      <c r="B90" s="127"/>
      <c r="C90" s="128" t="s">
        <v>379</v>
      </c>
      <c r="D90" s="128"/>
      <c r="E90" s="125">
        <f>SUM(E70:E89)</f>
        <v>1858582</v>
      </c>
      <c r="F90" s="125">
        <f>SUM(F70:F89)</f>
        <v>2864</v>
      </c>
      <c r="G90" s="126"/>
      <c r="H90" s="126"/>
    </row>
    <row r="91" spans="2:8" ht="15" thickBot="1"/>
    <row r="92" spans="2:8" ht="15" thickBot="1">
      <c r="B92" s="475" t="s">
        <v>387</v>
      </c>
      <c r="C92" s="475"/>
      <c r="D92" s="475"/>
    </row>
    <row r="93" spans="2:8" s="97" customFormat="1" ht="15" thickBot="1">
      <c r="B93" s="107">
        <v>1</v>
      </c>
      <c r="C93" s="95" t="s">
        <v>64</v>
      </c>
      <c r="D93" s="96" t="s">
        <v>69</v>
      </c>
      <c r="E93" s="110"/>
      <c r="F93" s="110"/>
    </row>
    <row r="94" spans="2:8" s="97" customFormat="1" ht="15" thickBot="1">
      <c r="B94" s="107">
        <v>2</v>
      </c>
      <c r="C94" s="102" t="s">
        <v>229</v>
      </c>
      <c r="D94" s="100" t="s">
        <v>69</v>
      </c>
      <c r="E94" s="110"/>
      <c r="F94" s="110"/>
    </row>
    <row r="95" spans="2:8" s="97" customFormat="1" ht="15" thickBot="1">
      <c r="B95" s="107">
        <v>3</v>
      </c>
      <c r="C95" s="95" t="s">
        <v>235</v>
      </c>
      <c r="D95" s="96" t="s">
        <v>69</v>
      </c>
      <c r="E95" s="110"/>
      <c r="F95" s="110"/>
    </row>
    <row r="96" spans="2:8" s="97" customFormat="1" ht="15" thickBot="1">
      <c r="B96" s="107">
        <v>4</v>
      </c>
      <c r="C96" s="102" t="s">
        <v>237</v>
      </c>
      <c r="D96" s="100" t="s">
        <v>69</v>
      </c>
      <c r="E96" s="110"/>
      <c r="F96" s="110"/>
    </row>
    <row r="97" spans="1:6" s="97" customFormat="1" ht="15" thickBot="1">
      <c r="B97" s="107">
        <v>5</v>
      </c>
      <c r="C97" s="103" t="s">
        <v>240</v>
      </c>
      <c r="D97" s="104" t="s">
        <v>69</v>
      </c>
      <c r="E97" s="110"/>
      <c r="F97" s="110"/>
    </row>
    <row r="98" spans="1:6" s="97" customFormat="1" ht="15" thickBot="1">
      <c r="B98" s="107">
        <v>6</v>
      </c>
      <c r="C98" s="106" t="s">
        <v>253</v>
      </c>
      <c r="D98" s="105" t="s">
        <v>69</v>
      </c>
      <c r="E98" s="110"/>
      <c r="F98" s="110"/>
    </row>
    <row r="99" spans="1:6" s="97" customFormat="1" ht="15" thickBot="1">
      <c r="B99" s="107">
        <v>7</v>
      </c>
      <c r="C99" s="98" t="s">
        <v>256</v>
      </c>
      <c r="D99" s="96" t="s">
        <v>69</v>
      </c>
      <c r="E99" s="110"/>
      <c r="F99" s="110"/>
    </row>
    <row r="100" spans="1:6" s="97" customFormat="1" ht="15" thickBot="1">
      <c r="B100" s="107">
        <v>8</v>
      </c>
      <c r="C100" s="98" t="s">
        <v>224</v>
      </c>
      <c r="D100" s="96" t="s">
        <v>69</v>
      </c>
      <c r="E100" s="110"/>
      <c r="F100" s="110"/>
    </row>
    <row r="101" spans="1:6" s="97" customFormat="1" ht="15" thickBot="1">
      <c r="B101" s="107">
        <v>9</v>
      </c>
      <c r="C101" s="99" t="s">
        <v>230</v>
      </c>
      <c r="D101" s="100" t="s">
        <v>69</v>
      </c>
      <c r="E101" s="110"/>
      <c r="F101" s="110"/>
    </row>
    <row r="102" spans="1:6" s="97" customFormat="1" ht="15" thickBot="1">
      <c r="B102" s="107">
        <v>10</v>
      </c>
      <c r="C102" s="98" t="s">
        <v>232</v>
      </c>
      <c r="D102" s="96" t="s">
        <v>69</v>
      </c>
      <c r="E102" s="110"/>
      <c r="F102" s="110"/>
    </row>
    <row r="103" spans="1:6" s="97" customFormat="1" ht="15" thickBot="1">
      <c r="B103" s="107">
        <v>11</v>
      </c>
      <c r="C103" s="99" t="s">
        <v>245</v>
      </c>
      <c r="D103" s="100" t="s">
        <v>69</v>
      </c>
      <c r="E103" s="110"/>
      <c r="F103" s="110"/>
    </row>
    <row r="104" spans="1:6" s="97" customFormat="1" ht="15" thickBot="1">
      <c r="B104" s="107">
        <v>12</v>
      </c>
      <c r="C104" s="98" t="s">
        <v>228</v>
      </c>
      <c r="D104" s="96" t="s">
        <v>69</v>
      </c>
      <c r="E104" s="110"/>
      <c r="F104" s="110"/>
    </row>
    <row r="105" spans="1:6" s="97" customFormat="1" ht="15" thickBot="1">
      <c r="B105" s="107">
        <v>13</v>
      </c>
      <c r="C105" s="99" t="s">
        <v>251</v>
      </c>
      <c r="D105" s="100" t="s">
        <v>69</v>
      </c>
      <c r="E105" s="110"/>
      <c r="F105" s="110"/>
    </row>
    <row r="106" spans="1:6" s="97" customFormat="1" ht="15" thickBot="1">
      <c r="B106" s="107">
        <v>14</v>
      </c>
      <c r="C106" s="98" t="s">
        <v>258</v>
      </c>
      <c r="D106" s="96" t="s">
        <v>69</v>
      </c>
      <c r="E106" s="110"/>
      <c r="F106" s="110"/>
    </row>
    <row r="107" spans="1:6" s="97" customFormat="1" ht="15" thickBot="1">
      <c r="B107" s="107">
        <v>15</v>
      </c>
      <c r="C107" s="99" t="s">
        <v>261</v>
      </c>
      <c r="D107" s="100" t="s">
        <v>69</v>
      </c>
      <c r="E107" s="110"/>
      <c r="F107" s="110"/>
    </row>
    <row r="108" spans="1:6" ht="15" thickBot="1"/>
    <row r="109" spans="1:6" ht="15" thickBot="1">
      <c r="A109" s="134" t="s">
        <v>386</v>
      </c>
      <c r="B109" s="93">
        <f>B16+B30+B66+B89+B107</f>
        <v>92</v>
      </c>
      <c r="E109" s="135">
        <f>E17+E31+E67+E90</f>
        <v>21917181.496975001</v>
      </c>
      <c r="F109" s="135">
        <f>F17+F31+F67+F90</f>
        <v>65991</v>
      </c>
    </row>
  </sheetData>
  <mergeCells count="5">
    <mergeCell ref="B2:D2"/>
    <mergeCell ref="B33:D33"/>
    <mergeCell ref="B69:D69"/>
    <mergeCell ref="B92:D92"/>
    <mergeCell ref="B20:D2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Sheet1</vt:lpstr>
      <vt:lpstr>Sheet2</vt:lpstr>
      <vt:lpstr>Sheet3</vt:lpstr>
      <vt:lpstr>Sheet4</vt:lpstr>
      <vt:lpstr>Sheet5</vt:lpstr>
      <vt:lpstr>Sheet6</vt:lpstr>
      <vt:lpstr>Sheet1!Print_Area</vt:lpstr>
      <vt:lpstr>Sheet2!Print_Area</vt:lpstr>
      <vt:lpstr>Sheet3!Print_Area</vt:lpstr>
      <vt:lpstr>Sheet4!Print_Area</vt:lpstr>
      <vt:lpstr>Sheet1!Print_Titles</vt:lpstr>
      <vt:lpstr>Sheet2!Print_Titles</vt:lpstr>
      <vt:lpstr>Sheet3!Print_Titles</vt:lpstr>
      <vt:lpstr>Sheet4!Print_Titles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2013-06-19T15:31:59Z</dcterms:modified>
</cp:coreProperties>
</file>