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filterPrivacy="1" defaultThemeVersion="124226"/>
  <bookViews>
    <workbookView xWindow="240" yWindow="105" windowWidth="14805" windowHeight="8010" activeTab="3"/>
  </bookViews>
  <sheets>
    <sheet name="sheet1" sheetId="7" r:id="rId1"/>
    <sheet name="Sheet2" sheetId="2" r:id="rId2"/>
    <sheet name="Sheet3" sheetId="3" r:id="rId3"/>
    <sheet name="Sheet4" sheetId="4" r:id="rId4"/>
  </sheets>
  <definedNames>
    <definedName name="_xlnm._FilterDatabase" localSheetId="1" hidden="1">Sheet2!#REF!</definedName>
    <definedName name="_xlnm._FilterDatabase" localSheetId="2" hidden="1">Sheet3!#REF!</definedName>
    <definedName name="_xlnm._FilterDatabase" localSheetId="3" hidden="1">Sheet4!#REF!</definedName>
    <definedName name="_xlnm.Print_Area" localSheetId="0">sheet1!$E$2:$Y$102</definedName>
    <definedName name="_xlnm.Print_Area" localSheetId="1">Sheet2!$B$2:$J$107</definedName>
    <definedName name="_xlnm.Print_Area" localSheetId="2">Sheet3!$A$2:$P$105</definedName>
    <definedName name="_xlnm.Print_Area" localSheetId="3">Sheet4!$A$2:$M$110</definedName>
    <definedName name="_xlnm.Print_Titles" localSheetId="0">sheet1!$2:$3</definedName>
    <definedName name="_xlnm.Print_Titles" localSheetId="1">Sheet2!$2:$6</definedName>
    <definedName name="_xlnm.Print_Titles" localSheetId="2">Sheet3!$2:$5</definedName>
    <definedName name="_xlnm.Print_Titles" localSheetId="3">Sheet4!$2:$4</definedName>
  </definedNames>
  <calcPr calcId="125725"/>
</workbook>
</file>

<file path=xl/calcChain.xml><?xml version="1.0" encoding="utf-8"?>
<calcChain xmlns="http://schemas.openxmlformats.org/spreadsheetml/2006/main">
  <c r="G32" i="2"/>
  <c r="G7"/>
  <c r="O37" l="1"/>
  <c r="N37"/>
  <c r="M37"/>
  <c r="L37"/>
  <c r="K37"/>
  <c r="M42"/>
  <c r="N42"/>
  <c r="O42"/>
  <c r="Z31" i="7" l="1"/>
  <c r="AA31" s="1"/>
  <c r="AB31"/>
  <c r="AC31" s="1"/>
  <c r="AB32"/>
  <c r="AC32" s="1"/>
  <c r="Z32"/>
  <c r="AA32" s="1"/>
  <c r="G15" i="2"/>
  <c r="G11"/>
  <c r="M11" s="1"/>
  <c r="I47"/>
  <c r="O73"/>
  <c r="N73"/>
  <c r="M73"/>
  <c r="L73"/>
  <c r="K73"/>
  <c r="O43"/>
  <c r="N43"/>
  <c r="M43"/>
  <c r="L43"/>
  <c r="K43"/>
  <c r="O14"/>
  <c r="N14"/>
  <c r="M14"/>
  <c r="L14"/>
  <c r="K14"/>
  <c r="O83"/>
  <c r="O64"/>
  <c r="O72"/>
  <c r="O68"/>
  <c r="O66"/>
  <c r="O51"/>
  <c r="O92"/>
  <c r="O86"/>
  <c r="O85"/>
  <c r="O80"/>
  <c r="O84"/>
  <c r="O61"/>
  <c r="O56"/>
  <c r="O54"/>
  <c r="O57"/>
  <c r="O89"/>
  <c r="O87"/>
  <c r="O74"/>
  <c r="O69"/>
  <c r="O53"/>
  <c r="O95"/>
  <c r="O96"/>
  <c r="O90"/>
  <c r="O78"/>
  <c r="O82"/>
  <c r="O77"/>
  <c r="O59"/>
  <c r="O93"/>
  <c r="O99"/>
  <c r="O65"/>
  <c r="O55"/>
  <c r="O98"/>
  <c r="O81"/>
  <c r="O88"/>
  <c r="O100"/>
  <c r="O62"/>
  <c r="O75"/>
  <c r="O103"/>
  <c r="O60"/>
  <c r="O91"/>
  <c r="O94"/>
  <c r="O102"/>
  <c r="O97"/>
  <c r="O76"/>
  <c r="O71"/>
  <c r="O79"/>
  <c r="O58"/>
  <c r="O52"/>
  <c r="O70"/>
  <c r="O67"/>
  <c r="O101"/>
  <c r="O63"/>
  <c r="N83"/>
  <c r="N64"/>
  <c r="N72"/>
  <c r="N68"/>
  <c r="N66"/>
  <c r="N51"/>
  <c r="N92"/>
  <c r="N86"/>
  <c r="N85"/>
  <c r="N80"/>
  <c r="N84"/>
  <c r="N61"/>
  <c r="N56"/>
  <c r="N54"/>
  <c r="N57"/>
  <c r="N89"/>
  <c r="N87"/>
  <c r="N74"/>
  <c r="N69"/>
  <c r="N53"/>
  <c r="N95"/>
  <c r="N96"/>
  <c r="N90"/>
  <c r="N78"/>
  <c r="N82"/>
  <c r="N77"/>
  <c r="N59"/>
  <c r="N93"/>
  <c r="N99"/>
  <c r="N65"/>
  <c r="N55"/>
  <c r="N98"/>
  <c r="N81"/>
  <c r="N88"/>
  <c r="N100"/>
  <c r="N62"/>
  <c r="N75"/>
  <c r="N103"/>
  <c r="N60"/>
  <c r="N91"/>
  <c r="N94"/>
  <c r="N102"/>
  <c r="N97"/>
  <c r="N76"/>
  <c r="N71"/>
  <c r="N79"/>
  <c r="N58"/>
  <c r="N52"/>
  <c r="N70"/>
  <c r="N67"/>
  <c r="N101"/>
  <c r="N63"/>
  <c r="M83"/>
  <c r="M64"/>
  <c r="M72"/>
  <c r="M68"/>
  <c r="M66"/>
  <c r="M51"/>
  <c r="M92"/>
  <c r="M86"/>
  <c r="M85"/>
  <c r="M80"/>
  <c r="M84"/>
  <c r="M61"/>
  <c r="M56"/>
  <c r="M54"/>
  <c r="M57"/>
  <c r="M89"/>
  <c r="M87"/>
  <c r="M74"/>
  <c r="M69"/>
  <c r="M53"/>
  <c r="M95"/>
  <c r="M96"/>
  <c r="M90"/>
  <c r="M78"/>
  <c r="M82"/>
  <c r="M77"/>
  <c r="M59"/>
  <c r="M93"/>
  <c r="M99"/>
  <c r="M65"/>
  <c r="M55"/>
  <c r="M98"/>
  <c r="M81"/>
  <c r="M88"/>
  <c r="M100"/>
  <c r="M62"/>
  <c r="M75"/>
  <c r="M103"/>
  <c r="M60"/>
  <c r="M91"/>
  <c r="M94"/>
  <c r="M102"/>
  <c r="M97"/>
  <c r="M76"/>
  <c r="M71"/>
  <c r="M79"/>
  <c r="M58"/>
  <c r="M52"/>
  <c r="M70"/>
  <c r="M67"/>
  <c r="M101"/>
  <c r="M63"/>
  <c r="L83"/>
  <c r="L64"/>
  <c r="L72"/>
  <c r="L68"/>
  <c r="L66"/>
  <c r="L51"/>
  <c r="L92"/>
  <c r="L86"/>
  <c r="L85"/>
  <c r="L80"/>
  <c r="L84"/>
  <c r="L61"/>
  <c r="L56"/>
  <c r="L54"/>
  <c r="L57"/>
  <c r="L89"/>
  <c r="L87"/>
  <c r="L74"/>
  <c r="L69"/>
  <c r="L53"/>
  <c r="L95"/>
  <c r="L96"/>
  <c r="L90"/>
  <c r="L78"/>
  <c r="L82"/>
  <c r="L77"/>
  <c r="L59"/>
  <c r="L93"/>
  <c r="L99"/>
  <c r="L65"/>
  <c r="L55"/>
  <c r="L98"/>
  <c r="L81"/>
  <c r="L88"/>
  <c r="L100"/>
  <c r="L62"/>
  <c r="L75"/>
  <c r="L103"/>
  <c r="L60"/>
  <c r="L91"/>
  <c r="L94"/>
  <c r="L102"/>
  <c r="L97"/>
  <c r="L76"/>
  <c r="L71"/>
  <c r="L79"/>
  <c r="L58"/>
  <c r="L52"/>
  <c r="L70"/>
  <c r="L67"/>
  <c r="L101"/>
  <c r="L63"/>
  <c r="K83"/>
  <c r="K64"/>
  <c r="K72"/>
  <c r="K68"/>
  <c r="K66"/>
  <c r="K51"/>
  <c r="K92"/>
  <c r="K86"/>
  <c r="K85"/>
  <c r="K80"/>
  <c r="K84"/>
  <c r="K61"/>
  <c r="K56"/>
  <c r="K54"/>
  <c r="K57"/>
  <c r="K89"/>
  <c r="K87"/>
  <c r="K74"/>
  <c r="K69"/>
  <c r="K53"/>
  <c r="K95"/>
  <c r="K96"/>
  <c r="K90"/>
  <c r="K78"/>
  <c r="K82"/>
  <c r="K77"/>
  <c r="K59"/>
  <c r="K93"/>
  <c r="K99"/>
  <c r="K65"/>
  <c r="K55"/>
  <c r="K98"/>
  <c r="K81"/>
  <c r="K88"/>
  <c r="K100"/>
  <c r="K62"/>
  <c r="K75"/>
  <c r="K103"/>
  <c r="K60"/>
  <c r="K91"/>
  <c r="K94"/>
  <c r="K102"/>
  <c r="K97"/>
  <c r="K76"/>
  <c r="K71"/>
  <c r="K79"/>
  <c r="K58"/>
  <c r="K52"/>
  <c r="K70"/>
  <c r="K67"/>
  <c r="K101"/>
  <c r="K63"/>
  <c r="O44"/>
  <c r="O47"/>
  <c r="O45"/>
  <c r="O46"/>
  <c r="N44"/>
  <c r="N47"/>
  <c r="N45"/>
  <c r="N46"/>
  <c r="M44"/>
  <c r="M47"/>
  <c r="M45"/>
  <c r="M46"/>
  <c r="L44"/>
  <c r="L42"/>
  <c r="L47"/>
  <c r="L45"/>
  <c r="L46"/>
  <c r="K44"/>
  <c r="K42"/>
  <c r="K47"/>
  <c r="K45"/>
  <c r="K46"/>
  <c r="O35"/>
  <c r="O39"/>
  <c r="O36"/>
  <c r="O38"/>
  <c r="O40"/>
  <c r="O34"/>
  <c r="N35"/>
  <c r="N39"/>
  <c r="N36"/>
  <c r="N38"/>
  <c r="N40"/>
  <c r="N34"/>
  <c r="M35"/>
  <c r="M39"/>
  <c r="M36"/>
  <c r="M38"/>
  <c r="M40"/>
  <c r="M34"/>
  <c r="L35"/>
  <c r="L39"/>
  <c r="L36"/>
  <c r="L38"/>
  <c r="L40"/>
  <c r="L34"/>
  <c r="K35"/>
  <c r="K39"/>
  <c r="K36"/>
  <c r="K38"/>
  <c r="K40"/>
  <c r="K34"/>
  <c r="O9"/>
  <c r="O8"/>
  <c r="O21"/>
  <c r="O22"/>
  <c r="O16"/>
  <c r="O23"/>
  <c r="O24"/>
  <c r="O17"/>
  <c r="O18"/>
  <c r="O25"/>
  <c r="O26"/>
  <c r="O27"/>
  <c r="O28"/>
  <c r="O20"/>
  <c r="O19"/>
  <c r="O29"/>
  <c r="O12"/>
  <c r="O30"/>
  <c r="O11"/>
  <c r="O10"/>
  <c r="O15"/>
  <c r="O31"/>
  <c r="O7"/>
  <c r="O32"/>
  <c r="O13"/>
  <c r="N9"/>
  <c r="N8"/>
  <c r="N21"/>
  <c r="N22"/>
  <c r="N16"/>
  <c r="N23"/>
  <c r="N24"/>
  <c r="N17"/>
  <c r="N18"/>
  <c r="N25"/>
  <c r="N26"/>
  <c r="N27"/>
  <c r="N28"/>
  <c r="N20"/>
  <c r="N19"/>
  <c r="N29"/>
  <c r="N12"/>
  <c r="N30"/>
  <c r="N11"/>
  <c r="N10"/>
  <c r="N15"/>
  <c r="N31"/>
  <c r="N7"/>
  <c r="N32"/>
  <c r="N13"/>
  <c r="M9"/>
  <c r="M8"/>
  <c r="M21"/>
  <c r="M22"/>
  <c r="M16"/>
  <c r="M23"/>
  <c r="M24"/>
  <c r="M17"/>
  <c r="M18"/>
  <c r="M25"/>
  <c r="M26"/>
  <c r="M27"/>
  <c r="M28"/>
  <c r="M20"/>
  <c r="M19"/>
  <c r="M29"/>
  <c r="M12"/>
  <c r="M30"/>
  <c r="M10"/>
  <c r="M15"/>
  <c r="M31"/>
  <c r="M7"/>
  <c r="M32"/>
  <c r="M13"/>
  <c r="L9"/>
  <c r="L8"/>
  <c r="L21"/>
  <c r="L22"/>
  <c r="L16"/>
  <c r="L23"/>
  <c r="L24"/>
  <c r="L17"/>
  <c r="L18"/>
  <c r="L25"/>
  <c r="L26"/>
  <c r="L27"/>
  <c r="L28"/>
  <c r="L20"/>
  <c r="L19"/>
  <c r="L29"/>
  <c r="L12"/>
  <c r="L30"/>
  <c r="L11"/>
  <c r="L10"/>
  <c r="L15"/>
  <c r="L31"/>
  <c r="L7"/>
  <c r="L32"/>
  <c r="L13"/>
  <c r="K9"/>
  <c r="K8"/>
  <c r="K21"/>
  <c r="K22"/>
  <c r="K16"/>
  <c r="K23"/>
  <c r="K24"/>
  <c r="K17"/>
  <c r="K18"/>
  <c r="K25"/>
  <c r="K26"/>
  <c r="K27"/>
  <c r="K28"/>
  <c r="K20"/>
  <c r="K19"/>
  <c r="K29"/>
  <c r="K12"/>
  <c r="K30"/>
  <c r="K11"/>
  <c r="K10"/>
  <c r="K15"/>
  <c r="K31"/>
  <c r="K7"/>
  <c r="K32"/>
  <c r="K13"/>
  <c r="K41" l="1"/>
  <c r="L41"/>
  <c r="M41"/>
  <c r="N41"/>
  <c r="O41"/>
  <c r="M48"/>
  <c r="L33"/>
  <c r="L104"/>
  <c r="L48"/>
  <c r="K104"/>
  <c r="O104"/>
  <c r="O48"/>
  <c r="K48"/>
  <c r="N48"/>
  <c r="K33"/>
  <c r="O33"/>
  <c r="N104"/>
  <c r="M104"/>
  <c r="N33"/>
  <c r="M33"/>
  <c r="X102" i="7"/>
  <c r="AB40"/>
  <c r="AC40" s="1"/>
  <c r="AB41"/>
  <c r="AC41" s="1"/>
  <c r="AB42"/>
  <c r="AC42" s="1"/>
  <c r="AB43"/>
  <c r="AC43" s="1"/>
  <c r="AB44"/>
  <c r="AC44" s="1"/>
  <c r="AB39"/>
  <c r="AC39" s="1"/>
  <c r="AC30"/>
  <c r="AB49"/>
  <c r="AC49" s="1"/>
  <c r="AB50"/>
  <c r="AC50" s="1"/>
  <c r="AB51"/>
  <c r="AC51" s="1"/>
  <c r="AB52"/>
  <c r="AC52" s="1"/>
  <c r="AB53"/>
  <c r="AC53" s="1"/>
  <c r="AB54"/>
  <c r="AC54" s="1"/>
  <c r="AB55"/>
  <c r="AC55" s="1"/>
  <c r="AB56"/>
  <c r="AC56" s="1"/>
  <c r="AB57"/>
  <c r="AC57" s="1"/>
  <c r="AB58"/>
  <c r="AC58" s="1"/>
  <c r="AB59"/>
  <c r="AC59" s="1"/>
  <c r="AB60"/>
  <c r="AC60" s="1"/>
  <c r="AB61"/>
  <c r="AC61" s="1"/>
  <c r="AB62"/>
  <c r="AC62" s="1"/>
  <c r="AB63"/>
  <c r="AC63" s="1"/>
  <c r="AB64"/>
  <c r="AC64" s="1"/>
  <c r="AB65"/>
  <c r="AC65" s="1"/>
  <c r="AB66"/>
  <c r="AC66" s="1"/>
  <c r="AB67"/>
  <c r="AC67" s="1"/>
  <c r="AB68"/>
  <c r="AC68" s="1"/>
  <c r="AB69"/>
  <c r="AC69" s="1"/>
  <c r="AB70"/>
  <c r="AC70" s="1"/>
  <c r="AB71"/>
  <c r="AC71" s="1"/>
  <c r="AB72"/>
  <c r="AC72" s="1"/>
  <c r="AB73"/>
  <c r="AC73" s="1"/>
  <c r="AB74"/>
  <c r="AC74" s="1"/>
  <c r="AB75"/>
  <c r="AC75" s="1"/>
  <c r="AB76"/>
  <c r="AC76" s="1"/>
  <c r="AB77"/>
  <c r="AC77" s="1"/>
  <c r="AB78"/>
  <c r="AC78" s="1"/>
  <c r="AB79"/>
  <c r="AC79" s="1"/>
  <c r="AB80"/>
  <c r="AC80" s="1"/>
  <c r="AB81"/>
  <c r="AC81" s="1"/>
  <c r="AB82"/>
  <c r="AC82" s="1"/>
  <c r="AB83"/>
  <c r="AC83" s="1"/>
  <c r="AB84"/>
  <c r="AC84" s="1"/>
  <c r="AB85"/>
  <c r="AC85" s="1"/>
  <c r="AB86"/>
  <c r="AC86" s="1"/>
  <c r="AB87"/>
  <c r="AC87" s="1"/>
  <c r="AB88"/>
  <c r="AC88" s="1"/>
  <c r="AB89"/>
  <c r="AC89" s="1"/>
  <c r="AB90"/>
  <c r="AC90" s="1"/>
  <c r="AB91"/>
  <c r="AC91" s="1"/>
  <c r="AB92"/>
  <c r="AC92" s="1"/>
  <c r="AB93"/>
  <c r="AC93" s="1"/>
  <c r="AB94"/>
  <c r="AC94" s="1"/>
  <c r="AB95"/>
  <c r="AC95" s="1"/>
  <c r="AB96"/>
  <c r="AC96" s="1"/>
  <c r="AB97"/>
  <c r="AC97" s="1"/>
  <c r="AB98"/>
  <c r="AC98" s="1"/>
  <c r="AB99"/>
  <c r="AC99" s="1"/>
  <c r="AB100"/>
  <c r="AC100" s="1"/>
  <c r="AB48"/>
  <c r="AC48" s="1"/>
  <c r="AB46"/>
  <c r="AC46" s="1"/>
  <c r="AB33"/>
  <c r="AC33" s="1"/>
  <c r="AB34"/>
  <c r="AC34" s="1"/>
  <c r="AB35"/>
  <c r="AC35" s="1"/>
  <c r="AB36"/>
  <c r="AC36" s="1"/>
  <c r="AB37"/>
  <c r="AC37" s="1"/>
  <c r="AB5"/>
  <c r="AC5" s="1"/>
  <c r="AB6"/>
  <c r="AC6" s="1"/>
  <c r="AB7"/>
  <c r="AC7" s="1"/>
  <c r="AB8"/>
  <c r="AC8" s="1"/>
  <c r="AB9"/>
  <c r="AC9" s="1"/>
  <c r="AB10"/>
  <c r="AC10" s="1"/>
  <c r="AB11"/>
  <c r="AC11" s="1"/>
  <c r="AB12"/>
  <c r="AC12" s="1"/>
  <c r="AB13"/>
  <c r="AC13" s="1"/>
  <c r="AB14"/>
  <c r="AC14" s="1"/>
  <c r="AB15"/>
  <c r="AC15" s="1"/>
  <c r="AB16"/>
  <c r="AC16" s="1"/>
  <c r="AB17"/>
  <c r="AC17" s="1"/>
  <c r="AB18"/>
  <c r="AC18" s="1"/>
  <c r="AB19"/>
  <c r="AC19" s="1"/>
  <c r="AB20"/>
  <c r="AC20" s="1"/>
  <c r="AB21"/>
  <c r="AC21" s="1"/>
  <c r="AB22"/>
  <c r="AC22" s="1"/>
  <c r="AB23"/>
  <c r="AC23" s="1"/>
  <c r="AB24"/>
  <c r="AC24" s="1"/>
  <c r="AB25"/>
  <c r="AC25" s="1"/>
  <c r="AB26"/>
  <c r="AC26" s="1"/>
  <c r="AB27"/>
  <c r="AC27" s="1"/>
  <c r="AB28"/>
  <c r="AC28" s="1"/>
  <c r="AB29"/>
  <c r="AC29" s="1"/>
  <c r="AB4"/>
  <c r="AC4" s="1"/>
  <c r="X101"/>
  <c r="X45"/>
  <c r="X38"/>
  <c r="X30"/>
  <c r="AC101" l="1"/>
  <c r="L105" i="2"/>
  <c r="O105"/>
  <c r="K105"/>
  <c r="N105"/>
  <c r="M105"/>
  <c r="AB101" i="7"/>
  <c r="AA46"/>
  <c r="Z49"/>
  <c r="AA49" s="1"/>
  <c r="Z50"/>
  <c r="AA50" s="1"/>
  <c r="Z51"/>
  <c r="AA51" s="1"/>
  <c r="Z52"/>
  <c r="AA52" s="1"/>
  <c r="Z53"/>
  <c r="AA53" s="1"/>
  <c r="Z54"/>
  <c r="AA54" s="1"/>
  <c r="Z55"/>
  <c r="AA55" s="1"/>
  <c r="Z56"/>
  <c r="AA56" s="1"/>
  <c r="Z57"/>
  <c r="AA57" s="1"/>
  <c r="Z58"/>
  <c r="AA58" s="1"/>
  <c r="Z59"/>
  <c r="AA59" s="1"/>
  <c r="Z60"/>
  <c r="AA60" s="1"/>
  <c r="Z61"/>
  <c r="AA61" s="1"/>
  <c r="Z62"/>
  <c r="AA62" s="1"/>
  <c r="Z63"/>
  <c r="AA63" s="1"/>
  <c r="Z64"/>
  <c r="AA64" s="1"/>
  <c r="Z65"/>
  <c r="AA65" s="1"/>
  <c r="Z66"/>
  <c r="AA66" s="1"/>
  <c r="Z67"/>
  <c r="AA67" s="1"/>
  <c r="Z68"/>
  <c r="AA68" s="1"/>
  <c r="Z69"/>
  <c r="AA69" s="1"/>
  <c r="Z70"/>
  <c r="AA70" s="1"/>
  <c r="Z71"/>
  <c r="AA71" s="1"/>
  <c r="Z72"/>
  <c r="AA72" s="1"/>
  <c r="Z73"/>
  <c r="AA73" s="1"/>
  <c r="Z74"/>
  <c r="AA74" s="1"/>
  <c r="Z75"/>
  <c r="AA75" s="1"/>
  <c r="Z76"/>
  <c r="AA76" s="1"/>
  <c r="Z77"/>
  <c r="AA77" s="1"/>
  <c r="Z78"/>
  <c r="AA78" s="1"/>
  <c r="Z79"/>
  <c r="AA79" s="1"/>
  <c r="Z80"/>
  <c r="AA80" s="1"/>
  <c r="Z81"/>
  <c r="AA81" s="1"/>
  <c r="Z82"/>
  <c r="AA82" s="1"/>
  <c r="Z83"/>
  <c r="AA83" s="1"/>
  <c r="Z84"/>
  <c r="AA84" s="1"/>
  <c r="Z85"/>
  <c r="AA85" s="1"/>
  <c r="Z86"/>
  <c r="AA86" s="1"/>
  <c r="Z87"/>
  <c r="AA87" s="1"/>
  <c r="Z88"/>
  <c r="AA88" s="1"/>
  <c r="Z89"/>
  <c r="AA89" s="1"/>
  <c r="Z90"/>
  <c r="AA90" s="1"/>
  <c r="Z91"/>
  <c r="AA91" s="1"/>
  <c r="Z92"/>
  <c r="AA92" s="1"/>
  <c r="Z93"/>
  <c r="AA93" s="1"/>
  <c r="Z94"/>
  <c r="AA94" s="1"/>
  <c r="Z95"/>
  <c r="AA95" s="1"/>
  <c r="Z96"/>
  <c r="AA96" s="1"/>
  <c r="Z97"/>
  <c r="AA97" s="1"/>
  <c r="Z98"/>
  <c r="AA98" s="1"/>
  <c r="Z99"/>
  <c r="AA99" s="1"/>
  <c r="Z100"/>
  <c r="AA100" s="1"/>
  <c r="Z48"/>
  <c r="AA48" s="1"/>
  <c r="Z40"/>
  <c r="AA40" s="1"/>
  <c r="Z41"/>
  <c r="AA41" s="1"/>
  <c r="Z42"/>
  <c r="AA42" s="1"/>
  <c r="Z43"/>
  <c r="AA43" s="1"/>
  <c r="Z44"/>
  <c r="AA44" s="1"/>
  <c r="Z39"/>
  <c r="AA39" s="1"/>
  <c r="Z33"/>
  <c r="AA33" s="1"/>
  <c r="Z34"/>
  <c r="AA34" s="1"/>
  <c r="Z35"/>
  <c r="AA35" s="1"/>
  <c r="Z36"/>
  <c r="AA36" s="1"/>
  <c r="Z37"/>
  <c r="AA37" s="1"/>
  <c r="Z5"/>
  <c r="AA5" s="1"/>
  <c r="Z6"/>
  <c r="AA6" s="1"/>
  <c r="Z7"/>
  <c r="AA7" s="1"/>
  <c r="Z8"/>
  <c r="AA8" s="1"/>
  <c r="Z9"/>
  <c r="AA9" s="1"/>
  <c r="Z10"/>
  <c r="AA10" s="1"/>
  <c r="Z11"/>
  <c r="AA11" s="1"/>
  <c r="Z12"/>
  <c r="AA12" s="1"/>
  <c r="Z13"/>
  <c r="AA13" s="1"/>
  <c r="Z14"/>
  <c r="AA14" s="1"/>
  <c r="Z15"/>
  <c r="AA15" s="1"/>
  <c r="Z16"/>
  <c r="AA16" s="1"/>
  <c r="Z17"/>
  <c r="AA17" s="1"/>
  <c r="Z18"/>
  <c r="AA18" s="1"/>
  <c r="Z19"/>
  <c r="AA19" s="1"/>
  <c r="Z20"/>
  <c r="AA20" s="1"/>
  <c r="Z21"/>
  <c r="AA21" s="1"/>
  <c r="Z22"/>
  <c r="AA22" s="1"/>
  <c r="Z23"/>
  <c r="AA23" s="1"/>
  <c r="Z24"/>
  <c r="AA24" s="1"/>
  <c r="Z25"/>
  <c r="AA25" s="1"/>
  <c r="Z26"/>
  <c r="AA26" s="1"/>
  <c r="Z27"/>
  <c r="AA27" s="1"/>
  <c r="Z28"/>
  <c r="AA28" s="1"/>
  <c r="Z29"/>
  <c r="AA29" s="1"/>
  <c r="Z4"/>
  <c r="AA4" s="1"/>
  <c r="AA38" l="1"/>
  <c r="AA30"/>
  <c r="AA45"/>
  <c r="AA101"/>
</calcChain>
</file>

<file path=xl/sharedStrings.xml><?xml version="1.0" encoding="utf-8"?>
<sst xmlns="http://schemas.openxmlformats.org/spreadsheetml/2006/main" count="842" uniqueCount="389">
  <si>
    <t>رديف</t>
  </si>
  <si>
    <t>نام صندوق سرمایه گذاری</t>
  </si>
  <si>
    <t>نام مدیر</t>
  </si>
  <si>
    <t>نوع صندوق</t>
  </si>
  <si>
    <t>نرخ سود - تضمین شده یا پیش بینی شده</t>
  </si>
  <si>
    <t>تاریخ آغاز فعالیت</t>
  </si>
  <si>
    <t>عمر صندوق (به ماه)</t>
  </si>
  <si>
    <t>تعداد واحدهاي سرمايه گذاري صندوق</t>
  </si>
  <si>
    <t>سقف واحدهای سرمایه گذاری صندوق</t>
  </si>
  <si>
    <t>ارزش خالص هر واحد سرمايه گذاري(ريال)</t>
  </si>
  <si>
    <t>بازده صندوق در  ماه گذشته (%)</t>
  </si>
  <si>
    <t>بازده صندوق در سال گذشته (%)</t>
  </si>
  <si>
    <t>بازده صندوق از ابتداي تأسيس صندوق تاکنون (%)</t>
  </si>
  <si>
    <t>تعداد سرمايه گذاران حقيقي</t>
  </si>
  <si>
    <t>تملك از كل سرمايه گذاران حقيقي(%)</t>
  </si>
  <si>
    <t>تعداد سرمايه گذاران حقوقي</t>
  </si>
  <si>
    <t>تملك از كل سرمايه گذاران حقوقي(%)</t>
  </si>
  <si>
    <t xml:space="preserve">جمع سرمايه گذاران </t>
  </si>
  <si>
    <t>کارآفرین</t>
  </si>
  <si>
    <t>کارگزاری بانک کارآفرین</t>
  </si>
  <si>
    <t>در اوراق بهادار با درآمد ثابت و با تضمین سود</t>
  </si>
  <si>
    <t>1386/04/23</t>
  </si>
  <si>
    <t>امين صبار (امین گلوبال)</t>
  </si>
  <si>
    <t>تأمین سرمایه امین</t>
  </si>
  <si>
    <t>در اوراق بهادار با درآمد ثابت و با پیش بینی سود</t>
  </si>
  <si>
    <t>1388/04/02</t>
  </si>
  <si>
    <t>نوين سامان</t>
  </si>
  <si>
    <t>تأمین سرمایه نوین</t>
  </si>
  <si>
    <t>1388/10/21</t>
  </si>
  <si>
    <t>آتيه نوين</t>
  </si>
  <si>
    <t>1388/12/26</t>
  </si>
  <si>
    <t>امین ملت</t>
  </si>
  <si>
    <t>1389/02/19</t>
  </si>
  <si>
    <t xml:space="preserve">یکم کارگزاری بانک کشاورزي </t>
  </si>
  <si>
    <t>کارگزاری بانک کشاورزی</t>
  </si>
  <si>
    <t>1389/12/25</t>
  </si>
  <si>
    <t>آرمان کارآفرین</t>
  </si>
  <si>
    <t>1390/01/14</t>
  </si>
  <si>
    <t>يكم ايرانيان</t>
  </si>
  <si>
    <t>1387/11/14</t>
  </si>
  <si>
    <t>پارسیان</t>
  </si>
  <si>
    <t>کارگزاری بانک پارسیان</t>
  </si>
  <si>
    <t>1390/01/28</t>
  </si>
  <si>
    <t>توس ایرانیان</t>
  </si>
  <si>
    <t>1390/05/16</t>
  </si>
  <si>
    <t xml:space="preserve">امین شهر </t>
  </si>
  <si>
    <t>1390/07/17</t>
  </si>
  <si>
    <t xml:space="preserve">گسترش فردای ایرانیان </t>
  </si>
  <si>
    <t>1390/07/23</t>
  </si>
  <si>
    <t>ارمغان ایرانیان</t>
  </si>
  <si>
    <t>1390/07/20</t>
  </si>
  <si>
    <t>ارزش آفرینان دی</t>
  </si>
  <si>
    <t>1390/07/12</t>
  </si>
  <si>
    <t>نهال سرمایه ایرانیان</t>
  </si>
  <si>
    <t>1390/07/19</t>
  </si>
  <si>
    <t>امین سامان</t>
  </si>
  <si>
    <t>1390/08/04</t>
  </si>
  <si>
    <t>بانک ایران زمین</t>
  </si>
  <si>
    <t>کارگزاری آگاه</t>
  </si>
  <si>
    <t>1390/11/29</t>
  </si>
  <si>
    <t>اندوخته ملت</t>
  </si>
  <si>
    <t>تامین سرمایه بانک ملت</t>
  </si>
  <si>
    <t>1390/12/09</t>
  </si>
  <si>
    <t>امین آشنا ایرانیان</t>
  </si>
  <si>
    <t>کارگزاری سهم آشنا</t>
  </si>
  <si>
    <t>_</t>
  </si>
  <si>
    <t>1391/02/16</t>
  </si>
  <si>
    <t>کل ص س در اوراق بهادار با درآمد ثابت(جمع/ میانگین ساده)</t>
  </si>
  <si>
    <t>-</t>
  </si>
  <si>
    <t>بانک گردشگری</t>
  </si>
  <si>
    <t>مختلط</t>
  </si>
  <si>
    <t>1390/04/27</t>
  </si>
  <si>
    <t>تجربه ايرانيان</t>
  </si>
  <si>
    <t>در سهام و با اندازه بزرگ</t>
  </si>
  <si>
    <t>1390/05/05</t>
  </si>
  <si>
    <t>یکم نیکوکاری آگاه</t>
  </si>
  <si>
    <t>1390/09/01</t>
  </si>
  <si>
    <t>نيكوكاري بانك گردشگري</t>
  </si>
  <si>
    <t>1390/10/28</t>
  </si>
  <si>
    <t>کل ص س مختلط</t>
  </si>
  <si>
    <t>ممتاز</t>
  </si>
  <si>
    <t>کارگزاری مفید</t>
  </si>
  <si>
    <t>1388/11/27</t>
  </si>
  <si>
    <t>سپهر اول کارگزاری بانک صادرات</t>
  </si>
  <si>
    <t>کارگزاری بانک صادرات</t>
  </si>
  <si>
    <t>1390/02/13</t>
  </si>
  <si>
    <t>پیشرو</t>
  </si>
  <si>
    <t>کارگزاری مقید</t>
  </si>
  <si>
    <t>1390/01/31</t>
  </si>
  <si>
    <t>بانک دي</t>
  </si>
  <si>
    <t>1390/03/23</t>
  </si>
  <si>
    <t>يکم سامان</t>
  </si>
  <si>
    <t>کارگزاری بانک سامان</t>
  </si>
  <si>
    <t>1390/03/31</t>
  </si>
  <si>
    <t>آتیه ملت</t>
  </si>
  <si>
    <t>تأمین سرمایه بانک ملت</t>
  </si>
  <si>
    <t>1390/05/23</t>
  </si>
  <si>
    <t>کل ص س در سهام در اندازه بزرگ (جمع/ میانگین ساده)</t>
  </si>
  <si>
    <t>شاخصی کارآفرين</t>
  </si>
  <si>
    <t>شاخصی و در اندازه بزرگ</t>
  </si>
  <si>
    <t>1389/12/24</t>
  </si>
  <si>
    <t>کل ص شاخصی(جمع/میانگین ساده)</t>
  </si>
  <si>
    <t>پويا</t>
  </si>
  <si>
    <t>کارگزاری نهایت نگر</t>
  </si>
  <si>
    <t>در سهام و با اندازه کوچک</t>
  </si>
  <si>
    <t>1387/01/05</t>
  </si>
  <si>
    <t>حافظ</t>
  </si>
  <si>
    <t>کارگزاری حافظ</t>
  </si>
  <si>
    <t>بانك صادرات</t>
  </si>
  <si>
    <t>1387/01/11</t>
  </si>
  <si>
    <t>خبرگان سهام</t>
  </si>
  <si>
    <t>کارگزاری خبرگان سهام</t>
  </si>
  <si>
    <t>1387/02/07</t>
  </si>
  <si>
    <t>بانك ملي</t>
  </si>
  <si>
    <t>کارگزاری بانک ملی</t>
  </si>
  <si>
    <t>1387/02/21</t>
  </si>
  <si>
    <t>پیشتاز</t>
  </si>
  <si>
    <t>1387/02/24</t>
  </si>
  <si>
    <t>آرين</t>
  </si>
  <si>
    <t>کارگزاری آراد ایرانیان(گلچین)</t>
  </si>
  <si>
    <t>1387/03/18</t>
  </si>
  <si>
    <t>کاسپين مهر ايرانيان</t>
  </si>
  <si>
    <t>کارگزاری کاسپین مهر ایرانیان</t>
  </si>
  <si>
    <t>1387/05/05</t>
  </si>
  <si>
    <t>آگاه</t>
  </si>
  <si>
    <t>1387/05/16</t>
  </si>
  <si>
    <t>بانك تجارت</t>
  </si>
  <si>
    <t>کارگزاری بانک تجارت</t>
  </si>
  <si>
    <t>1387/05/21</t>
  </si>
  <si>
    <t>بانك اقتصاد نوين</t>
  </si>
  <si>
    <t>کارگزاری بانک اقتصاد نوین</t>
  </si>
  <si>
    <t>1387/10/02</t>
  </si>
  <si>
    <t>بورس بيمه</t>
  </si>
  <si>
    <t>کارگزاری بورس بیمه</t>
  </si>
  <si>
    <t>1388/02/26</t>
  </si>
  <si>
    <t>صنعت و معدن</t>
  </si>
  <si>
    <t>کارگزاری بانک صنعت و معدن</t>
  </si>
  <si>
    <t>1388/04/09</t>
  </si>
  <si>
    <t>بورسيران</t>
  </si>
  <si>
    <t>کارگزاری بورسیران</t>
  </si>
  <si>
    <t>1388/04/27</t>
  </si>
  <si>
    <t>پيشگام</t>
  </si>
  <si>
    <t>کارگزاری سرمایه گذاری ملی ایران</t>
  </si>
  <si>
    <t>1388/04/28</t>
  </si>
  <si>
    <t>رضوي</t>
  </si>
  <si>
    <t>کارگزاری رضوی</t>
  </si>
  <si>
    <t>1388/07/05</t>
  </si>
  <si>
    <t>امين کارآفرين</t>
  </si>
  <si>
    <t>1388/08/24</t>
  </si>
  <si>
    <t>فارابي</t>
  </si>
  <si>
    <t>کارگزاری فارابی</t>
  </si>
  <si>
    <t>1388/09/02</t>
  </si>
  <si>
    <t>ایساتیس</t>
  </si>
  <si>
    <t>کارگزاری ایساتیس پویا</t>
  </si>
  <si>
    <t>1388/11/28</t>
  </si>
  <si>
    <t>بانک کشاورزي</t>
  </si>
  <si>
    <t>1388/12/16</t>
  </si>
  <si>
    <t>بانک مسکن</t>
  </si>
  <si>
    <t>کارگزاری بانک مسکن</t>
  </si>
  <si>
    <t>پارس</t>
  </si>
  <si>
    <t>کارگزاری آبان</t>
  </si>
  <si>
    <t>1388/12/24</t>
  </si>
  <si>
    <t>صبا</t>
  </si>
  <si>
    <t>کارگزاری صباتأمین</t>
  </si>
  <si>
    <t>نوين</t>
  </si>
  <si>
    <t>کارگزاری تأمین سرمایه نوین</t>
  </si>
  <si>
    <t>گنجینه بهمن</t>
  </si>
  <si>
    <t>کارگزاری بهمن</t>
  </si>
  <si>
    <t>1389/01/30</t>
  </si>
  <si>
    <t>نوانديشان بازار سرمايه</t>
  </si>
  <si>
    <t>کارگزاری نواندیشان بازارسرمایه</t>
  </si>
  <si>
    <t>1389/02/13</t>
  </si>
  <si>
    <t>رفاه</t>
  </si>
  <si>
    <t>کارگزاری بانک رفاه</t>
  </si>
  <si>
    <t>1389/04/16</t>
  </si>
  <si>
    <t>بيمه دي</t>
  </si>
  <si>
    <t>1389/04/20</t>
  </si>
  <si>
    <t>اميد ايرانيان</t>
  </si>
  <si>
    <t>1389/05/04</t>
  </si>
  <si>
    <t>فيروزه</t>
  </si>
  <si>
    <t>1389/05/24</t>
  </si>
  <si>
    <t>ارگ</t>
  </si>
  <si>
    <t>کارگزاری ارگ هومن</t>
  </si>
  <si>
    <t>1389/07/20</t>
  </si>
  <si>
    <t>نقش جهان</t>
  </si>
  <si>
    <t>کارگزاری اردیبهشت ایرانیان</t>
  </si>
  <si>
    <t>تدبيرگران فردا</t>
  </si>
  <si>
    <t>کارگزاری تدبیرگران فردا</t>
  </si>
  <si>
    <t>1389/09/09</t>
  </si>
  <si>
    <t>آپادانا</t>
  </si>
  <si>
    <t>کارگزاری آپادانا</t>
  </si>
  <si>
    <t>راهنما</t>
  </si>
  <si>
    <t>کارگزاری راهنمای سرمایه گذاران</t>
  </si>
  <si>
    <t>1389/10/08</t>
  </si>
  <si>
    <t>سينا</t>
  </si>
  <si>
    <t>کارگزاری بهگزین</t>
  </si>
  <si>
    <t>1389/11/11</t>
  </si>
  <si>
    <t>عقيق</t>
  </si>
  <si>
    <t>1389/12/06</t>
  </si>
  <si>
    <t>تدبيرگران آگاه</t>
  </si>
  <si>
    <t>1389/12/16</t>
  </si>
  <si>
    <t>تدبيرگر سرمايه</t>
  </si>
  <si>
    <t>کارگزاری تدبیرگر سرمایه</t>
  </si>
  <si>
    <t>کارآفرينان برتر آینده</t>
  </si>
  <si>
    <t>1390/02/06</t>
  </si>
  <si>
    <t>مهر شريعه</t>
  </si>
  <si>
    <t>کارگزاری مهر آفرین</t>
  </si>
  <si>
    <t>توسعه صادرات</t>
  </si>
  <si>
    <t>کارگزاری بانک توسعه صادرات</t>
  </si>
  <si>
    <t>1390/02/24</t>
  </si>
  <si>
    <t>توسعه فردا</t>
  </si>
  <si>
    <t>کارگزاری توسعه فردا</t>
  </si>
  <si>
    <t>1390/03/21</t>
  </si>
  <si>
    <t>خوارزمی</t>
  </si>
  <si>
    <t>کارگزاری بانک  صادرات</t>
  </si>
  <si>
    <t>1390/05/24</t>
  </si>
  <si>
    <t>کارگزاری بانک ملت</t>
  </si>
  <si>
    <t>1390/08/15</t>
  </si>
  <si>
    <t>بانک توسعه تعاون</t>
  </si>
  <si>
    <t>1391/03/03</t>
  </si>
  <si>
    <t>کل ص س در سهام و در اندازه کوچک</t>
  </si>
  <si>
    <t xml:space="preserve">کل </t>
  </si>
  <si>
    <t>آرمان</t>
  </si>
  <si>
    <t>یکم دانا</t>
  </si>
  <si>
    <t>کارگزاری توسعه اندیشه دانا</t>
  </si>
  <si>
    <t>آسمان یکم</t>
  </si>
  <si>
    <t>شرکت سبدگردان آسمان</t>
  </si>
  <si>
    <t>1391/04/21</t>
  </si>
  <si>
    <t>نگین رفاه</t>
  </si>
  <si>
    <t>1391/07/04</t>
  </si>
  <si>
    <t>لوتوس پارسیان</t>
  </si>
  <si>
    <t>تامین سرمایه لوتوس پارسیان</t>
  </si>
  <si>
    <t>1391/07/25</t>
  </si>
  <si>
    <t>آرمان اندیش</t>
  </si>
  <si>
    <t>مشاور سرمایه گذاری آرمان آتی</t>
  </si>
  <si>
    <t>1391/07/02</t>
  </si>
  <si>
    <t>1391/05/05</t>
  </si>
  <si>
    <t>1391/06/13</t>
  </si>
  <si>
    <t>کاریزما</t>
  </si>
  <si>
    <t>سبدگردان کاریزما</t>
  </si>
  <si>
    <t>1391/07/18</t>
  </si>
  <si>
    <t>شرکت تامین سرمایه آرمان</t>
  </si>
  <si>
    <t>1391/08/01</t>
  </si>
  <si>
    <t>÷</t>
  </si>
  <si>
    <t>نیکان پارس</t>
  </si>
  <si>
    <t>شرکت کارگزاری پارس نمودگر</t>
  </si>
  <si>
    <t>کوثر</t>
  </si>
  <si>
    <t>شرکت کارگزاری بانک صنعت و معدن</t>
  </si>
  <si>
    <t>1391/12/08</t>
  </si>
  <si>
    <t>توسعه بازار سرمایه</t>
  </si>
  <si>
    <t>شرکت تامین سرمایه امین</t>
  </si>
  <si>
    <t>امید توسعه</t>
  </si>
  <si>
    <t>شرکت کارگزاری مفید</t>
  </si>
  <si>
    <t>1391/12/12</t>
  </si>
  <si>
    <t>پارس گستر</t>
  </si>
  <si>
    <t>شرکت کارگزاری پارس گستر خبره</t>
  </si>
  <si>
    <t>1391/12/23</t>
  </si>
  <si>
    <t>1391/11/25</t>
  </si>
  <si>
    <t>بازده صندوق  از ابتدای سال(%)</t>
  </si>
  <si>
    <t>نوین بانک مسکن</t>
  </si>
  <si>
    <t>تامین سرمایه نوین</t>
  </si>
  <si>
    <t>1392/02/16</t>
  </si>
  <si>
    <t>سپهر آگاه</t>
  </si>
  <si>
    <t>1392/02/22</t>
  </si>
  <si>
    <t>البرز</t>
  </si>
  <si>
    <t>شرت کارگزاری نهایت نگر</t>
  </si>
  <si>
    <t>1392/02/23</t>
  </si>
  <si>
    <t>سرمایه گذاری ملت ایران زمین</t>
  </si>
  <si>
    <t>سبحان</t>
  </si>
  <si>
    <t>شرکت مشاور سرمایه گذاری آرمان آتی</t>
  </si>
  <si>
    <t>1392/03/20</t>
  </si>
  <si>
    <t>ردیف</t>
  </si>
  <si>
    <t xml:space="preserve">نام </t>
  </si>
  <si>
    <t>ارزش صندوق</t>
  </si>
  <si>
    <t>ترکیب داراییهای صندوق(%)</t>
  </si>
  <si>
    <t>سایر( ماه قبل)</t>
  </si>
  <si>
    <t>(میلیون ریال)</t>
  </si>
  <si>
    <t>سهام</t>
  </si>
  <si>
    <t>اوراق مشارکت</t>
  </si>
  <si>
    <t>گواهی سپرده</t>
  </si>
  <si>
    <t>نقد*</t>
  </si>
  <si>
    <t>سایر**</t>
  </si>
  <si>
    <t xml:space="preserve"> امین صبار (امین گلوبال)</t>
  </si>
  <si>
    <t xml:space="preserve"> یکم ایرانیان</t>
  </si>
  <si>
    <t>کل صندوقهای سرمایه گذاری در اوراق بهادار با درآمد ثابت</t>
  </si>
  <si>
    <t>تجربه ایرانیان</t>
  </si>
  <si>
    <t>کل صندوقهای سرمایه گذاری مختلط</t>
  </si>
  <si>
    <t xml:space="preserve"> ممتاز</t>
  </si>
  <si>
    <t>بانک دی</t>
  </si>
  <si>
    <t>یکم سامان</t>
  </si>
  <si>
    <t>کل صندوقهای سرمایه گذاری در اندازه بزرگ</t>
  </si>
  <si>
    <t>شاخصی کارآفرین</t>
  </si>
  <si>
    <t>کل صندوقهای شاخصی</t>
  </si>
  <si>
    <t xml:space="preserve"> بورسیران</t>
  </si>
  <si>
    <t>عقیق</t>
  </si>
  <si>
    <t xml:space="preserve"> صبا</t>
  </si>
  <si>
    <t xml:space="preserve"> پویا</t>
  </si>
  <si>
    <t>تدبیرگران آگاه</t>
  </si>
  <si>
    <t xml:space="preserve"> كارگزاري فارابی</t>
  </si>
  <si>
    <t xml:space="preserve"> کارگزاری بانک اقتصاد نوین</t>
  </si>
  <si>
    <t xml:space="preserve"> مسکن</t>
  </si>
  <si>
    <t xml:space="preserve"> گنجینه بهمن                        </t>
  </si>
  <si>
    <t xml:space="preserve"> كارگزاري بورس بیمه</t>
  </si>
  <si>
    <t>سینا</t>
  </si>
  <si>
    <t xml:space="preserve"> آگاه</t>
  </si>
  <si>
    <t xml:space="preserve"> حافظ</t>
  </si>
  <si>
    <t xml:space="preserve"> کارگزاری بانک ملی</t>
  </si>
  <si>
    <t xml:space="preserve"> کارگزاری بانک صادرات</t>
  </si>
  <si>
    <t xml:space="preserve"> خبرگان</t>
  </si>
  <si>
    <t xml:space="preserve">نواندیشان                             </t>
  </si>
  <si>
    <t xml:space="preserve"> نوین</t>
  </si>
  <si>
    <t>کارآفرینان برتر آینده</t>
  </si>
  <si>
    <t xml:space="preserve"> پیشتاز</t>
  </si>
  <si>
    <t>ارگ هومن</t>
  </si>
  <si>
    <t xml:space="preserve"> كارگزاري رضوی</t>
  </si>
  <si>
    <t>تدبیرگر سرمایه</t>
  </si>
  <si>
    <t xml:space="preserve"> ایساتیس</t>
  </si>
  <si>
    <t xml:space="preserve"> پیشگام</t>
  </si>
  <si>
    <t>تدبیرگران فردا</t>
  </si>
  <si>
    <t xml:space="preserve"> کارگزاری کاسپین مهر ایرانیان</t>
  </si>
  <si>
    <t>بانک کشاورزی</t>
  </si>
  <si>
    <t xml:space="preserve"> کارگزاری بانک تجارت</t>
  </si>
  <si>
    <t>بیمه دی</t>
  </si>
  <si>
    <t xml:space="preserve"> امین کارآفرین</t>
  </si>
  <si>
    <t>آرین( گلچین)</t>
  </si>
  <si>
    <t xml:space="preserve"> صنعت و معدن</t>
  </si>
  <si>
    <t xml:space="preserve"> پارس</t>
  </si>
  <si>
    <t>فیروزه</t>
  </si>
  <si>
    <t>مهر شریعه</t>
  </si>
  <si>
    <t>امید ایرانیان</t>
  </si>
  <si>
    <t>کل صندوقهای سرمایه گذاری در اندازه کوچک</t>
  </si>
  <si>
    <t>کل صندوقهای سرمایه گذاری</t>
  </si>
  <si>
    <t xml:space="preserve">  *شامل وجه نقد و موجودی حساب جاری می باشد.</t>
  </si>
  <si>
    <t>**شامل حساب دریافتنی تجاری، حساب فیمابین با کارگزاران و مخارج انتقالی به دوره آتی می باشد، در برخی موارد به علت فروش سهام حساب فیمابین با کارگزاری به صورت موقت مقدار پیدا می کند که این امر توسط کارشناسان این مدیریت به طور مرتب کنترل می شود.</t>
  </si>
  <si>
    <t>ترکیب داراییهای صندوقهای سرمایه گذاری در خرداد ماه 1392</t>
  </si>
  <si>
    <t>نام صندوق</t>
  </si>
  <si>
    <t>ارزش حجم معاملات(میلیون ریال)</t>
  </si>
  <si>
    <t>ارزش صدور و ابطال(میلیون ریال)</t>
  </si>
  <si>
    <t xml:space="preserve">خرید </t>
  </si>
  <si>
    <t>فروش</t>
  </si>
  <si>
    <t>مابه التفاوت افزایش(کاهش)</t>
  </si>
  <si>
    <t>مجموع</t>
  </si>
  <si>
    <t>خرید</t>
  </si>
  <si>
    <t xml:space="preserve">صدور </t>
  </si>
  <si>
    <t>ابطال</t>
  </si>
  <si>
    <t>کشاورزي درآمد ثابت</t>
  </si>
  <si>
    <t>پارسيان</t>
  </si>
  <si>
    <t>امين صبار(امین گلوبال)</t>
  </si>
  <si>
    <t>بانک گردشگري</t>
  </si>
  <si>
    <t>کل صندوق های سرمایه گذاری در اوراق بهادار با درآمد ثابت</t>
  </si>
  <si>
    <t>کل صندوق های سرمایه گذاری مختلط</t>
  </si>
  <si>
    <t>سپهر اول بانک صادرات</t>
  </si>
  <si>
    <t>کل صندوق های سرمایه گذاری در اندازه بزرگ</t>
  </si>
  <si>
    <t>کل صندوق های سرمایه گذاری شاخصی</t>
  </si>
  <si>
    <t>کارآفرينان برتر</t>
  </si>
  <si>
    <t>صباتامین</t>
  </si>
  <si>
    <t>ایساتیس پویا</t>
  </si>
  <si>
    <t>کل صندوق های سرمایه گذاری در اندازه کوچک</t>
  </si>
  <si>
    <t>کل صندوق های سرمایه گذاری</t>
  </si>
  <si>
    <t>از ابتدای تیر ماه سال1391*</t>
  </si>
  <si>
    <t>از ابتدای تیرماه سال1391*</t>
  </si>
  <si>
    <t>خردادماه 1392</t>
  </si>
  <si>
    <t xml:space="preserve">  *تاریخ گزارشگری: منتهی به 1392/03/31 </t>
  </si>
  <si>
    <t>نصف مجموع</t>
  </si>
  <si>
    <t>نسبت فعالیت معاملاتی</t>
  </si>
  <si>
    <t>نسبت فعالیت  صدور  سرمایه گذاران</t>
  </si>
  <si>
    <t>نسبت فعالیت  ابطال  سرمایه گذاران</t>
  </si>
  <si>
    <t>ارزش سهام ابتدای ماه</t>
  </si>
  <si>
    <t>ارزش سهام انتهای ماه</t>
  </si>
  <si>
    <t>کل صندوق های شاخصی</t>
  </si>
  <si>
    <t>بورس اوراق بهادار تهران</t>
  </si>
  <si>
    <t>*</t>
  </si>
  <si>
    <t>نسبت فعالیت معاملاتی در مورد صندوق های سرمایه گذاری حاصل تقسیم نصف ارزش معاملاتی توسط صندوق ها در دورۀ مورد نظر ( نصف جمع خرید و فروش صندوق ) بر متوسط ارزش صندوق ها در همان دوره می باشد و در مورد بورس اوراق بهادار تهران، برابر حاصل تقسیم ارزش معاملات خرد وبلوک بورس اوراق بهادار تهران در دورۀ مورد نظر بر متوسط ارزش بازار در همان دوره است.</t>
  </si>
  <si>
    <t>**</t>
  </si>
  <si>
    <t>نسبت فعالیت صدور سرمایه گذاران در مورد صندوق های سرمایه گذاری برابر حاصل تقسیم  ارزش واحدهای سرمایه گذاری صادر  شدۀ صندوق در دورۀ مورد نظر بر متوسط ارزش صندوق ها در همان دوره است. نسبت فعالیت ابطال سرمایه گذاران در مورد صندوق های سرمایه گذاری برابر حاصل تقسیم  ارزش واحدهای سرمایه گذاری  باطل شدۀ صندوق در دورۀ مورد نظر بر متوسط ارزش صندوق ها در همان دوره است</t>
  </si>
  <si>
    <t>از تیر ماه سال1391</t>
  </si>
  <si>
    <t>و</t>
  </si>
  <si>
    <t>سپرده بانکی</t>
  </si>
  <si>
    <t>وضعیت صندوقهای سرمایه گذاری در پایان سال 1391 و پایان خرداد ماه سال 1392(پیوست 1)</t>
  </si>
  <si>
    <t>ارزش صندوق در پایان خرداد ماه 1392 (میلیون ريال)</t>
  </si>
  <si>
    <t>ارزش صندوق در پایان سال 1391 (میلیون ريال)</t>
  </si>
  <si>
    <t xml:space="preserve"> ملت ایران زمین</t>
  </si>
  <si>
    <t>ماه گذشته(خردادماه1392)</t>
  </si>
  <si>
    <t>نسبت فعالیت معاملاتی و سرمایه گذاران صندوق های سرمایه گذاری تا پایان خردادماه سال 1392 (پیوست 4)</t>
  </si>
  <si>
    <t>توضیح1: ارزش ریالی معاملات صندوق ها در خرداد ماه شامل خرید و فروش، مبلغ 2.158 میلیارد ریال بوده است.</t>
  </si>
  <si>
    <t>توضیح2: ارزش ریالی معاملات بورس اوراق بهادار تهران در خرداد  ماه شامل (خرد و بلوک)، مبلغ  32.619 میلیارد ریال بوده است.</t>
  </si>
  <si>
    <t>توسعه ممتاز</t>
  </si>
  <si>
    <t>حجم معاملات سهام و حق تقدم سهام بازار بورس اوراق بهادار تهران و بازار اول فرابورس ایران و صدور و ابطال صندوق های سرمایه گذاری تا پایان خردادماه 1392</t>
  </si>
  <si>
    <t>ارزش معاملات سهام و حق تقدم سهام صندوق ها در بازار بورس اوراق بهادار تهران و بازار اول فرابورس ایران (میلیون ریال)</t>
  </si>
</sst>
</file>

<file path=xl/styles.xml><?xml version="1.0" encoding="utf-8"?>
<styleSheet xmlns="http://schemas.openxmlformats.org/spreadsheetml/2006/main">
  <numFmts count="1">
    <numFmt numFmtId="164" formatCode="#,##0_-;\(#,##0\)"/>
  </numFmts>
  <fonts count="59">
    <font>
      <sz val="11"/>
      <color theme="1"/>
      <name val="Arial"/>
      <family val="2"/>
      <scheme val="minor"/>
    </font>
    <font>
      <sz val="11"/>
      <color theme="1"/>
      <name val="Arial"/>
      <family val="2"/>
      <charset val="178"/>
      <scheme val="minor"/>
    </font>
    <font>
      <sz val="11"/>
      <color theme="1"/>
      <name val="Arial"/>
      <family val="2"/>
      <scheme val="minor"/>
    </font>
    <font>
      <sz val="25"/>
      <name val="B Nazanin"/>
      <charset val="178"/>
    </font>
    <font>
      <sz val="25"/>
      <color theme="1"/>
      <name val="B Nazanin"/>
      <charset val="178"/>
    </font>
    <font>
      <sz val="11"/>
      <color theme="1"/>
      <name val="B Nazanin"/>
      <charset val="178"/>
    </font>
    <font>
      <sz val="11"/>
      <name val="Arial"/>
      <family val="2"/>
      <charset val="178"/>
      <scheme val="minor"/>
    </font>
    <font>
      <sz val="10"/>
      <name val="Arial"/>
      <family val="2"/>
    </font>
    <font>
      <sz val="12"/>
      <name val="B Nazanin"/>
      <charset val="178"/>
    </font>
    <font>
      <sz val="13"/>
      <name val="B Nazanin"/>
      <charset val="178"/>
    </font>
    <font>
      <b/>
      <sz val="11"/>
      <color theme="1"/>
      <name val="B Nazanin"/>
      <charset val="178"/>
    </font>
    <font>
      <sz val="18"/>
      <name val="B Nazanin"/>
      <charset val="178"/>
    </font>
    <font>
      <b/>
      <sz val="25"/>
      <name val="B Nazanin"/>
      <charset val="178"/>
    </font>
    <font>
      <b/>
      <sz val="18"/>
      <name val="B Nazanin"/>
      <charset val="178"/>
    </font>
    <font>
      <sz val="20"/>
      <name val="B Nazanin"/>
      <charset val="178"/>
    </font>
    <font>
      <b/>
      <sz val="12"/>
      <name val="B Nazanin"/>
      <charset val="178"/>
    </font>
    <font>
      <b/>
      <sz val="22"/>
      <name val="B Nazanin"/>
      <charset val="178"/>
    </font>
    <font>
      <b/>
      <sz val="16"/>
      <name val="B Nazanin"/>
      <charset val="178"/>
    </font>
    <font>
      <sz val="28"/>
      <name val="B Nazanin"/>
      <charset val="178"/>
    </font>
    <font>
      <b/>
      <sz val="20"/>
      <name val="B Nazanin"/>
      <charset val="178"/>
    </font>
    <font>
      <b/>
      <sz val="25"/>
      <color theme="1"/>
      <name val="B Nazanin"/>
      <charset val="178"/>
    </font>
    <font>
      <b/>
      <sz val="14"/>
      <color theme="1"/>
      <name val="B Nazanin"/>
      <charset val="178"/>
    </font>
    <font>
      <b/>
      <sz val="12"/>
      <color theme="1"/>
      <name val="B Nazanin"/>
      <charset val="178"/>
    </font>
    <font>
      <b/>
      <sz val="11"/>
      <name val="B Nazanin"/>
      <charset val="178"/>
    </font>
    <font>
      <sz val="11"/>
      <name val="B Nazanin"/>
      <charset val="178"/>
    </font>
    <font>
      <sz val="11"/>
      <color theme="1"/>
      <name val="B Lotus"/>
      <charset val="178"/>
    </font>
    <font>
      <b/>
      <sz val="11"/>
      <name val="Arial"/>
      <family val="2"/>
      <scheme val="minor"/>
    </font>
    <font>
      <b/>
      <sz val="11"/>
      <color theme="1"/>
      <name val="Arial"/>
      <family val="2"/>
      <scheme val="minor"/>
    </font>
    <font>
      <b/>
      <i/>
      <sz val="11"/>
      <color theme="1"/>
      <name val="Arial"/>
      <family val="2"/>
      <scheme val="minor"/>
    </font>
    <font>
      <sz val="12"/>
      <color theme="1"/>
      <name val="B Nazanin"/>
      <charset val="178"/>
    </font>
    <font>
      <b/>
      <sz val="13"/>
      <name val="B Nazanin"/>
      <charset val="178"/>
    </font>
    <font>
      <b/>
      <sz val="12"/>
      <color indexed="8"/>
      <name val="B Nazanin"/>
      <charset val="178"/>
    </font>
    <font>
      <b/>
      <sz val="36"/>
      <name val="B Nazanin"/>
      <charset val="178"/>
    </font>
    <font>
      <sz val="11"/>
      <color theme="1"/>
      <name val="B Zar"/>
      <charset val="178"/>
    </font>
    <font>
      <sz val="11"/>
      <color indexed="8"/>
      <name val="B Nazanin"/>
      <charset val="178"/>
    </font>
    <font>
      <sz val="14"/>
      <name val="B Nazanin"/>
      <charset val="178"/>
    </font>
    <font>
      <sz val="14"/>
      <color theme="1"/>
      <name val="B Nazanin"/>
      <charset val="178"/>
    </font>
    <font>
      <b/>
      <sz val="14"/>
      <name val="B Nazanin"/>
      <charset val="178"/>
    </font>
    <font>
      <b/>
      <sz val="24"/>
      <name val="B Nazanin"/>
      <charset val="178"/>
    </font>
    <font>
      <sz val="30"/>
      <name val="B Nazanin"/>
      <charset val="178"/>
    </font>
    <font>
      <b/>
      <sz val="30"/>
      <name val="B Nazanin"/>
      <charset val="178"/>
    </font>
    <font>
      <sz val="32"/>
      <name val="B Nazanin"/>
      <charset val="178"/>
    </font>
    <font>
      <sz val="32"/>
      <color theme="1"/>
      <name val="B Nazanin"/>
      <charset val="178"/>
    </font>
    <font>
      <b/>
      <sz val="32"/>
      <name val="B Nazanin"/>
      <charset val="178"/>
    </font>
    <font>
      <b/>
      <sz val="18"/>
      <color theme="1"/>
      <name val="B Nazanin"/>
      <charset val="178"/>
    </font>
    <font>
      <b/>
      <sz val="18"/>
      <color indexed="8"/>
      <name val="B Nazanin"/>
      <charset val="178"/>
    </font>
    <font>
      <sz val="18"/>
      <color theme="1"/>
      <name val="B Nazanin"/>
      <charset val="178"/>
    </font>
    <font>
      <sz val="18"/>
      <color theme="1"/>
      <name val="B Lotus"/>
      <charset val="178"/>
    </font>
    <font>
      <b/>
      <sz val="22"/>
      <color theme="3" tint="0.79998168889431442"/>
      <name val="B Nazanin"/>
      <charset val="178"/>
    </font>
    <font>
      <sz val="16"/>
      <color theme="1"/>
      <name val="B Nazanin"/>
      <charset val="178"/>
    </font>
    <font>
      <sz val="24"/>
      <name val="B Nazanin"/>
      <charset val="178"/>
    </font>
    <font>
      <sz val="24"/>
      <color theme="1"/>
      <name val="B Nazanin"/>
      <charset val="178"/>
    </font>
    <font>
      <b/>
      <sz val="24"/>
      <color theme="1"/>
      <name val="B Nazanin"/>
      <charset val="178"/>
    </font>
    <font>
      <sz val="14"/>
      <color theme="1"/>
      <name val="B Lotus"/>
      <charset val="178"/>
    </font>
    <font>
      <sz val="18"/>
      <color indexed="8"/>
      <name val="B Nazanin"/>
      <charset val="178"/>
    </font>
    <font>
      <sz val="16"/>
      <name val="B Nazanin"/>
      <charset val="178"/>
    </font>
    <font>
      <b/>
      <sz val="16"/>
      <name val="Arial"/>
      <family val="2"/>
      <scheme val="minor"/>
    </font>
    <font>
      <b/>
      <sz val="20"/>
      <color indexed="8"/>
      <name val="B Nazanin"/>
      <charset val="178"/>
    </font>
    <font>
      <b/>
      <sz val="18"/>
      <color theme="2" tint="-0.89999084444715716"/>
      <name val="B Nazanin"/>
      <charset val="178"/>
    </font>
  </fonts>
  <fills count="11">
    <fill>
      <patternFill patternType="none"/>
    </fill>
    <fill>
      <patternFill patternType="gray125"/>
    </fill>
    <fill>
      <patternFill patternType="solid">
        <fgColor theme="5" tint="0.59999389629810485"/>
        <bgColor indexed="64"/>
      </patternFill>
    </fill>
    <fill>
      <patternFill patternType="solid">
        <fgColor theme="0" tint="-0.14999847407452621"/>
        <bgColor indexed="64"/>
      </patternFill>
    </fill>
    <fill>
      <patternFill patternType="solid">
        <fgColor theme="0"/>
        <bgColor indexed="64"/>
      </patternFill>
    </fill>
    <fill>
      <patternFill patternType="solid">
        <fgColor rgb="FFFFFF00"/>
        <bgColor indexed="64"/>
      </patternFill>
    </fill>
    <fill>
      <patternFill patternType="solid">
        <fgColor theme="4" tint="-0.249977111117893"/>
        <bgColor indexed="64"/>
      </patternFill>
    </fill>
    <fill>
      <patternFill patternType="solid">
        <fgColor theme="3" tint="0.59999389629810485"/>
        <bgColor indexed="64"/>
      </patternFill>
    </fill>
    <fill>
      <patternFill patternType="solid">
        <fgColor theme="3" tint="-0.249977111117893"/>
        <bgColor indexed="64"/>
      </patternFill>
    </fill>
    <fill>
      <patternFill patternType="solid">
        <fgColor theme="0" tint="-0.34998626667073579"/>
        <bgColor indexed="64"/>
      </patternFill>
    </fill>
    <fill>
      <patternFill patternType="solid">
        <fgColor theme="0" tint="-0.499984740745262"/>
        <bgColor indexed="64"/>
      </patternFill>
    </fill>
  </fills>
  <borders count="49">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style="medium">
        <color indexed="64"/>
      </left>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style="medium">
        <color indexed="64"/>
      </left>
      <right/>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bottom style="thin">
        <color indexed="64"/>
      </bottom>
      <diagonal/>
    </border>
    <border>
      <left style="thin">
        <color indexed="64"/>
      </left>
      <right/>
      <top style="thin">
        <color indexed="64"/>
      </top>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style="medium">
        <color indexed="64"/>
      </left>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right/>
      <top style="thin">
        <color indexed="64"/>
      </top>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style="medium">
        <color indexed="64"/>
      </right>
      <top/>
      <bottom/>
      <diagonal/>
    </border>
    <border>
      <left/>
      <right style="thin">
        <color indexed="64"/>
      </right>
      <top/>
      <bottom/>
      <diagonal/>
    </border>
    <border>
      <left/>
      <right/>
      <top style="medium">
        <color indexed="64"/>
      </top>
      <bottom style="medium">
        <color indexed="64"/>
      </bottom>
      <diagonal/>
    </border>
    <border>
      <left style="medium">
        <color indexed="64"/>
      </left>
      <right/>
      <top style="medium">
        <color indexed="64"/>
      </top>
      <bottom style="thin">
        <color indexed="64"/>
      </bottom>
      <diagonal/>
    </border>
  </borders>
  <cellStyleXfs count="4">
    <xf numFmtId="0" fontId="0" fillId="0" borderId="0"/>
    <xf numFmtId="0" fontId="1" fillId="0" borderId="0"/>
    <xf numFmtId="0" fontId="2" fillId="0" borderId="0"/>
    <xf numFmtId="0" fontId="7" fillId="0" borderId="0"/>
  </cellStyleXfs>
  <cellXfs count="391">
    <xf numFmtId="0" fontId="0" fillId="0" borderId="0" xfId="0"/>
    <xf numFmtId="0" fontId="5" fillId="0" borderId="0" xfId="0" applyFont="1" applyAlignment="1">
      <alignment horizontal="center" vertical="center" readingOrder="2"/>
    </xf>
    <xf numFmtId="2" fontId="0" fillId="0" borderId="0" xfId="0" applyNumberFormat="1"/>
    <xf numFmtId="2" fontId="5" fillId="0" borderId="0" xfId="0" applyNumberFormat="1" applyFont="1"/>
    <xf numFmtId="0" fontId="6" fillId="0" borderId="0" xfId="0" applyFont="1"/>
    <xf numFmtId="0" fontId="0" fillId="0" borderId="0" xfId="0" applyFill="1"/>
    <xf numFmtId="0" fontId="11" fillId="0" borderId="1" xfId="0" applyFont="1" applyFill="1" applyBorder="1" applyAlignment="1">
      <alignment horizontal="center" vertical="center" wrapText="1" readingOrder="2"/>
    </xf>
    <xf numFmtId="0" fontId="11" fillId="0" borderId="8" xfId="0" applyFont="1" applyFill="1" applyBorder="1" applyAlignment="1">
      <alignment horizontal="center" vertical="center" wrapText="1" readingOrder="2"/>
    </xf>
    <xf numFmtId="0" fontId="14" fillId="0" borderId="1" xfId="0" applyNumberFormat="1" applyFont="1" applyFill="1" applyBorder="1" applyAlignment="1">
      <alignment horizontal="center" vertical="center" readingOrder="2"/>
    </xf>
    <xf numFmtId="3" fontId="9" fillId="0" borderId="0" xfId="0" applyNumberFormat="1" applyFont="1" applyFill="1" applyAlignment="1">
      <alignment vertical="center" readingOrder="2"/>
    </xf>
    <xf numFmtId="0" fontId="5" fillId="0" borderId="0" xfId="0" applyFont="1" applyFill="1" applyAlignment="1">
      <alignment vertical="center" readingOrder="2"/>
    </xf>
    <xf numFmtId="0" fontId="11" fillId="0" borderId="0" xfId="0" applyFont="1" applyAlignment="1">
      <alignment horizontal="center" vertical="center" readingOrder="2"/>
    </xf>
    <xf numFmtId="0" fontId="5" fillId="0" borderId="0" xfId="0" applyFont="1" applyAlignment="1">
      <alignment vertical="center" readingOrder="2"/>
    </xf>
    <xf numFmtId="0" fontId="15" fillId="0" borderId="0" xfId="0" applyFont="1" applyAlignment="1">
      <alignment horizontal="right" vertical="center" readingOrder="2"/>
    </xf>
    <xf numFmtId="0" fontId="19" fillId="0" borderId="1" xfId="0" applyFont="1" applyFill="1" applyBorder="1" applyAlignment="1">
      <alignment horizontal="right" vertical="center" readingOrder="2"/>
    </xf>
    <xf numFmtId="0" fontId="14" fillId="0" borderId="0" xfId="0" applyNumberFormat="1" applyFont="1" applyFill="1" applyBorder="1" applyAlignment="1">
      <alignment horizontal="center" vertical="center" readingOrder="2"/>
    </xf>
    <xf numFmtId="0" fontId="11" fillId="2" borderId="1" xfId="0" applyFont="1" applyFill="1" applyBorder="1" applyAlignment="1">
      <alignment horizontal="center" vertical="center" wrapText="1" readingOrder="2"/>
    </xf>
    <xf numFmtId="0" fontId="11" fillId="2" borderId="8" xfId="0" applyFont="1" applyFill="1" applyBorder="1" applyAlignment="1">
      <alignment horizontal="center" vertical="center" wrapText="1" readingOrder="2"/>
    </xf>
    <xf numFmtId="0" fontId="14" fillId="2" borderId="0" xfId="0" applyNumberFormat="1" applyFont="1" applyFill="1" applyBorder="1" applyAlignment="1">
      <alignment horizontal="center" vertical="center" readingOrder="2"/>
    </xf>
    <xf numFmtId="0" fontId="5" fillId="2" borderId="0" xfId="0" applyFont="1" applyFill="1" applyAlignment="1">
      <alignment vertical="center" readingOrder="2"/>
    </xf>
    <xf numFmtId="0" fontId="12" fillId="0" borderId="0" xfId="0" applyFont="1" applyFill="1" applyAlignment="1">
      <alignment horizontal="center" vertical="center" readingOrder="2"/>
    </xf>
    <xf numFmtId="0" fontId="4" fillId="0" borderId="0" xfId="0" applyFont="1" applyFill="1" applyAlignment="1">
      <alignment vertical="center" readingOrder="2"/>
    </xf>
    <xf numFmtId="0" fontId="4" fillId="0" borderId="0" xfId="0" applyFont="1" applyFill="1" applyAlignment="1">
      <alignment horizontal="center" vertical="center" readingOrder="2"/>
    </xf>
    <xf numFmtId="0" fontId="3" fillId="0" borderId="0" xfId="0" applyFont="1" applyFill="1" applyAlignment="1">
      <alignment horizontal="center" vertical="center" readingOrder="2"/>
    </xf>
    <xf numFmtId="0" fontId="20" fillId="0" borderId="0" xfId="0" applyFont="1" applyFill="1" applyAlignment="1">
      <alignment horizontal="center" vertical="center" readingOrder="2"/>
    </xf>
    <xf numFmtId="2" fontId="20" fillId="0" borderId="0" xfId="0" applyNumberFormat="1" applyFont="1" applyFill="1" applyAlignment="1">
      <alignment horizontal="center" vertical="center" readingOrder="2"/>
    </xf>
    <xf numFmtId="2" fontId="4" fillId="0" borderId="0" xfId="0" applyNumberFormat="1" applyFont="1" applyFill="1" applyAlignment="1">
      <alignment horizontal="center" vertical="center" readingOrder="2"/>
    </xf>
    <xf numFmtId="2" fontId="6" fillId="0" borderId="0" xfId="0" applyNumberFormat="1" applyFont="1"/>
    <xf numFmtId="0" fontId="25" fillId="0" borderId="0" xfId="0" applyFont="1"/>
    <xf numFmtId="0" fontId="0" fillId="0" borderId="0" xfId="0" applyFill="1" applyBorder="1"/>
    <xf numFmtId="0" fontId="22" fillId="3" borderId="10" xfId="2" applyFont="1" applyFill="1" applyBorder="1" applyAlignment="1">
      <alignment vertical="center"/>
    </xf>
    <xf numFmtId="0" fontId="22" fillId="3" borderId="15" xfId="2" applyFont="1" applyFill="1" applyBorder="1" applyAlignment="1">
      <alignment horizontal="center" vertical="center"/>
    </xf>
    <xf numFmtId="0" fontId="22" fillId="3" borderId="15" xfId="2" applyFont="1" applyFill="1" applyBorder="1" applyAlignment="1">
      <alignment horizontal="center" vertical="center" wrapText="1"/>
    </xf>
    <xf numFmtId="9" fontId="22" fillId="3" borderId="15" xfId="2" applyNumberFormat="1" applyFont="1" applyFill="1" applyBorder="1" applyAlignment="1">
      <alignment horizontal="center" vertical="center" wrapText="1"/>
    </xf>
    <xf numFmtId="3" fontId="22" fillId="3" borderId="15" xfId="2" applyNumberFormat="1" applyFont="1" applyFill="1" applyBorder="1" applyAlignment="1">
      <alignment horizontal="center" vertical="center" wrapText="1"/>
    </xf>
    <xf numFmtId="9" fontId="22" fillId="3" borderId="24" xfId="2" applyNumberFormat="1" applyFont="1" applyFill="1" applyBorder="1" applyAlignment="1">
      <alignment horizontal="center" vertical="center" wrapText="1"/>
    </xf>
    <xf numFmtId="9" fontId="24" fillId="4" borderId="0" xfId="2" applyNumberFormat="1" applyFont="1" applyFill="1" applyBorder="1" applyAlignment="1">
      <alignment horizontal="center" vertical="center"/>
    </xf>
    <xf numFmtId="3" fontId="24" fillId="4" borderId="0" xfId="2" applyNumberFormat="1" applyFont="1" applyFill="1" applyBorder="1" applyAlignment="1">
      <alignment horizontal="center" vertical="center"/>
    </xf>
    <xf numFmtId="3" fontId="30" fillId="3" borderId="31" xfId="2" applyNumberFormat="1" applyFont="1" applyFill="1" applyBorder="1" applyAlignment="1">
      <alignment horizontal="center" vertical="center"/>
    </xf>
    <xf numFmtId="0" fontId="6" fillId="0" borderId="0" xfId="0" applyFont="1" applyFill="1" applyBorder="1" applyAlignment="1">
      <alignment horizontal="center" vertical="center"/>
    </xf>
    <xf numFmtId="0" fontId="0" fillId="0" borderId="0" xfId="0" applyFill="1" applyAlignment="1">
      <alignment horizontal="center" vertical="center"/>
    </xf>
    <xf numFmtId="0" fontId="0" fillId="8" borderId="0" xfId="0" applyFill="1"/>
    <xf numFmtId="0" fontId="26" fillId="0" borderId="0" xfId="0" applyFont="1" applyFill="1" applyBorder="1" applyAlignment="1">
      <alignment horizontal="center" vertical="center"/>
    </xf>
    <xf numFmtId="0" fontId="27" fillId="0" borderId="0" xfId="0" applyFont="1" applyFill="1" applyAlignment="1">
      <alignment horizontal="center" vertical="center"/>
    </xf>
    <xf numFmtId="0" fontId="28" fillId="0" borderId="0" xfId="0" applyFont="1" applyFill="1" applyAlignment="1">
      <alignment horizontal="center" vertical="center"/>
    </xf>
    <xf numFmtId="0" fontId="25" fillId="0" borderId="0" xfId="0" applyFont="1" applyFill="1" applyAlignment="1">
      <alignment horizontal="center" vertical="center"/>
    </xf>
    <xf numFmtId="0" fontId="25" fillId="0" borderId="0" xfId="0" applyFont="1" applyFill="1"/>
    <xf numFmtId="0" fontId="0" fillId="0" borderId="0" xfId="0" applyFill="1" applyAlignment="1">
      <alignment vertical="center"/>
    </xf>
    <xf numFmtId="0" fontId="0" fillId="0" borderId="0" xfId="0" applyFill="1" applyBorder="1" applyAlignment="1">
      <alignment vertical="center"/>
    </xf>
    <xf numFmtId="0" fontId="0" fillId="7" borderId="0" xfId="0" applyFill="1" applyAlignment="1">
      <alignment vertical="center"/>
    </xf>
    <xf numFmtId="0" fontId="6" fillId="0" borderId="0" xfId="0" applyFont="1" applyFill="1" applyAlignment="1">
      <alignment vertical="center"/>
    </xf>
    <xf numFmtId="0" fontId="6" fillId="0" borderId="0" xfId="0" applyFont="1" applyFill="1" applyBorder="1" applyAlignment="1">
      <alignment vertical="center"/>
    </xf>
    <xf numFmtId="0" fontId="27" fillId="0" borderId="0" xfId="0" applyFont="1" applyFill="1" applyAlignment="1">
      <alignment vertical="center"/>
    </xf>
    <xf numFmtId="0" fontId="27" fillId="6" borderId="0" xfId="0" applyFont="1" applyFill="1" applyAlignment="1">
      <alignment vertical="center"/>
    </xf>
    <xf numFmtId="0" fontId="10" fillId="0" borderId="0" xfId="0" applyFont="1" applyFill="1" applyAlignment="1">
      <alignment vertical="center" readingOrder="2"/>
    </xf>
    <xf numFmtId="0" fontId="20" fillId="0" borderId="0" xfId="0" applyFont="1" applyFill="1" applyAlignment="1">
      <alignment vertical="center" readingOrder="2"/>
    </xf>
    <xf numFmtId="0" fontId="10" fillId="9" borderId="0" xfId="0" applyFont="1" applyFill="1" applyAlignment="1">
      <alignment vertical="center" readingOrder="2"/>
    </xf>
    <xf numFmtId="0" fontId="13" fillId="9" borderId="1" xfId="0" applyFont="1" applyFill="1" applyBorder="1" applyAlignment="1">
      <alignment horizontal="center" vertical="center" readingOrder="2"/>
    </xf>
    <xf numFmtId="0" fontId="8" fillId="0" borderId="0" xfId="0" applyFont="1" applyAlignment="1">
      <alignment horizontal="center" vertical="center" readingOrder="2"/>
    </xf>
    <xf numFmtId="1" fontId="5" fillId="0" borderId="0" xfId="0" applyNumberFormat="1" applyFont="1" applyAlignment="1">
      <alignment vertical="center" readingOrder="2"/>
    </xf>
    <xf numFmtId="2" fontId="5" fillId="0" borderId="0" xfId="0" applyNumberFormat="1" applyFont="1" applyAlignment="1">
      <alignment vertical="center" readingOrder="2"/>
    </xf>
    <xf numFmtId="3" fontId="5" fillId="0" borderId="0" xfId="0" applyNumberFormat="1" applyFont="1" applyAlignment="1">
      <alignment vertical="center" readingOrder="2"/>
    </xf>
    <xf numFmtId="0" fontId="18" fillId="0" borderId="0" xfId="0" applyFont="1" applyFill="1" applyAlignment="1">
      <alignment vertical="center" readingOrder="2"/>
    </xf>
    <xf numFmtId="0" fontId="3" fillId="0" borderId="0" xfId="0" applyFont="1" applyFill="1" applyAlignment="1">
      <alignment vertical="center" readingOrder="2"/>
    </xf>
    <xf numFmtId="0" fontId="18" fillId="10" borderId="0" xfId="0" applyFont="1" applyFill="1" applyAlignment="1">
      <alignment vertical="center" readingOrder="2"/>
    </xf>
    <xf numFmtId="3" fontId="5" fillId="0" borderId="0" xfId="0" applyNumberFormat="1" applyFont="1" applyAlignment="1">
      <alignment horizontal="center" vertical="center" readingOrder="2"/>
    </xf>
    <xf numFmtId="0" fontId="16" fillId="9" borderId="1" xfId="0" applyFont="1" applyFill="1" applyBorder="1" applyAlignment="1">
      <alignment horizontal="center" vertical="center" readingOrder="2"/>
    </xf>
    <xf numFmtId="0" fontId="13" fillId="9" borderId="1" xfId="0" applyFont="1" applyFill="1" applyBorder="1" applyAlignment="1">
      <alignment horizontal="center" vertical="center" wrapText="1" readingOrder="2"/>
    </xf>
    <xf numFmtId="3" fontId="0" fillId="0" borderId="0" xfId="0" applyNumberFormat="1"/>
    <xf numFmtId="0" fontId="2" fillId="3" borderId="10" xfId="2" applyFill="1" applyBorder="1" applyAlignment="1"/>
    <xf numFmtId="3" fontId="34" fillId="0" borderId="15" xfId="2" applyNumberFormat="1" applyFont="1" applyFill="1" applyBorder="1" applyAlignment="1">
      <alignment horizontal="center" vertical="center"/>
    </xf>
    <xf numFmtId="3" fontId="24" fillId="0" borderId="15" xfId="2" applyNumberFormat="1" applyFont="1" applyFill="1" applyBorder="1" applyAlignment="1">
      <alignment horizontal="center" vertical="center"/>
    </xf>
    <xf numFmtId="0" fontId="5" fillId="4" borderId="0" xfId="2" applyFont="1" applyFill="1" applyBorder="1" applyAlignment="1"/>
    <xf numFmtId="0" fontId="2" fillId="4" borderId="0" xfId="2" applyFill="1" applyBorder="1"/>
    <xf numFmtId="0" fontId="2" fillId="4" borderId="0" xfId="2" applyFont="1" applyFill="1" applyBorder="1" applyAlignment="1">
      <alignment horizontal="center"/>
    </xf>
    <xf numFmtId="9" fontId="0" fillId="0" borderId="0" xfId="0" applyNumberFormat="1"/>
    <xf numFmtId="0" fontId="0" fillId="0" borderId="0" xfId="0" applyFill="1" applyAlignment="1">
      <alignment horizontal="center"/>
    </xf>
    <xf numFmtId="3" fontId="34" fillId="2" borderId="15" xfId="2" applyNumberFormat="1" applyFont="1" applyFill="1" applyBorder="1" applyAlignment="1">
      <alignment horizontal="center" vertical="center"/>
    </xf>
    <xf numFmtId="3" fontId="24" fillId="2" borderId="15" xfId="2" applyNumberFormat="1" applyFont="1" applyFill="1" applyBorder="1" applyAlignment="1">
      <alignment horizontal="center" vertical="center"/>
    </xf>
    <xf numFmtId="0" fontId="0" fillId="2" borderId="0" xfId="0" applyFill="1"/>
    <xf numFmtId="3" fontId="23" fillId="3" borderId="15" xfId="2" applyNumberFormat="1" applyFont="1" applyFill="1" applyBorder="1" applyAlignment="1">
      <alignment horizontal="center" vertical="center"/>
    </xf>
    <xf numFmtId="0" fontId="27" fillId="0" borderId="0" xfId="0" applyFont="1" applyFill="1"/>
    <xf numFmtId="0" fontId="27" fillId="0" borderId="0" xfId="0" applyFont="1"/>
    <xf numFmtId="0" fontId="27" fillId="3" borderId="31" xfId="2" applyFont="1" applyFill="1" applyBorder="1"/>
    <xf numFmtId="0" fontId="31" fillId="3" borderId="25" xfId="2" applyFont="1" applyFill="1" applyBorder="1" applyAlignment="1">
      <alignment vertical="center"/>
    </xf>
    <xf numFmtId="0" fontId="31" fillId="3" borderId="18" xfId="2" applyFont="1" applyFill="1" applyBorder="1" applyAlignment="1">
      <alignment vertical="center"/>
    </xf>
    <xf numFmtId="0" fontId="23" fillId="0" borderId="0" xfId="0" applyFont="1" applyFill="1" applyAlignment="1">
      <alignment vertical="center" readingOrder="2"/>
    </xf>
    <xf numFmtId="3" fontId="30" fillId="0" borderId="0" xfId="0" applyNumberFormat="1" applyFont="1" applyFill="1" applyAlignment="1">
      <alignment vertical="center" readingOrder="2"/>
    </xf>
    <xf numFmtId="0" fontId="13" fillId="9" borderId="1" xfId="0" applyNumberFormat="1" applyFont="1" applyFill="1" applyBorder="1" applyAlignment="1">
      <alignment horizontal="center" vertical="center" readingOrder="2"/>
    </xf>
    <xf numFmtId="0" fontId="12" fillId="0" borderId="0" xfId="0" applyFont="1" applyFill="1" applyAlignment="1">
      <alignment vertical="center" readingOrder="2"/>
    </xf>
    <xf numFmtId="0" fontId="23" fillId="9" borderId="0" xfId="0" applyFont="1" applyFill="1" applyAlignment="1">
      <alignment vertical="center" readingOrder="2"/>
    </xf>
    <xf numFmtId="0" fontId="0" fillId="0" borderId="0" xfId="0" applyFill="1" applyBorder="1" applyAlignment="1">
      <alignment horizontal="center"/>
    </xf>
    <xf numFmtId="0" fontId="27" fillId="0" borderId="0" xfId="0" applyFont="1" applyFill="1" applyBorder="1" applyAlignment="1">
      <alignment horizontal="center"/>
    </xf>
    <xf numFmtId="0" fontId="10" fillId="0" borderId="0" xfId="0" applyFont="1" applyAlignment="1">
      <alignment horizontal="center" vertical="center" readingOrder="2"/>
    </xf>
    <xf numFmtId="0" fontId="10" fillId="2" borderId="23" xfId="2" applyFont="1" applyFill="1" applyBorder="1" applyAlignment="1">
      <alignment horizontal="center"/>
    </xf>
    <xf numFmtId="0" fontId="31" fillId="2" borderId="15" xfId="2" applyFont="1" applyFill="1" applyBorder="1" applyAlignment="1">
      <alignment horizontal="right" vertical="center"/>
    </xf>
    <xf numFmtId="0" fontId="10" fillId="0" borderId="23" xfId="2" applyFont="1" applyFill="1" applyBorder="1" applyAlignment="1">
      <alignment horizontal="center"/>
    </xf>
    <xf numFmtId="0" fontId="31" fillId="0" borderId="15" xfId="2" applyFont="1" applyFill="1" applyBorder="1" applyAlignment="1">
      <alignment horizontal="right" vertical="center"/>
    </xf>
    <xf numFmtId="0" fontId="15" fillId="0" borderId="15" xfId="2" applyFont="1" applyFill="1" applyBorder="1" applyAlignment="1">
      <alignment horizontal="right" vertical="center"/>
    </xf>
    <xf numFmtId="0" fontId="15" fillId="2" borderId="15" xfId="2" applyFont="1" applyFill="1" applyBorder="1" applyAlignment="1">
      <alignment horizontal="right" vertical="center"/>
    </xf>
    <xf numFmtId="0" fontId="31" fillId="2" borderId="18" xfId="2" applyFont="1" applyFill="1" applyBorder="1" applyAlignment="1">
      <alignment horizontal="right" vertical="center"/>
    </xf>
    <xf numFmtId="0" fontId="15" fillId="0" borderId="18" xfId="2" applyFont="1" applyFill="1" applyBorder="1" applyAlignment="1">
      <alignment horizontal="right" vertical="center"/>
    </xf>
    <xf numFmtId="0" fontId="15" fillId="2" borderId="18" xfId="2" applyFont="1" applyFill="1" applyBorder="1" applyAlignment="1">
      <alignment horizontal="right" vertical="center"/>
    </xf>
    <xf numFmtId="0" fontId="21" fillId="9" borderId="15" xfId="2" applyFont="1" applyFill="1" applyBorder="1" applyAlignment="1">
      <alignment horizontal="center" vertical="center"/>
    </xf>
    <xf numFmtId="0" fontId="5" fillId="0" borderId="0" xfId="0" applyFont="1" applyFill="1" applyBorder="1" applyAlignment="1">
      <alignment vertical="center"/>
    </xf>
    <xf numFmtId="0" fontId="5" fillId="0" borderId="0" xfId="0" applyFont="1" applyFill="1" applyAlignment="1">
      <alignment vertical="center"/>
    </xf>
    <xf numFmtId="0" fontId="5" fillId="0" borderId="0" xfId="0" applyFont="1" applyAlignment="1">
      <alignment vertical="center"/>
    </xf>
    <xf numFmtId="0" fontId="5" fillId="0" borderId="7" xfId="0" applyFont="1" applyFill="1" applyBorder="1" applyAlignment="1">
      <alignment vertical="center"/>
    </xf>
    <xf numFmtId="0" fontId="5" fillId="0" borderId="0" xfId="0" applyFont="1" applyAlignment="1">
      <alignment horizontal="center" vertical="center"/>
    </xf>
    <xf numFmtId="0" fontId="5" fillId="0" borderId="0" xfId="0" applyFont="1" applyBorder="1" applyAlignment="1">
      <alignment vertical="center" readingOrder="2"/>
    </xf>
    <xf numFmtId="0" fontId="38" fillId="9" borderId="1" xfId="0" applyFont="1" applyFill="1" applyBorder="1" applyAlignment="1">
      <alignment horizontal="center" vertical="center" readingOrder="2"/>
    </xf>
    <xf numFmtId="3" fontId="39" fillId="2" borderId="1" xfId="0" applyNumberFormat="1" applyFont="1" applyFill="1" applyBorder="1" applyAlignment="1">
      <alignment horizontal="center" vertical="center" readingOrder="2"/>
    </xf>
    <xf numFmtId="0" fontId="39" fillId="2" borderId="1" xfId="0" applyFont="1" applyFill="1" applyBorder="1" applyAlignment="1">
      <alignment horizontal="center" vertical="center" readingOrder="2"/>
    </xf>
    <xf numFmtId="0" fontId="39" fillId="0" borderId="1" xfId="0" applyFont="1" applyFill="1" applyBorder="1" applyAlignment="1">
      <alignment horizontal="center" vertical="center" readingOrder="2"/>
    </xf>
    <xf numFmtId="0" fontId="39" fillId="2" borderId="1" xfId="0" applyNumberFormat="1" applyFont="1" applyFill="1" applyBorder="1" applyAlignment="1">
      <alignment horizontal="center" vertical="center" readingOrder="2"/>
    </xf>
    <xf numFmtId="0" fontId="39" fillId="0" borderId="3" xfId="0" applyFont="1" applyFill="1" applyBorder="1" applyAlignment="1">
      <alignment horizontal="center" vertical="center" readingOrder="2"/>
    </xf>
    <xf numFmtId="0" fontId="39" fillId="0" borderId="1" xfId="0" applyNumberFormat="1" applyFont="1" applyFill="1" applyBorder="1" applyAlignment="1">
      <alignment horizontal="center" vertical="center" readingOrder="2"/>
    </xf>
    <xf numFmtId="3" fontId="40" fillId="9" borderId="1" xfId="0" applyNumberFormat="1" applyFont="1" applyFill="1" applyBorder="1" applyAlignment="1">
      <alignment horizontal="center" vertical="center" readingOrder="2"/>
    </xf>
    <xf numFmtId="1" fontId="39" fillId="2" borderId="1" xfId="0" applyNumberFormat="1" applyFont="1" applyFill="1" applyBorder="1" applyAlignment="1">
      <alignment horizontal="center" vertical="center" readingOrder="2"/>
    </xf>
    <xf numFmtId="1" fontId="39" fillId="0" borderId="1" xfId="0" applyNumberFormat="1" applyFont="1" applyFill="1" applyBorder="1" applyAlignment="1">
      <alignment horizontal="center" vertical="center" readingOrder="2"/>
    </xf>
    <xf numFmtId="1" fontId="39" fillId="0" borderId="3" xfId="0" applyNumberFormat="1" applyFont="1" applyFill="1" applyBorder="1" applyAlignment="1">
      <alignment horizontal="center" vertical="center" readingOrder="2"/>
    </xf>
    <xf numFmtId="1" fontId="39" fillId="2" borderId="3" xfId="0" applyNumberFormat="1" applyFont="1" applyFill="1" applyBorder="1" applyAlignment="1">
      <alignment horizontal="center" vertical="center" readingOrder="2"/>
    </xf>
    <xf numFmtId="1" fontId="40" fillId="9" borderId="3" xfId="0" applyNumberFormat="1" applyFont="1" applyFill="1" applyBorder="1" applyAlignment="1">
      <alignment horizontal="center" vertical="center" readingOrder="2"/>
    </xf>
    <xf numFmtId="0" fontId="40" fillId="9" borderId="1" xfId="0" applyFont="1" applyFill="1" applyBorder="1" applyAlignment="1">
      <alignment horizontal="center" vertical="center" readingOrder="2"/>
    </xf>
    <xf numFmtId="1" fontId="40" fillId="9" borderId="1" xfId="0" applyNumberFormat="1" applyFont="1" applyFill="1" applyBorder="1" applyAlignment="1">
      <alignment horizontal="center" vertical="center" readingOrder="2"/>
    </xf>
    <xf numFmtId="0" fontId="39" fillId="2" borderId="1" xfId="0" applyFont="1" applyFill="1" applyBorder="1" applyAlignment="1">
      <alignment horizontal="center" vertical="center" wrapText="1" readingOrder="2"/>
    </xf>
    <xf numFmtId="0" fontId="39" fillId="2" borderId="3" xfId="0" applyFont="1" applyFill="1" applyBorder="1" applyAlignment="1">
      <alignment horizontal="center" vertical="center" readingOrder="2"/>
    </xf>
    <xf numFmtId="0" fontId="40" fillId="9" borderId="3" xfId="0" applyNumberFormat="1" applyFont="1" applyFill="1" applyBorder="1" applyAlignment="1">
      <alignment horizontal="center" vertical="center" readingOrder="2"/>
    </xf>
    <xf numFmtId="2" fontId="41" fillId="2" borderId="1" xfId="0" applyNumberFormat="1" applyFont="1" applyFill="1" applyBorder="1" applyAlignment="1">
      <alignment horizontal="center" vertical="center" readingOrder="1"/>
    </xf>
    <xf numFmtId="3" fontId="41" fillId="2" borderId="1" xfId="0" applyNumberFormat="1" applyFont="1" applyFill="1" applyBorder="1" applyAlignment="1">
      <alignment horizontal="center" vertical="center" readingOrder="2"/>
    </xf>
    <xf numFmtId="0" fontId="41" fillId="2" borderId="1" xfId="0" applyFont="1" applyFill="1" applyBorder="1" applyAlignment="1">
      <alignment horizontal="center" vertical="center" readingOrder="2"/>
    </xf>
    <xf numFmtId="2" fontId="41" fillId="0" borderId="1" xfId="0" applyNumberFormat="1" applyFont="1" applyFill="1" applyBorder="1" applyAlignment="1">
      <alignment horizontal="center" vertical="center" readingOrder="1"/>
    </xf>
    <xf numFmtId="3" fontId="41" fillId="0" borderId="1" xfId="0" applyNumberFormat="1" applyFont="1" applyFill="1" applyBorder="1" applyAlignment="1">
      <alignment horizontal="center" vertical="center" readingOrder="2"/>
    </xf>
    <xf numFmtId="0" fontId="41" fillId="0" borderId="1" xfId="0" applyFont="1" applyFill="1" applyBorder="1" applyAlignment="1">
      <alignment horizontal="center" vertical="center" readingOrder="2"/>
    </xf>
    <xf numFmtId="2" fontId="42" fillId="2" borderId="1" xfId="0" applyNumberFormat="1" applyFont="1" applyFill="1" applyBorder="1" applyAlignment="1">
      <alignment horizontal="center" vertical="center" readingOrder="1"/>
    </xf>
    <xf numFmtId="3" fontId="42" fillId="2" borderId="1" xfId="0" applyNumberFormat="1" applyFont="1" applyFill="1" applyBorder="1" applyAlignment="1">
      <alignment horizontal="center" vertical="center" readingOrder="2"/>
    </xf>
    <xf numFmtId="0" fontId="41" fillId="2" borderId="1" xfId="0" applyNumberFormat="1" applyFont="1" applyFill="1" applyBorder="1" applyAlignment="1">
      <alignment horizontal="center" vertical="center" readingOrder="2"/>
    </xf>
    <xf numFmtId="2" fontId="41" fillId="0" borderId="3" xfId="0" applyNumberFormat="1" applyFont="1" applyFill="1" applyBorder="1" applyAlignment="1">
      <alignment horizontal="center" vertical="center" readingOrder="1"/>
    </xf>
    <xf numFmtId="3" fontId="41" fillId="0" borderId="3" xfId="0" applyNumberFormat="1" applyFont="1" applyFill="1" applyBorder="1" applyAlignment="1">
      <alignment horizontal="center" vertical="center" readingOrder="2"/>
    </xf>
    <xf numFmtId="0" fontId="41" fillId="0" borderId="3" xfId="0" applyFont="1" applyFill="1" applyBorder="1" applyAlignment="1">
      <alignment horizontal="center" vertical="center" readingOrder="2"/>
    </xf>
    <xf numFmtId="2" fontId="43" fillId="9" borderId="3" xfId="0" applyNumberFormat="1" applyFont="1" applyFill="1" applyBorder="1" applyAlignment="1">
      <alignment horizontal="center" vertical="center" wrapText="1" readingOrder="1"/>
    </xf>
    <xf numFmtId="3" fontId="43" fillId="9" borderId="3" xfId="0" applyNumberFormat="1" applyFont="1" applyFill="1" applyBorder="1" applyAlignment="1">
      <alignment horizontal="center" vertical="center" wrapText="1" readingOrder="2"/>
    </xf>
    <xf numFmtId="0" fontId="41" fillId="0" borderId="1" xfId="0" applyNumberFormat="1" applyFont="1" applyFill="1" applyBorder="1" applyAlignment="1">
      <alignment horizontal="center" vertical="center" readingOrder="2"/>
    </xf>
    <xf numFmtId="2" fontId="41" fillId="2" borderId="1" xfId="0" applyNumberFormat="1" applyFont="1" applyFill="1" applyBorder="1" applyAlignment="1">
      <alignment horizontal="center" vertical="center" readingOrder="2"/>
    </xf>
    <xf numFmtId="2" fontId="43" fillId="9" borderId="1" xfId="0" applyNumberFormat="1" applyFont="1" applyFill="1" applyBorder="1" applyAlignment="1">
      <alignment horizontal="center" vertical="center" wrapText="1" readingOrder="1"/>
    </xf>
    <xf numFmtId="2" fontId="43" fillId="9" borderId="1" xfId="0" applyNumberFormat="1" applyFont="1" applyFill="1" applyBorder="1" applyAlignment="1">
      <alignment horizontal="center" vertical="center" readingOrder="1"/>
    </xf>
    <xf numFmtId="3" fontId="43" fillId="9" borderId="1" xfId="0" applyNumberFormat="1" applyFont="1" applyFill="1" applyBorder="1" applyAlignment="1">
      <alignment horizontal="center" vertical="center" readingOrder="2"/>
    </xf>
    <xf numFmtId="3" fontId="43" fillId="9" borderId="1" xfId="0" applyNumberFormat="1" applyFont="1" applyFill="1" applyBorder="1" applyAlignment="1">
      <alignment horizontal="center" vertical="center" wrapText="1" readingOrder="2"/>
    </xf>
    <xf numFmtId="3" fontId="43" fillId="9" borderId="1" xfId="0" applyNumberFormat="1" applyFont="1" applyFill="1" applyBorder="1" applyAlignment="1">
      <alignment horizontal="center" vertical="center" wrapText="1" readingOrder="1"/>
    </xf>
    <xf numFmtId="0" fontId="44" fillId="7" borderId="23" xfId="0" applyFont="1" applyFill="1" applyBorder="1" applyAlignment="1">
      <alignment horizontal="center" vertical="center" readingOrder="2"/>
    </xf>
    <xf numFmtId="0" fontId="45" fillId="7" borderId="15" xfId="0" applyFont="1" applyFill="1" applyBorder="1" applyAlignment="1">
      <alignment vertical="center"/>
    </xf>
    <xf numFmtId="0" fontId="44" fillId="0" borderId="23" xfId="0" applyFont="1" applyFill="1" applyBorder="1" applyAlignment="1">
      <alignment horizontal="center" vertical="center" readingOrder="2"/>
    </xf>
    <xf numFmtId="0" fontId="45" fillId="0" borderId="15" xfId="0" applyFont="1" applyFill="1" applyBorder="1" applyAlignment="1">
      <alignment vertical="center"/>
    </xf>
    <xf numFmtId="0" fontId="13" fillId="0" borderId="15" xfId="0" applyFont="1" applyFill="1" applyBorder="1" applyAlignment="1">
      <alignment vertical="center"/>
    </xf>
    <xf numFmtId="0" fontId="45" fillId="7" borderId="18" xfId="0" applyFont="1" applyFill="1" applyBorder="1" applyAlignment="1">
      <alignment vertical="center"/>
    </xf>
    <xf numFmtId="0" fontId="45" fillId="0" borderId="18" xfId="0" applyFont="1" applyFill="1" applyBorder="1" applyAlignment="1">
      <alignment vertical="center"/>
    </xf>
    <xf numFmtId="0" fontId="44" fillId="0" borderId="23" xfId="0" applyFont="1" applyBorder="1" applyAlignment="1">
      <alignment horizontal="center" vertical="center" readingOrder="2"/>
    </xf>
    <xf numFmtId="2" fontId="47" fillId="0" borderId="24" xfId="0" applyNumberFormat="1" applyFont="1" applyBorder="1"/>
    <xf numFmtId="0" fontId="44" fillId="0" borderId="27" xfId="0" applyFont="1" applyBorder="1" applyAlignment="1">
      <alignment horizontal="center" vertical="center" readingOrder="2"/>
    </xf>
    <xf numFmtId="2" fontId="47" fillId="0" borderId="32" xfId="0" applyNumberFormat="1" applyFont="1" applyBorder="1"/>
    <xf numFmtId="0" fontId="46" fillId="0" borderId="0" xfId="0" applyFont="1" applyFill="1"/>
    <xf numFmtId="0" fontId="46" fillId="0" borderId="0" xfId="0" applyFont="1" applyFill="1" applyBorder="1" applyAlignment="1">
      <alignment horizontal="center" vertical="center"/>
    </xf>
    <xf numFmtId="0" fontId="46" fillId="0" borderId="0" xfId="0" applyFont="1" applyFill="1" applyBorder="1"/>
    <xf numFmtId="0" fontId="46" fillId="6" borderId="0" xfId="0" applyFont="1" applyFill="1"/>
    <xf numFmtId="2" fontId="44" fillId="6" borderId="14" xfId="0" applyNumberFormat="1" applyFont="1" applyFill="1" applyBorder="1" applyAlignment="1">
      <alignment horizontal="center" vertical="center"/>
    </xf>
    <xf numFmtId="2" fontId="44" fillId="6" borderId="44" xfId="0" applyNumberFormat="1" applyFont="1" applyFill="1" applyBorder="1" applyAlignment="1">
      <alignment horizontal="center" vertical="center"/>
    </xf>
    <xf numFmtId="0" fontId="13" fillId="6" borderId="21" xfId="0" applyFont="1" applyFill="1" applyBorder="1" applyAlignment="1">
      <alignment horizontal="center" vertical="center"/>
    </xf>
    <xf numFmtId="2" fontId="44" fillId="6" borderId="21" xfId="0" applyNumberFormat="1" applyFont="1" applyFill="1" applyBorder="1" applyAlignment="1">
      <alignment horizontal="center" vertical="center"/>
    </xf>
    <xf numFmtId="3" fontId="50" fillId="7" borderId="15" xfId="0" applyNumberFormat="1" applyFont="1" applyFill="1" applyBorder="1" applyAlignment="1">
      <alignment horizontal="center" vertical="center"/>
    </xf>
    <xf numFmtId="2" fontId="50" fillId="7" borderId="15" xfId="0" applyNumberFormat="1" applyFont="1" applyFill="1" applyBorder="1" applyAlignment="1">
      <alignment horizontal="center" vertical="center"/>
    </xf>
    <xf numFmtId="2" fontId="51" fillId="7" borderId="24" xfId="0" applyNumberFormat="1" applyFont="1" applyFill="1" applyBorder="1" applyAlignment="1">
      <alignment horizontal="center" vertical="center"/>
    </xf>
    <xf numFmtId="3" fontId="50" fillId="0" borderId="15" xfId="0" applyNumberFormat="1" applyFont="1" applyFill="1" applyBorder="1" applyAlignment="1">
      <alignment horizontal="center" vertical="center"/>
    </xf>
    <xf numFmtId="2" fontId="50" fillId="0" borderId="15" xfId="0" applyNumberFormat="1" applyFont="1" applyFill="1" applyBorder="1" applyAlignment="1">
      <alignment horizontal="center" vertical="center"/>
    </xf>
    <xf numFmtId="2" fontId="51" fillId="0" borderId="24" xfId="0" applyNumberFormat="1" applyFont="1" applyFill="1" applyBorder="1" applyAlignment="1">
      <alignment horizontal="center" vertical="center"/>
    </xf>
    <xf numFmtId="2" fontId="51" fillId="0" borderId="15" xfId="0" applyNumberFormat="1" applyFont="1" applyFill="1" applyBorder="1" applyAlignment="1">
      <alignment horizontal="center" vertical="center"/>
    </xf>
    <xf numFmtId="3" fontId="50" fillId="0" borderId="21" xfId="0" applyNumberFormat="1" applyFont="1" applyFill="1" applyBorder="1" applyAlignment="1">
      <alignment horizontal="center" vertical="center"/>
    </xf>
    <xf numFmtId="2" fontId="50" fillId="0" borderId="21" xfId="0" applyNumberFormat="1" applyFont="1" applyFill="1" applyBorder="1" applyAlignment="1">
      <alignment horizontal="center" vertical="center"/>
    </xf>
    <xf numFmtId="3" fontId="38" fillId="6" borderId="15" xfId="0" applyNumberFormat="1" applyFont="1" applyFill="1" applyBorder="1" applyAlignment="1">
      <alignment horizontal="center" vertical="center"/>
    </xf>
    <xf numFmtId="2" fontId="38" fillId="6" borderId="15" xfId="0" applyNumberFormat="1" applyFont="1" applyFill="1" applyBorder="1" applyAlignment="1">
      <alignment horizontal="center" vertical="center"/>
    </xf>
    <xf numFmtId="2" fontId="52" fillId="6" borderId="15" xfId="0" applyNumberFormat="1" applyFont="1" applyFill="1" applyBorder="1" applyAlignment="1">
      <alignment horizontal="center" vertical="center"/>
    </xf>
    <xf numFmtId="2" fontId="51" fillId="7" borderId="15" xfId="0" applyNumberFormat="1" applyFont="1" applyFill="1" applyBorder="1" applyAlignment="1">
      <alignment horizontal="center" vertical="center"/>
    </xf>
    <xf numFmtId="4" fontId="38" fillId="6" borderId="15" xfId="0" applyNumberFormat="1" applyFont="1" applyFill="1" applyBorder="1" applyAlignment="1">
      <alignment horizontal="center" vertical="center"/>
    </xf>
    <xf numFmtId="3" fontId="38" fillId="6" borderId="24" xfId="0" applyNumberFormat="1" applyFont="1" applyFill="1" applyBorder="1" applyAlignment="1">
      <alignment horizontal="center" vertical="center"/>
    </xf>
    <xf numFmtId="2" fontId="52" fillId="6" borderId="24" xfId="0" applyNumberFormat="1" applyFont="1" applyFill="1" applyBorder="1" applyAlignment="1">
      <alignment horizontal="center" vertical="center"/>
    </xf>
    <xf numFmtId="2" fontId="38" fillId="6" borderId="24" xfId="0" applyNumberFormat="1" applyFont="1" applyFill="1" applyBorder="1" applyAlignment="1">
      <alignment horizontal="center" vertical="center"/>
    </xf>
    <xf numFmtId="0" fontId="46" fillId="5" borderId="23" xfId="0" applyFont="1" applyFill="1" applyBorder="1" applyAlignment="1">
      <alignment horizontal="center" vertical="center"/>
    </xf>
    <xf numFmtId="0" fontId="54" fillId="5" borderId="15" xfId="2" applyFont="1" applyFill="1" applyBorder="1" applyAlignment="1">
      <alignment vertical="center"/>
    </xf>
    <xf numFmtId="164" fontId="11" fillId="5" borderId="15" xfId="2" applyNumberFormat="1" applyFont="1" applyFill="1" applyBorder="1" applyAlignment="1">
      <alignment horizontal="center" vertical="center"/>
    </xf>
    <xf numFmtId="164" fontId="11" fillId="5" borderId="24" xfId="2" applyNumberFormat="1" applyFont="1" applyFill="1" applyBorder="1" applyAlignment="1">
      <alignment horizontal="center" vertical="center"/>
    </xf>
    <xf numFmtId="9" fontId="46" fillId="0" borderId="0" xfId="0" applyNumberFormat="1" applyFont="1" applyFill="1" applyBorder="1" applyAlignment="1">
      <alignment vertical="center"/>
    </xf>
    <xf numFmtId="9" fontId="46" fillId="0" borderId="0" xfId="0" applyNumberFormat="1" applyFont="1" applyFill="1" applyAlignment="1">
      <alignment vertical="center"/>
    </xf>
    <xf numFmtId="0" fontId="46" fillId="0" borderId="0" xfId="0" applyFont="1" applyFill="1" applyAlignment="1">
      <alignment vertical="center"/>
    </xf>
    <xf numFmtId="0" fontId="46" fillId="5" borderId="0" xfId="0" applyFont="1" applyFill="1" applyAlignment="1">
      <alignment vertical="center"/>
    </xf>
    <xf numFmtId="0" fontId="11" fillId="0" borderId="23" xfId="0" applyFont="1" applyFill="1" applyBorder="1" applyAlignment="1">
      <alignment horizontal="center" vertical="center"/>
    </xf>
    <xf numFmtId="0" fontId="11" fillId="0" borderId="15" xfId="2" applyFont="1" applyFill="1" applyBorder="1" applyAlignment="1">
      <alignment vertical="center"/>
    </xf>
    <xf numFmtId="164" fontId="11" fillId="0" borderId="15" xfId="2" applyNumberFormat="1" applyFont="1" applyFill="1" applyBorder="1" applyAlignment="1">
      <alignment horizontal="center" vertical="center"/>
    </xf>
    <xf numFmtId="164" fontId="11" fillId="0" borderId="24" xfId="2" applyNumberFormat="1" applyFont="1" applyFill="1" applyBorder="1" applyAlignment="1">
      <alignment horizontal="center" vertical="center"/>
    </xf>
    <xf numFmtId="0" fontId="11" fillId="0" borderId="0" xfId="0" applyFont="1" applyFill="1" applyAlignment="1">
      <alignment vertical="center"/>
    </xf>
    <xf numFmtId="0" fontId="46" fillId="0" borderId="23" xfId="0" applyFont="1" applyFill="1" applyBorder="1" applyAlignment="1">
      <alignment horizontal="center" vertical="center"/>
    </xf>
    <xf numFmtId="0" fontId="54" fillId="0" borderId="18" xfId="2" applyFont="1" applyFill="1" applyBorder="1" applyAlignment="1">
      <alignment vertical="center"/>
    </xf>
    <xf numFmtId="0" fontId="11" fillId="5" borderId="15" xfId="2" applyFont="1" applyFill="1" applyBorder="1" applyAlignment="1">
      <alignment vertical="center"/>
    </xf>
    <xf numFmtId="0" fontId="46" fillId="0" borderId="0" xfId="0" applyFont="1" applyFill="1" applyBorder="1" applyAlignment="1">
      <alignment vertical="center"/>
    </xf>
    <xf numFmtId="0" fontId="11" fillId="0" borderId="18" xfId="2" applyFont="1" applyFill="1" applyBorder="1" applyAlignment="1">
      <alignment vertical="center"/>
    </xf>
    <xf numFmtId="0" fontId="11" fillId="5" borderId="18" xfId="2" applyFont="1" applyFill="1" applyBorder="1" applyAlignment="1">
      <alignment vertical="center"/>
    </xf>
    <xf numFmtId="0" fontId="11" fillId="0" borderId="38" xfId="2" applyFont="1" applyFill="1" applyBorder="1" applyAlignment="1">
      <alignment vertical="center"/>
    </xf>
    <xf numFmtId="164" fontId="11" fillId="5" borderId="18" xfId="2" applyNumberFormat="1" applyFont="1" applyFill="1" applyBorder="1" applyAlignment="1">
      <alignment horizontal="center" vertical="center"/>
    </xf>
    <xf numFmtId="164" fontId="11" fillId="0" borderId="18" xfId="2" applyNumberFormat="1" applyFont="1" applyFill="1" applyBorder="1" applyAlignment="1">
      <alignment horizontal="center" vertical="center"/>
    </xf>
    <xf numFmtId="0" fontId="54" fillId="0" borderId="15" xfId="2" applyFont="1" applyFill="1" applyBorder="1" applyAlignment="1">
      <alignment vertical="center"/>
    </xf>
    <xf numFmtId="0" fontId="54" fillId="5" borderId="39" xfId="2" applyFont="1" applyFill="1" applyBorder="1" applyAlignment="1">
      <alignment vertical="center"/>
    </xf>
    <xf numFmtId="0" fontId="54" fillId="0" borderId="39" xfId="2" applyFont="1" applyFill="1" applyBorder="1" applyAlignment="1">
      <alignment vertical="center"/>
    </xf>
    <xf numFmtId="164" fontId="13" fillId="9" borderId="15" xfId="2" applyNumberFormat="1" applyFont="1" applyFill="1" applyBorder="1" applyAlignment="1">
      <alignment horizontal="center" vertical="center"/>
    </xf>
    <xf numFmtId="164" fontId="13" fillId="9" borderId="24" xfId="2" applyNumberFormat="1" applyFont="1" applyFill="1" applyBorder="1" applyAlignment="1">
      <alignment horizontal="center" vertical="center"/>
    </xf>
    <xf numFmtId="0" fontId="44" fillId="0" borderId="0" xfId="0" applyFont="1" applyFill="1" applyBorder="1" applyAlignment="1">
      <alignment vertical="center"/>
    </xf>
    <xf numFmtId="0" fontId="44" fillId="0" borderId="0" xfId="0" applyFont="1" applyFill="1" applyAlignment="1">
      <alignment vertical="center"/>
    </xf>
    <xf numFmtId="0" fontId="44" fillId="9" borderId="0" xfId="0" applyFont="1" applyFill="1" applyAlignment="1">
      <alignment vertical="center"/>
    </xf>
    <xf numFmtId="0" fontId="46" fillId="5" borderId="15" xfId="0" applyFont="1" applyFill="1" applyBorder="1" applyAlignment="1">
      <alignment vertical="center"/>
    </xf>
    <xf numFmtId="0" fontId="54" fillId="5" borderId="18" xfId="2" applyFont="1" applyFill="1" applyBorder="1" applyAlignment="1">
      <alignment vertical="center"/>
    </xf>
    <xf numFmtId="0" fontId="46" fillId="0" borderId="18" xfId="0" applyFont="1" applyFill="1" applyBorder="1" applyAlignment="1">
      <alignment vertical="center"/>
    </xf>
    <xf numFmtId="0" fontId="46" fillId="0" borderId="15" xfId="0" applyFont="1" applyFill="1" applyBorder="1" applyAlignment="1">
      <alignment vertical="center"/>
    </xf>
    <xf numFmtId="0" fontId="46" fillId="5" borderId="18" xfId="0" applyFont="1" applyFill="1" applyBorder="1" applyAlignment="1">
      <alignment vertical="center"/>
    </xf>
    <xf numFmtId="0" fontId="45" fillId="9" borderId="26" xfId="2" applyFont="1" applyFill="1" applyBorder="1" applyAlignment="1">
      <alignment horizontal="right" vertical="center"/>
    </xf>
    <xf numFmtId="0" fontId="45" fillId="9" borderId="18" xfId="2" applyFont="1" applyFill="1" applyBorder="1" applyAlignment="1">
      <alignment horizontal="right" vertical="center"/>
    </xf>
    <xf numFmtId="0" fontId="45" fillId="9" borderId="40" xfId="2" applyFont="1" applyFill="1" applyBorder="1" applyAlignment="1">
      <alignment horizontal="right" vertical="center"/>
    </xf>
    <xf numFmtId="0" fontId="45" fillId="9" borderId="30" xfId="2" applyFont="1" applyFill="1" applyBorder="1" applyAlignment="1">
      <alignment horizontal="right" vertical="center"/>
    </xf>
    <xf numFmtId="164" fontId="13" fillId="9" borderId="31" xfId="2" applyNumberFormat="1" applyFont="1" applyFill="1" applyBorder="1" applyAlignment="1">
      <alignment horizontal="center" vertical="center"/>
    </xf>
    <xf numFmtId="164" fontId="13" fillId="9" borderId="32" xfId="2" applyNumberFormat="1" applyFont="1" applyFill="1" applyBorder="1" applyAlignment="1">
      <alignment horizontal="center" vertical="center"/>
    </xf>
    <xf numFmtId="0" fontId="36" fillId="0" borderId="0" xfId="0" applyFont="1" applyBorder="1" applyAlignment="1">
      <alignment horizontal="right" vertical="center" readingOrder="2"/>
    </xf>
    <xf numFmtId="9" fontId="49" fillId="2" borderId="15" xfId="0" applyNumberFormat="1" applyFont="1" applyFill="1" applyBorder="1" applyAlignment="1">
      <alignment horizontal="center" vertical="center"/>
    </xf>
    <xf numFmtId="9" fontId="49" fillId="0" borderId="15" xfId="0" applyNumberFormat="1" applyFont="1" applyFill="1" applyBorder="1" applyAlignment="1">
      <alignment horizontal="center" vertical="center"/>
    </xf>
    <xf numFmtId="9" fontId="17" fillId="3" borderId="15" xfId="2" applyNumberFormat="1" applyFont="1" applyFill="1" applyBorder="1" applyAlignment="1">
      <alignment horizontal="center" vertical="center"/>
    </xf>
    <xf numFmtId="9" fontId="17" fillId="3" borderId="31" xfId="2" applyNumberFormat="1" applyFont="1" applyFill="1" applyBorder="1" applyAlignment="1">
      <alignment horizontal="center" vertical="center"/>
    </xf>
    <xf numFmtId="3" fontId="35" fillId="2" borderId="15" xfId="2" applyNumberFormat="1" applyFont="1" applyFill="1" applyBorder="1" applyAlignment="1">
      <alignment horizontal="center" vertical="center"/>
    </xf>
    <xf numFmtId="3" fontId="35" fillId="0" borderId="15" xfId="2" applyNumberFormat="1" applyFont="1" applyFill="1" applyBorder="1" applyAlignment="1">
      <alignment horizontal="center" vertical="center"/>
    </xf>
    <xf numFmtId="3" fontId="37" fillId="3" borderId="15" xfId="2" applyNumberFormat="1" applyFont="1" applyFill="1" applyBorder="1" applyAlignment="1">
      <alignment horizontal="center" vertical="center"/>
    </xf>
    <xf numFmtId="9" fontId="49" fillId="2" borderId="24" xfId="0" applyNumberFormat="1" applyFont="1" applyFill="1" applyBorder="1" applyAlignment="1">
      <alignment horizontal="center" vertical="center"/>
    </xf>
    <xf numFmtId="9" fontId="49" fillId="0" borderId="24" xfId="0" applyNumberFormat="1" applyFont="1" applyFill="1" applyBorder="1" applyAlignment="1">
      <alignment horizontal="center" vertical="center"/>
    </xf>
    <xf numFmtId="9" fontId="55" fillId="0" borderId="15" xfId="2" applyNumberFormat="1" applyFont="1" applyFill="1" applyBorder="1" applyAlignment="1">
      <alignment horizontal="center" vertical="center"/>
    </xf>
    <xf numFmtId="9" fontId="55" fillId="0" borderId="24" xfId="2" applyNumberFormat="1" applyFont="1" applyFill="1" applyBorder="1" applyAlignment="1">
      <alignment horizontal="center" vertical="center"/>
    </xf>
    <xf numFmtId="9" fontId="55" fillId="2" borderId="15" xfId="2" applyNumberFormat="1" applyFont="1" applyFill="1" applyBorder="1" applyAlignment="1">
      <alignment horizontal="center" vertical="center"/>
    </xf>
    <xf numFmtId="9" fontId="55" fillId="2" borderId="24" xfId="2" applyNumberFormat="1" applyFont="1" applyFill="1" applyBorder="1" applyAlignment="1">
      <alignment horizontal="center" vertical="center"/>
    </xf>
    <xf numFmtId="9" fontId="17" fillId="3" borderId="24" xfId="2" applyNumberFormat="1" applyFont="1" applyFill="1" applyBorder="1" applyAlignment="1">
      <alignment horizontal="center" vertical="center"/>
    </xf>
    <xf numFmtId="0" fontId="56" fillId="3" borderId="31" xfId="2" applyFont="1" applyFill="1" applyBorder="1" applyAlignment="1">
      <alignment horizontal="center"/>
    </xf>
    <xf numFmtId="0" fontId="56" fillId="3" borderId="32" xfId="2" applyFont="1" applyFill="1" applyBorder="1" applyAlignment="1">
      <alignment horizontal="center"/>
    </xf>
    <xf numFmtId="3" fontId="41" fillId="2" borderId="3" xfId="0" applyNumberFormat="1" applyFont="1" applyFill="1" applyBorder="1" applyAlignment="1">
      <alignment horizontal="center" vertical="center" readingOrder="2"/>
    </xf>
    <xf numFmtId="3" fontId="43" fillId="9" borderId="3" xfId="0" applyNumberFormat="1" applyFont="1" applyFill="1" applyBorder="1" applyAlignment="1">
      <alignment horizontal="center" vertical="center" readingOrder="2"/>
    </xf>
    <xf numFmtId="0" fontId="41" fillId="2" borderId="3" xfId="0" applyNumberFormat="1" applyFont="1" applyFill="1" applyBorder="1" applyAlignment="1">
      <alignment horizontal="center" vertical="center" readingOrder="2"/>
    </xf>
    <xf numFmtId="3" fontId="42" fillId="0" borderId="1" xfId="0" applyNumberFormat="1" applyFont="1" applyFill="1" applyBorder="1" applyAlignment="1">
      <alignment horizontal="center" vertical="center" readingOrder="2"/>
    </xf>
    <xf numFmtId="3" fontId="42" fillId="0" borderId="3" xfId="0" applyNumberFormat="1" applyFont="1" applyFill="1" applyBorder="1" applyAlignment="1">
      <alignment horizontal="center" vertical="center" readingOrder="2"/>
    </xf>
    <xf numFmtId="3" fontId="42" fillId="2" borderId="3" xfId="0" applyNumberFormat="1" applyFont="1" applyFill="1" applyBorder="1" applyAlignment="1">
      <alignment horizontal="center" vertical="center" readingOrder="2"/>
    </xf>
    <xf numFmtId="3" fontId="41" fillId="2" borderId="1" xfId="0" applyNumberFormat="1" applyFont="1" applyFill="1" applyBorder="1" applyAlignment="1">
      <alignment horizontal="center" vertical="center"/>
    </xf>
    <xf numFmtId="3" fontId="41" fillId="0" borderId="1" xfId="0" applyNumberFormat="1" applyFont="1" applyFill="1" applyBorder="1" applyAlignment="1">
      <alignment horizontal="center" vertical="center"/>
    </xf>
    <xf numFmtId="2" fontId="43" fillId="9" borderId="3" xfId="0" applyNumberFormat="1" applyFont="1" applyFill="1" applyBorder="1" applyAlignment="1">
      <alignment horizontal="center" vertical="center" wrapText="1"/>
    </xf>
    <xf numFmtId="3" fontId="43" fillId="9" borderId="1" xfId="0" applyNumberFormat="1" applyFont="1" applyFill="1" applyBorder="1" applyAlignment="1">
      <alignment horizontal="center" vertical="center" wrapText="1"/>
    </xf>
    <xf numFmtId="3" fontId="43" fillId="9" borderId="1" xfId="0" applyNumberFormat="1" applyFont="1" applyFill="1" applyBorder="1" applyAlignment="1">
      <alignment horizontal="center" vertical="center"/>
    </xf>
    <xf numFmtId="2" fontId="43" fillId="9" borderId="1" xfId="0" applyNumberFormat="1" applyFont="1" applyFill="1" applyBorder="1" applyAlignment="1">
      <alignment horizontal="center" vertical="center"/>
    </xf>
    <xf numFmtId="2" fontId="43" fillId="9" borderId="1" xfId="0" applyNumberFormat="1" applyFont="1" applyFill="1" applyBorder="1" applyAlignment="1">
      <alignment horizontal="center" vertical="center" readingOrder="2"/>
    </xf>
    <xf numFmtId="0" fontId="36" fillId="0" borderId="7" xfId="0" applyFont="1" applyFill="1" applyBorder="1" applyAlignment="1">
      <alignment vertical="center"/>
    </xf>
    <xf numFmtId="0" fontId="36" fillId="0" borderId="0" xfId="0" applyFont="1" applyFill="1" applyAlignment="1">
      <alignment vertical="center"/>
    </xf>
    <xf numFmtId="0" fontId="36" fillId="9" borderId="0" xfId="0" applyFont="1" applyFill="1" applyAlignment="1">
      <alignment vertical="center"/>
    </xf>
    <xf numFmtId="0" fontId="21" fillId="9" borderId="15" xfId="2" applyFont="1" applyFill="1" applyBorder="1" applyAlignment="1">
      <alignment horizontal="center" vertical="center" wrapText="1"/>
    </xf>
    <xf numFmtId="0" fontId="21" fillId="9" borderId="24" xfId="2" applyFont="1" applyFill="1" applyBorder="1" applyAlignment="1">
      <alignment horizontal="center" vertical="center" wrapText="1"/>
    </xf>
    <xf numFmtId="0" fontId="16" fillId="0" borderId="0" xfId="0" applyFont="1" applyFill="1" applyAlignment="1">
      <alignment horizontal="center" vertical="center" readingOrder="2"/>
    </xf>
    <xf numFmtId="3" fontId="16" fillId="0" borderId="0" xfId="0" applyNumberFormat="1" applyFont="1" applyFill="1" applyAlignment="1">
      <alignment horizontal="center" vertical="center" readingOrder="2"/>
    </xf>
    <xf numFmtId="0" fontId="16" fillId="9" borderId="1" xfId="0" applyFont="1" applyFill="1" applyBorder="1" applyAlignment="1">
      <alignment horizontal="center" vertical="center" wrapText="1" readingOrder="2"/>
    </xf>
    <xf numFmtId="0" fontId="16" fillId="9" borderId="0" xfId="0" applyFont="1" applyFill="1" applyAlignment="1">
      <alignment horizontal="center" vertical="center" readingOrder="2"/>
    </xf>
    <xf numFmtId="0" fontId="50" fillId="2" borderId="1" xfId="0" applyNumberFormat="1" applyFont="1" applyFill="1" applyBorder="1" applyAlignment="1">
      <alignment horizontal="center" vertical="center" readingOrder="2"/>
    </xf>
    <xf numFmtId="0" fontId="38" fillId="2" borderId="1" xfId="0" applyFont="1" applyFill="1" applyBorder="1" applyAlignment="1">
      <alignment horizontal="right" vertical="center" readingOrder="2"/>
    </xf>
    <xf numFmtId="0" fontId="50" fillId="2" borderId="1" xfId="0" applyFont="1" applyFill="1" applyBorder="1" applyAlignment="1">
      <alignment horizontal="center" vertical="center" readingOrder="2"/>
    </xf>
    <xf numFmtId="0" fontId="50" fillId="0" borderId="1" xfId="0" applyNumberFormat="1" applyFont="1" applyFill="1" applyBorder="1" applyAlignment="1">
      <alignment horizontal="center" vertical="center" readingOrder="2"/>
    </xf>
    <xf numFmtId="0" fontId="38" fillId="0" borderId="1" xfId="0" applyFont="1" applyFill="1" applyBorder="1" applyAlignment="1">
      <alignment vertical="center" readingOrder="2"/>
    </xf>
    <xf numFmtId="0" fontId="50" fillId="0" borderId="1" xfId="0" applyFont="1" applyFill="1" applyBorder="1" applyAlignment="1">
      <alignment horizontal="center" vertical="center" readingOrder="2"/>
    </xf>
    <xf numFmtId="0" fontId="38" fillId="0" borderId="1" xfId="0" applyFont="1" applyFill="1" applyBorder="1" applyAlignment="1">
      <alignment horizontal="right" vertical="center" readingOrder="2"/>
    </xf>
    <xf numFmtId="0" fontId="50" fillId="0" borderId="3" xfId="0" applyFont="1" applyFill="1" applyBorder="1" applyAlignment="1">
      <alignment horizontal="center" vertical="center" readingOrder="2"/>
    </xf>
    <xf numFmtId="0" fontId="38" fillId="2" borderId="2" xfId="0" applyFont="1" applyFill="1" applyBorder="1" applyAlignment="1">
      <alignment horizontal="right" vertical="center" readingOrder="2"/>
    </xf>
    <xf numFmtId="0" fontId="50" fillId="2" borderId="3" xfId="0" applyFont="1" applyFill="1" applyBorder="1" applyAlignment="1">
      <alignment horizontal="center" vertical="center" readingOrder="2"/>
    </xf>
    <xf numFmtId="0" fontId="38" fillId="0" borderId="2" xfId="0" applyFont="1" applyFill="1" applyBorder="1" applyAlignment="1">
      <alignment horizontal="right" vertical="center" readingOrder="2"/>
    </xf>
    <xf numFmtId="0" fontId="38" fillId="9" borderId="3" xfId="0" applyFont="1" applyFill="1" applyBorder="1" applyAlignment="1">
      <alignment horizontal="center" vertical="center" readingOrder="2"/>
    </xf>
    <xf numFmtId="0" fontId="38" fillId="2" borderId="1" xfId="0" applyFont="1" applyFill="1" applyBorder="1" applyAlignment="1">
      <alignment vertical="center" readingOrder="2"/>
    </xf>
    <xf numFmtId="0" fontId="38" fillId="0" borderId="1" xfId="0" applyNumberFormat="1" applyFont="1" applyFill="1" applyBorder="1" applyAlignment="1">
      <alignment horizontal="right" vertical="center" readingOrder="2"/>
    </xf>
    <xf numFmtId="0" fontId="38" fillId="2" borderId="6" xfId="0" applyNumberFormat="1" applyFont="1" applyFill="1" applyBorder="1" applyAlignment="1">
      <alignment horizontal="right" vertical="center" readingOrder="2"/>
    </xf>
    <xf numFmtId="0" fontId="38" fillId="0" borderId="6" xfId="0" applyFont="1" applyFill="1" applyBorder="1" applyAlignment="1">
      <alignment vertical="center" readingOrder="2"/>
    </xf>
    <xf numFmtId="0" fontId="51" fillId="0" borderId="0" xfId="0" applyFont="1" applyAlignment="1">
      <alignment vertical="center" readingOrder="2"/>
    </xf>
    <xf numFmtId="0" fontId="11" fillId="0" borderId="1" xfId="0" applyNumberFormat="1" applyFont="1" applyFill="1" applyBorder="1" applyAlignment="1">
      <alignment horizontal="center" vertical="center" readingOrder="2"/>
    </xf>
    <xf numFmtId="0" fontId="11" fillId="2" borderId="1" xfId="0" applyNumberFormat="1" applyFont="1" applyFill="1" applyBorder="1" applyAlignment="1">
      <alignment horizontal="center" vertical="center" readingOrder="2"/>
    </xf>
    <xf numFmtId="1" fontId="41" fillId="2" borderId="1" xfId="0" applyNumberFormat="1" applyFont="1" applyFill="1" applyBorder="1" applyAlignment="1">
      <alignment horizontal="center" vertical="center" readingOrder="2"/>
    </xf>
    <xf numFmtId="1" fontId="41" fillId="0" borderId="1" xfId="0" applyNumberFormat="1" applyFont="1" applyFill="1" applyBorder="1" applyAlignment="1">
      <alignment horizontal="center" vertical="center" readingOrder="2"/>
    </xf>
    <xf numFmtId="1" fontId="41" fillId="0" borderId="3" xfId="0" applyNumberFormat="1" applyFont="1" applyFill="1" applyBorder="1" applyAlignment="1">
      <alignment horizontal="center" vertical="center" readingOrder="2"/>
    </xf>
    <xf numFmtId="0" fontId="43" fillId="9" borderId="3" xfId="0" applyFont="1" applyFill="1" applyBorder="1" applyAlignment="1">
      <alignment horizontal="center" vertical="center" readingOrder="2"/>
    </xf>
    <xf numFmtId="0" fontId="43" fillId="9" borderId="1" xfId="0" applyFont="1" applyFill="1" applyBorder="1" applyAlignment="1">
      <alignment horizontal="center" vertical="center" readingOrder="2"/>
    </xf>
    <xf numFmtId="0" fontId="38" fillId="9" borderId="1" xfId="0" applyFont="1" applyFill="1" applyBorder="1" applyAlignment="1">
      <alignment horizontal="center" vertical="center" wrapText="1" readingOrder="2"/>
    </xf>
    <xf numFmtId="2" fontId="38" fillId="9" borderId="1" xfId="0" applyNumberFormat="1" applyFont="1" applyFill="1" applyBorder="1" applyAlignment="1">
      <alignment horizontal="center" vertical="center" wrapText="1" readingOrder="2"/>
    </xf>
    <xf numFmtId="3" fontId="38" fillId="9" borderId="1" xfId="0" applyNumberFormat="1" applyFont="1" applyFill="1" applyBorder="1" applyAlignment="1">
      <alignment horizontal="center" vertical="center" wrapText="1" readingOrder="2"/>
    </xf>
    <xf numFmtId="9" fontId="29" fillId="0" borderId="0" xfId="0" applyNumberFormat="1" applyFont="1" applyBorder="1" applyAlignment="1">
      <alignment horizontal="right" readingOrder="2"/>
    </xf>
    <xf numFmtId="3" fontId="29" fillId="0" borderId="0" xfId="0" applyNumberFormat="1" applyFont="1" applyBorder="1" applyAlignment="1">
      <alignment horizontal="right" readingOrder="2"/>
    </xf>
    <xf numFmtId="0" fontId="29" fillId="0" borderId="0" xfId="0" applyFont="1" applyBorder="1"/>
    <xf numFmtId="0" fontId="33" fillId="0" borderId="0" xfId="0" applyFont="1" applyFill="1" applyBorder="1" applyAlignment="1">
      <alignment horizontal="center"/>
    </xf>
    <xf numFmtId="0" fontId="33" fillId="0" borderId="0" xfId="0" applyFont="1" applyFill="1" applyBorder="1"/>
    <xf numFmtId="0" fontId="33" fillId="0" borderId="0" xfId="0" applyFont="1" applyBorder="1"/>
    <xf numFmtId="0" fontId="0" fillId="0" borderId="0" xfId="0" applyBorder="1"/>
    <xf numFmtId="9" fontId="0" fillId="0" borderId="0" xfId="0" applyNumberFormat="1" applyBorder="1"/>
    <xf numFmtId="3" fontId="0" fillId="0" borderId="0" xfId="0" applyNumberFormat="1" applyBorder="1"/>
    <xf numFmtId="0" fontId="22" fillId="0" borderId="0" xfId="0" applyFont="1" applyBorder="1" applyAlignment="1">
      <alignment vertical="top"/>
    </xf>
    <xf numFmtId="0" fontId="0" fillId="4" borderId="0" xfId="0" applyFill="1" applyBorder="1"/>
    <xf numFmtId="0" fontId="32" fillId="10" borderId="5" xfId="0" applyFont="1" applyFill="1" applyBorder="1" applyAlignment="1">
      <alignment horizontal="center" vertical="center" readingOrder="2"/>
    </xf>
    <xf numFmtId="0" fontId="32" fillId="10" borderId="47" xfId="0" applyFont="1" applyFill="1" applyBorder="1" applyAlignment="1">
      <alignment horizontal="center" vertical="center" readingOrder="2"/>
    </xf>
    <xf numFmtId="0" fontId="32" fillId="10" borderId="6" xfId="0" applyFont="1" applyFill="1" applyBorder="1" applyAlignment="1">
      <alignment horizontal="center" vertical="center" readingOrder="2"/>
    </xf>
    <xf numFmtId="0" fontId="38" fillId="9" borderId="5" xfId="0" applyNumberFormat="1" applyFont="1" applyFill="1" applyBorder="1" applyAlignment="1">
      <alignment horizontal="center" vertical="center" wrapText="1" readingOrder="2"/>
    </xf>
    <xf numFmtId="0" fontId="38" fillId="9" borderId="6" xfId="0" applyNumberFormat="1" applyFont="1" applyFill="1" applyBorder="1" applyAlignment="1">
      <alignment horizontal="center" vertical="center" wrapText="1" readingOrder="2"/>
    </xf>
    <xf numFmtId="0" fontId="38" fillId="9" borderId="4" xfId="0" applyNumberFormat="1" applyFont="1" applyFill="1" applyBorder="1" applyAlignment="1">
      <alignment horizontal="center" vertical="center" wrapText="1" readingOrder="2"/>
    </xf>
    <xf numFmtId="0" fontId="38" fillId="9" borderId="2" xfId="0" applyNumberFormat="1" applyFont="1" applyFill="1" applyBorder="1" applyAlignment="1">
      <alignment horizontal="center" vertical="center" wrapText="1" readingOrder="2"/>
    </xf>
    <xf numFmtId="0" fontId="38" fillId="9" borderId="5" xfId="0" applyFont="1" applyFill="1" applyBorder="1" applyAlignment="1">
      <alignment horizontal="center" vertical="center" readingOrder="2"/>
    </xf>
    <xf numFmtId="0" fontId="38" fillId="9" borderId="6" xfId="0" applyFont="1" applyFill="1" applyBorder="1" applyAlignment="1">
      <alignment horizontal="center" vertical="center" readingOrder="2"/>
    </xf>
    <xf numFmtId="0" fontId="38" fillId="9" borderId="5" xfId="0" applyNumberFormat="1" applyFont="1" applyFill="1" applyBorder="1" applyAlignment="1">
      <alignment horizontal="center" vertical="center" readingOrder="2"/>
    </xf>
    <xf numFmtId="0" fontId="38" fillId="9" borderId="6" xfId="0" applyNumberFormat="1" applyFont="1" applyFill="1" applyBorder="1" applyAlignment="1">
      <alignment horizontal="center" vertical="center" readingOrder="2"/>
    </xf>
    <xf numFmtId="0" fontId="48" fillId="8" borderId="48" xfId="0" applyFont="1" applyFill="1" applyBorder="1" applyAlignment="1">
      <alignment horizontal="center" vertical="center"/>
    </xf>
    <xf numFmtId="0" fontId="48" fillId="8" borderId="11" xfId="0" applyFont="1" applyFill="1" applyBorder="1" applyAlignment="1">
      <alignment horizontal="center" vertical="center"/>
    </xf>
    <xf numFmtId="0" fontId="48" fillId="8" borderId="12" xfId="0" applyFont="1" applyFill="1" applyBorder="1" applyAlignment="1">
      <alignment horizontal="center" vertical="center"/>
    </xf>
    <xf numFmtId="2" fontId="44" fillId="6" borderId="17" xfId="0" applyNumberFormat="1" applyFont="1" applyFill="1" applyBorder="1" applyAlignment="1">
      <alignment horizontal="center" vertical="center"/>
    </xf>
    <xf numFmtId="2" fontId="44" fillId="6" borderId="42" xfId="0" applyNumberFormat="1" applyFont="1" applyFill="1" applyBorder="1" applyAlignment="1">
      <alignment horizontal="center" vertical="center"/>
    </xf>
    <xf numFmtId="2" fontId="44" fillId="6" borderId="18" xfId="0" applyNumberFormat="1" applyFont="1" applyFill="1" applyBorder="1" applyAlignment="1">
      <alignment horizontal="center" vertical="center"/>
    </xf>
    <xf numFmtId="0" fontId="45" fillId="6" borderId="25" xfId="0" applyFont="1" applyFill="1" applyBorder="1" applyAlignment="1">
      <alignment horizontal="right" vertical="center"/>
    </xf>
    <xf numFmtId="0" fontId="45" fillId="6" borderId="18" xfId="0" applyFont="1" applyFill="1" applyBorder="1" applyAlignment="1">
      <alignment horizontal="right" vertical="center"/>
    </xf>
    <xf numFmtId="0" fontId="44" fillId="6" borderId="13" xfId="0" applyFont="1" applyFill="1" applyBorder="1" applyAlignment="1">
      <alignment horizontal="center" vertical="center" readingOrder="2"/>
    </xf>
    <xf numFmtId="0" fontId="44" fillId="6" borderId="43" xfId="0" applyFont="1" applyFill="1" applyBorder="1" applyAlignment="1">
      <alignment horizontal="center" vertical="center" readingOrder="2"/>
    </xf>
    <xf numFmtId="0" fontId="44" fillId="6" borderId="20" xfId="0" applyFont="1" applyFill="1" applyBorder="1" applyAlignment="1">
      <alignment horizontal="center" vertical="center" readingOrder="2"/>
    </xf>
    <xf numFmtId="0" fontId="53" fillId="0" borderId="28" xfId="0" applyFont="1" applyBorder="1" applyAlignment="1">
      <alignment horizontal="right" vertical="center" wrapText="1" readingOrder="2"/>
    </xf>
    <xf numFmtId="0" fontId="53" fillId="0" borderId="29" xfId="0" applyFont="1" applyBorder="1" applyAlignment="1">
      <alignment horizontal="right" vertical="center" wrapText="1" readingOrder="2"/>
    </xf>
    <xf numFmtId="0" fontId="53" fillId="0" borderId="30" xfId="0" applyFont="1" applyBorder="1" applyAlignment="1">
      <alignment horizontal="right" vertical="center" wrapText="1" readingOrder="2"/>
    </xf>
    <xf numFmtId="2" fontId="44" fillId="6" borderId="38" xfId="0" applyNumberFormat="1" applyFont="1" applyFill="1" applyBorder="1" applyAlignment="1">
      <alignment horizontal="center" vertical="center"/>
    </xf>
    <xf numFmtId="2" fontId="44" fillId="6" borderId="46" xfId="0" applyNumberFormat="1" applyFont="1" applyFill="1" applyBorder="1" applyAlignment="1">
      <alignment horizontal="center" vertical="center"/>
    </xf>
    <xf numFmtId="2" fontId="44" fillId="6" borderId="39" xfId="0" applyNumberFormat="1" applyFont="1" applyFill="1" applyBorder="1" applyAlignment="1">
      <alignment horizontal="center" vertical="center"/>
    </xf>
    <xf numFmtId="2" fontId="44" fillId="6" borderId="14" xfId="0" applyNumberFormat="1" applyFont="1" applyFill="1" applyBorder="1" applyAlignment="1">
      <alignment horizontal="center" vertical="center"/>
    </xf>
    <xf numFmtId="2" fontId="44" fillId="6" borderId="44" xfId="0" applyNumberFormat="1" applyFont="1" applyFill="1" applyBorder="1" applyAlignment="1">
      <alignment horizontal="center" vertical="center"/>
    </xf>
    <xf numFmtId="2" fontId="44" fillId="6" borderId="21" xfId="0" applyNumberFormat="1" applyFont="1" applyFill="1" applyBorder="1" applyAlignment="1">
      <alignment horizontal="center" vertical="center"/>
    </xf>
    <xf numFmtId="2" fontId="44" fillId="6" borderId="19" xfId="0" applyNumberFormat="1" applyFont="1" applyFill="1" applyBorder="1" applyAlignment="1">
      <alignment horizontal="center" vertical="center"/>
    </xf>
    <xf numFmtId="2" fontId="44" fillId="6" borderId="45" xfId="0" applyNumberFormat="1" applyFont="1" applyFill="1" applyBorder="1" applyAlignment="1">
      <alignment horizontal="center" vertical="center"/>
    </xf>
    <xf numFmtId="2" fontId="44" fillId="6" borderId="22" xfId="0" applyNumberFormat="1" applyFont="1" applyFill="1" applyBorder="1" applyAlignment="1">
      <alignment horizontal="center" vertical="center"/>
    </xf>
    <xf numFmtId="2" fontId="44" fillId="6" borderId="34" xfId="0" applyNumberFormat="1" applyFont="1" applyFill="1" applyBorder="1" applyAlignment="1">
      <alignment horizontal="center" vertical="center"/>
    </xf>
    <xf numFmtId="2" fontId="44" fillId="6" borderId="7" xfId="0" applyNumberFormat="1" applyFont="1" applyFill="1" applyBorder="1" applyAlignment="1">
      <alignment horizontal="center" vertical="center"/>
    </xf>
    <xf numFmtId="2" fontId="44" fillId="6" borderId="33" xfId="0" applyNumberFormat="1" applyFont="1" applyFill="1" applyBorder="1" applyAlignment="1">
      <alignment horizontal="center" vertical="center"/>
    </xf>
    <xf numFmtId="0" fontId="13" fillId="6" borderId="14" xfId="0" applyFont="1" applyFill="1" applyBorder="1" applyAlignment="1">
      <alignment horizontal="center" vertical="center"/>
    </xf>
    <xf numFmtId="0" fontId="13" fillId="6" borderId="44" xfId="0" applyFont="1" applyFill="1" applyBorder="1" applyAlignment="1">
      <alignment horizontal="center" vertical="center"/>
    </xf>
    <xf numFmtId="0" fontId="44" fillId="6" borderId="34" xfId="0" applyFont="1" applyFill="1" applyBorder="1" applyAlignment="1">
      <alignment horizontal="center" vertical="center"/>
    </xf>
    <xf numFmtId="0" fontId="44" fillId="6" borderId="7" xfId="0" applyFont="1" applyFill="1" applyBorder="1" applyAlignment="1">
      <alignment horizontal="center" vertical="center"/>
    </xf>
    <xf numFmtId="0" fontId="44" fillId="6" borderId="33" xfId="0" applyFont="1" applyFill="1" applyBorder="1" applyAlignment="1">
      <alignment horizontal="center" vertical="center"/>
    </xf>
    <xf numFmtId="0" fontId="44" fillId="6" borderId="25" xfId="0" applyFont="1" applyFill="1" applyBorder="1" applyAlignment="1">
      <alignment horizontal="right" vertical="center" readingOrder="2"/>
    </xf>
    <xf numFmtId="0" fontId="44" fillId="6" borderId="18" xfId="0" applyFont="1" applyFill="1" applyBorder="1" applyAlignment="1">
      <alignment horizontal="right" vertical="center" readingOrder="2"/>
    </xf>
    <xf numFmtId="0" fontId="53" fillId="0" borderId="16" xfId="0" applyFont="1" applyBorder="1" applyAlignment="1">
      <alignment horizontal="right" readingOrder="2"/>
    </xf>
    <xf numFmtId="0" fontId="53" fillId="0" borderId="17" xfId="0" applyFont="1" applyBorder="1" applyAlignment="1">
      <alignment horizontal="right" readingOrder="2"/>
    </xf>
    <xf numFmtId="0" fontId="53" fillId="0" borderId="18" xfId="0" applyFont="1" applyBorder="1" applyAlignment="1">
      <alignment horizontal="right" readingOrder="2"/>
    </xf>
    <xf numFmtId="0" fontId="13" fillId="9" borderId="26" xfId="2" applyFont="1" applyFill="1" applyBorder="1" applyAlignment="1">
      <alignment horizontal="center" vertical="center"/>
    </xf>
    <xf numFmtId="0" fontId="13" fillId="9" borderId="39" xfId="2" applyFont="1" applyFill="1" applyBorder="1" applyAlignment="1">
      <alignment horizontal="center" vertical="center"/>
    </xf>
    <xf numFmtId="0" fontId="13" fillId="9" borderId="25" xfId="2" applyFont="1" applyFill="1" applyBorder="1" applyAlignment="1">
      <alignment horizontal="right" vertical="center"/>
    </xf>
    <xf numFmtId="0" fontId="13" fillId="9" borderId="18" xfId="2" applyFont="1" applyFill="1" applyBorder="1" applyAlignment="1">
      <alignment horizontal="right" vertical="center"/>
    </xf>
    <xf numFmtId="0" fontId="57" fillId="10" borderId="5" xfId="1" applyFont="1" applyFill="1" applyBorder="1" applyAlignment="1">
      <alignment horizontal="center" vertical="center"/>
    </xf>
    <xf numFmtId="0" fontId="57" fillId="10" borderId="47" xfId="1" applyFont="1" applyFill="1" applyBorder="1" applyAlignment="1">
      <alignment horizontal="center" vertical="center"/>
    </xf>
    <xf numFmtId="0" fontId="57" fillId="10" borderId="6" xfId="1" applyFont="1" applyFill="1" applyBorder="1" applyAlignment="1">
      <alignment horizontal="center" vertical="center"/>
    </xf>
    <xf numFmtId="0" fontId="36" fillId="9" borderId="9" xfId="0" applyFont="1" applyFill="1" applyBorder="1" applyAlignment="1">
      <alignment horizontal="center" vertical="center"/>
    </xf>
    <xf numFmtId="0" fontId="36" fillId="9" borderId="23" xfId="0" applyFont="1" applyFill="1" applyBorder="1" applyAlignment="1">
      <alignment horizontal="center" vertical="center"/>
    </xf>
    <xf numFmtId="0" fontId="21" fillId="9" borderId="10" xfId="2" applyFont="1" applyFill="1" applyBorder="1" applyAlignment="1">
      <alignment horizontal="center" vertical="center"/>
    </xf>
    <xf numFmtId="0" fontId="21" fillId="9" borderId="15" xfId="2" applyFont="1" applyFill="1" applyBorder="1" applyAlignment="1">
      <alignment horizontal="center" vertical="center"/>
    </xf>
    <xf numFmtId="0" fontId="21" fillId="9" borderId="35" xfId="2" applyFont="1" applyFill="1" applyBorder="1" applyAlignment="1">
      <alignment horizontal="center" vertical="center"/>
    </xf>
    <xf numFmtId="0" fontId="21" fillId="9" borderId="11" xfId="2" applyFont="1" applyFill="1" applyBorder="1" applyAlignment="1">
      <alignment horizontal="center" vertical="center"/>
    </xf>
    <xf numFmtId="0" fontId="21" fillId="9" borderId="36" xfId="2" applyFont="1" applyFill="1" applyBorder="1" applyAlignment="1">
      <alignment horizontal="center" vertical="center"/>
    </xf>
    <xf numFmtId="0" fontId="21" fillId="9" borderId="12" xfId="2" applyFont="1" applyFill="1" applyBorder="1" applyAlignment="1">
      <alignment horizontal="center" vertical="center"/>
    </xf>
    <xf numFmtId="0" fontId="21" fillId="9" borderId="16" xfId="2" applyFont="1" applyFill="1" applyBorder="1" applyAlignment="1">
      <alignment horizontal="center" vertical="center"/>
    </xf>
    <xf numFmtId="0" fontId="21" fillId="9" borderId="17" xfId="2" applyFont="1" applyFill="1" applyBorder="1" applyAlignment="1">
      <alignment horizontal="center" vertical="center"/>
    </xf>
    <xf numFmtId="0" fontId="21" fillId="9" borderId="18" xfId="2" applyFont="1" applyFill="1" applyBorder="1" applyAlignment="1">
      <alignment horizontal="center" vertical="center"/>
    </xf>
    <xf numFmtId="0" fontId="21" fillId="9" borderId="37" xfId="2" applyFont="1" applyFill="1" applyBorder="1" applyAlignment="1">
      <alignment horizontal="center" vertical="center"/>
    </xf>
    <xf numFmtId="0" fontId="0" fillId="0" borderId="0" xfId="0" applyBorder="1" applyAlignment="1">
      <alignment horizontal="center" vertical="center"/>
    </xf>
    <xf numFmtId="0" fontId="31" fillId="3" borderId="25" xfId="2" applyFont="1" applyFill="1" applyBorder="1" applyAlignment="1">
      <alignment horizontal="right" vertical="center"/>
    </xf>
    <xf numFmtId="0" fontId="31" fillId="3" borderId="18" xfId="2" applyFont="1" applyFill="1" applyBorder="1" applyAlignment="1">
      <alignment horizontal="right" vertical="center"/>
    </xf>
    <xf numFmtId="0" fontId="22" fillId="3" borderId="40" xfId="2" applyFont="1" applyFill="1" applyBorder="1" applyAlignment="1">
      <alignment horizontal="right" vertical="center"/>
    </xf>
    <xf numFmtId="0" fontId="22" fillId="3" borderId="30" xfId="2" applyFont="1" applyFill="1" applyBorder="1" applyAlignment="1">
      <alignment horizontal="right" vertical="center"/>
    </xf>
    <xf numFmtId="0" fontId="15" fillId="3" borderId="25" xfId="2" applyFont="1" applyFill="1" applyBorder="1" applyAlignment="1">
      <alignment horizontal="right" vertical="center"/>
    </xf>
    <xf numFmtId="0" fontId="15" fillId="3" borderId="18" xfId="2" applyFont="1" applyFill="1" applyBorder="1" applyAlignment="1">
      <alignment horizontal="right" vertical="center"/>
    </xf>
    <xf numFmtId="0" fontId="8" fillId="0" borderId="0" xfId="0" applyFont="1" applyBorder="1" applyAlignment="1">
      <alignment horizontal="right" vertical="center" readingOrder="2"/>
    </xf>
    <xf numFmtId="0" fontId="8" fillId="0" borderId="0" xfId="0" applyFont="1" applyBorder="1" applyAlignment="1">
      <alignment horizontal="right" readingOrder="2"/>
    </xf>
    <xf numFmtId="0" fontId="22" fillId="3" borderId="10" xfId="2" applyFont="1" applyFill="1" applyBorder="1" applyAlignment="1">
      <alignment horizontal="center" vertical="center"/>
    </xf>
    <xf numFmtId="0" fontId="22" fillId="3" borderId="41" xfId="2" applyFont="1" applyFill="1" applyBorder="1" applyAlignment="1">
      <alignment horizontal="center" vertical="center"/>
    </xf>
    <xf numFmtId="0" fontId="29" fillId="0" borderId="0" xfId="0" applyFont="1" applyBorder="1" applyAlignment="1">
      <alignment horizontal="right" vertical="center" wrapText="1" readingOrder="2"/>
    </xf>
    <xf numFmtId="0" fontId="58" fillId="10" borderId="5" xfId="0" applyFont="1" applyFill="1" applyBorder="1" applyAlignment="1">
      <alignment horizontal="center" vertical="center"/>
    </xf>
    <xf numFmtId="0" fontId="58" fillId="10" borderId="47" xfId="0" applyFont="1" applyFill="1" applyBorder="1" applyAlignment="1">
      <alignment horizontal="center" vertical="center"/>
    </xf>
    <xf numFmtId="0" fontId="58" fillId="10" borderId="6" xfId="0" applyFont="1" applyFill="1" applyBorder="1" applyAlignment="1">
      <alignment horizontal="center" vertical="center"/>
    </xf>
    <xf numFmtId="0" fontId="15" fillId="3" borderId="25" xfId="2" applyFont="1" applyFill="1" applyBorder="1" applyAlignment="1">
      <alignment horizontal="center" vertical="center"/>
    </xf>
    <xf numFmtId="0" fontId="15" fillId="3" borderId="18" xfId="2" applyFont="1" applyFill="1" applyBorder="1" applyAlignment="1">
      <alignment horizontal="center" vertical="center"/>
    </xf>
    <xf numFmtId="0" fontId="22" fillId="0" borderId="0" xfId="0" applyFont="1" applyBorder="1" applyAlignment="1">
      <alignment horizontal="left" vertical="top" readingOrder="2"/>
    </xf>
    <xf numFmtId="0" fontId="5" fillId="3" borderId="9" xfId="2" applyFont="1" applyFill="1" applyBorder="1" applyAlignment="1">
      <alignment horizontal="center" vertical="center"/>
    </xf>
    <xf numFmtId="0" fontId="5" fillId="3" borderId="23" xfId="2" applyFont="1" applyFill="1" applyBorder="1" applyAlignment="1">
      <alignment horizontal="center" vertical="center"/>
    </xf>
    <xf numFmtId="0" fontId="21" fillId="3" borderId="10" xfId="2" applyFont="1" applyFill="1" applyBorder="1" applyAlignment="1">
      <alignment horizontal="center" vertical="center"/>
    </xf>
    <xf numFmtId="0" fontId="21" fillId="3" borderId="15" xfId="2" applyFont="1" applyFill="1" applyBorder="1" applyAlignment="1">
      <alignment horizontal="center" vertical="center"/>
    </xf>
  </cellXfs>
  <cellStyles count="4">
    <cellStyle name="Normal" xfId="0" builtinId="0"/>
    <cellStyle name="Normal 2" xfId="3"/>
    <cellStyle name="Normal 2 2" xfId="1"/>
    <cellStyle name="Normal 2 3" xfId="2"/>
  </cellStyles>
  <dxfs count="0"/>
  <tableStyles count="0" defaultTableStyle="TableStyleMedium9" defaultPivotStyle="PivotStyleLight16"/>
  <colors>
    <mruColors>
      <color rgb="FFFFCC99"/>
      <color rgb="FFCC6600"/>
      <color rgb="FFFF9933"/>
      <color rgb="FFFF9999"/>
      <color rgb="FFCC99FF"/>
      <color rgb="FFFFFFCC"/>
      <color rgb="FF00FF00"/>
      <color rgb="FF66FF33"/>
      <color rgb="FF669900"/>
      <color rgb="FFFF9900"/>
    </mruColors>
  </colors>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dimension ref="A1:DB104"/>
  <sheetViews>
    <sheetView rightToLeft="1" topLeftCell="A25" zoomScale="60" zoomScaleNormal="60" workbookViewId="0">
      <selection activeCell="I28" sqref="I28"/>
    </sheetView>
  </sheetViews>
  <sheetFormatPr defaultRowHeight="38.25"/>
  <cols>
    <col min="1" max="1" width="6.375" style="10" customWidth="1"/>
    <col min="2" max="2" width="6.125" style="10" hidden="1" customWidth="1"/>
    <col min="3" max="3" width="0.875" style="9" hidden="1" customWidth="1"/>
    <col min="4" max="4" width="8.5" style="9" customWidth="1"/>
    <col min="5" max="5" width="10.375" style="281" customWidth="1"/>
    <col min="6" max="6" width="38.5" style="13" customWidth="1"/>
    <col min="7" max="7" width="40.125" style="11" customWidth="1"/>
    <col min="8" max="8" width="35" style="11" customWidth="1"/>
    <col min="9" max="9" width="12.875" style="11" customWidth="1"/>
    <col min="10" max="10" width="30.375" style="58" customWidth="1"/>
    <col min="11" max="11" width="35.875" style="1" customWidth="1"/>
    <col min="12" max="12" width="30.5" style="12" customWidth="1"/>
    <col min="13" max="13" width="12.375" style="59" customWidth="1"/>
    <col min="14" max="14" width="30.75" style="1" customWidth="1"/>
    <col min="15" max="15" width="31.125" style="12" customWidth="1"/>
    <col min="16" max="16" width="33.5" style="60" customWidth="1"/>
    <col min="17" max="17" width="22.375" style="60" customWidth="1"/>
    <col min="18" max="18" width="21" style="60" customWidth="1"/>
    <col min="19" max="19" width="23" style="61" customWidth="1"/>
    <col min="20" max="20" width="27.875" style="61" bestFit="1" customWidth="1"/>
    <col min="21" max="21" width="20.125" style="61" customWidth="1"/>
    <col min="22" max="22" width="21" style="61" customWidth="1"/>
    <col min="23" max="23" width="20.875" style="61" customWidth="1"/>
    <col min="24" max="24" width="20.75" style="12" customWidth="1"/>
    <col min="25" max="25" width="26.625" style="61" customWidth="1"/>
    <col min="26" max="28" width="22.75" style="22" customWidth="1"/>
    <col min="29" max="29" width="30.25" style="22" customWidth="1"/>
    <col min="30" max="32" width="22.75" style="21" customWidth="1"/>
    <col min="33" max="38" width="22.75" style="10" customWidth="1"/>
    <col min="39" max="89" width="9" style="10"/>
    <col min="90" max="177" width="9" style="12"/>
    <col min="178" max="178" width="6.375" style="12" customWidth="1"/>
    <col min="179" max="180" width="0" style="12" hidden="1" customWidth="1"/>
    <col min="181" max="181" width="8.5" style="12" customWidth="1"/>
    <col min="182" max="182" width="6" style="12" customWidth="1"/>
    <col min="183" max="183" width="32.5" style="12" customWidth="1"/>
    <col min="184" max="184" width="39.5" style="12" customWidth="1"/>
    <col min="185" max="185" width="26.5" style="12" customWidth="1"/>
    <col min="186" max="186" width="10.75" style="12" customWidth="1"/>
    <col min="187" max="187" width="24.25" style="12" customWidth="1"/>
    <col min="188" max="188" width="21.625" style="12" customWidth="1"/>
    <col min="189" max="189" width="19.75" style="12" customWidth="1"/>
    <col min="190" max="190" width="11.625" style="12" customWidth="1"/>
    <col min="191" max="191" width="21.875" style="12" customWidth="1"/>
    <col min="192" max="192" width="21.625" style="12" customWidth="1"/>
    <col min="193" max="193" width="24.75" style="12" customWidth="1"/>
    <col min="194" max="194" width="21.125" style="12" bestFit="1" customWidth="1"/>
    <col min="195" max="196" width="15.25" style="12" customWidth="1"/>
    <col min="197" max="197" width="20.125" style="12" bestFit="1" customWidth="1"/>
    <col min="198" max="198" width="27.875" style="12" bestFit="1" customWidth="1"/>
    <col min="199" max="199" width="17.25" style="12" bestFit="1" customWidth="1"/>
    <col min="200" max="200" width="16.5" style="12" customWidth="1"/>
    <col min="201" max="201" width="15.5" style="12" customWidth="1"/>
    <col min="202" max="202" width="17.625" style="12" bestFit="1" customWidth="1"/>
    <col min="203" max="203" width="19.125" style="12" customWidth="1"/>
    <col min="204" max="433" width="9" style="12"/>
    <col min="434" max="434" width="6.375" style="12" customWidth="1"/>
    <col min="435" max="436" width="0" style="12" hidden="1" customWidth="1"/>
    <col min="437" max="437" width="8.5" style="12" customWidth="1"/>
    <col min="438" max="438" width="6" style="12" customWidth="1"/>
    <col min="439" max="439" width="32.5" style="12" customWidth="1"/>
    <col min="440" max="440" width="39.5" style="12" customWidth="1"/>
    <col min="441" max="441" width="26.5" style="12" customWidth="1"/>
    <col min="442" max="442" width="10.75" style="12" customWidth="1"/>
    <col min="443" max="443" width="24.25" style="12" customWidth="1"/>
    <col min="444" max="444" width="21.625" style="12" customWidth="1"/>
    <col min="445" max="445" width="19.75" style="12" customWidth="1"/>
    <col min="446" max="446" width="11.625" style="12" customWidth="1"/>
    <col min="447" max="447" width="21.875" style="12" customWidth="1"/>
    <col min="448" max="448" width="21.625" style="12" customWidth="1"/>
    <col min="449" max="449" width="24.75" style="12" customWidth="1"/>
    <col min="450" max="450" width="21.125" style="12" bestFit="1" customWidth="1"/>
    <col min="451" max="452" width="15.25" style="12" customWidth="1"/>
    <col min="453" max="453" width="20.125" style="12" bestFit="1" customWidth="1"/>
    <col min="454" max="454" width="27.875" style="12" bestFit="1" customWidth="1"/>
    <col min="455" max="455" width="17.25" style="12" bestFit="1" customWidth="1"/>
    <col min="456" max="456" width="16.5" style="12" customWidth="1"/>
    <col min="457" max="457" width="15.5" style="12" customWidth="1"/>
    <col min="458" max="458" width="17.625" style="12" bestFit="1" customWidth="1"/>
    <col min="459" max="459" width="19.125" style="12" customWidth="1"/>
    <col min="460" max="689" width="9" style="12"/>
    <col min="690" max="690" width="6.375" style="12" customWidth="1"/>
    <col min="691" max="692" width="0" style="12" hidden="1" customWidth="1"/>
    <col min="693" max="693" width="8.5" style="12" customWidth="1"/>
    <col min="694" max="694" width="6" style="12" customWidth="1"/>
    <col min="695" max="695" width="32.5" style="12" customWidth="1"/>
    <col min="696" max="696" width="39.5" style="12" customWidth="1"/>
    <col min="697" max="697" width="26.5" style="12" customWidth="1"/>
    <col min="698" max="698" width="10.75" style="12" customWidth="1"/>
    <col min="699" max="699" width="24.25" style="12" customWidth="1"/>
    <col min="700" max="700" width="21.625" style="12" customWidth="1"/>
    <col min="701" max="701" width="19.75" style="12" customWidth="1"/>
    <col min="702" max="702" width="11.625" style="12" customWidth="1"/>
    <col min="703" max="703" width="21.875" style="12" customWidth="1"/>
    <col min="704" max="704" width="21.625" style="12" customWidth="1"/>
    <col min="705" max="705" width="24.75" style="12" customWidth="1"/>
    <col min="706" max="706" width="21.125" style="12" bestFit="1" customWidth="1"/>
    <col min="707" max="708" width="15.25" style="12" customWidth="1"/>
    <col min="709" max="709" width="20.125" style="12" bestFit="1" customWidth="1"/>
    <col min="710" max="710" width="27.875" style="12" bestFit="1" customWidth="1"/>
    <col min="711" max="711" width="17.25" style="12" bestFit="1" customWidth="1"/>
    <col min="712" max="712" width="16.5" style="12" customWidth="1"/>
    <col min="713" max="713" width="15.5" style="12" customWidth="1"/>
    <col min="714" max="714" width="17.625" style="12" bestFit="1" customWidth="1"/>
    <col min="715" max="715" width="19.125" style="12" customWidth="1"/>
    <col min="716" max="945" width="9" style="12"/>
    <col min="946" max="946" width="6.375" style="12" customWidth="1"/>
    <col min="947" max="948" width="0" style="12" hidden="1" customWidth="1"/>
    <col min="949" max="949" width="8.5" style="12" customWidth="1"/>
    <col min="950" max="950" width="6" style="12" customWidth="1"/>
    <col min="951" max="951" width="32.5" style="12" customWidth="1"/>
    <col min="952" max="952" width="39.5" style="12" customWidth="1"/>
    <col min="953" max="953" width="26.5" style="12" customWidth="1"/>
    <col min="954" max="954" width="10.75" style="12" customWidth="1"/>
    <col min="955" max="955" width="24.25" style="12" customWidth="1"/>
    <col min="956" max="956" width="21.625" style="12" customWidth="1"/>
    <col min="957" max="957" width="19.75" style="12" customWidth="1"/>
    <col min="958" max="958" width="11.625" style="12" customWidth="1"/>
    <col min="959" max="959" width="21.875" style="12" customWidth="1"/>
    <col min="960" max="960" width="21.625" style="12" customWidth="1"/>
    <col min="961" max="961" width="24.75" style="12" customWidth="1"/>
    <col min="962" max="962" width="21.125" style="12" bestFit="1" customWidth="1"/>
    <col min="963" max="964" width="15.25" style="12" customWidth="1"/>
    <col min="965" max="965" width="20.125" style="12" bestFit="1" customWidth="1"/>
    <col min="966" max="966" width="27.875" style="12" bestFit="1" customWidth="1"/>
    <col min="967" max="967" width="17.25" style="12" bestFit="1" customWidth="1"/>
    <col min="968" max="968" width="16.5" style="12" customWidth="1"/>
    <col min="969" max="969" width="15.5" style="12" customWidth="1"/>
    <col min="970" max="970" width="17.625" style="12" bestFit="1" customWidth="1"/>
    <col min="971" max="971" width="19.125" style="12" customWidth="1"/>
    <col min="972" max="1201" width="9" style="12"/>
    <col min="1202" max="1202" width="6.375" style="12" customWidth="1"/>
    <col min="1203" max="1204" width="0" style="12" hidden="1" customWidth="1"/>
    <col min="1205" max="1205" width="8.5" style="12" customWidth="1"/>
    <col min="1206" max="1206" width="6" style="12" customWidth="1"/>
    <col min="1207" max="1207" width="32.5" style="12" customWidth="1"/>
    <col min="1208" max="1208" width="39.5" style="12" customWidth="1"/>
    <col min="1209" max="1209" width="26.5" style="12" customWidth="1"/>
    <col min="1210" max="1210" width="10.75" style="12" customWidth="1"/>
    <col min="1211" max="1211" width="24.25" style="12" customWidth="1"/>
    <col min="1212" max="1212" width="21.625" style="12" customWidth="1"/>
    <col min="1213" max="1213" width="19.75" style="12" customWidth="1"/>
    <col min="1214" max="1214" width="11.625" style="12" customWidth="1"/>
    <col min="1215" max="1215" width="21.875" style="12" customWidth="1"/>
    <col min="1216" max="1216" width="21.625" style="12" customWidth="1"/>
    <col min="1217" max="1217" width="24.75" style="12" customWidth="1"/>
    <col min="1218" max="1218" width="21.125" style="12" bestFit="1" customWidth="1"/>
    <col min="1219" max="1220" width="15.25" style="12" customWidth="1"/>
    <col min="1221" max="1221" width="20.125" style="12" bestFit="1" customWidth="1"/>
    <col min="1222" max="1222" width="27.875" style="12" bestFit="1" customWidth="1"/>
    <col min="1223" max="1223" width="17.25" style="12" bestFit="1" customWidth="1"/>
    <col min="1224" max="1224" width="16.5" style="12" customWidth="1"/>
    <col min="1225" max="1225" width="15.5" style="12" customWidth="1"/>
    <col min="1226" max="1226" width="17.625" style="12" bestFit="1" customWidth="1"/>
    <col min="1227" max="1227" width="19.125" style="12" customWidth="1"/>
    <col min="1228" max="1457" width="9" style="12"/>
    <col min="1458" max="1458" width="6.375" style="12" customWidth="1"/>
    <col min="1459" max="1460" width="0" style="12" hidden="1" customWidth="1"/>
    <col min="1461" max="1461" width="8.5" style="12" customWidth="1"/>
    <col min="1462" max="1462" width="6" style="12" customWidth="1"/>
    <col min="1463" max="1463" width="32.5" style="12" customWidth="1"/>
    <col min="1464" max="1464" width="39.5" style="12" customWidth="1"/>
    <col min="1465" max="1465" width="26.5" style="12" customWidth="1"/>
    <col min="1466" max="1466" width="10.75" style="12" customWidth="1"/>
    <col min="1467" max="1467" width="24.25" style="12" customWidth="1"/>
    <col min="1468" max="1468" width="21.625" style="12" customWidth="1"/>
    <col min="1469" max="1469" width="19.75" style="12" customWidth="1"/>
    <col min="1470" max="1470" width="11.625" style="12" customWidth="1"/>
    <col min="1471" max="1471" width="21.875" style="12" customWidth="1"/>
    <col min="1472" max="1472" width="21.625" style="12" customWidth="1"/>
    <col min="1473" max="1473" width="24.75" style="12" customWidth="1"/>
    <col min="1474" max="1474" width="21.125" style="12" bestFit="1" customWidth="1"/>
    <col min="1475" max="1476" width="15.25" style="12" customWidth="1"/>
    <col min="1477" max="1477" width="20.125" style="12" bestFit="1" customWidth="1"/>
    <col min="1478" max="1478" width="27.875" style="12" bestFit="1" customWidth="1"/>
    <col min="1479" max="1479" width="17.25" style="12" bestFit="1" customWidth="1"/>
    <col min="1480" max="1480" width="16.5" style="12" customWidth="1"/>
    <col min="1481" max="1481" width="15.5" style="12" customWidth="1"/>
    <col min="1482" max="1482" width="17.625" style="12" bestFit="1" customWidth="1"/>
    <col min="1483" max="1483" width="19.125" style="12" customWidth="1"/>
    <col min="1484" max="1713" width="9" style="12"/>
    <col min="1714" max="1714" width="6.375" style="12" customWidth="1"/>
    <col min="1715" max="1716" width="0" style="12" hidden="1" customWidth="1"/>
    <col min="1717" max="1717" width="8.5" style="12" customWidth="1"/>
    <col min="1718" max="1718" width="6" style="12" customWidth="1"/>
    <col min="1719" max="1719" width="32.5" style="12" customWidth="1"/>
    <col min="1720" max="1720" width="39.5" style="12" customWidth="1"/>
    <col min="1721" max="1721" width="26.5" style="12" customWidth="1"/>
    <col min="1722" max="1722" width="10.75" style="12" customWidth="1"/>
    <col min="1723" max="1723" width="24.25" style="12" customWidth="1"/>
    <col min="1724" max="1724" width="21.625" style="12" customWidth="1"/>
    <col min="1725" max="1725" width="19.75" style="12" customWidth="1"/>
    <col min="1726" max="1726" width="11.625" style="12" customWidth="1"/>
    <col min="1727" max="1727" width="21.875" style="12" customWidth="1"/>
    <col min="1728" max="1728" width="21.625" style="12" customWidth="1"/>
    <col min="1729" max="1729" width="24.75" style="12" customWidth="1"/>
    <col min="1730" max="1730" width="21.125" style="12" bestFit="1" customWidth="1"/>
    <col min="1731" max="1732" width="15.25" style="12" customWidth="1"/>
    <col min="1733" max="1733" width="20.125" style="12" bestFit="1" customWidth="1"/>
    <col min="1734" max="1734" width="27.875" style="12" bestFit="1" customWidth="1"/>
    <col min="1735" max="1735" width="17.25" style="12" bestFit="1" customWidth="1"/>
    <col min="1736" max="1736" width="16.5" style="12" customWidth="1"/>
    <col min="1737" max="1737" width="15.5" style="12" customWidth="1"/>
    <col min="1738" max="1738" width="17.625" style="12" bestFit="1" customWidth="1"/>
    <col min="1739" max="1739" width="19.125" style="12" customWidth="1"/>
    <col min="1740" max="1969" width="9" style="12"/>
    <col min="1970" max="1970" width="6.375" style="12" customWidth="1"/>
    <col min="1971" max="1972" width="0" style="12" hidden="1" customWidth="1"/>
    <col min="1973" max="1973" width="8.5" style="12" customWidth="1"/>
    <col min="1974" max="1974" width="6" style="12" customWidth="1"/>
    <col min="1975" max="1975" width="32.5" style="12" customWidth="1"/>
    <col min="1976" max="1976" width="39.5" style="12" customWidth="1"/>
    <col min="1977" max="1977" width="26.5" style="12" customWidth="1"/>
    <col min="1978" max="1978" width="10.75" style="12" customWidth="1"/>
    <col min="1979" max="1979" width="24.25" style="12" customWidth="1"/>
    <col min="1980" max="1980" width="21.625" style="12" customWidth="1"/>
    <col min="1981" max="1981" width="19.75" style="12" customWidth="1"/>
    <col min="1982" max="1982" width="11.625" style="12" customWidth="1"/>
    <col min="1983" max="1983" width="21.875" style="12" customWidth="1"/>
    <col min="1984" max="1984" width="21.625" style="12" customWidth="1"/>
    <col min="1985" max="1985" width="24.75" style="12" customWidth="1"/>
    <col min="1986" max="1986" width="21.125" style="12" bestFit="1" customWidth="1"/>
    <col min="1987" max="1988" width="15.25" style="12" customWidth="1"/>
    <col min="1989" max="1989" width="20.125" style="12" bestFit="1" customWidth="1"/>
    <col min="1990" max="1990" width="27.875" style="12" bestFit="1" customWidth="1"/>
    <col min="1991" max="1991" width="17.25" style="12" bestFit="1" customWidth="1"/>
    <col min="1992" max="1992" width="16.5" style="12" customWidth="1"/>
    <col min="1993" max="1993" width="15.5" style="12" customWidth="1"/>
    <col min="1994" max="1994" width="17.625" style="12" bestFit="1" customWidth="1"/>
    <col min="1995" max="1995" width="19.125" style="12" customWidth="1"/>
    <col min="1996" max="2225" width="9" style="12"/>
    <col min="2226" max="2226" width="6.375" style="12" customWidth="1"/>
    <col min="2227" max="2228" width="0" style="12" hidden="1" customWidth="1"/>
    <col min="2229" max="2229" width="8.5" style="12" customWidth="1"/>
    <col min="2230" max="2230" width="6" style="12" customWidth="1"/>
    <col min="2231" max="2231" width="32.5" style="12" customWidth="1"/>
    <col min="2232" max="2232" width="39.5" style="12" customWidth="1"/>
    <col min="2233" max="2233" width="26.5" style="12" customWidth="1"/>
    <col min="2234" max="2234" width="10.75" style="12" customWidth="1"/>
    <col min="2235" max="2235" width="24.25" style="12" customWidth="1"/>
    <col min="2236" max="2236" width="21.625" style="12" customWidth="1"/>
    <col min="2237" max="2237" width="19.75" style="12" customWidth="1"/>
    <col min="2238" max="2238" width="11.625" style="12" customWidth="1"/>
    <col min="2239" max="2239" width="21.875" style="12" customWidth="1"/>
    <col min="2240" max="2240" width="21.625" style="12" customWidth="1"/>
    <col min="2241" max="2241" width="24.75" style="12" customWidth="1"/>
    <col min="2242" max="2242" width="21.125" style="12" bestFit="1" customWidth="1"/>
    <col min="2243" max="2244" width="15.25" style="12" customWidth="1"/>
    <col min="2245" max="2245" width="20.125" style="12" bestFit="1" customWidth="1"/>
    <col min="2246" max="2246" width="27.875" style="12" bestFit="1" customWidth="1"/>
    <col min="2247" max="2247" width="17.25" style="12" bestFit="1" customWidth="1"/>
    <col min="2248" max="2248" width="16.5" style="12" customWidth="1"/>
    <col min="2249" max="2249" width="15.5" style="12" customWidth="1"/>
    <col min="2250" max="2250" width="17.625" style="12" bestFit="1" customWidth="1"/>
    <col min="2251" max="2251" width="19.125" style="12" customWidth="1"/>
    <col min="2252" max="2481" width="9" style="12"/>
    <col min="2482" max="2482" width="6.375" style="12" customWidth="1"/>
    <col min="2483" max="2484" width="0" style="12" hidden="1" customWidth="1"/>
    <col min="2485" max="2485" width="8.5" style="12" customWidth="1"/>
    <col min="2486" max="2486" width="6" style="12" customWidth="1"/>
    <col min="2487" max="2487" width="32.5" style="12" customWidth="1"/>
    <col min="2488" max="2488" width="39.5" style="12" customWidth="1"/>
    <col min="2489" max="2489" width="26.5" style="12" customWidth="1"/>
    <col min="2490" max="2490" width="10.75" style="12" customWidth="1"/>
    <col min="2491" max="2491" width="24.25" style="12" customWidth="1"/>
    <col min="2492" max="2492" width="21.625" style="12" customWidth="1"/>
    <col min="2493" max="2493" width="19.75" style="12" customWidth="1"/>
    <col min="2494" max="2494" width="11.625" style="12" customWidth="1"/>
    <col min="2495" max="2495" width="21.875" style="12" customWidth="1"/>
    <col min="2496" max="2496" width="21.625" style="12" customWidth="1"/>
    <col min="2497" max="2497" width="24.75" style="12" customWidth="1"/>
    <col min="2498" max="2498" width="21.125" style="12" bestFit="1" customWidth="1"/>
    <col min="2499" max="2500" width="15.25" style="12" customWidth="1"/>
    <col min="2501" max="2501" width="20.125" style="12" bestFit="1" customWidth="1"/>
    <col min="2502" max="2502" width="27.875" style="12" bestFit="1" customWidth="1"/>
    <col min="2503" max="2503" width="17.25" style="12" bestFit="1" customWidth="1"/>
    <col min="2504" max="2504" width="16.5" style="12" customWidth="1"/>
    <col min="2505" max="2505" width="15.5" style="12" customWidth="1"/>
    <col min="2506" max="2506" width="17.625" style="12" bestFit="1" customWidth="1"/>
    <col min="2507" max="2507" width="19.125" style="12" customWidth="1"/>
    <col min="2508" max="2737" width="9" style="12"/>
    <col min="2738" max="2738" width="6.375" style="12" customWidth="1"/>
    <col min="2739" max="2740" width="0" style="12" hidden="1" customWidth="1"/>
    <col min="2741" max="2741" width="8.5" style="12" customWidth="1"/>
    <col min="2742" max="2742" width="6" style="12" customWidth="1"/>
    <col min="2743" max="2743" width="32.5" style="12" customWidth="1"/>
    <col min="2744" max="2744" width="39.5" style="12" customWidth="1"/>
    <col min="2745" max="2745" width="26.5" style="12" customWidth="1"/>
    <col min="2746" max="2746" width="10.75" style="12" customWidth="1"/>
    <col min="2747" max="2747" width="24.25" style="12" customWidth="1"/>
    <col min="2748" max="2748" width="21.625" style="12" customWidth="1"/>
    <col min="2749" max="2749" width="19.75" style="12" customWidth="1"/>
    <col min="2750" max="2750" width="11.625" style="12" customWidth="1"/>
    <col min="2751" max="2751" width="21.875" style="12" customWidth="1"/>
    <col min="2752" max="2752" width="21.625" style="12" customWidth="1"/>
    <col min="2753" max="2753" width="24.75" style="12" customWidth="1"/>
    <col min="2754" max="2754" width="21.125" style="12" bestFit="1" customWidth="1"/>
    <col min="2755" max="2756" width="15.25" style="12" customWidth="1"/>
    <col min="2757" max="2757" width="20.125" style="12" bestFit="1" customWidth="1"/>
    <col min="2758" max="2758" width="27.875" style="12" bestFit="1" customWidth="1"/>
    <col min="2759" max="2759" width="17.25" style="12" bestFit="1" customWidth="1"/>
    <col min="2760" max="2760" width="16.5" style="12" customWidth="1"/>
    <col min="2761" max="2761" width="15.5" style="12" customWidth="1"/>
    <col min="2762" max="2762" width="17.625" style="12" bestFit="1" customWidth="1"/>
    <col min="2763" max="2763" width="19.125" style="12" customWidth="1"/>
    <col min="2764" max="2993" width="9" style="12"/>
    <col min="2994" max="2994" width="6.375" style="12" customWidth="1"/>
    <col min="2995" max="2996" width="0" style="12" hidden="1" customWidth="1"/>
    <col min="2997" max="2997" width="8.5" style="12" customWidth="1"/>
    <col min="2998" max="2998" width="6" style="12" customWidth="1"/>
    <col min="2999" max="2999" width="32.5" style="12" customWidth="1"/>
    <col min="3000" max="3000" width="39.5" style="12" customWidth="1"/>
    <col min="3001" max="3001" width="26.5" style="12" customWidth="1"/>
    <col min="3002" max="3002" width="10.75" style="12" customWidth="1"/>
    <col min="3003" max="3003" width="24.25" style="12" customWidth="1"/>
    <col min="3004" max="3004" width="21.625" style="12" customWidth="1"/>
    <col min="3005" max="3005" width="19.75" style="12" customWidth="1"/>
    <col min="3006" max="3006" width="11.625" style="12" customWidth="1"/>
    <col min="3007" max="3007" width="21.875" style="12" customWidth="1"/>
    <col min="3008" max="3008" width="21.625" style="12" customWidth="1"/>
    <col min="3009" max="3009" width="24.75" style="12" customWidth="1"/>
    <col min="3010" max="3010" width="21.125" style="12" bestFit="1" customWidth="1"/>
    <col min="3011" max="3012" width="15.25" style="12" customWidth="1"/>
    <col min="3013" max="3013" width="20.125" style="12" bestFit="1" customWidth="1"/>
    <col min="3014" max="3014" width="27.875" style="12" bestFit="1" customWidth="1"/>
    <col min="3015" max="3015" width="17.25" style="12" bestFit="1" customWidth="1"/>
    <col min="3016" max="3016" width="16.5" style="12" customWidth="1"/>
    <col min="3017" max="3017" width="15.5" style="12" customWidth="1"/>
    <col min="3018" max="3018" width="17.625" style="12" bestFit="1" customWidth="1"/>
    <col min="3019" max="3019" width="19.125" style="12" customWidth="1"/>
    <col min="3020" max="3249" width="9" style="12"/>
    <col min="3250" max="3250" width="6.375" style="12" customWidth="1"/>
    <col min="3251" max="3252" width="0" style="12" hidden="1" customWidth="1"/>
    <col min="3253" max="3253" width="8.5" style="12" customWidth="1"/>
    <col min="3254" max="3254" width="6" style="12" customWidth="1"/>
    <col min="3255" max="3255" width="32.5" style="12" customWidth="1"/>
    <col min="3256" max="3256" width="39.5" style="12" customWidth="1"/>
    <col min="3257" max="3257" width="26.5" style="12" customWidth="1"/>
    <col min="3258" max="3258" width="10.75" style="12" customWidth="1"/>
    <col min="3259" max="3259" width="24.25" style="12" customWidth="1"/>
    <col min="3260" max="3260" width="21.625" style="12" customWidth="1"/>
    <col min="3261" max="3261" width="19.75" style="12" customWidth="1"/>
    <col min="3262" max="3262" width="11.625" style="12" customWidth="1"/>
    <col min="3263" max="3263" width="21.875" style="12" customWidth="1"/>
    <col min="3264" max="3264" width="21.625" style="12" customWidth="1"/>
    <col min="3265" max="3265" width="24.75" style="12" customWidth="1"/>
    <col min="3266" max="3266" width="21.125" style="12" bestFit="1" customWidth="1"/>
    <col min="3267" max="3268" width="15.25" style="12" customWidth="1"/>
    <col min="3269" max="3269" width="20.125" style="12" bestFit="1" customWidth="1"/>
    <col min="3270" max="3270" width="27.875" style="12" bestFit="1" customWidth="1"/>
    <col min="3271" max="3271" width="17.25" style="12" bestFit="1" customWidth="1"/>
    <col min="3272" max="3272" width="16.5" style="12" customWidth="1"/>
    <col min="3273" max="3273" width="15.5" style="12" customWidth="1"/>
    <col min="3274" max="3274" width="17.625" style="12" bestFit="1" customWidth="1"/>
    <col min="3275" max="3275" width="19.125" style="12" customWidth="1"/>
    <col min="3276" max="3505" width="9" style="12"/>
    <col min="3506" max="3506" width="6.375" style="12" customWidth="1"/>
    <col min="3507" max="3508" width="0" style="12" hidden="1" customWidth="1"/>
    <col min="3509" max="3509" width="8.5" style="12" customWidth="1"/>
    <col min="3510" max="3510" width="6" style="12" customWidth="1"/>
    <col min="3511" max="3511" width="32.5" style="12" customWidth="1"/>
    <col min="3512" max="3512" width="39.5" style="12" customWidth="1"/>
    <col min="3513" max="3513" width="26.5" style="12" customWidth="1"/>
    <col min="3514" max="3514" width="10.75" style="12" customWidth="1"/>
    <col min="3515" max="3515" width="24.25" style="12" customWidth="1"/>
    <col min="3516" max="3516" width="21.625" style="12" customWidth="1"/>
    <col min="3517" max="3517" width="19.75" style="12" customWidth="1"/>
    <col min="3518" max="3518" width="11.625" style="12" customWidth="1"/>
    <col min="3519" max="3519" width="21.875" style="12" customWidth="1"/>
    <col min="3520" max="3520" width="21.625" style="12" customWidth="1"/>
    <col min="3521" max="3521" width="24.75" style="12" customWidth="1"/>
    <col min="3522" max="3522" width="21.125" style="12" bestFit="1" customWidth="1"/>
    <col min="3523" max="3524" width="15.25" style="12" customWidth="1"/>
    <col min="3525" max="3525" width="20.125" style="12" bestFit="1" customWidth="1"/>
    <col min="3526" max="3526" width="27.875" style="12" bestFit="1" customWidth="1"/>
    <col min="3527" max="3527" width="17.25" style="12" bestFit="1" customWidth="1"/>
    <col min="3528" max="3528" width="16.5" style="12" customWidth="1"/>
    <col min="3529" max="3529" width="15.5" style="12" customWidth="1"/>
    <col min="3530" max="3530" width="17.625" style="12" bestFit="1" customWidth="1"/>
    <col min="3531" max="3531" width="19.125" style="12" customWidth="1"/>
    <col min="3532" max="3761" width="9" style="12"/>
    <col min="3762" max="3762" width="6.375" style="12" customWidth="1"/>
    <col min="3763" max="3764" width="0" style="12" hidden="1" customWidth="1"/>
    <col min="3765" max="3765" width="8.5" style="12" customWidth="1"/>
    <col min="3766" max="3766" width="6" style="12" customWidth="1"/>
    <col min="3767" max="3767" width="32.5" style="12" customWidth="1"/>
    <col min="3768" max="3768" width="39.5" style="12" customWidth="1"/>
    <col min="3769" max="3769" width="26.5" style="12" customWidth="1"/>
    <col min="3770" max="3770" width="10.75" style="12" customWidth="1"/>
    <col min="3771" max="3771" width="24.25" style="12" customWidth="1"/>
    <col min="3772" max="3772" width="21.625" style="12" customWidth="1"/>
    <col min="3773" max="3773" width="19.75" style="12" customWidth="1"/>
    <col min="3774" max="3774" width="11.625" style="12" customWidth="1"/>
    <col min="3775" max="3775" width="21.875" style="12" customWidth="1"/>
    <col min="3776" max="3776" width="21.625" style="12" customWidth="1"/>
    <col min="3777" max="3777" width="24.75" style="12" customWidth="1"/>
    <col min="3778" max="3778" width="21.125" style="12" bestFit="1" customWidth="1"/>
    <col min="3779" max="3780" width="15.25" style="12" customWidth="1"/>
    <col min="3781" max="3781" width="20.125" style="12" bestFit="1" customWidth="1"/>
    <col min="3782" max="3782" width="27.875" style="12" bestFit="1" customWidth="1"/>
    <col min="3783" max="3783" width="17.25" style="12" bestFit="1" customWidth="1"/>
    <col min="3784" max="3784" width="16.5" style="12" customWidth="1"/>
    <col min="3785" max="3785" width="15.5" style="12" customWidth="1"/>
    <col min="3786" max="3786" width="17.625" style="12" bestFit="1" customWidth="1"/>
    <col min="3787" max="3787" width="19.125" style="12" customWidth="1"/>
    <col min="3788" max="4017" width="9" style="12"/>
    <col min="4018" max="4018" width="6.375" style="12" customWidth="1"/>
    <col min="4019" max="4020" width="0" style="12" hidden="1" customWidth="1"/>
    <col min="4021" max="4021" width="8.5" style="12" customWidth="1"/>
    <col min="4022" max="4022" width="6" style="12" customWidth="1"/>
    <col min="4023" max="4023" width="32.5" style="12" customWidth="1"/>
    <col min="4024" max="4024" width="39.5" style="12" customWidth="1"/>
    <col min="4025" max="4025" width="26.5" style="12" customWidth="1"/>
    <col min="4026" max="4026" width="10.75" style="12" customWidth="1"/>
    <col min="4027" max="4027" width="24.25" style="12" customWidth="1"/>
    <col min="4028" max="4028" width="21.625" style="12" customWidth="1"/>
    <col min="4029" max="4029" width="19.75" style="12" customWidth="1"/>
    <col min="4030" max="4030" width="11.625" style="12" customWidth="1"/>
    <col min="4031" max="4031" width="21.875" style="12" customWidth="1"/>
    <col min="4032" max="4032" width="21.625" style="12" customWidth="1"/>
    <col min="4033" max="4033" width="24.75" style="12" customWidth="1"/>
    <col min="4034" max="4034" width="21.125" style="12" bestFit="1" customWidth="1"/>
    <col min="4035" max="4036" width="15.25" style="12" customWidth="1"/>
    <col min="4037" max="4037" width="20.125" style="12" bestFit="1" customWidth="1"/>
    <col min="4038" max="4038" width="27.875" style="12" bestFit="1" customWidth="1"/>
    <col min="4039" max="4039" width="17.25" style="12" bestFit="1" customWidth="1"/>
    <col min="4040" max="4040" width="16.5" style="12" customWidth="1"/>
    <col min="4041" max="4041" width="15.5" style="12" customWidth="1"/>
    <col min="4042" max="4042" width="17.625" style="12" bestFit="1" customWidth="1"/>
    <col min="4043" max="4043" width="19.125" style="12" customWidth="1"/>
    <col min="4044" max="4273" width="9" style="12"/>
    <col min="4274" max="4274" width="6.375" style="12" customWidth="1"/>
    <col min="4275" max="4276" width="0" style="12" hidden="1" customWidth="1"/>
    <col min="4277" max="4277" width="8.5" style="12" customWidth="1"/>
    <col min="4278" max="4278" width="6" style="12" customWidth="1"/>
    <col min="4279" max="4279" width="32.5" style="12" customWidth="1"/>
    <col min="4280" max="4280" width="39.5" style="12" customWidth="1"/>
    <col min="4281" max="4281" width="26.5" style="12" customWidth="1"/>
    <col min="4282" max="4282" width="10.75" style="12" customWidth="1"/>
    <col min="4283" max="4283" width="24.25" style="12" customWidth="1"/>
    <col min="4284" max="4284" width="21.625" style="12" customWidth="1"/>
    <col min="4285" max="4285" width="19.75" style="12" customWidth="1"/>
    <col min="4286" max="4286" width="11.625" style="12" customWidth="1"/>
    <col min="4287" max="4287" width="21.875" style="12" customWidth="1"/>
    <col min="4288" max="4288" width="21.625" style="12" customWidth="1"/>
    <col min="4289" max="4289" width="24.75" style="12" customWidth="1"/>
    <col min="4290" max="4290" width="21.125" style="12" bestFit="1" customWidth="1"/>
    <col min="4291" max="4292" width="15.25" style="12" customWidth="1"/>
    <col min="4293" max="4293" width="20.125" style="12" bestFit="1" customWidth="1"/>
    <col min="4294" max="4294" width="27.875" style="12" bestFit="1" customWidth="1"/>
    <col min="4295" max="4295" width="17.25" style="12" bestFit="1" customWidth="1"/>
    <col min="4296" max="4296" width="16.5" style="12" customWidth="1"/>
    <col min="4297" max="4297" width="15.5" style="12" customWidth="1"/>
    <col min="4298" max="4298" width="17.625" style="12" bestFit="1" customWidth="1"/>
    <col min="4299" max="4299" width="19.125" style="12" customWidth="1"/>
    <col min="4300" max="4529" width="9" style="12"/>
    <col min="4530" max="4530" width="6.375" style="12" customWidth="1"/>
    <col min="4531" max="4532" width="0" style="12" hidden="1" customWidth="1"/>
    <col min="4533" max="4533" width="8.5" style="12" customWidth="1"/>
    <col min="4534" max="4534" width="6" style="12" customWidth="1"/>
    <col min="4535" max="4535" width="32.5" style="12" customWidth="1"/>
    <col min="4536" max="4536" width="39.5" style="12" customWidth="1"/>
    <col min="4537" max="4537" width="26.5" style="12" customWidth="1"/>
    <col min="4538" max="4538" width="10.75" style="12" customWidth="1"/>
    <col min="4539" max="4539" width="24.25" style="12" customWidth="1"/>
    <col min="4540" max="4540" width="21.625" style="12" customWidth="1"/>
    <col min="4541" max="4541" width="19.75" style="12" customWidth="1"/>
    <col min="4542" max="4542" width="11.625" style="12" customWidth="1"/>
    <col min="4543" max="4543" width="21.875" style="12" customWidth="1"/>
    <col min="4544" max="4544" width="21.625" style="12" customWidth="1"/>
    <col min="4545" max="4545" width="24.75" style="12" customWidth="1"/>
    <col min="4546" max="4546" width="21.125" style="12" bestFit="1" customWidth="1"/>
    <col min="4547" max="4548" width="15.25" style="12" customWidth="1"/>
    <col min="4549" max="4549" width="20.125" style="12" bestFit="1" customWidth="1"/>
    <col min="4550" max="4550" width="27.875" style="12" bestFit="1" customWidth="1"/>
    <col min="4551" max="4551" width="17.25" style="12" bestFit="1" customWidth="1"/>
    <col min="4552" max="4552" width="16.5" style="12" customWidth="1"/>
    <col min="4553" max="4553" width="15.5" style="12" customWidth="1"/>
    <col min="4554" max="4554" width="17.625" style="12" bestFit="1" customWidth="1"/>
    <col min="4555" max="4555" width="19.125" style="12" customWidth="1"/>
    <col min="4556" max="4785" width="9" style="12"/>
    <col min="4786" max="4786" width="6.375" style="12" customWidth="1"/>
    <col min="4787" max="4788" width="0" style="12" hidden="1" customWidth="1"/>
    <col min="4789" max="4789" width="8.5" style="12" customWidth="1"/>
    <col min="4790" max="4790" width="6" style="12" customWidth="1"/>
    <col min="4791" max="4791" width="32.5" style="12" customWidth="1"/>
    <col min="4792" max="4792" width="39.5" style="12" customWidth="1"/>
    <col min="4793" max="4793" width="26.5" style="12" customWidth="1"/>
    <col min="4794" max="4794" width="10.75" style="12" customWidth="1"/>
    <col min="4795" max="4795" width="24.25" style="12" customWidth="1"/>
    <col min="4796" max="4796" width="21.625" style="12" customWidth="1"/>
    <col min="4797" max="4797" width="19.75" style="12" customWidth="1"/>
    <col min="4798" max="4798" width="11.625" style="12" customWidth="1"/>
    <col min="4799" max="4799" width="21.875" style="12" customWidth="1"/>
    <col min="4800" max="4800" width="21.625" style="12" customWidth="1"/>
    <col min="4801" max="4801" width="24.75" style="12" customWidth="1"/>
    <col min="4802" max="4802" width="21.125" style="12" bestFit="1" customWidth="1"/>
    <col min="4803" max="4804" width="15.25" style="12" customWidth="1"/>
    <col min="4805" max="4805" width="20.125" style="12" bestFit="1" customWidth="1"/>
    <col min="4806" max="4806" width="27.875" style="12" bestFit="1" customWidth="1"/>
    <col min="4807" max="4807" width="17.25" style="12" bestFit="1" customWidth="1"/>
    <col min="4808" max="4808" width="16.5" style="12" customWidth="1"/>
    <col min="4809" max="4809" width="15.5" style="12" customWidth="1"/>
    <col min="4810" max="4810" width="17.625" style="12" bestFit="1" customWidth="1"/>
    <col min="4811" max="4811" width="19.125" style="12" customWidth="1"/>
    <col min="4812" max="5041" width="9" style="12"/>
    <col min="5042" max="5042" width="6.375" style="12" customWidth="1"/>
    <col min="5043" max="5044" width="0" style="12" hidden="1" customWidth="1"/>
    <col min="5045" max="5045" width="8.5" style="12" customWidth="1"/>
    <col min="5046" max="5046" width="6" style="12" customWidth="1"/>
    <col min="5047" max="5047" width="32.5" style="12" customWidth="1"/>
    <col min="5048" max="5048" width="39.5" style="12" customWidth="1"/>
    <col min="5049" max="5049" width="26.5" style="12" customWidth="1"/>
    <col min="5050" max="5050" width="10.75" style="12" customWidth="1"/>
    <col min="5051" max="5051" width="24.25" style="12" customWidth="1"/>
    <col min="5052" max="5052" width="21.625" style="12" customWidth="1"/>
    <col min="5053" max="5053" width="19.75" style="12" customWidth="1"/>
    <col min="5054" max="5054" width="11.625" style="12" customWidth="1"/>
    <col min="5055" max="5055" width="21.875" style="12" customWidth="1"/>
    <col min="5056" max="5056" width="21.625" style="12" customWidth="1"/>
    <col min="5057" max="5057" width="24.75" style="12" customWidth="1"/>
    <col min="5058" max="5058" width="21.125" style="12" bestFit="1" customWidth="1"/>
    <col min="5059" max="5060" width="15.25" style="12" customWidth="1"/>
    <col min="5061" max="5061" width="20.125" style="12" bestFit="1" customWidth="1"/>
    <col min="5062" max="5062" width="27.875" style="12" bestFit="1" customWidth="1"/>
    <col min="5063" max="5063" width="17.25" style="12" bestFit="1" customWidth="1"/>
    <col min="5064" max="5064" width="16.5" style="12" customWidth="1"/>
    <col min="5065" max="5065" width="15.5" style="12" customWidth="1"/>
    <col min="5066" max="5066" width="17.625" style="12" bestFit="1" customWidth="1"/>
    <col min="5067" max="5067" width="19.125" style="12" customWidth="1"/>
    <col min="5068" max="5297" width="9" style="12"/>
    <col min="5298" max="5298" width="6.375" style="12" customWidth="1"/>
    <col min="5299" max="5300" width="0" style="12" hidden="1" customWidth="1"/>
    <col min="5301" max="5301" width="8.5" style="12" customWidth="1"/>
    <col min="5302" max="5302" width="6" style="12" customWidth="1"/>
    <col min="5303" max="5303" width="32.5" style="12" customWidth="1"/>
    <col min="5304" max="5304" width="39.5" style="12" customWidth="1"/>
    <col min="5305" max="5305" width="26.5" style="12" customWidth="1"/>
    <col min="5306" max="5306" width="10.75" style="12" customWidth="1"/>
    <col min="5307" max="5307" width="24.25" style="12" customWidth="1"/>
    <col min="5308" max="5308" width="21.625" style="12" customWidth="1"/>
    <col min="5309" max="5309" width="19.75" style="12" customWidth="1"/>
    <col min="5310" max="5310" width="11.625" style="12" customWidth="1"/>
    <col min="5311" max="5311" width="21.875" style="12" customWidth="1"/>
    <col min="5312" max="5312" width="21.625" style="12" customWidth="1"/>
    <col min="5313" max="5313" width="24.75" style="12" customWidth="1"/>
    <col min="5314" max="5314" width="21.125" style="12" bestFit="1" customWidth="1"/>
    <col min="5315" max="5316" width="15.25" style="12" customWidth="1"/>
    <col min="5317" max="5317" width="20.125" style="12" bestFit="1" customWidth="1"/>
    <col min="5318" max="5318" width="27.875" style="12" bestFit="1" customWidth="1"/>
    <col min="5319" max="5319" width="17.25" style="12" bestFit="1" customWidth="1"/>
    <col min="5320" max="5320" width="16.5" style="12" customWidth="1"/>
    <col min="5321" max="5321" width="15.5" style="12" customWidth="1"/>
    <col min="5322" max="5322" width="17.625" style="12" bestFit="1" customWidth="1"/>
    <col min="5323" max="5323" width="19.125" style="12" customWidth="1"/>
    <col min="5324" max="5553" width="9" style="12"/>
    <col min="5554" max="5554" width="6.375" style="12" customWidth="1"/>
    <col min="5555" max="5556" width="0" style="12" hidden="1" customWidth="1"/>
    <col min="5557" max="5557" width="8.5" style="12" customWidth="1"/>
    <col min="5558" max="5558" width="6" style="12" customWidth="1"/>
    <col min="5559" max="5559" width="32.5" style="12" customWidth="1"/>
    <col min="5560" max="5560" width="39.5" style="12" customWidth="1"/>
    <col min="5561" max="5561" width="26.5" style="12" customWidth="1"/>
    <col min="5562" max="5562" width="10.75" style="12" customWidth="1"/>
    <col min="5563" max="5563" width="24.25" style="12" customWidth="1"/>
    <col min="5564" max="5564" width="21.625" style="12" customWidth="1"/>
    <col min="5565" max="5565" width="19.75" style="12" customWidth="1"/>
    <col min="5566" max="5566" width="11.625" style="12" customWidth="1"/>
    <col min="5567" max="5567" width="21.875" style="12" customWidth="1"/>
    <col min="5568" max="5568" width="21.625" style="12" customWidth="1"/>
    <col min="5569" max="5569" width="24.75" style="12" customWidth="1"/>
    <col min="5570" max="5570" width="21.125" style="12" bestFit="1" customWidth="1"/>
    <col min="5571" max="5572" width="15.25" style="12" customWidth="1"/>
    <col min="5573" max="5573" width="20.125" style="12" bestFit="1" customWidth="1"/>
    <col min="5574" max="5574" width="27.875" style="12" bestFit="1" customWidth="1"/>
    <col min="5575" max="5575" width="17.25" style="12" bestFit="1" customWidth="1"/>
    <col min="5576" max="5576" width="16.5" style="12" customWidth="1"/>
    <col min="5577" max="5577" width="15.5" style="12" customWidth="1"/>
    <col min="5578" max="5578" width="17.625" style="12" bestFit="1" customWidth="1"/>
    <col min="5579" max="5579" width="19.125" style="12" customWidth="1"/>
    <col min="5580" max="5809" width="9" style="12"/>
    <col min="5810" max="5810" width="6.375" style="12" customWidth="1"/>
    <col min="5811" max="5812" width="0" style="12" hidden="1" customWidth="1"/>
    <col min="5813" max="5813" width="8.5" style="12" customWidth="1"/>
    <col min="5814" max="5814" width="6" style="12" customWidth="1"/>
    <col min="5815" max="5815" width="32.5" style="12" customWidth="1"/>
    <col min="5816" max="5816" width="39.5" style="12" customWidth="1"/>
    <col min="5817" max="5817" width="26.5" style="12" customWidth="1"/>
    <col min="5818" max="5818" width="10.75" style="12" customWidth="1"/>
    <col min="5819" max="5819" width="24.25" style="12" customWidth="1"/>
    <col min="5820" max="5820" width="21.625" style="12" customWidth="1"/>
    <col min="5821" max="5821" width="19.75" style="12" customWidth="1"/>
    <col min="5822" max="5822" width="11.625" style="12" customWidth="1"/>
    <col min="5823" max="5823" width="21.875" style="12" customWidth="1"/>
    <col min="5824" max="5824" width="21.625" style="12" customWidth="1"/>
    <col min="5825" max="5825" width="24.75" style="12" customWidth="1"/>
    <col min="5826" max="5826" width="21.125" style="12" bestFit="1" customWidth="1"/>
    <col min="5827" max="5828" width="15.25" style="12" customWidth="1"/>
    <col min="5829" max="5829" width="20.125" style="12" bestFit="1" customWidth="1"/>
    <col min="5830" max="5830" width="27.875" style="12" bestFit="1" customWidth="1"/>
    <col min="5831" max="5831" width="17.25" style="12" bestFit="1" customWidth="1"/>
    <col min="5832" max="5832" width="16.5" style="12" customWidth="1"/>
    <col min="5833" max="5833" width="15.5" style="12" customWidth="1"/>
    <col min="5834" max="5834" width="17.625" style="12" bestFit="1" customWidth="1"/>
    <col min="5835" max="5835" width="19.125" style="12" customWidth="1"/>
    <col min="5836" max="6065" width="9" style="12"/>
    <col min="6066" max="6066" width="6.375" style="12" customWidth="1"/>
    <col min="6067" max="6068" width="0" style="12" hidden="1" customWidth="1"/>
    <col min="6069" max="6069" width="8.5" style="12" customWidth="1"/>
    <col min="6070" max="6070" width="6" style="12" customWidth="1"/>
    <col min="6071" max="6071" width="32.5" style="12" customWidth="1"/>
    <col min="6072" max="6072" width="39.5" style="12" customWidth="1"/>
    <col min="6073" max="6073" width="26.5" style="12" customWidth="1"/>
    <col min="6074" max="6074" width="10.75" style="12" customWidth="1"/>
    <col min="6075" max="6075" width="24.25" style="12" customWidth="1"/>
    <col min="6076" max="6076" width="21.625" style="12" customWidth="1"/>
    <col min="6077" max="6077" width="19.75" style="12" customWidth="1"/>
    <col min="6078" max="6078" width="11.625" style="12" customWidth="1"/>
    <col min="6079" max="6079" width="21.875" style="12" customWidth="1"/>
    <col min="6080" max="6080" width="21.625" style="12" customWidth="1"/>
    <col min="6081" max="6081" width="24.75" style="12" customWidth="1"/>
    <col min="6082" max="6082" width="21.125" style="12" bestFit="1" customWidth="1"/>
    <col min="6083" max="6084" width="15.25" style="12" customWidth="1"/>
    <col min="6085" max="6085" width="20.125" style="12" bestFit="1" customWidth="1"/>
    <col min="6086" max="6086" width="27.875" style="12" bestFit="1" customWidth="1"/>
    <col min="6087" max="6087" width="17.25" style="12" bestFit="1" customWidth="1"/>
    <col min="6088" max="6088" width="16.5" style="12" customWidth="1"/>
    <col min="6089" max="6089" width="15.5" style="12" customWidth="1"/>
    <col min="6090" max="6090" width="17.625" style="12" bestFit="1" customWidth="1"/>
    <col min="6091" max="6091" width="19.125" style="12" customWidth="1"/>
    <col min="6092" max="6321" width="9" style="12"/>
    <col min="6322" max="6322" width="6.375" style="12" customWidth="1"/>
    <col min="6323" max="6324" width="0" style="12" hidden="1" customWidth="1"/>
    <col min="6325" max="6325" width="8.5" style="12" customWidth="1"/>
    <col min="6326" max="6326" width="6" style="12" customWidth="1"/>
    <col min="6327" max="6327" width="32.5" style="12" customWidth="1"/>
    <col min="6328" max="6328" width="39.5" style="12" customWidth="1"/>
    <col min="6329" max="6329" width="26.5" style="12" customWidth="1"/>
    <col min="6330" max="6330" width="10.75" style="12" customWidth="1"/>
    <col min="6331" max="6331" width="24.25" style="12" customWidth="1"/>
    <col min="6332" max="6332" width="21.625" style="12" customWidth="1"/>
    <col min="6333" max="6333" width="19.75" style="12" customWidth="1"/>
    <col min="6334" max="6334" width="11.625" style="12" customWidth="1"/>
    <col min="6335" max="6335" width="21.875" style="12" customWidth="1"/>
    <col min="6336" max="6336" width="21.625" style="12" customWidth="1"/>
    <col min="6337" max="6337" width="24.75" style="12" customWidth="1"/>
    <col min="6338" max="6338" width="21.125" style="12" bestFit="1" customWidth="1"/>
    <col min="6339" max="6340" width="15.25" style="12" customWidth="1"/>
    <col min="6341" max="6341" width="20.125" style="12" bestFit="1" customWidth="1"/>
    <col min="6342" max="6342" width="27.875" style="12" bestFit="1" customWidth="1"/>
    <col min="6343" max="6343" width="17.25" style="12" bestFit="1" customWidth="1"/>
    <col min="6344" max="6344" width="16.5" style="12" customWidth="1"/>
    <col min="6345" max="6345" width="15.5" style="12" customWidth="1"/>
    <col min="6346" max="6346" width="17.625" style="12" bestFit="1" customWidth="1"/>
    <col min="6347" max="6347" width="19.125" style="12" customWidth="1"/>
    <col min="6348" max="6577" width="9" style="12"/>
    <col min="6578" max="6578" width="6.375" style="12" customWidth="1"/>
    <col min="6579" max="6580" width="0" style="12" hidden="1" customWidth="1"/>
    <col min="6581" max="6581" width="8.5" style="12" customWidth="1"/>
    <col min="6582" max="6582" width="6" style="12" customWidth="1"/>
    <col min="6583" max="6583" width="32.5" style="12" customWidth="1"/>
    <col min="6584" max="6584" width="39.5" style="12" customWidth="1"/>
    <col min="6585" max="6585" width="26.5" style="12" customWidth="1"/>
    <col min="6586" max="6586" width="10.75" style="12" customWidth="1"/>
    <col min="6587" max="6587" width="24.25" style="12" customWidth="1"/>
    <col min="6588" max="6588" width="21.625" style="12" customWidth="1"/>
    <col min="6589" max="6589" width="19.75" style="12" customWidth="1"/>
    <col min="6590" max="6590" width="11.625" style="12" customWidth="1"/>
    <col min="6591" max="6591" width="21.875" style="12" customWidth="1"/>
    <col min="6592" max="6592" width="21.625" style="12" customWidth="1"/>
    <col min="6593" max="6593" width="24.75" style="12" customWidth="1"/>
    <col min="6594" max="6594" width="21.125" style="12" bestFit="1" customWidth="1"/>
    <col min="6595" max="6596" width="15.25" style="12" customWidth="1"/>
    <col min="6597" max="6597" width="20.125" style="12" bestFit="1" customWidth="1"/>
    <col min="6598" max="6598" width="27.875" style="12" bestFit="1" customWidth="1"/>
    <col min="6599" max="6599" width="17.25" style="12" bestFit="1" customWidth="1"/>
    <col min="6600" max="6600" width="16.5" style="12" customWidth="1"/>
    <col min="6601" max="6601" width="15.5" style="12" customWidth="1"/>
    <col min="6602" max="6602" width="17.625" style="12" bestFit="1" customWidth="1"/>
    <col min="6603" max="6603" width="19.125" style="12" customWidth="1"/>
    <col min="6604" max="6833" width="9" style="12"/>
    <col min="6834" max="6834" width="6.375" style="12" customWidth="1"/>
    <col min="6835" max="6836" width="0" style="12" hidden="1" customWidth="1"/>
    <col min="6837" max="6837" width="8.5" style="12" customWidth="1"/>
    <col min="6838" max="6838" width="6" style="12" customWidth="1"/>
    <col min="6839" max="6839" width="32.5" style="12" customWidth="1"/>
    <col min="6840" max="6840" width="39.5" style="12" customWidth="1"/>
    <col min="6841" max="6841" width="26.5" style="12" customWidth="1"/>
    <col min="6842" max="6842" width="10.75" style="12" customWidth="1"/>
    <col min="6843" max="6843" width="24.25" style="12" customWidth="1"/>
    <col min="6844" max="6844" width="21.625" style="12" customWidth="1"/>
    <col min="6845" max="6845" width="19.75" style="12" customWidth="1"/>
    <col min="6846" max="6846" width="11.625" style="12" customWidth="1"/>
    <col min="6847" max="6847" width="21.875" style="12" customWidth="1"/>
    <col min="6848" max="6848" width="21.625" style="12" customWidth="1"/>
    <col min="6849" max="6849" width="24.75" style="12" customWidth="1"/>
    <col min="6850" max="6850" width="21.125" style="12" bestFit="1" customWidth="1"/>
    <col min="6851" max="6852" width="15.25" style="12" customWidth="1"/>
    <col min="6853" max="6853" width="20.125" style="12" bestFit="1" customWidth="1"/>
    <col min="6854" max="6854" width="27.875" style="12" bestFit="1" customWidth="1"/>
    <col min="6855" max="6855" width="17.25" style="12" bestFit="1" customWidth="1"/>
    <col min="6856" max="6856" width="16.5" style="12" customWidth="1"/>
    <col min="6857" max="6857" width="15.5" style="12" customWidth="1"/>
    <col min="6858" max="6858" width="17.625" style="12" bestFit="1" customWidth="1"/>
    <col min="6859" max="6859" width="19.125" style="12" customWidth="1"/>
    <col min="6860" max="7089" width="9" style="12"/>
    <col min="7090" max="7090" width="6.375" style="12" customWidth="1"/>
    <col min="7091" max="7092" width="0" style="12" hidden="1" customWidth="1"/>
    <col min="7093" max="7093" width="8.5" style="12" customWidth="1"/>
    <col min="7094" max="7094" width="6" style="12" customWidth="1"/>
    <col min="7095" max="7095" width="32.5" style="12" customWidth="1"/>
    <col min="7096" max="7096" width="39.5" style="12" customWidth="1"/>
    <col min="7097" max="7097" width="26.5" style="12" customWidth="1"/>
    <col min="7098" max="7098" width="10.75" style="12" customWidth="1"/>
    <col min="7099" max="7099" width="24.25" style="12" customWidth="1"/>
    <col min="7100" max="7100" width="21.625" style="12" customWidth="1"/>
    <col min="7101" max="7101" width="19.75" style="12" customWidth="1"/>
    <col min="7102" max="7102" width="11.625" style="12" customWidth="1"/>
    <col min="7103" max="7103" width="21.875" style="12" customWidth="1"/>
    <col min="7104" max="7104" width="21.625" style="12" customWidth="1"/>
    <col min="7105" max="7105" width="24.75" style="12" customWidth="1"/>
    <col min="7106" max="7106" width="21.125" style="12" bestFit="1" customWidth="1"/>
    <col min="7107" max="7108" width="15.25" style="12" customWidth="1"/>
    <col min="7109" max="7109" width="20.125" style="12" bestFit="1" customWidth="1"/>
    <col min="7110" max="7110" width="27.875" style="12" bestFit="1" customWidth="1"/>
    <col min="7111" max="7111" width="17.25" style="12" bestFit="1" customWidth="1"/>
    <col min="7112" max="7112" width="16.5" style="12" customWidth="1"/>
    <col min="7113" max="7113" width="15.5" style="12" customWidth="1"/>
    <col min="7114" max="7114" width="17.625" style="12" bestFit="1" customWidth="1"/>
    <col min="7115" max="7115" width="19.125" style="12" customWidth="1"/>
    <col min="7116" max="7345" width="9" style="12"/>
    <col min="7346" max="7346" width="6.375" style="12" customWidth="1"/>
    <col min="7347" max="7348" width="0" style="12" hidden="1" customWidth="1"/>
    <col min="7349" max="7349" width="8.5" style="12" customWidth="1"/>
    <col min="7350" max="7350" width="6" style="12" customWidth="1"/>
    <col min="7351" max="7351" width="32.5" style="12" customWidth="1"/>
    <col min="7352" max="7352" width="39.5" style="12" customWidth="1"/>
    <col min="7353" max="7353" width="26.5" style="12" customWidth="1"/>
    <col min="7354" max="7354" width="10.75" style="12" customWidth="1"/>
    <col min="7355" max="7355" width="24.25" style="12" customWidth="1"/>
    <col min="7356" max="7356" width="21.625" style="12" customWidth="1"/>
    <col min="7357" max="7357" width="19.75" style="12" customWidth="1"/>
    <col min="7358" max="7358" width="11.625" style="12" customWidth="1"/>
    <col min="7359" max="7359" width="21.875" style="12" customWidth="1"/>
    <col min="7360" max="7360" width="21.625" style="12" customWidth="1"/>
    <col min="7361" max="7361" width="24.75" style="12" customWidth="1"/>
    <col min="7362" max="7362" width="21.125" style="12" bestFit="1" customWidth="1"/>
    <col min="7363" max="7364" width="15.25" style="12" customWidth="1"/>
    <col min="7365" max="7365" width="20.125" style="12" bestFit="1" customWidth="1"/>
    <col min="7366" max="7366" width="27.875" style="12" bestFit="1" customWidth="1"/>
    <col min="7367" max="7367" width="17.25" style="12" bestFit="1" customWidth="1"/>
    <col min="7368" max="7368" width="16.5" style="12" customWidth="1"/>
    <col min="7369" max="7369" width="15.5" style="12" customWidth="1"/>
    <col min="7370" max="7370" width="17.625" style="12" bestFit="1" customWidth="1"/>
    <col min="7371" max="7371" width="19.125" style="12" customWidth="1"/>
    <col min="7372" max="7601" width="9" style="12"/>
    <col min="7602" max="7602" width="6.375" style="12" customWidth="1"/>
    <col min="7603" max="7604" width="0" style="12" hidden="1" customWidth="1"/>
    <col min="7605" max="7605" width="8.5" style="12" customWidth="1"/>
    <col min="7606" max="7606" width="6" style="12" customWidth="1"/>
    <col min="7607" max="7607" width="32.5" style="12" customWidth="1"/>
    <col min="7608" max="7608" width="39.5" style="12" customWidth="1"/>
    <col min="7609" max="7609" width="26.5" style="12" customWidth="1"/>
    <col min="7610" max="7610" width="10.75" style="12" customWidth="1"/>
    <col min="7611" max="7611" width="24.25" style="12" customWidth="1"/>
    <col min="7612" max="7612" width="21.625" style="12" customWidth="1"/>
    <col min="7613" max="7613" width="19.75" style="12" customWidth="1"/>
    <col min="7614" max="7614" width="11.625" style="12" customWidth="1"/>
    <col min="7615" max="7615" width="21.875" style="12" customWidth="1"/>
    <col min="7616" max="7616" width="21.625" style="12" customWidth="1"/>
    <col min="7617" max="7617" width="24.75" style="12" customWidth="1"/>
    <col min="7618" max="7618" width="21.125" style="12" bestFit="1" customWidth="1"/>
    <col min="7619" max="7620" width="15.25" style="12" customWidth="1"/>
    <col min="7621" max="7621" width="20.125" style="12" bestFit="1" customWidth="1"/>
    <col min="7622" max="7622" width="27.875" style="12" bestFit="1" customWidth="1"/>
    <col min="7623" max="7623" width="17.25" style="12" bestFit="1" customWidth="1"/>
    <col min="7624" max="7624" width="16.5" style="12" customWidth="1"/>
    <col min="7625" max="7625" width="15.5" style="12" customWidth="1"/>
    <col min="7626" max="7626" width="17.625" style="12" bestFit="1" customWidth="1"/>
    <col min="7627" max="7627" width="19.125" style="12" customWidth="1"/>
    <col min="7628" max="7857" width="9" style="12"/>
    <col min="7858" max="7858" width="6.375" style="12" customWidth="1"/>
    <col min="7859" max="7860" width="0" style="12" hidden="1" customWidth="1"/>
    <col min="7861" max="7861" width="8.5" style="12" customWidth="1"/>
    <col min="7862" max="7862" width="6" style="12" customWidth="1"/>
    <col min="7863" max="7863" width="32.5" style="12" customWidth="1"/>
    <col min="7864" max="7864" width="39.5" style="12" customWidth="1"/>
    <col min="7865" max="7865" width="26.5" style="12" customWidth="1"/>
    <col min="7866" max="7866" width="10.75" style="12" customWidth="1"/>
    <col min="7867" max="7867" width="24.25" style="12" customWidth="1"/>
    <col min="7868" max="7868" width="21.625" style="12" customWidth="1"/>
    <col min="7869" max="7869" width="19.75" style="12" customWidth="1"/>
    <col min="7870" max="7870" width="11.625" style="12" customWidth="1"/>
    <col min="7871" max="7871" width="21.875" style="12" customWidth="1"/>
    <col min="7872" max="7872" width="21.625" style="12" customWidth="1"/>
    <col min="7873" max="7873" width="24.75" style="12" customWidth="1"/>
    <col min="7874" max="7874" width="21.125" style="12" bestFit="1" customWidth="1"/>
    <col min="7875" max="7876" width="15.25" style="12" customWidth="1"/>
    <col min="7877" max="7877" width="20.125" style="12" bestFit="1" customWidth="1"/>
    <col min="7878" max="7878" width="27.875" style="12" bestFit="1" customWidth="1"/>
    <col min="7879" max="7879" width="17.25" style="12" bestFit="1" customWidth="1"/>
    <col min="7880" max="7880" width="16.5" style="12" customWidth="1"/>
    <col min="7881" max="7881" width="15.5" style="12" customWidth="1"/>
    <col min="7882" max="7882" width="17.625" style="12" bestFit="1" customWidth="1"/>
    <col min="7883" max="7883" width="19.125" style="12" customWidth="1"/>
    <col min="7884" max="8113" width="9" style="12"/>
    <col min="8114" max="8114" width="6.375" style="12" customWidth="1"/>
    <col min="8115" max="8116" width="0" style="12" hidden="1" customWidth="1"/>
    <col min="8117" max="8117" width="8.5" style="12" customWidth="1"/>
    <col min="8118" max="8118" width="6" style="12" customWidth="1"/>
    <col min="8119" max="8119" width="32.5" style="12" customWidth="1"/>
    <col min="8120" max="8120" width="39.5" style="12" customWidth="1"/>
    <col min="8121" max="8121" width="26.5" style="12" customWidth="1"/>
    <col min="8122" max="8122" width="10.75" style="12" customWidth="1"/>
    <col min="8123" max="8123" width="24.25" style="12" customWidth="1"/>
    <col min="8124" max="8124" width="21.625" style="12" customWidth="1"/>
    <col min="8125" max="8125" width="19.75" style="12" customWidth="1"/>
    <col min="8126" max="8126" width="11.625" style="12" customWidth="1"/>
    <col min="8127" max="8127" width="21.875" style="12" customWidth="1"/>
    <col min="8128" max="8128" width="21.625" style="12" customWidth="1"/>
    <col min="8129" max="8129" width="24.75" style="12" customWidth="1"/>
    <col min="8130" max="8130" width="21.125" style="12" bestFit="1" customWidth="1"/>
    <col min="8131" max="8132" width="15.25" style="12" customWidth="1"/>
    <col min="8133" max="8133" width="20.125" style="12" bestFit="1" customWidth="1"/>
    <col min="8134" max="8134" width="27.875" style="12" bestFit="1" customWidth="1"/>
    <col min="8135" max="8135" width="17.25" style="12" bestFit="1" customWidth="1"/>
    <col min="8136" max="8136" width="16.5" style="12" customWidth="1"/>
    <col min="8137" max="8137" width="15.5" style="12" customWidth="1"/>
    <col min="8138" max="8138" width="17.625" style="12" bestFit="1" customWidth="1"/>
    <col min="8139" max="8139" width="19.125" style="12" customWidth="1"/>
    <col min="8140" max="8369" width="9" style="12"/>
    <col min="8370" max="8370" width="6.375" style="12" customWidth="1"/>
    <col min="8371" max="8372" width="0" style="12" hidden="1" customWidth="1"/>
    <col min="8373" max="8373" width="8.5" style="12" customWidth="1"/>
    <col min="8374" max="8374" width="6" style="12" customWidth="1"/>
    <col min="8375" max="8375" width="32.5" style="12" customWidth="1"/>
    <col min="8376" max="8376" width="39.5" style="12" customWidth="1"/>
    <col min="8377" max="8377" width="26.5" style="12" customWidth="1"/>
    <col min="8378" max="8378" width="10.75" style="12" customWidth="1"/>
    <col min="8379" max="8379" width="24.25" style="12" customWidth="1"/>
    <col min="8380" max="8380" width="21.625" style="12" customWidth="1"/>
    <col min="8381" max="8381" width="19.75" style="12" customWidth="1"/>
    <col min="8382" max="8382" width="11.625" style="12" customWidth="1"/>
    <col min="8383" max="8383" width="21.875" style="12" customWidth="1"/>
    <col min="8384" max="8384" width="21.625" style="12" customWidth="1"/>
    <col min="8385" max="8385" width="24.75" style="12" customWidth="1"/>
    <col min="8386" max="8386" width="21.125" style="12" bestFit="1" customWidth="1"/>
    <col min="8387" max="8388" width="15.25" style="12" customWidth="1"/>
    <col min="8389" max="8389" width="20.125" style="12" bestFit="1" customWidth="1"/>
    <col min="8390" max="8390" width="27.875" style="12" bestFit="1" customWidth="1"/>
    <col min="8391" max="8391" width="17.25" style="12" bestFit="1" customWidth="1"/>
    <col min="8392" max="8392" width="16.5" style="12" customWidth="1"/>
    <col min="8393" max="8393" width="15.5" style="12" customWidth="1"/>
    <col min="8394" max="8394" width="17.625" style="12" bestFit="1" customWidth="1"/>
    <col min="8395" max="8395" width="19.125" style="12" customWidth="1"/>
    <col min="8396" max="8625" width="9" style="12"/>
    <col min="8626" max="8626" width="6.375" style="12" customWidth="1"/>
    <col min="8627" max="8628" width="0" style="12" hidden="1" customWidth="1"/>
    <col min="8629" max="8629" width="8.5" style="12" customWidth="1"/>
    <col min="8630" max="8630" width="6" style="12" customWidth="1"/>
    <col min="8631" max="8631" width="32.5" style="12" customWidth="1"/>
    <col min="8632" max="8632" width="39.5" style="12" customWidth="1"/>
    <col min="8633" max="8633" width="26.5" style="12" customWidth="1"/>
    <col min="8634" max="8634" width="10.75" style="12" customWidth="1"/>
    <col min="8635" max="8635" width="24.25" style="12" customWidth="1"/>
    <col min="8636" max="8636" width="21.625" style="12" customWidth="1"/>
    <col min="8637" max="8637" width="19.75" style="12" customWidth="1"/>
    <col min="8638" max="8638" width="11.625" style="12" customWidth="1"/>
    <col min="8639" max="8639" width="21.875" style="12" customWidth="1"/>
    <col min="8640" max="8640" width="21.625" style="12" customWidth="1"/>
    <col min="8641" max="8641" width="24.75" style="12" customWidth="1"/>
    <col min="8642" max="8642" width="21.125" style="12" bestFit="1" customWidth="1"/>
    <col min="8643" max="8644" width="15.25" style="12" customWidth="1"/>
    <col min="8645" max="8645" width="20.125" style="12" bestFit="1" customWidth="1"/>
    <col min="8646" max="8646" width="27.875" style="12" bestFit="1" customWidth="1"/>
    <col min="8647" max="8647" width="17.25" style="12" bestFit="1" customWidth="1"/>
    <col min="8648" max="8648" width="16.5" style="12" customWidth="1"/>
    <col min="8649" max="8649" width="15.5" style="12" customWidth="1"/>
    <col min="8650" max="8650" width="17.625" style="12" bestFit="1" customWidth="1"/>
    <col min="8651" max="8651" width="19.125" style="12" customWidth="1"/>
    <col min="8652" max="8881" width="9" style="12"/>
    <col min="8882" max="8882" width="6.375" style="12" customWidth="1"/>
    <col min="8883" max="8884" width="0" style="12" hidden="1" customWidth="1"/>
    <col min="8885" max="8885" width="8.5" style="12" customWidth="1"/>
    <col min="8886" max="8886" width="6" style="12" customWidth="1"/>
    <col min="8887" max="8887" width="32.5" style="12" customWidth="1"/>
    <col min="8888" max="8888" width="39.5" style="12" customWidth="1"/>
    <col min="8889" max="8889" width="26.5" style="12" customWidth="1"/>
    <col min="8890" max="8890" width="10.75" style="12" customWidth="1"/>
    <col min="8891" max="8891" width="24.25" style="12" customWidth="1"/>
    <col min="8892" max="8892" width="21.625" style="12" customWidth="1"/>
    <col min="8893" max="8893" width="19.75" style="12" customWidth="1"/>
    <col min="8894" max="8894" width="11.625" style="12" customWidth="1"/>
    <col min="8895" max="8895" width="21.875" style="12" customWidth="1"/>
    <col min="8896" max="8896" width="21.625" style="12" customWidth="1"/>
    <col min="8897" max="8897" width="24.75" style="12" customWidth="1"/>
    <col min="8898" max="8898" width="21.125" style="12" bestFit="1" customWidth="1"/>
    <col min="8899" max="8900" width="15.25" style="12" customWidth="1"/>
    <col min="8901" max="8901" width="20.125" style="12" bestFit="1" customWidth="1"/>
    <col min="8902" max="8902" width="27.875" style="12" bestFit="1" customWidth="1"/>
    <col min="8903" max="8903" width="17.25" style="12" bestFit="1" customWidth="1"/>
    <col min="8904" max="8904" width="16.5" style="12" customWidth="1"/>
    <col min="8905" max="8905" width="15.5" style="12" customWidth="1"/>
    <col min="8906" max="8906" width="17.625" style="12" bestFit="1" customWidth="1"/>
    <col min="8907" max="8907" width="19.125" style="12" customWidth="1"/>
    <col min="8908" max="9137" width="9" style="12"/>
    <col min="9138" max="9138" width="6.375" style="12" customWidth="1"/>
    <col min="9139" max="9140" width="0" style="12" hidden="1" customWidth="1"/>
    <col min="9141" max="9141" width="8.5" style="12" customWidth="1"/>
    <col min="9142" max="9142" width="6" style="12" customWidth="1"/>
    <col min="9143" max="9143" width="32.5" style="12" customWidth="1"/>
    <col min="9144" max="9144" width="39.5" style="12" customWidth="1"/>
    <col min="9145" max="9145" width="26.5" style="12" customWidth="1"/>
    <col min="9146" max="9146" width="10.75" style="12" customWidth="1"/>
    <col min="9147" max="9147" width="24.25" style="12" customWidth="1"/>
    <col min="9148" max="9148" width="21.625" style="12" customWidth="1"/>
    <col min="9149" max="9149" width="19.75" style="12" customWidth="1"/>
    <col min="9150" max="9150" width="11.625" style="12" customWidth="1"/>
    <col min="9151" max="9151" width="21.875" style="12" customWidth="1"/>
    <col min="9152" max="9152" width="21.625" style="12" customWidth="1"/>
    <col min="9153" max="9153" width="24.75" style="12" customWidth="1"/>
    <col min="9154" max="9154" width="21.125" style="12" bestFit="1" customWidth="1"/>
    <col min="9155" max="9156" width="15.25" style="12" customWidth="1"/>
    <col min="9157" max="9157" width="20.125" style="12" bestFit="1" customWidth="1"/>
    <col min="9158" max="9158" width="27.875" style="12" bestFit="1" customWidth="1"/>
    <col min="9159" max="9159" width="17.25" style="12" bestFit="1" customWidth="1"/>
    <col min="9160" max="9160" width="16.5" style="12" customWidth="1"/>
    <col min="9161" max="9161" width="15.5" style="12" customWidth="1"/>
    <col min="9162" max="9162" width="17.625" style="12" bestFit="1" customWidth="1"/>
    <col min="9163" max="9163" width="19.125" style="12" customWidth="1"/>
    <col min="9164" max="9393" width="9" style="12"/>
    <col min="9394" max="9394" width="6.375" style="12" customWidth="1"/>
    <col min="9395" max="9396" width="0" style="12" hidden="1" customWidth="1"/>
    <col min="9397" max="9397" width="8.5" style="12" customWidth="1"/>
    <col min="9398" max="9398" width="6" style="12" customWidth="1"/>
    <col min="9399" max="9399" width="32.5" style="12" customWidth="1"/>
    <col min="9400" max="9400" width="39.5" style="12" customWidth="1"/>
    <col min="9401" max="9401" width="26.5" style="12" customWidth="1"/>
    <col min="9402" max="9402" width="10.75" style="12" customWidth="1"/>
    <col min="9403" max="9403" width="24.25" style="12" customWidth="1"/>
    <col min="9404" max="9404" width="21.625" style="12" customWidth="1"/>
    <col min="9405" max="9405" width="19.75" style="12" customWidth="1"/>
    <col min="9406" max="9406" width="11.625" style="12" customWidth="1"/>
    <col min="9407" max="9407" width="21.875" style="12" customWidth="1"/>
    <col min="9408" max="9408" width="21.625" style="12" customWidth="1"/>
    <col min="9409" max="9409" width="24.75" style="12" customWidth="1"/>
    <col min="9410" max="9410" width="21.125" style="12" bestFit="1" customWidth="1"/>
    <col min="9411" max="9412" width="15.25" style="12" customWidth="1"/>
    <col min="9413" max="9413" width="20.125" style="12" bestFit="1" customWidth="1"/>
    <col min="9414" max="9414" width="27.875" style="12" bestFit="1" customWidth="1"/>
    <col min="9415" max="9415" width="17.25" style="12" bestFit="1" customWidth="1"/>
    <col min="9416" max="9416" width="16.5" style="12" customWidth="1"/>
    <col min="9417" max="9417" width="15.5" style="12" customWidth="1"/>
    <col min="9418" max="9418" width="17.625" style="12" bestFit="1" customWidth="1"/>
    <col min="9419" max="9419" width="19.125" style="12" customWidth="1"/>
    <col min="9420" max="9649" width="9" style="12"/>
    <col min="9650" max="9650" width="6.375" style="12" customWidth="1"/>
    <col min="9651" max="9652" width="0" style="12" hidden="1" customWidth="1"/>
    <col min="9653" max="9653" width="8.5" style="12" customWidth="1"/>
    <col min="9654" max="9654" width="6" style="12" customWidth="1"/>
    <col min="9655" max="9655" width="32.5" style="12" customWidth="1"/>
    <col min="9656" max="9656" width="39.5" style="12" customWidth="1"/>
    <col min="9657" max="9657" width="26.5" style="12" customWidth="1"/>
    <col min="9658" max="9658" width="10.75" style="12" customWidth="1"/>
    <col min="9659" max="9659" width="24.25" style="12" customWidth="1"/>
    <col min="9660" max="9660" width="21.625" style="12" customWidth="1"/>
    <col min="9661" max="9661" width="19.75" style="12" customWidth="1"/>
    <col min="9662" max="9662" width="11.625" style="12" customWidth="1"/>
    <col min="9663" max="9663" width="21.875" style="12" customWidth="1"/>
    <col min="9664" max="9664" width="21.625" style="12" customWidth="1"/>
    <col min="9665" max="9665" width="24.75" style="12" customWidth="1"/>
    <col min="9666" max="9666" width="21.125" style="12" bestFit="1" customWidth="1"/>
    <col min="9667" max="9668" width="15.25" style="12" customWidth="1"/>
    <col min="9669" max="9669" width="20.125" style="12" bestFit="1" customWidth="1"/>
    <col min="9670" max="9670" width="27.875" style="12" bestFit="1" customWidth="1"/>
    <col min="9671" max="9671" width="17.25" style="12" bestFit="1" customWidth="1"/>
    <col min="9672" max="9672" width="16.5" style="12" customWidth="1"/>
    <col min="9673" max="9673" width="15.5" style="12" customWidth="1"/>
    <col min="9674" max="9674" width="17.625" style="12" bestFit="1" customWidth="1"/>
    <col min="9675" max="9675" width="19.125" style="12" customWidth="1"/>
    <col min="9676" max="9905" width="9" style="12"/>
    <col min="9906" max="9906" width="6.375" style="12" customWidth="1"/>
    <col min="9907" max="9908" width="0" style="12" hidden="1" customWidth="1"/>
    <col min="9909" max="9909" width="8.5" style="12" customWidth="1"/>
    <col min="9910" max="9910" width="6" style="12" customWidth="1"/>
    <col min="9911" max="9911" width="32.5" style="12" customWidth="1"/>
    <col min="9912" max="9912" width="39.5" style="12" customWidth="1"/>
    <col min="9913" max="9913" width="26.5" style="12" customWidth="1"/>
    <col min="9914" max="9914" width="10.75" style="12" customWidth="1"/>
    <col min="9915" max="9915" width="24.25" style="12" customWidth="1"/>
    <col min="9916" max="9916" width="21.625" style="12" customWidth="1"/>
    <col min="9917" max="9917" width="19.75" style="12" customWidth="1"/>
    <col min="9918" max="9918" width="11.625" style="12" customWidth="1"/>
    <col min="9919" max="9919" width="21.875" style="12" customWidth="1"/>
    <col min="9920" max="9920" width="21.625" style="12" customWidth="1"/>
    <col min="9921" max="9921" width="24.75" style="12" customWidth="1"/>
    <col min="9922" max="9922" width="21.125" style="12" bestFit="1" customWidth="1"/>
    <col min="9923" max="9924" width="15.25" style="12" customWidth="1"/>
    <col min="9925" max="9925" width="20.125" style="12" bestFit="1" customWidth="1"/>
    <col min="9926" max="9926" width="27.875" style="12" bestFit="1" customWidth="1"/>
    <col min="9927" max="9927" width="17.25" style="12" bestFit="1" customWidth="1"/>
    <col min="9928" max="9928" width="16.5" style="12" customWidth="1"/>
    <col min="9929" max="9929" width="15.5" style="12" customWidth="1"/>
    <col min="9930" max="9930" width="17.625" style="12" bestFit="1" customWidth="1"/>
    <col min="9931" max="9931" width="19.125" style="12" customWidth="1"/>
    <col min="9932" max="10161" width="9" style="12"/>
    <col min="10162" max="10162" width="6.375" style="12" customWidth="1"/>
    <col min="10163" max="10164" width="0" style="12" hidden="1" customWidth="1"/>
    <col min="10165" max="10165" width="8.5" style="12" customWidth="1"/>
    <col min="10166" max="10166" width="6" style="12" customWidth="1"/>
    <col min="10167" max="10167" width="32.5" style="12" customWidth="1"/>
    <col min="10168" max="10168" width="39.5" style="12" customWidth="1"/>
    <col min="10169" max="10169" width="26.5" style="12" customWidth="1"/>
    <col min="10170" max="10170" width="10.75" style="12" customWidth="1"/>
    <col min="10171" max="10171" width="24.25" style="12" customWidth="1"/>
    <col min="10172" max="10172" width="21.625" style="12" customWidth="1"/>
    <col min="10173" max="10173" width="19.75" style="12" customWidth="1"/>
    <col min="10174" max="10174" width="11.625" style="12" customWidth="1"/>
    <col min="10175" max="10175" width="21.875" style="12" customWidth="1"/>
    <col min="10176" max="10176" width="21.625" style="12" customWidth="1"/>
    <col min="10177" max="10177" width="24.75" style="12" customWidth="1"/>
    <col min="10178" max="10178" width="21.125" style="12" bestFit="1" customWidth="1"/>
    <col min="10179" max="10180" width="15.25" style="12" customWidth="1"/>
    <col min="10181" max="10181" width="20.125" style="12" bestFit="1" customWidth="1"/>
    <col min="10182" max="10182" width="27.875" style="12" bestFit="1" customWidth="1"/>
    <col min="10183" max="10183" width="17.25" style="12" bestFit="1" customWidth="1"/>
    <col min="10184" max="10184" width="16.5" style="12" customWidth="1"/>
    <col min="10185" max="10185" width="15.5" style="12" customWidth="1"/>
    <col min="10186" max="10186" width="17.625" style="12" bestFit="1" customWidth="1"/>
    <col min="10187" max="10187" width="19.125" style="12" customWidth="1"/>
    <col min="10188" max="10417" width="9" style="12"/>
    <col min="10418" max="10418" width="6.375" style="12" customWidth="1"/>
    <col min="10419" max="10420" width="0" style="12" hidden="1" customWidth="1"/>
    <col min="10421" max="10421" width="8.5" style="12" customWidth="1"/>
    <col min="10422" max="10422" width="6" style="12" customWidth="1"/>
    <col min="10423" max="10423" width="32.5" style="12" customWidth="1"/>
    <col min="10424" max="10424" width="39.5" style="12" customWidth="1"/>
    <col min="10425" max="10425" width="26.5" style="12" customWidth="1"/>
    <col min="10426" max="10426" width="10.75" style="12" customWidth="1"/>
    <col min="10427" max="10427" width="24.25" style="12" customWidth="1"/>
    <col min="10428" max="10428" width="21.625" style="12" customWidth="1"/>
    <col min="10429" max="10429" width="19.75" style="12" customWidth="1"/>
    <col min="10430" max="10430" width="11.625" style="12" customWidth="1"/>
    <col min="10431" max="10431" width="21.875" style="12" customWidth="1"/>
    <col min="10432" max="10432" width="21.625" style="12" customWidth="1"/>
    <col min="10433" max="10433" width="24.75" style="12" customWidth="1"/>
    <col min="10434" max="10434" width="21.125" style="12" bestFit="1" customWidth="1"/>
    <col min="10435" max="10436" width="15.25" style="12" customWidth="1"/>
    <col min="10437" max="10437" width="20.125" style="12" bestFit="1" customWidth="1"/>
    <col min="10438" max="10438" width="27.875" style="12" bestFit="1" customWidth="1"/>
    <col min="10439" max="10439" width="17.25" style="12" bestFit="1" customWidth="1"/>
    <col min="10440" max="10440" width="16.5" style="12" customWidth="1"/>
    <col min="10441" max="10441" width="15.5" style="12" customWidth="1"/>
    <col min="10442" max="10442" width="17.625" style="12" bestFit="1" customWidth="1"/>
    <col min="10443" max="10443" width="19.125" style="12" customWidth="1"/>
    <col min="10444" max="10673" width="9" style="12"/>
    <col min="10674" max="10674" width="6.375" style="12" customWidth="1"/>
    <col min="10675" max="10676" width="0" style="12" hidden="1" customWidth="1"/>
    <col min="10677" max="10677" width="8.5" style="12" customWidth="1"/>
    <col min="10678" max="10678" width="6" style="12" customWidth="1"/>
    <col min="10679" max="10679" width="32.5" style="12" customWidth="1"/>
    <col min="10680" max="10680" width="39.5" style="12" customWidth="1"/>
    <col min="10681" max="10681" width="26.5" style="12" customWidth="1"/>
    <col min="10682" max="10682" width="10.75" style="12" customWidth="1"/>
    <col min="10683" max="10683" width="24.25" style="12" customWidth="1"/>
    <col min="10684" max="10684" width="21.625" style="12" customWidth="1"/>
    <col min="10685" max="10685" width="19.75" style="12" customWidth="1"/>
    <col min="10686" max="10686" width="11.625" style="12" customWidth="1"/>
    <col min="10687" max="10687" width="21.875" style="12" customWidth="1"/>
    <col min="10688" max="10688" width="21.625" style="12" customWidth="1"/>
    <col min="10689" max="10689" width="24.75" style="12" customWidth="1"/>
    <col min="10690" max="10690" width="21.125" style="12" bestFit="1" customWidth="1"/>
    <col min="10691" max="10692" width="15.25" style="12" customWidth="1"/>
    <col min="10693" max="10693" width="20.125" style="12" bestFit="1" customWidth="1"/>
    <col min="10694" max="10694" width="27.875" style="12" bestFit="1" customWidth="1"/>
    <col min="10695" max="10695" width="17.25" style="12" bestFit="1" customWidth="1"/>
    <col min="10696" max="10696" width="16.5" style="12" customWidth="1"/>
    <col min="10697" max="10697" width="15.5" style="12" customWidth="1"/>
    <col min="10698" max="10698" width="17.625" style="12" bestFit="1" customWidth="1"/>
    <col min="10699" max="10699" width="19.125" style="12" customWidth="1"/>
    <col min="10700" max="10929" width="9" style="12"/>
    <col min="10930" max="10930" width="6.375" style="12" customWidth="1"/>
    <col min="10931" max="10932" width="0" style="12" hidden="1" customWidth="1"/>
    <col min="10933" max="10933" width="8.5" style="12" customWidth="1"/>
    <col min="10934" max="10934" width="6" style="12" customWidth="1"/>
    <col min="10935" max="10935" width="32.5" style="12" customWidth="1"/>
    <col min="10936" max="10936" width="39.5" style="12" customWidth="1"/>
    <col min="10937" max="10937" width="26.5" style="12" customWidth="1"/>
    <col min="10938" max="10938" width="10.75" style="12" customWidth="1"/>
    <col min="10939" max="10939" width="24.25" style="12" customWidth="1"/>
    <col min="10940" max="10940" width="21.625" style="12" customWidth="1"/>
    <col min="10941" max="10941" width="19.75" style="12" customWidth="1"/>
    <col min="10942" max="10942" width="11.625" style="12" customWidth="1"/>
    <col min="10943" max="10943" width="21.875" style="12" customWidth="1"/>
    <col min="10944" max="10944" width="21.625" style="12" customWidth="1"/>
    <col min="10945" max="10945" width="24.75" style="12" customWidth="1"/>
    <col min="10946" max="10946" width="21.125" style="12" bestFit="1" customWidth="1"/>
    <col min="10947" max="10948" width="15.25" style="12" customWidth="1"/>
    <col min="10949" max="10949" width="20.125" style="12" bestFit="1" customWidth="1"/>
    <col min="10950" max="10950" width="27.875" style="12" bestFit="1" customWidth="1"/>
    <col min="10951" max="10951" width="17.25" style="12" bestFit="1" customWidth="1"/>
    <col min="10952" max="10952" width="16.5" style="12" customWidth="1"/>
    <col min="10953" max="10953" width="15.5" style="12" customWidth="1"/>
    <col min="10954" max="10954" width="17.625" style="12" bestFit="1" customWidth="1"/>
    <col min="10955" max="10955" width="19.125" style="12" customWidth="1"/>
    <col min="10956" max="11185" width="9" style="12"/>
    <col min="11186" max="11186" width="6.375" style="12" customWidth="1"/>
    <col min="11187" max="11188" width="0" style="12" hidden="1" customWidth="1"/>
    <col min="11189" max="11189" width="8.5" style="12" customWidth="1"/>
    <col min="11190" max="11190" width="6" style="12" customWidth="1"/>
    <col min="11191" max="11191" width="32.5" style="12" customWidth="1"/>
    <col min="11192" max="11192" width="39.5" style="12" customWidth="1"/>
    <col min="11193" max="11193" width="26.5" style="12" customWidth="1"/>
    <col min="11194" max="11194" width="10.75" style="12" customWidth="1"/>
    <col min="11195" max="11195" width="24.25" style="12" customWidth="1"/>
    <col min="11196" max="11196" width="21.625" style="12" customWidth="1"/>
    <col min="11197" max="11197" width="19.75" style="12" customWidth="1"/>
    <col min="11198" max="11198" width="11.625" style="12" customWidth="1"/>
    <col min="11199" max="11199" width="21.875" style="12" customWidth="1"/>
    <col min="11200" max="11200" width="21.625" style="12" customWidth="1"/>
    <col min="11201" max="11201" width="24.75" style="12" customWidth="1"/>
    <col min="11202" max="11202" width="21.125" style="12" bestFit="1" customWidth="1"/>
    <col min="11203" max="11204" width="15.25" style="12" customWidth="1"/>
    <col min="11205" max="11205" width="20.125" style="12" bestFit="1" customWidth="1"/>
    <col min="11206" max="11206" width="27.875" style="12" bestFit="1" customWidth="1"/>
    <col min="11207" max="11207" width="17.25" style="12" bestFit="1" customWidth="1"/>
    <col min="11208" max="11208" width="16.5" style="12" customWidth="1"/>
    <col min="11209" max="11209" width="15.5" style="12" customWidth="1"/>
    <col min="11210" max="11210" width="17.625" style="12" bestFit="1" customWidth="1"/>
    <col min="11211" max="11211" width="19.125" style="12" customWidth="1"/>
    <col min="11212" max="11441" width="9" style="12"/>
    <col min="11442" max="11442" width="6.375" style="12" customWidth="1"/>
    <col min="11443" max="11444" width="0" style="12" hidden="1" customWidth="1"/>
    <col min="11445" max="11445" width="8.5" style="12" customWidth="1"/>
    <col min="11446" max="11446" width="6" style="12" customWidth="1"/>
    <col min="11447" max="11447" width="32.5" style="12" customWidth="1"/>
    <col min="11448" max="11448" width="39.5" style="12" customWidth="1"/>
    <col min="11449" max="11449" width="26.5" style="12" customWidth="1"/>
    <col min="11450" max="11450" width="10.75" style="12" customWidth="1"/>
    <col min="11451" max="11451" width="24.25" style="12" customWidth="1"/>
    <col min="11452" max="11452" width="21.625" style="12" customWidth="1"/>
    <col min="11453" max="11453" width="19.75" style="12" customWidth="1"/>
    <col min="11454" max="11454" width="11.625" style="12" customWidth="1"/>
    <col min="11455" max="11455" width="21.875" style="12" customWidth="1"/>
    <col min="11456" max="11456" width="21.625" style="12" customWidth="1"/>
    <col min="11457" max="11457" width="24.75" style="12" customWidth="1"/>
    <col min="11458" max="11458" width="21.125" style="12" bestFit="1" customWidth="1"/>
    <col min="11459" max="11460" width="15.25" style="12" customWidth="1"/>
    <col min="11461" max="11461" width="20.125" style="12" bestFit="1" customWidth="1"/>
    <col min="11462" max="11462" width="27.875" style="12" bestFit="1" customWidth="1"/>
    <col min="11463" max="11463" width="17.25" style="12" bestFit="1" customWidth="1"/>
    <col min="11464" max="11464" width="16.5" style="12" customWidth="1"/>
    <col min="11465" max="11465" width="15.5" style="12" customWidth="1"/>
    <col min="11466" max="11466" width="17.625" style="12" bestFit="1" customWidth="1"/>
    <col min="11467" max="11467" width="19.125" style="12" customWidth="1"/>
    <col min="11468" max="11697" width="9" style="12"/>
    <col min="11698" max="11698" width="6.375" style="12" customWidth="1"/>
    <col min="11699" max="11700" width="0" style="12" hidden="1" customWidth="1"/>
    <col min="11701" max="11701" width="8.5" style="12" customWidth="1"/>
    <col min="11702" max="11702" width="6" style="12" customWidth="1"/>
    <col min="11703" max="11703" width="32.5" style="12" customWidth="1"/>
    <col min="11704" max="11704" width="39.5" style="12" customWidth="1"/>
    <col min="11705" max="11705" width="26.5" style="12" customWidth="1"/>
    <col min="11706" max="11706" width="10.75" style="12" customWidth="1"/>
    <col min="11707" max="11707" width="24.25" style="12" customWidth="1"/>
    <col min="11708" max="11708" width="21.625" style="12" customWidth="1"/>
    <col min="11709" max="11709" width="19.75" style="12" customWidth="1"/>
    <col min="11710" max="11710" width="11.625" style="12" customWidth="1"/>
    <col min="11711" max="11711" width="21.875" style="12" customWidth="1"/>
    <col min="11712" max="11712" width="21.625" style="12" customWidth="1"/>
    <col min="11713" max="11713" width="24.75" style="12" customWidth="1"/>
    <col min="11714" max="11714" width="21.125" style="12" bestFit="1" customWidth="1"/>
    <col min="11715" max="11716" width="15.25" style="12" customWidth="1"/>
    <col min="11717" max="11717" width="20.125" style="12" bestFit="1" customWidth="1"/>
    <col min="11718" max="11718" width="27.875" style="12" bestFit="1" customWidth="1"/>
    <col min="11719" max="11719" width="17.25" style="12" bestFit="1" customWidth="1"/>
    <col min="11720" max="11720" width="16.5" style="12" customWidth="1"/>
    <col min="11721" max="11721" width="15.5" style="12" customWidth="1"/>
    <col min="11722" max="11722" width="17.625" style="12" bestFit="1" customWidth="1"/>
    <col min="11723" max="11723" width="19.125" style="12" customWidth="1"/>
    <col min="11724" max="11953" width="9" style="12"/>
    <col min="11954" max="11954" width="6.375" style="12" customWidth="1"/>
    <col min="11955" max="11956" width="0" style="12" hidden="1" customWidth="1"/>
    <col min="11957" max="11957" width="8.5" style="12" customWidth="1"/>
    <col min="11958" max="11958" width="6" style="12" customWidth="1"/>
    <col min="11959" max="11959" width="32.5" style="12" customWidth="1"/>
    <col min="11960" max="11960" width="39.5" style="12" customWidth="1"/>
    <col min="11961" max="11961" width="26.5" style="12" customWidth="1"/>
    <col min="11962" max="11962" width="10.75" style="12" customWidth="1"/>
    <col min="11963" max="11963" width="24.25" style="12" customWidth="1"/>
    <col min="11964" max="11964" width="21.625" style="12" customWidth="1"/>
    <col min="11965" max="11965" width="19.75" style="12" customWidth="1"/>
    <col min="11966" max="11966" width="11.625" style="12" customWidth="1"/>
    <col min="11967" max="11967" width="21.875" style="12" customWidth="1"/>
    <col min="11968" max="11968" width="21.625" style="12" customWidth="1"/>
    <col min="11969" max="11969" width="24.75" style="12" customWidth="1"/>
    <col min="11970" max="11970" width="21.125" style="12" bestFit="1" customWidth="1"/>
    <col min="11971" max="11972" width="15.25" style="12" customWidth="1"/>
    <col min="11973" max="11973" width="20.125" style="12" bestFit="1" customWidth="1"/>
    <col min="11974" max="11974" width="27.875" style="12" bestFit="1" customWidth="1"/>
    <col min="11975" max="11975" width="17.25" style="12" bestFit="1" customWidth="1"/>
    <col min="11976" max="11976" width="16.5" style="12" customWidth="1"/>
    <col min="11977" max="11977" width="15.5" style="12" customWidth="1"/>
    <col min="11978" max="11978" width="17.625" style="12" bestFit="1" customWidth="1"/>
    <col min="11979" max="11979" width="19.125" style="12" customWidth="1"/>
    <col min="11980" max="12209" width="9" style="12"/>
    <col min="12210" max="12210" width="6.375" style="12" customWidth="1"/>
    <col min="12211" max="12212" width="0" style="12" hidden="1" customWidth="1"/>
    <col min="12213" max="12213" width="8.5" style="12" customWidth="1"/>
    <col min="12214" max="12214" width="6" style="12" customWidth="1"/>
    <col min="12215" max="12215" width="32.5" style="12" customWidth="1"/>
    <col min="12216" max="12216" width="39.5" style="12" customWidth="1"/>
    <col min="12217" max="12217" width="26.5" style="12" customWidth="1"/>
    <col min="12218" max="12218" width="10.75" style="12" customWidth="1"/>
    <col min="12219" max="12219" width="24.25" style="12" customWidth="1"/>
    <col min="12220" max="12220" width="21.625" style="12" customWidth="1"/>
    <col min="12221" max="12221" width="19.75" style="12" customWidth="1"/>
    <col min="12222" max="12222" width="11.625" style="12" customWidth="1"/>
    <col min="12223" max="12223" width="21.875" style="12" customWidth="1"/>
    <col min="12224" max="12224" width="21.625" style="12" customWidth="1"/>
    <col min="12225" max="12225" width="24.75" style="12" customWidth="1"/>
    <col min="12226" max="12226" width="21.125" style="12" bestFit="1" customWidth="1"/>
    <col min="12227" max="12228" width="15.25" style="12" customWidth="1"/>
    <col min="12229" max="12229" width="20.125" style="12" bestFit="1" customWidth="1"/>
    <col min="12230" max="12230" width="27.875" style="12" bestFit="1" customWidth="1"/>
    <col min="12231" max="12231" width="17.25" style="12" bestFit="1" customWidth="1"/>
    <col min="12232" max="12232" width="16.5" style="12" customWidth="1"/>
    <col min="12233" max="12233" width="15.5" style="12" customWidth="1"/>
    <col min="12234" max="12234" width="17.625" style="12" bestFit="1" customWidth="1"/>
    <col min="12235" max="12235" width="19.125" style="12" customWidth="1"/>
    <col min="12236" max="12465" width="9" style="12"/>
    <col min="12466" max="12466" width="6.375" style="12" customWidth="1"/>
    <col min="12467" max="12468" width="0" style="12" hidden="1" customWidth="1"/>
    <col min="12469" max="12469" width="8.5" style="12" customWidth="1"/>
    <col min="12470" max="12470" width="6" style="12" customWidth="1"/>
    <col min="12471" max="12471" width="32.5" style="12" customWidth="1"/>
    <col min="12472" max="12472" width="39.5" style="12" customWidth="1"/>
    <col min="12473" max="12473" width="26.5" style="12" customWidth="1"/>
    <col min="12474" max="12474" width="10.75" style="12" customWidth="1"/>
    <col min="12475" max="12475" width="24.25" style="12" customWidth="1"/>
    <col min="12476" max="12476" width="21.625" style="12" customWidth="1"/>
    <col min="12477" max="12477" width="19.75" style="12" customWidth="1"/>
    <col min="12478" max="12478" width="11.625" style="12" customWidth="1"/>
    <col min="12479" max="12479" width="21.875" style="12" customWidth="1"/>
    <col min="12480" max="12480" width="21.625" style="12" customWidth="1"/>
    <col min="12481" max="12481" width="24.75" style="12" customWidth="1"/>
    <col min="12482" max="12482" width="21.125" style="12" bestFit="1" customWidth="1"/>
    <col min="12483" max="12484" width="15.25" style="12" customWidth="1"/>
    <col min="12485" max="12485" width="20.125" style="12" bestFit="1" customWidth="1"/>
    <col min="12486" max="12486" width="27.875" style="12" bestFit="1" customWidth="1"/>
    <col min="12487" max="12487" width="17.25" style="12" bestFit="1" customWidth="1"/>
    <col min="12488" max="12488" width="16.5" style="12" customWidth="1"/>
    <col min="12489" max="12489" width="15.5" style="12" customWidth="1"/>
    <col min="12490" max="12490" width="17.625" style="12" bestFit="1" customWidth="1"/>
    <col min="12491" max="12491" width="19.125" style="12" customWidth="1"/>
    <col min="12492" max="12721" width="9" style="12"/>
    <col min="12722" max="12722" width="6.375" style="12" customWidth="1"/>
    <col min="12723" max="12724" width="0" style="12" hidden="1" customWidth="1"/>
    <col min="12725" max="12725" width="8.5" style="12" customWidth="1"/>
    <col min="12726" max="12726" width="6" style="12" customWidth="1"/>
    <col min="12727" max="12727" width="32.5" style="12" customWidth="1"/>
    <col min="12728" max="12728" width="39.5" style="12" customWidth="1"/>
    <col min="12729" max="12729" width="26.5" style="12" customWidth="1"/>
    <col min="12730" max="12730" width="10.75" style="12" customWidth="1"/>
    <col min="12731" max="12731" width="24.25" style="12" customWidth="1"/>
    <col min="12732" max="12732" width="21.625" style="12" customWidth="1"/>
    <col min="12733" max="12733" width="19.75" style="12" customWidth="1"/>
    <col min="12734" max="12734" width="11.625" style="12" customWidth="1"/>
    <col min="12735" max="12735" width="21.875" style="12" customWidth="1"/>
    <col min="12736" max="12736" width="21.625" style="12" customWidth="1"/>
    <col min="12737" max="12737" width="24.75" style="12" customWidth="1"/>
    <col min="12738" max="12738" width="21.125" style="12" bestFit="1" customWidth="1"/>
    <col min="12739" max="12740" width="15.25" style="12" customWidth="1"/>
    <col min="12741" max="12741" width="20.125" style="12" bestFit="1" customWidth="1"/>
    <col min="12742" max="12742" width="27.875" style="12" bestFit="1" customWidth="1"/>
    <col min="12743" max="12743" width="17.25" style="12" bestFit="1" customWidth="1"/>
    <col min="12744" max="12744" width="16.5" style="12" customWidth="1"/>
    <col min="12745" max="12745" width="15.5" style="12" customWidth="1"/>
    <col min="12746" max="12746" width="17.625" style="12" bestFit="1" customWidth="1"/>
    <col min="12747" max="12747" width="19.125" style="12" customWidth="1"/>
    <col min="12748" max="12977" width="9" style="12"/>
    <col min="12978" max="12978" width="6.375" style="12" customWidth="1"/>
    <col min="12979" max="12980" width="0" style="12" hidden="1" customWidth="1"/>
    <col min="12981" max="12981" width="8.5" style="12" customWidth="1"/>
    <col min="12982" max="12982" width="6" style="12" customWidth="1"/>
    <col min="12983" max="12983" width="32.5" style="12" customWidth="1"/>
    <col min="12984" max="12984" width="39.5" style="12" customWidth="1"/>
    <col min="12985" max="12985" width="26.5" style="12" customWidth="1"/>
    <col min="12986" max="12986" width="10.75" style="12" customWidth="1"/>
    <col min="12987" max="12987" width="24.25" style="12" customWidth="1"/>
    <col min="12988" max="12988" width="21.625" style="12" customWidth="1"/>
    <col min="12989" max="12989" width="19.75" style="12" customWidth="1"/>
    <col min="12990" max="12990" width="11.625" style="12" customWidth="1"/>
    <col min="12991" max="12991" width="21.875" style="12" customWidth="1"/>
    <col min="12992" max="12992" width="21.625" style="12" customWidth="1"/>
    <col min="12993" max="12993" width="24.75" style="12" customWidth="1"/>
    <col min="12994" max="12994" width="21.125" style="12" bestFit="1" customWidth="1"/>
    <col min="12995" max="12996" width="15.25" style="12" customWidth="1"/>
    <col min="12997" max="12997" width="20.125" style="12" bestFit="1" customWidth="1"/>
    <col min="12998" max="12998" width="27.875" style="12" bestFit="1" customWidth="1"/>
    <col min="12999" max="12999" width="17.25" style="12" bestFit="1" customWidth="1"/>
    <col min="13000" max="13000" width="16.5" style="12" customWidth="1"/>
    <col min="13001" max="13001" width="15.5" style="12" customWidth="1"/>
    <col min="13002" max="13002" width="17.625" style="12" bestFit="1" customWidth="1"/>
    <col min="13003" max="13003" width="19.125" style="12" customWidth="1"/>
    <col min="13004" max="13233" width="9" style="12"/>
    <col min="13234" max="13234" width="6.375" style="12" customWidth="1"/>
    <col min="13235" max="13236" width="0" style="12" hidden="1" customWidth="1"/>
    <col min="13237" max="13237" width="8.5" style="12" customWidth="1"/>
    <col min="13238" max="13238" width="6" style="12" customWidth="1"/>
    <col min="13239" max="13239" width="32.5" style="12" customWidth="1"/>
    <col min="13240" max="13240" width="39.5" style="12" customWidth="1"/>
    <col min="13241" max="13241" width="26.5" style="12" customWidth="1"/>
    <col min="13242" max="13242" width="10.75" style="12" customWidth="1"/>
    <col min="13243" max="13243" width="24.25" style="12" customWidth="1"/>
    <col min="13244" max="13244" width="21.625" style="12" customWidth="1"/>
    <col min="13245" max="13245" width="19.75" style="12" customWidth="1"/>
    <col min="13246" max="13246" width="11.625" style="12" customWidth="1"/>
    <col min="13247" max="13247" width="21.875" style="12" customWidth="1"/>
    <col min="13248" max="13248" width="21.625" style="12" customWidth="1"/>
    <col min="13249" max="13249" width="24.75" style="12" customWidth="1"/>
    <col min="13250" max="13250" width="21.125" style="12" bestFit="1" customWidth="1"/>
    <col min="13251" max="13252" width="15.25" style="12" customWidth="1"/>
    <col min="13253" max="13253" width="20.125" style="12" bestFit="1" customWidth="1"/>
    <col min="13254" max="13254" width="27.875" style="12" bestFit="1" customWidth="1"/>
    <col min="13255" max="13255" width="17.25" style="12" bestFit="1" customWidth="1"/>
    <col min="13256" max="13256" width="16.5" style="12" customWidth="1"/>
    <col min="13257" max="13257" width="15.5" style="12" customWidth="1"/>
    <col min="13258" max="13258" width="17.625" style="12" bestFit="1" customWidth="1"/>
    <col min="13259" max="13259" width="19.125" style="12" customWidth="1"/>
    <col min="13260" max="13489" width="9" style="12"/>
    <col min="13490" max="13490" width="6.375" style="12" customWidth="1"/>
    <col min="13491" max="13492" width="0" style="12" hidden="1" customWidth="1"/>
    <col min="13493" max="13493" width="8.5" style="12" customWidth="1"/>
    <col min="13494" max="13494" width="6" style="12" customWidth="1"/>
    <col min="13495" max="13495" width="32.5" style="12" customWidth="1"/>
    <col min="13496" max="13496" width="39.5" style="12" customWidth="1"/>
    <col min="13497" max="13497" width="26.5" style="12" customWidth="1"/>
    <col min="13498" max="13498" width="10.75" style="12" customWidth="1"/>
    <col min="13499" max="13499" width="24.25" style="12" customWidth="1"/>
    <col min="13500" max="13500" width="21.625" style="12" customWidth="1"/>
    <col min="13501" max="13501" width="19.75" style="12" customWidth="1"/>
    <col min="13502" max="13502" width="11.625" style="12" customWidth="1"/>
    <col min="13503" max="13503" width="21.875" style="12" customWidth="1"/>
    <col min="13504" max="13504" width="21.625" style="12" customWidth="1"/>
    <col min="13505" max="13505" width="24.75" style="12" customWidth="1"/>
    <col min="13506" max="13506" width="21.125" style="12" bestFit="1" customWidth="1"/>
    <col min="13507" max="13508" width="15.25" style="12" customWidth="1"/>
    <col min="13509" max="13509" width="20.125" style="12" bestFit="1" customWidth="1"/>
    <col min="13510" max="13510" width="27.875" style="12" bestFit="1" customWidth="1"/>
    <col min="13511" max="13511" width="17.25" style="12" bestFit="1" customWidth="1"/>
    <col min="13512" max="13512" width="16.5" style="12" customWidth="1"/>
    <col min="13513" max="13513" width="15.5" style="12" customWidth="1"/>
    <col min="13514" max="13514" width="17.625" style="12" bestFit="1" customWidth="1"/>
    <col min="13515" max="13515" width="19.125" style="12" customWidth="1"/>
    <col min="13516" max="13745" width="9" style="12"/>
    <col min="13746" max="13746" width="6.375" style="12" customWidth="1"/>
    <col min="13747" max="13748" width="0" style="12" hidden="1" customWidth="1"/>
    <col min="13749" max="13749" width="8.5" style="12" customWidth="1"/>
    <col min="13750" max="13750" width="6" style="12" customWidth="1"/>
    <col min="13751" max="13751" width="32.5" style="12" customWidth="1"/>
    <col min="13752" max="13752" width="39.5" style="12" customWidth="1"/>
    <col min="13753" max="13753" width="26.5" style="12" customWidth="1"/>
    <col min="13754" max="13754" width="10.75" style="12" customWidth="1"/>
    <col min="13755" max="13755" width="24.25" style="12" customWidth="1"/>
    <col min="13756" max="13756" width="21.625" style="12" customWidth="1"/>
    <col min="13757" max="13757" width="19.75" style="12" customWidth="1"/>
    <col min="13758" max="13758" width="11.625" style="12" customWidth="1"/>
    <col min="13759" max="13759" width="21.875" style="12" customWidth="1"/>
    <col min="13760" max="13760" width="21.625" style="12" customWidth="1"/>
    <col min="13761" max="13761" width="24.75" style="12" customWidth="1"/>
    <col min="13762" max="13762" width="21.125" style="12" bestFit="1" customWidth="1"/>
    <col min="13763" max="13764" width="15.25" style="12" customWidth="1"/>
    <col min="13765" max="13765" width="20.125" style="12" bestFit="1" customWidth="1"/>
    <col min="13766" max="13766" width="27.875" style="12" bestFit="1" customWidth="1"/>
    <col min="13767" max="13767" width="17.25" style="12" bestFit="1" customWidth="1"/>
    <col min="13768" max="13768" width="16.5" style="12" customWidth="1"/>
    <col min="13769" max="13769" width="15.5" style="12" customWidth="1"/>
    <col min="13770" max="13770" width="17.625" style="12" bestFit="1" customWidth="1"/>
    <col min="13771" max="13771" width="19.125" style="12" customWidth="1"/>
    <col min="13772" max="14001" width="9" style="12"/>
    <col min="14002" max="14002" width="6.375" style="12" customWidth="1"/>
    <col min="14003" max="14004" width="0" style="12" hidden="1" customWidth="1"/>
    <col min="14005" max="14005" width="8.5" style="12" customWidth="1"/>
    <col min="14006" max="14006" width="6" style="12" customWidth="1"/>
    <col min="14007" max="14007" width="32.5" style="12" customWidth="1"/>
    <col min="14008" max="14008" width="39.5" style="12" customWidth="1"/>
    <col min="14009" max="14009" width="26.5" style="12" customWidth="1"/>
    <col min="14010" max="14010" width="10.75" style="12" customWidth="1"/>
    <col min="14011" max="14011" width="24.25" style="12" customWidth="1"/>
    <col min="14012" max="14012" width="21.625" style="12" customWidth="1"/>
    <col min="14013" max="14013" width="19.75" style="12" customWidth="1"/>
    <col min="14014" max="14014" width="11.625" style="12" customWidth="1"/>
    <col min="14015" max="14015" width="21.875" style="12" customWidth="1"/>
    <col min="14016" max="14016" width="21.625" style="12" customWidth="1"/>
    <col min="14017" max="14017" width="24.75" style="12" customWidth="1"/>
    <col min="14018" max="14018" width="21.125" style="12" bestFit="1" customWidth="1"/>
    <col min="14019" max="14020" width="15.25" style="12" customWidth="1"/>
    <col min="14021" max="14021" width="20.125" style="12" bestFit="1" customWidth="1"/>
    <col min="14022" max="14022" width="27.875" style="12" bestFit="1" customWidth="1"/>
    <col min="14023" max="14023" width="17.25" style="12" bestFit="1" customWidth="1"/>
    <col min="14024" max="14024" width="16.5" style="12" customWidth="1"/>
    <col min="14025" max="14025" width="15.5" style="12" customWidth="1"/>
    <col min="14026" max="14026" width="17.625" style="12" bestFit="1" customWidth="1"/>
    <col min="14027" max="14027" width="19.125" style="12" customWidth="1"/>
    <col min="14028" max="14257" width="9" style="12"/>
    <col min="14258" max="14258" width="6.375" style="12" customWidth="1"/>
    <col min="14259" max="14260" width="0" style="12" hidden="1" customWidth="1"/>
    <col min="14261" max="14261" width="8.5" style="12" customWidth="1"/>
    <col min="14262" max="14262" width="6" style="12" customWidth="1"/>
    <col min="14263" max="14263" width="32.5" style="12" customWidth="1"/>
    <col min="14264" max="14264" width="39.5" style="12" customWidth="1"/>
    <col min="14265" max="14265" width="26.5" style="12" customWidth="1"/>
    <col min="14266" max="14266" width="10.75" style="12" customWidth="1"/>
    <col min="14267" max="14267" width="24.25" style="12" customWidth="1"/>
    <col min="14268" max="14268" width="21.625" style="12" customWidth="1"/>
    <col min="14269" max="14269" width="19.75" style="12" customWidth="1"/>
    <col min="14270" max="14270" width="11.625" style="12" customWidth="1"/>
    <col min="14271" max="14271" width="21.875" style="12" customWidth="1"/>
    <col min="14272" max="14272" width="21.625" style="12" customWidth="1"/>
    <col min="14273" max="14273" width="24.75" style="12" customWidth="1"/>
    <col min="14274" max="14274" width="21.125" style="12" bestFit="1" customWidth="1"/>
    <col min="14275" max="14276" width="15.25" style="12" customWidth="1"/>
    <col min="14277" max="14277" width="20.125" style="12" bestFit="1" customWidth="1"/>
    <col min="14278" max="14278" width="27.875" style="12" bestFit="1" customWidth="1"/>
    <col min="14279" max="14279" width="17.25" style="12" bestFit="1" customWidth="1"/>
    <col min="14280" max="14280" width="16.5" style="12" customWidth="1"/>
    <col min="14281" max="14281" width="15.5" style="12" customWidth="1"/>
    <col min="14282" max="14282" width="17.625" style="12" bestFit="1" customWidth="1"/>
    <col min="14283" max="14283" width="19.125" style="12" customWidth="1"/>
    <col min="14284" max="14513" width="9" style="12"/>
    <col min="14514" max="14514" width="6.375" style="12" customWidth="1"/>
    <col min="14515" max="14516" width="0" style="12" hidden="1" customWidth="1"/>
    <col min="14517" max="14517" width="8.5" style="12" customWidth="1"/>
    <col min="14518" max="14518" width="6" style="12" customWidth="1"/>
    <col min="14519" max="14519" width="32.5" style="12" customWidth="1"/>
    <col min="14520" max="14520" width="39.5" style="12" customWidth="1"/>
    <col min="14521" max="14521" width="26.5" style="12" customWidth="1"/>
    <col min="14522" max="14522" width="10.75" style="12" customWidth="1"/>
    <col min="14523" max="14523" width="24.25" style="12" customWidth="1"/>
    <col min="14524" max="14524" width="21.625" style="12" customWidth="1"/>
    <col min="14525" max="14525" width="19.75" style="12" customWidth="1"/>
    <col min="14526" max="14526" width="11.625" style="12" customWidth="1"/>
    <col min="14527" max="14527" width="21.875" style="12" customWidth="1"/>
    <col min="14528" max="14528" width="21.625" style="12" customWidth="1"/>
    <col min="14529" max="14529" width="24.75" style="12" customWidth="1"/>
    <col min="14530" max="14530" width="21.125" style="12" bestFit="1" customWidth="1"/>
    <col min="14531" max="14532" width="15.25" style="12" customWidth="1"/>
    <col min="14533" max="14533" width="20.125" style="12" bestFit="1" customWidth="1"/>
    <col min="14534" max="14534" width="27.875" style="12" bestFit="1" customWidth="1"/>
    <col min="14535" max="14535" width="17.25" style="12" bestFit="1" customWidth="1"/>
    <col min="14536" max="14536" width="16.5" style="12" customWidth="1"/>
    <col min="14537" max="14537" width="15.5" style="12" customWidth="1"/>
    <col min="14538" max="14538" width="17.625" style="12" bestFit="1" customWidth="1"/>
    <col min="14539" max="14539" width="19.125" style="12" customWidth="1"/>
    <col min="14540" max="14769" width="9" style="12"/>
    <col min="14770" max="14770" width="6.375" style="12" customWidth="1"/>
    <col min="14771" max="14772" width="0" style="12" hidden="1" customWidth="1"/>
    <col min="14773" max="14773" width="8.5" style="12" customWidth="1"/>
    <col min="14774" max="14774" width="6" style="12" customWidth="1"/>
    <col min="14775" max="14775" width="32.5" style="12" customWidth="1"/>
    <col min="14776" max="14776" width="39.5" style="12" customWidth="1"/>
    <col min="14777" max="14777" width="26.5" style="12" customWidth="1"/>
    <col min="14778" max="14778" width="10.75" style="12" customWidth="1"/>
    <col min="14779" max="14779" width="24.25" style="12" customWidth="1"/>
    <col min="14780" max="14780" width="21.625" style="12" customWidth="1"/>
    <col min="14781" max="14781" width="19.75" style="12" customWidth="1"/>
    <col min="14782" max="14782" width="11.625" style="12" customWidth="1"/>
    <col min="14783" max="14783" width="21.875" style="12" customWidth="1"/>
    <col min="14784" max="14784" width="21.625" style="12" customWidth="1"/>
    <col min="14785" max="14785" width="24.75" style="12" customWidth="1"/>
    <col min="14786" max="14786" width="21.125" style="12" bestFit="1" customWidth="1"/>
    <col min="14787" max="14788" width="15.25" style="12" customWidth="1"/>
    <col min="14789" max="14789" width="20.125" style="12" bestFit="1" customWidth="1"/>
    <col min="14790" max="14790" width="27.875" style="12" bestFit="1" customWidth="1"/>
    <col min="14791" max="14791" width="17.25" style="12" bestFit="1" customWidth="1"/>
    <col min="14792" max="14792" width="16.5" style="12" customWidth="1"/>
    <col min="14793" max="14793" width="15.5" style="12" customWidth="1"/>
    <col min="14794" max="14794" width="17.625" style="12" bestFit="1" customWidth="1"/>
    <col min="14795" max="14795" width="19.125" style="12" customWidth="1"/>
    <col min="14796" max="15025" width="9" style="12"/>
    <col min="15026" max="15026" width="6.375" style="12" customWidth="1"/>
    <col min="15027" max="15028" width="0" style="12" hidden="1" customWidth="1"/>
    <col min="15029" max="15029" width="8.5" style="12" customWidth="1"/>
    <col min="15030" max="15030" width="6" style="12" customWidth="1"/>
    <col min="15031" max="15031" width="32.5" style="12" customWidth="1"/>
    <col min="15032" max="15032" width="39.5" style="12" customWidth="1"/>
    <col min="15033" max="15033" width="26.5" style="12" customWidth="1"/>
    <col min="15034" max="15034" width="10.75" style="12" customWidth="1"/>
    <col min="15035" max="15035" width="24.25" style="12" customWidth="1"/>
    <col min="15036" max="15036" width="21.625" style="12" customWidth="1"/>
    <col min="15037" max="15037" width="19.75" style="12" customWidth="1"/>
    <col min="15038" max="15038" width="11.625" style="12" customWidth="1"/>
    <col min="15039" max="15039" width="21.875" style="12" customWidth="1"/>
    <col min="15040" max="15040" width="21.625" style="12" customWidth="1"/>
    <col min="15041" max="15041" width="24.75" style="12" customWidth="1"/>
    <col min="15042" max="15042" width="21.125" style="12" bestFit="1" customWidth="1"/>
    <col min="15043" max="15044" width="15.25" style="12" customWidth="1"/>
    <col min="15045" max="15045" width="20.125" style="12" bestFit="1" customWidth="1"/>
    <col min="15046" max="15046" width="27.875" style="12" bestFit="1" customWidth="1"/>
    <col min="15047" max="15047" width="17.25" style="12" bestFit="1" customWidth="1"/>
    <col min="15048" max="15048" width="16.5" style="12" customWidth="1"/>
    <col min="15049" max="15049" width="15.5" style="12" customWidth="1"/>
    <col min="15050" max="15050" width="17.625" style="12" bestFit="1" customWidth="1"/>
    <col min="15051" max="15051" width="19.125" style="12" customWidth="1"/>
    <col min="15052" max="15281" width="9" style="12"/>
    <col min="15282" max="15282" width="6.375" style="12" customWidth="1"/>
    <col min="15283" max="15284" width="0" style="12" hidden="1" customWidth="1"/>
    <col min="15285" max="15285" width="8.5" style="12" customWidth="1"/>
    <col min="15286" max="15286" width="6" style="12" customWidth="1"/>
    <col min="15287" max="15287" width="32.5" style="12" customWidth="1"/>
    <col min="15288" max="15288" width="39.5" style="12" customWidth="1"/>
    <col min="15289" max="15289" width="26.5" style="12" customWidth="1"/>
    <col min="15290" max="15290" width="10.75" style="12" customWidth="1"/>
    <col min="15291" max="15291" width="24.25" style="12" customWidth="1"/>
    <col min="15292" max="15292" width="21.625" style="12" customWidth="1"/>
    <col min="15293" max="15293" width="19.75" style="12" customWidth="1"/>
    <col min="15294" max="15294" width="11.625" style="12" customWidth="1"/>
    <col min="15295" max="15295" width="21.875" style="12" customWidth="1"/>
    <col min="15296" max="15296" width="21.625" style="12" customWidth="1"/>
    <col min="15297" max="15297" width="24.75" style="12" customWidth="1"/>
    <col min="15298" max="15298" width="21.125" style="12" bestFit="1" customWidth="1"/>
    <col min="15299" max="15300" width="15.25" style="12" customWidth="1"/>
    <col min="15301" max="15301" width="20.125" style="12" bestFit="1" customWidth="1"/>
    <col min="15302" max="15302" width="27.875" style="12" bestFit="1" customWidth="1"/>
    <col min="15303" max="15303" width="17.25" style="12" bestFit="1" customWidth="1"/>
    <col min="15304" max="15304" width="16.5" style="12" customWidth="1"/>
    <col min="15305" max="15305" width="15.5" style="12" customWidth="1"/>
    <col min="15306" max="15306" width="17.625" style="12" bestFit="1" customWidth="1"/>
    <col min="15307" max="15307" width="19.125" style="12" customWidth="1"/>
    <col min="15308" max="15537" width="9" style="12"/>
    <col min="15538" max="15538" width="6.375" style="12" customWidth="1"/>
    <col min="15539" max="15540" width="0" style="12" hidden="1" customWidth="1"/>
    <col min="15541" max="15541" width="8.5" style="12" customWidth="1"/>
    <col min="15542" max="15542" width="6" style="12" customWidth="1"/>
    <col min="15543" max="15543" width="32.5" style="12" customWidth="1"/>
    <col min="15544" max="15544" width="39.5" style="12" customWidth="1"/>
    <col min="15545" max="15545" width="26.5" style="12" customWidth="1"/>
    <col min="15546" max="15546" width="10.75" style="12" customWidth="1"/>
    <col min="15547" max="15547" width="24.25" style="12" customWidth="1"/>
    <col min="15548" max="15548" width="21.625" style="12" customWidth="1"/>
    <col min="15549" max="15549" width="19.75" style="12" customWidth="1"/>
    <col min="15550" max="15550" width="11.625" style="12" customWidth="1"/>
    <col min="15551" max="15551" width="21.875" style="12" customWidth="1"/>
    <col min="15552" max="15552" width="21.625" style="12" customWidth="1"/>
    <col min="15553" max="15553" width="24.75" style="12" customWidth="1"/>
    <col min="15554" max="15554" width="21.125" style="12" bestFit="1" customWidth="1"/>
    <col min="15555" max="15556" width="15.25" style="12" customWidth="1"/>
    <col min="15557" max="15557" width="20.125" style="12" bestFit="1" customWidth="1"/>
    <col min="15558" max="15558" width="27.875" style="12" bestFit="1" customWidth="1"/>
    <col min="15559" max="15559" width="17.25" style="12" bestFit="1" customWidth="1"/>
    <col min="15560" max="15560" width="16.5" style="12" customWidth="1"/>
    <col min="15561" max="15561" width="15.5" style="12" customWidth="1"/>
    <col min="15562" max="15562" width="17.625" style="12" bestFit="1" customWidth="1"/>
    <col min="15563" max="15563" width="19.125" style="12" customWidth="1"/>
    <col min="15564" max="15793" width="9" style="12"/>
    <col min="15794" max="15794" width="6.375" style="12" customWidth="1"/>
    <col min="15795" max="15796" width="0" style="12" hidden="1" customWidth="1"/>
    <col min="15797" max="15797" width="8.5" style="12" customWidth="1"/>
    <col min="15798" max="15798" width="6" style="12" customWidth="1"/>
    <col min="15799" max="15799" width="32.5" style="12" customWidth="1"/>
    <col min="15800" max="15800" width="39.5" style="12" customWidth="1"/>
    <col min="15801" max="15801" width="26.5" style="12" customWidth="1"/>
    <col min="15802" max="15802" width="10.75" style="12" customWidth="1"/>
    <col min="15803" max="15803" width="24.25" style="12" customWidth="1"/>
    <col min="15804" max="15804" width="21.625" style="12" customWidth="1"/>
    <col min="15805" max="15805" width="19.75" style="12" customWidth="1"/>
    <col min="15806" max="15806" width="11.625" style="12" customWidth="1"/>
    <col min="15807" max="15807" width="21.875" style="12" customWidth="1"/>
    <col min="15808" max="15808" width="21.625" style="12" customWidth="1"/>
    <col min="15809" max="15809" width="24.75" style="12" customWidth="1"/>
    <col min="15810" max="15810" width="21.125" style="12" bestFit="1" customWidth="1"/>
    <col min="15811" max="15812" width="15.25" style="12" customWidth="1"/>
    <col min="15813" max="15813" width="20.125" style="12" bestFit="1" customWidth="1"/>
    <col min="15814" max="15814" width="27.875" style="12" bestFit="1" customWidth="1"/>
    <col min="15815" max="15815" width="17.25" style="12" bestFit="1" customWidth="1"/>
    <col min="15816" max="15816" width="16.5" style="12" customWidth="1"/>
    <col min="15817" max="15817" width="15.5" style="12" customWidth="1"/>
    <col min="15818" max="15818" width="17.625" style="12" bestFit="1" customWidth="1"/>
    <col min="15819" max="15819" width="19.125" style="12" customWidth="1"/>
    <col min="15820" max="16049" width="9" style="12"/>
    <col min="16050" max="16050" width="6.375" style="12" customWidth="1"/>
    <col min="16051" max="16052" width="0" style="12" hidden="1" customWidth="1"/>
    <col min="16053" max="16053" width="8.5" style="12" customWidth="1"/>
    <col min="16054" max="16054" width="6" style="12" customWidth="1"/>
    <col min="16055" max="16055" width="32.5" style="12" customWidth="1"/>
    <col min="16056" max="16056" width="39.5" style="12" customWidth="1"/>
    <col min="16057" max="16057" width="26.5" style="12" customWidth="1"/>
    <col min="16058" max="16058" width="10.75" style="12" customWidth="1"/>
    <col min="16059" max="16059" width="24.25" style="12" customWidth="1"/>
    <col min="16060" max="16060" width="21.625" style="12" customWidth="1"/>
    <col min="16061" max="16061" width="19.75" style="12" customWidth="1"/>
    <col min="16062" max="16062" width="11.625" style="12" customWidth="1"/>
    <col min="16063" max="16063" width="21.875" style="12" customWidth="1"/>
    <col min="16064" max="16064" width="21.625" style="12" customWidth="1"/>
    <col min="16065" max="16065" width="24.75" style="12" customWidth="1"/>
    <col min="16066" max="16066" width="21.125" style="12" bestFit="1" customWidth="1"/>
    <col min="16067" max="16068" width="15.25" style="12" customWidth="1"/>
    <col min="16069" max="16069" width="20.125" style="12" bestFit="1" customWidth="1"/>
    <col min="16070" max="16070" width="27.875" style="12" bestFit="1" customWidth="1"/>
    <col min="16071" max="16071" width="17.25" style="12" bestFit="1" customWidth="1"/>
    <col min="16072" max="16072" width="16.5" style="12" customWidth="1"/>
    <col min="16073" max="16073" width="15.5" style="12" customWidth="1"/>
    <col min="16074" max="16074" width="17.625" style="12" bestFit="1" customWidth="1"/>
    <col min="16075" max="16075" width="19.125" style="12" customWidth="1"/>
    <col min="16076" max="16384" width="9" style="12"/>
  </cols>
  <sheetData>
    <row r="1" spans="1:89" ht="39" thickBot="1">
      <c r="A1" s="10" t="s">
        <v>243</v>
      </c>
    </row>
    <row r="2" spans="1:89" s="64" customFormat="1" ht="45.75" customHeight="1" thickBot="1">
      <c r="A2" s="62"/>
      <c r="B2" s="62"/>
      <c r="C2" s="9"/>
      <c r="D2" s="9"/>
      <c r="E2" s="303" t="s">
        <v>378</v>
      </c>
      <c r="F2" s="304"/>
      <c r="G2" s="304"/>
      <c r="H2" s="304"/>
      <c r="I2" s="304"/>
      <c r="J2" s="304"/>
      <c r="K2" s="304"/>
      <c r="L2" s="304"/>
      <c r="M2" s="304"/>
      <c r="N2" s="304"/>
      <c r="O2" s="304"/>
      <c r="P2" s="304"/>
      <c r="Q2" s="304"/>
      <c r="R2" s="304"/>
      <c r="S2" s="304"/>
      <c r="T2" s="304"/>
      <c r="U2" s="304"/>
      <c r="V2" s="304"/>
      <c r="W2" s="304"/>
      <c r="X2" s="304"/>
      <c r="Y2" s="305"/>
      <c r="Z2" s="23"/>
      <c r="AA2" s="23"/>
      <c r="AB2" s="23"/>
      <c r="AC2" s="23"/>
      <c r="AD2" s="63"/>
      <c r="AE2" s="63"/>
      <c r="AF2" s="63"/>
      <c r="AG2" s="62"/>
      <c r="AH2" s="62"/>
      <c r="AI2" s="62"/>
      <c r="AJ2" s="62"/>
      <c r="AK2" s="62"/>
      <c r="AL2" s="62"/>
      <c r="AM2" s="62"/>
      <c r="AN2" s="62"/>
      <c r="AO2" s="62"/>
      <c r="AP2" s="62"/>
      <c r="AQ2" s="62"/>
      <c r="AR2" s="62"/>
      <c r="AS2" s="62"/>
      <c r="AT2" s="62"/>
      <c r="AU2" s="62"/>
      <c r="AV2" s="62"/>
      <c r="AW2" s="62"/>
      <c r="AX2" s="62"/>
      <c r="AY2" s="62"/>
      <c r="AZ2" s="62"/>
      <c r="BA2" s="62"/>
      <c r="BB2" s="62"/>
      <c r="BC2" s="62"/>
      <c r="BD2" s="62"/>
      <c r="BE2" s="62"/>
      <c r="BF2" s="62"/>
      <c r="BG2" s="62"/>
      <c r="BH2" s="62"/>
      <c r="BI2" s="62"/>
      <c r="BJ2" s="62"/>
      <c r="BK2" s="62"/>
      <c r="BL2" s="62"/>
      <c r="BM2" s="62"/>
      <c r="BN2" s="62"/>
      <c r="BO2" s="62"/>
      <c r="BP2" s="62"/>
      <c r="BQ2" s="62"/>
      <c r="BR2" s="62"/>
      <c r="BS2" s="62"/>
      <c r="BT2" s="62"/>
      <c r="BU2" s="62"/>
      <c r="BV2" s="62"/>
      <c r="BW2" s="62"/>
      <c r="BX2" s="62"/>
      <c r="BY2" s="62"/>
      <c r="BZ2" s="62"/>
      <c r="CA2" s="62"/>
      <c r="CB2" s="62"/>
      <c r="CC2" s="62"/>
      <c r="CD2" s="62"/>
      <c r="CE2" s="62"/>
      <c r="CF2" s="62"/>
      <c r="CG2" s="62"/>
      <c r="CH2" s="62"/>
      <c r="CI2" s="62"/>
      <c r="CJ2" s="62"/>
      <c r="CK2" s="62"/>
    </row>
    <row r="3" spans="1:89" s="264" customFormat="1" ht="120" customHeight="1" thickBot="1">
      <c r="A3" s="261"/>
      <c r="B3" s="261"/>
      <c r="C3" s="262"/>
      <c r="D3" s="262"/>
      <c r="E3" s="110" t="s">
        <v>0</v>
      </c>
      <c r="F3" s="66" t="s">
        <v>1</v>
      </c>
      <c r="G3" s="66" t="s">
        <v>2</v>
      </c>
      <c r="H3" s="66" t="s">
        <v>3</v>
      </c>
      <c r="I3" s="67" t="s">
        <v>4</v>
      </c>
      <c r="J3" s="263" t="s">
        <v>380</v>
      </c>
      <c r="K3" s="289" t="s">
        <v>379</v>
      </c>
      <c r="L3" s="263" t="s">
        <v>5</v>
      </c>
      <c r="M3" s="67" t="s">
        <v>6</v>
      </c>
      <c r="N3" s="289" t="s">
        <v>7</v>
      </c>
      <c r="O3" s="289" t="s">
        <v>8</v>
      </c>
      <c r="P3" s="290" t="s">
        <v>9</v>
      </c>
      <c r="Q3" s="290" t="s">
        <v>10</v>
      </c>
      <c r="R3" s="291" t="s">
        <v>258</v>
      </c>
      <c r="S3" s="291" t="s">
        <v>11</v>
      </c>
      <c r="T3" s="291" t="s">
        <v>12</v>
      </c>
      <c r="U3" s="291" t="s">
        <v>13</v>
      </c>
      <c r="V3" s="291" t="s">
        <v>14</v>
      </c>
      <c r="W3" s="291" t="s">
        <v>15</v>
      </c>
      <c r="X3" s="291" t="s">
        <v>16</v>
      </c>
      <c r="Y3" s="291" t="s">
        <v>17</v>
      </c>
      <c r="Z3" s="261"/>
      <c r="AA3" s="261"/>
      <c r="AB3" s="261"/>
      <c r="AC3" s="261"/>
      <c r="AD3" s="261"/>
      <c r="AE3" s="261"/>
      <c r="AF3" s="261"/>
      <c r="AG3" s="261"/>
      <c r="AH3" s="261"/>
      <c r="AI3" s="261"/>
      <c r="AJ3" s="261"/>
      <c r="AK3" s="261"/>
      <c r="AL3" s="261"/>
      <c r="AM3" s="261"/>
      <c r="AN3" s="261"/>
      <c r="AO3" s="261"/>
      <c r="AP3" s="261"/>
      <c r="AQ3" s="261"/>
      <c r="AR3" s="261"/>
      <c r="AS3" s="261"/>
      <c r="AT3" s="261"/>
      <c r="AU3" s="261"/>
      <c r="AV3" s="261"/>
      <c r="AW3" s="261"/>
      <c r="AX3" s="261"/>
      <c r="AY3" s="261"/>
      <c r="AZ3" s="261"/>
      <c r="BA3" s="261"/>
      <c r="BB3" s="261"/>
      <c r="BC3" s="261"/>
      <c r="BD3" s="261"/>
      <c r="BE3" s="261"/>
      <c r="BF3" s="261"/>
      <c r="BG3" s="261"/>
      <c r="BH3" s="261"/>
      <c r="BI3" s="261"/>
      <c r="BJ3" s="261"/>
      <c r="BK3" s="261"/>
      <c r="BL3" s="261"/>
      <c r="BM3" s="261"/>
      <c r="BN3" s="261"/>
      <c r="BO3" s="261"/>
      <c r="BP3" s="261"/>
      <c r="BQ3" s="261"/>
      <c r="BR3" s="261"/>
      <c r="BS3" s="261"/>
      <c r="BT3" s="261"/>
      <c r="BU3" s="261"/>
      <c r="BV3" s="261"/>
      <c r="BW3" s="261"/>
      <c r="BX3" s="261"/>
      <c r="BY3" s="261"/>
      <c r="BZ3" s="261"/>
      <c r="CA3" s="261"/>
      <c r="CB3" s="261"/>
      <c r="CC3" s="261"/>
      <c r="CD3" s="261"/>
      <c r="CE3" s="261"/>
      <c r="CF3" s="261"/>
      <c r="CG3" s="261"/>
      <c r="CH3" s="261"/>
      <c r="CI3" s="261"/>
      <c r="CJ3" s="261"/>
      <c r="CK3" s="261"/>
    </row>
    <row r="4" spans="1:89" s="19" customFormat="1" ht="74.25" customHeight="1" thickBot="1">
      <c r="A4" s="10"/>
      <c r="B4" s="10"/>
      <c r="C4" s="9"/>
      <c r="D4" s="9"/>
      <c r="E4" s="265">
        <v>1</v>
      </c>
      <c r="F4" s="266" t="s">
        <v>18</v>
      </c>
      <c r="G4" s="267" t="s">
        <v>19</v>
      </c>
      <c r="H4" s="16" t="s">
        <v>20</v>
      </c>
      <c r="I4" s="112">
        <v>19.5</v>
      </c>
      <c r="J4" s="129">
        <v>4074640.2277819999</v>
      </c>
      <c r="K4" s="129">
        <v>3576256.4421870001</v>
      </c>
      <c r="L4" s="284" t="s">
        <v>21</v>
      </c>
      <c r="M4" s="118">
        <v>70</v>
      </c>
      <c r="N4" s="129">
        <v>3433591</v>
      </c>
      <c r="O4" s="135">
        <v>4000000</v>
      </c>
      <c r="P4" s="249">
        <v>1041550</v>
      </c>
      <c r="Q4" s="128">
        <v>1.7</v>
      </c>
      <c r="R4" s="128">
        <v>5.26</v>
      </c>
      <c r="S4" s="128">
        <v>21.18</v>
      </c>
      <c r="T4" s="128">
        <v>109.16</v>
      </c>
      <c r="U4" s="129">
        <v>3696</v>
      </c>
      <c r="V4" s="130">
        <v>83</v>
      </c>
      <c r="W4" s="129">
        <v>45</v>
      </c>
      <c r="X4" s="130">
        <v>17</v>
      </c>
      <c r="Y4" s="129">
        <v>3741</v>
      </c>
      <c r="Z4" s="22">
        <f>K4/$K$30</f>
        <v>0.15024312643226001</v>
      </c>
      <c r="AA4" s="22">
        <f>V4*Z4</f>
        <v>12.470179493877581</v>
      </c>
      <c r="AB4" s="22">
        <f>K4/$K$102</f>
        <v>0.12887790037591376</v>
      </c>
      <c r="AC4" s="22">
        <f>AB4*V4</f>
        <v>10.696865731200843</v>
      </c>
      <c r="AD4" s="21"/>
      <c r="AE4" s="21"/>
      <c r="AF4" s="21"/>
      <c r="AG4" s="10"/>
      <c r="AH4" s="10"/>
      <c r="AI4" s="10"/>
      <c r="AJ4" s="10"/>
      <c r="AK4" s="10"/>
      <c r="AL4" s="10"/>
      <c r="AM4" s="10"/>
      <c r="AN4" s="10"/>
      <c r="AO4" s="10"/>
      <c r="AP4" s="10"/>
      <c r="AQ4" s="10"/>
      <c r="AR4" s="10"/>
      <c r="AS4" s="10"/>
      <c r="AT4" s="10"/>
      <c r="AU4" s="10"/>
      <c r="AV4" s="10"/>
      <c r="AW4" s="10"/>
      <c r="AX4" s="10"/>
      <c r="AY4" s="10"/>
      <c r="AZ4" s="10"/>
      <c r="BA4" s="10"/>
      <c r="BB4" s="10"/>
      <c r="BC4" s="10"/>
      <c r="BD4" s="10"/>
      <c r="BE4" s="10"/>
      <c r="BF4" s="10"/>
      <c r="BG4" s="10"/>
      <c r="BH4" s="10"/>
      <c r="BI4" s="10"/>
      <c r="BJ4" s="10"/>
      <c r="BK4" s="10"/>
      <c r="BL4" s="10"/>
      <c r="BM4" s="10"/>
      <c r="BN4" s="10"/>
      <c r="BO4" s="10"/>
      <c r="BP4" s="10"/>
      <c r="BQ4" s="10"/>
      <c r="BR4" s="10"/>
      <c r="BS4" s="10"/>
      <c r="BT4" s="10"/>
      <c r="BU4" s="10"/>
      <c r="BV4" s="10"/>
      <c r="BW4" s="10"/>
      <c r="BX4" s="10"/>
      <c r="BY4" s="10"/>
      <c r="BZ4" s="10"/>
      <c r="CA4" s="10"/>
      <c r="CB4" s="10"/>
      <c r="CC4" s="10"/>
      <c r="CD4" s="10"/>
      <c r="CE4" s="10"/>
      <c r="CF4" s="10"/>
      <c r="CG4" s="10"/>
      <c r="CH4" s="10"/>
      <c r="CI4" s="10"/>
      <c r="CJ4" s="10"/>
      <c r="CK4" s="10"/>
    </row>
    <row r="5" spans="1:89" s="10" customFormat="1" ht="74.25" customHeight="1" thickBot="1">
      <c r="C5" s="9"/>
      <c r="D5" s="9"/>
      <c r="E5" s="268">
        <v>2</v>
      </c>
      <c r="F5" s="269" t="s">
        <v>38</v>
      </c>
      <c r="G5" s="270" t="s">
        <v>27</v>
      </c>
      <c r="H5" s="6" t="s">
        <v>20</v>
      </c>
      <c r="I5" s="113">
        <v>19</v>
      </c>
      <c r="J5" s="132">
        <v>358298.18226199999</v>
      </c>
      <c r="K5" s="132">
        <v>278198.30446199997</v>
      </c>
      <c r="L5" s="285" t="s">
        <v>39</v>
      </c>
      <c r="M5" s="119">
        <v>51</v>
      </c>
      <c r="N5" s="132">
        <v>273513</v>
      </c>
      <c r="O5" s="246">
        <v>500000</v>
      </c>
      <c r="P5" s="250">
        <v>1017130</v>
      </c>
      <c r="Q5" s="131">
        <v>1.71</v>
      </c>
      <c r="R5" s="131">
        <v>5.37</v>
      </c>
      <c r="S5" s="131">
        <v>20.56</v>
      </c>
      <c r="T5" s="131">
        <v>157.08000000000001</v>
      </c>
      <c r="U5" s="132">
        <v>190</v>
      </c>
      <c r="V5" s="133">
        <v>32</v>
      </c>
      <c r="W5" s="132">
        <v>16</v>
      </c>
      <c r="X5" s="133">
        <v>68</v>
      </c>
      <c r="Y5" s="132">
        <v>206</v>
      </c>
      <c r="Z5" s="22">
        <f t="shared" ref="Z5:Z29" si="0">K5/$K$30</f>
        <v>1.1687468084633251E-2</v>
      </c>
      <c r="AA5" s="22">
        <f t="shared" ref="AA5:AA29" si="1">V5*Z5</f>
        <v>0.37399897870826404</v>
      </c>
      <c r="AB5" s="22">
        <f t="shared" ref="AB5:AB29" si="2">K5/$K$102</f>
        <v>1.0025459288729329E-2</v>
      </c>
      <c r="AC5" s="22">
        <f t="shared" ref="AC5:AC37" si="3">AB5*V5</f>
        <v>0.32081469723933853</v>
      </c>
      <c r="AD5" s="21"/>
      <c r="AE5" s="21"/>
      <c r="AF5" s="21"/>
    </row>
    <row r="6" spans="1:89" s="19" customFormat="1" ht="74.25" customHeight="1" thickBot="1">
      <c r="A6" s="10"/>
      <c r="B6" s="10"/>
      <c r="C6" s="9"/>
      <c r="D6" s="9"/>
      <c r="E6" s="265">
        <v>3</v>
      </c>
      <c r="F6" s="266" t="s">
        <v>22</v>
      </c>
      <c r="G6" s="267" t="s">
        <v>23</v>
      </c>
      <c r="H6" s="16" t="s">
        <v>24</v>
      </c>
      <c r="I6" s="112">
        <v>20</v>
      </c>
      <c r="J6" s="129">
        <v>188378.97900399999</v>
      </c>
      <c r="K6" s="129">
        <v>190843.01646399999</v>
      </c>
      <c r="L6" s="284" t="s">
        <v>25</v>
      </c>
      <c r="M6" s="118">
        <v>47</v>
      </c>
      <c r="N6" s="129">
        <v>180184</v>
      </c>
      <c r="O6" s="135">
        <v>500000</v>
      </c>
      <c r="P6" s="249">
        <v>1000000</v>
      </c>
      <c r="Q6" s="128">
        <v>1.74</v>
      </c>
      <c r="R6" s="128">
        <v>5.86</v>
      </c>
      <c r="S6" s="128">
        <v>20.36</v>
      </c>
      <c r="T6" s="128">
        <v>100.8</v>
      </c>
      <c r="U6" s="129">
        <v>10</v>
      </c>
      <c r="V6" s="130">
        <v>0</v>
      </c>
      <c r="W6" s="129">
        <v>5</v>
      </c>
      <c r="X6" s="130">
        <v>100</v>
      </c>
      <c r="Y6" s="129">
        <v>15</v>
      </c>
      <c r="Z6" s="22">
        <f t="shared" si="0"/>
        <v>8.0175602378727128E-3</v>
      </c>
      <c r="AA6" s="22">
        <f t="shared" si="1"/>
        <v>0</v>
      </c>
      <c r="AB6" s="22">
        <f t="shared" si="2"/>
        <v>6.8774282999250818E-3</v>
      </c>
      <c r="AC6" s="22">
        <f t="shared" si="3"/>
        <v>0</v>
      </c>
      <c r="AD6" s="21"/>
      <c r="AE6" s="21"/>
      <c r="AF6" s="21"/>
      <c r="AG6" s="10"/>
      <c r="AH6" s="10"/>
      <c r="AI6" s="10"/>
      <c r="AJ6" s="10"/>
      <c r="AK6" s="10"/>
      <c r="AL6" s="10"/>
      <c r="AM6" s="10"/>
      <c r="AN6" s="10"/>
      <c r="AO6" s="10"/>
      <c r="AP6" s="10"/>
      <c r="AQ6" s="10"/>
      <c r="AR6" s="10"/>
      <c r="AS6" s="10"/>
      <c r="AT6" s="10"/>
      <c r="AU6" s="10"/>
      <c r="AV6" s="10"/>
      <c r="AW6" s="10"/>
      <c r="AX6" s="10"/>
      <c r="AY6" s="10"/>
      <c r="AZ6" s="10"/>
      <c r="BA6" s="10"/>
      <c r="BB6" s="10"/>
      <c r="BC6" s="10"/>
      <c r="BD6" s="10"/>
      <c r="BE6" s="10"/>
      <c r="BF6" s="10"/>
      <c r="BG6" s="10"/>
      <c r="BH6" s="10"/>
      <c r="BI6" s="10"/>
      <c r="BJ6" s="10"/>
      <c r="BK6" s="10"/>
      <c r="BL6" s="10"/>
      <c r="BM6" s="10"/>
      <c r="BN6" s="10"/>
      <c r="BO6" s="10"/>
      <c r="BP6" s="10"/>
      <c r="BQ6" s="10"/>
      <c r="BR6" s="10"/>
      <c r="BS6" s="10"/>
      <c r="BT6" s="10"/>
      <c r="BU6" s="10"/>
      <c r="BV6" s="10"/>
      <c r="BW6" s="10"/>
      <c r="BX6" s="10"/>
      <c r="BY6" s="10"/>
      <c r="BZ6" s="10"/>
      <c r="CA6" s="10"/>
      <c r="CB6" s="10"/>
      <c r="CC6" s="10"/>
      <c r="CD6" s="10"/>
      <c r="CE6" s="10"/>
      <c r="CF6" s="10"/>
      <c r="CG6" s="10"/>
      <c r="CH6" s="10"/>
      <c r="CI6" s="10"/>
      <c r="CJ6" s="10"/>
      <c r="CK6" s="10"/>
    </row>
    <row r="7" spans="1:89" s="10" customFormat="1" ht="74.25" customHeight="1" thickBot="1">
      <c r="C7" s="9"/>
      <c r="D7" s="9"/>
      <c r="E7" s="268">
        <v>4</v>
      </c>
      <c r="F7" s="271" t="s">
        <v>26</v>
      </c>
      <c r="G7" s="270" t="s">
        <v>27</v>
      </c>
      <c r="H7" s="6" t="s">
        <v>20</v>
      </c>
      <c r="I7" s="113">
        <v>20</v>
      </c>
      <c r="J7" s="132">
        <v>606529.38334299996</v>
      </c>
      <c r="K7" s="132">
        <v>522111.66084000003</v>
      </c>
      <c r="L7" s="285" t="s">
        <v>28</v>
      </c>
      <c r="M7" s="119">
        <v>40</v>
      </c>
      <c r="N7" s="132">
        <v>516552</v>
      </c>
      <c r="O7" s="246">
        <v>2000000</v>
      </c>
      <c r="P7" s="250">
        <v>1010763</v>
      </c>
      <c r="Q7" s="131">
        <v>1.63</v>
      </c>
      <c r="R7" s="131">
        <v>5.32</v>
      </c>
      <c r="S7" s="131">
        <v>20.51</v>
      </c>
      <c r="T7" s="131">
        <v>66.81</v>
      </c>
      <c r="U7" s="132">
        <v>1489</v>
      </c>
      <c r="V7" s="133">
        <v>89</v>
      </c>
      <c r="W7" s="132">
        <v>9</v>
      </c>
      <c r="X7" s="133">
        <v>11</v>
      </c>
      <c r="Y7" s="132">
        <v>1498</v>
      </c>
      <c r="Z7" s="22">
        <f t="shared" si="0"/>
        <v>2.1934581465128503E-2</v>
      </c>
      <c r="AA7" s="22">
        <f t="shared" si="1"/>
        <v>1.9521777503964368</v>
      </c>
      <c r="AB7" s="22">
        <f t="shared" si="2"/>
        <v>1.8815388577025853E-2</v>
      </c>
      <c r="AC7" s="22">
        <f t="shared" si="3"/>
        <v>1.6745695833553009</v>
      </c>
      <c r="AD7" s="21"/>
      <c r="AE7" s="21"/>
      <c r="AF7" s="21"/>
    </row>
    <row r="8" spans="1:89" s="19" customFormat="1" ht="74.25" customHeight="1" thickBot="1">
      <c r="A8" s="10"/>
      <c r="B8" s="10"/>
      <c r="C8" s="9"/>
      <c r="D8" s="9"/>
      <c r="E8" s="265">
        <v>5</v>
      </c>
      <c r="F8" s="266" t="s">
        <v>29</v>
      </c>
      <c r="G8" s="267" t="s">
        <v>27</v>
      </c>
      <c r="H8" s="16" t="s">
        <v>20</v>
      </c>
      <c r="I8" s="125">
        <v>20</v>
      </c>
      <c r="J8" s="129">
        <v>717194.09291699994</v>
      </c>
      <c r="K8" s="129">
        <v>601999.04221400002</v>
      </c>
      <c r="L8" s="130" t="s">
        <v>30</v>
      </c>
      <c r="M8" s="118">
        <v>38</v>
      </c>
      <c r="N8" s="129">
        <v>594923</v>
      </c>
      <c r="O8" s="129">
        <v>2000000</v>
      </c>
      <c r="P8" s="249">
        <v>1011895</v>
      </c>
      <c r="Q8" s="128">
        <v>1.71</v>
      </c>
      <c r="R8" s="128">
        <v>5.31</v>
      </c>
      <c r="S8" s="128">
        <v>21.06</v>
      </c>
      <c r="T8" s="128">
        <v>63.1</v>
      </c>
      <c r="U8" s="129">
        <v>924</v>
      </c>
      <c r="V8" s="129">
        <v>69</v>
      </c>
      <c r="W8" s="129">
        <v>29</v>
      </c>
      <c r="X8" s="129">
        <v>31</v>
      </c>
      <c r="Y8" s="129">
        <v>953</v>
      </c>
      <c r="Z8" s="22">
        <f t="shared" si="0"/>
        <v>2.5290752962935328E-2</v>
      </c>
      <c r="AA8" s="22">
        <f t="shared" si="1"/>
        <v>1.7450619544425376</v>
      </c>
      <c r="AB8" s="22">
        <f t="shared" si="2"/>
        <v>2.1694297890283834E-2</v>
      </c>
      <c r="AC8" s="22">
        <f t="shared" si="3"/>
        <v>1.4969065544295845</v>
      </c>
      <c r="AD8" s="21"/>
      <c r="AE8" s="21"/>
      <c r="AF8" s="21"/>
      <c r="AG8" s="10"/>
      <c r="AH8" s="10"/>
      <c r="AI8" s="10"/>
      <c r="AJ8" s="10"/>
      <c r="AK8" s="10"/>
      <c r="AL8" s="10"/>
      <c r="AM8" s="10"/>
      <c r="AN8" s="10"/>
      <c r="AO8" s="10"/>
      <c r="AP8" s="10"/>
      <c r="AQ8" s="10"/>
      <c r="AR8" s="10"/>
      <c r="AS8" s="10"/>
      <c r="AT8" s="10"/>
      <c r="AU8" s="10"/>
      <c r="AV8" s="10"/>
      <c r="AW8" s="10"/>
      <c r="AX8" s="10"/>
      <c r="AY8" s="10"/>
      <c r="AZ8" s="10"/>
      <c r="BA8" s="10"/>
      <c r="BB8" s="10"/>
      <c r="BC8" s="10"/>
      <c r="BD8" s="10"/>
      <c r="BE8" s="10"/>
      <c r="BF8" s="10"/>
      <c r="BG8" s="10"/>
      <c r="BH8" s="10"/>
      <c r="BI8" s="10"/>
      <c r="BJ8" s="10"/>
      <c r="BK8" s="10"/>
      <c r="BL8" s="10"/>
      <c r="BM8" s="10"/>
      <c r="BN8" s="10"/>
      <c r="BO8" s="10"/>
      <c r="BP8" s="10"/>
      <c r="BQ8" s="10"/>
      <c r="BR8" s="10"/>
      <c r="BS8" s="10"/>
      <c r="BT8" s="10"/>
      <c r="BU8" s="10"/>
      <c r="BV8" s="10"/>
      <c r="BW8" s="10"/>
      <c r="BX8" s="10"/>
      <c r="BY8" s="10"/>
      <c r="BZ8" s="10"/>
      <c r="CA8" s="10"/>
      <c r="CB8" s="10"/>
      <c r="CC8" s="10"/>
      <c r="CD8" s="10"/>
      <c r="CE8" s="10"/>
      <c r="CF8" s="10"/>
      <c r="CG8" s="10"/>
      <c r="CH8" s="10"/>
      <c r="CI8" s="10"/>
      <c r="CJ8" s="10"/>
      <c r="CK8" s="10"/>
    </row>
    <row r="9" spans="1:89" s="10" customFormat="1" ht="74.25" customHeight="1" thickBot="1">
      <c r="C9" s="9"/>
      <c r="D9" s="9"/>
      <c r="E9" s="268">
        <v>6</v>
      </c>
      <c r="F9" s="271" t="s">
        <v>31</v>
      </c>
      <c r="G9" s="270" t="s">
        <v>23</v>
      </c>
      <c r="H9" s="6" t="s">
        <v>20</v>
      </c>
      <c r="I9" s="113">
        <v>20</v>
      </c>
      <c r="J9" s="132">
        <v>188137</v>
      </c>
      <c r="K9" s="132">
        <v>169556</v>
      </c>
      <c r="L9" s="285" t="s">
        <v>32</v>
      </c>
      <c r="M9" s="119">
        <v>36</v>
      </c>
      <c r="N9" s="132">
        <v>169556</v>
      </c>
      <c r="O9" s="246">
        <v>1000000</v>
      </c>
      <c r="P9" s="250">
        <v>1000000</v>
      </c>
      <c r="Q9" s="131">
        <v>1.93</v>
      </c>
      <c r="R9" s="131">
        <v>5.68</v>
      </c>
      <c r="S9" s="131">
        <v>20.350000000000001</v>
      </c>
      <c r="T9" s="131">
        <v>61.93</v>
      </c>
      <c r="U9" s="132">
        <v>144</v>
      </c>
      <c r="V9" s="133">
        <v>29</v>
      </c>
      <c r="W9" s="132">
        <v>8</v>
      </c>
      <c r="X9" s="133">
        <v>71</v>
      </c>
      <c r="Y9" s="132">
        <v>152</v>
      </c>
      <c r="Z9" s="22">
        <f t="shared" si="0"/>
        <v>7.12326533546059E-3</v>
      </c>
      <c r="AA9" s="22">
        <f t="shared" si="1"/>
        <v>0.2065746947283571</v>
      </c>
      <c r="AB9" s="22">
        <f t="shared" si="2"/>
        <v>6.1103060223430721E-3</v>
      </c>
      <c r="AC9" s="22">
        <f t="shared" si="3"/>
        <v>0.17719887464794909</v>
      </c>
      <c r="AD9" s="21"/>
      <c r="AE9" s="21"/>
      <c r="AF9" s="21"/>
    </row>
    <row r="10" spans="1:89" s="19" customFormat="1" ht="74.25" customHeight="1" thickBot="1">
      <c r="A10" s="10"/>
      <c r="B10" s="10"/>
      <c r="C10" s="9"/>
      <c r="D10" s="9"/>
      <c r="E10" s="265">
        <v>7</v>
      </c>
      <c r="F10" s="266" t="s">
        <v>33</v>
      </c>
      <c r="G10" s="267" t="s">
        <v>34</v>
      </c>
      <c r="H10" s="16" t="s">
        <v>24</v>
      </c>
      <c r="I10" s="125">
        <v>20</v>
      </c>
      <c r="J10" s="129">
        <v>10022408.339857001</v>
      </c>
      <c r="K10" s="129">
        <v>13074034.71353</v>
      </c>
      <c r="L10" s="129" t="s">
        <v>35</v>
      </c>
      <c r="M10" s="111">
        <v>26</v>
      </c>
      <c r="N10" s="129">
        <v>12999164</v>
      </c>
      <c r="O10" s="129">
        <v>13000000</v>
      </c>
      <c r="P10" s="249">
        <v>1005760</v>
      </c>
      <c r="Q10" s="128">
        <v>2.11</v>
      </c>
      <c r="R10" s="128">
        <v>5.94</v>
      </c>
      <c r="S10" s="128">
        <v>21.18</v>
      </c>
      <c r="T10" s="128">
        <v>44.2</v>
      </c>
      <c r="U10" s="129">
        <v>29493</v>
      </c>
      <c r="V10" s="129">
        <v>69</v>
      </c>
      <c r="W10" s="129">
        <v>240</v>
      </c>
      <c r="X10" s="129">
        <v>31</v>
      </c>
      <c r="Y10" s="129">
        <v>29733</v>
      </c>
      <c r="Z10" s="22">
        <f t="shared" si="0"/>
        <v>0.54925699043087051</v>
      </c>
      <c r="AA10" s="22">
        <f t="shared" si="1"/>
        <v>37.898732339730067</v>
      </c>
      <c r="AB10" s="22">
        <f t="shared" si="2"/>
        <v>0.47115025741586697</v>
      </c>
      <c r="AC10" s="22">
        <f t="shared" si="3"/>
        <v>32.509367761694818</v>
      </c>
      <c r="AD10" s="21"/>
      <c r="AE10" s="21"/>
      <c r="AF10" s="21"/>
      <c r="AG10" s="10"/>
      <c r="AH10" s="10"/>
      <c r="AI10" s="10"/>
      <c r="AJ10" s="10"/>
      <c r="AK10" s="10"/>
      <c r="AL10" s="10"/>
      <c r="AM10" s="10"/>
      <c r="AN10" s="10"/>
      <c r="AO10" s="10"/>
      <c r="AP10" s="10"/>
      <c r="AQ10" s="10"/>
      <c r="AR10" s="10"/>
      <c r="AS10" s="10"/>
      <c r="AT10" s="10"/>
      <c r="AU10" s="10"/>
      <c r="AV10" s="10"/>
      <c r="AW10" s="10"/>
      <c r="AX10" s="10"/>
      <c r="AY10" s="10"/>
      <c r="AZ10" s="10"/>
      <c r="BA10" s="10"/>
      <c r="BB10" s="10"/>
      <c r="BC10" s="10"/>
      <c r="BD10" s="10"/>
      <c r="BE10" s="10"/>
      <c r="BF10" s="10"/>
      <c r="BG10" s="10"/>
      <c r="BH10" s="10"/>
      <c r="BI10" s="10"/>
      <c r="BJ10" s="10"/>
      <c r="BK10" s="10"/>
      <c r="BL10" s="10"/>
      <c r="BM10" s="10"/>
      <c r="BN10" s="10"/>
      <c r="BO10" s="10"/>
      <c r="BP10" s="10"/>
      <c r="BQ10" s="10"/>
      <c r="BR10" s="10"/>
      <c r="BS10" s="10"/>
      <c r="BT10" s="10"/>
      <c r="BU10" s="10"/>
      <c r="BV10" s="10"/>
      <c r="BW10" s="10"/>
      <c r="BX10" s="10"/>
      <c r="BY10" s="10"/>
      <c r="BZ10" s="10"/>
      <c r="CA10" s="10"/>
      <c r="CB10" s="10"/>
      <c r="CC10" s="10"/>
      <c r="CD10" s="10"/>
      <c r="CE10" s="10"/>
      <c r="CF10" s="10"/>
      <c r="CG10" s="10"/>
      <c r="CH10" s="10"/>
      <c r="CI10" s="10"/>
      <c r="CJ10" s="10"/>
      <c r="CK10" s="10"/>
    </row>
    <row r="11" spans="1:89" s="10" customFormat="1" ht="74.25" customHeight="1" thickBot="1">
      <c r="C11" s="9"/>
      <c r="D11" s="9"/>
      <c r="E11" s="268">
        <v>8</v>
      </c>
      <c r="F11" s="271" t="s">
        <v>36</v>
      </c>
      <c r="G11" s="270" t="s">
        <v>19</v>
      </c>
      <c r="H11" s="6" t="s">
        <v>24</v>
      </c>
      <c r="I11" s="113">
        <v>20</v>
      </c>
      <c r="J11" s="132">
        <v>857662.289338</v>
      </c>
      <c r="K11" s="132">
        <v>720913.24220500002</v>
      </c>
      <c r="L11" s="285" t="s">
        <v>37</v>
      </c>
      <c r="M11" s="119">
        <v>26</v>
      </c>
      <c r="N11" s="132">
        <v>682852</v>
      </c>
      <c r="O11" s="246">
        <v>2000000</v>
      </c>
      <c r="P11" s="250">
        <v>1055739</v>
      </c>
      <c r="Q11" s="131">
        <v>1.71</v>
      </c>
      <c r="R11" s="131">
        <v>11.08</v>
      </c>
      <c r="S11" s="131">
        <v>21.49</v>
      </c>
      <c r="T11" s="131">
        <v>43.36</v>
      </c>
      <c r="U11" s="132">
        <v>1011</v>
      </c>
      <c r="V11" s="133">
        <v>89</v>
      </c>
      <c r="W11" s="132">
        <v>12</v>
      </c>
      <c r="X11" s="133">
        <v>11</v>
      </c>
      <c r="Y11" s="132">
        <v>1023</v>
      </c>
      <c r="Z11" s="22">
        <f t="shared" si="0"/>
        <v>3.0286491236366633E-2</v>
      </c>
      <c r="AA11" s="22">
        <f t="shared" si="1"/>
        <v>2.6954977200366304</v>
      </c>
      <c r="AB11" s="22">
        <f t="shared" si="2"/>
        <v>2.5979620452429176E-2</v>
      </c>
      <c r="AC11" s="22">
        <f t="shared" si="3"/>
        <v>2.3121862202661965</v>
      </c>
      <c r="AD11" s="21"/>
      <c r="AE11" s="21"/>
      <c r="AF11" s="21"/>
    </row>
    <row r="12" spans="1:89" s="19" customFormat="1" ht="74.25" customHeight="1" thickBot="1">
      <c r="A12" s="10"/>
      <c r="B12" s="10"/>
      <c r="C12" s="9"/>
      <c r="D12" s="9"/>
      <c r="E12" s="265">
        <v>9</v>
      </c>
      <c r="F12" s="266" t="s">
        <v>40</v>
      </c>
      <c r="G12" s="267" t="s">
        <v>41</v>
      </c>
      <c r="H12" s="16" t="s">
        <v>24</v>
      </c>
      <c r="I12" s="125">
        <v>20</v>
      </c>
      <c r="J12" s="129">
        <v>56645.618862000003</v>
      </c>
      <c r="K12" s="129">
        <v>58645.819519999997</v>
      </c>
      <c r="L12" s="129" t="s">
        <v>42</v>
      </c>
      <c r="M12" s="118">
        <v>25</v>
      </c>
      <c r="N12" s="129">
        <v>53901</v>
      </c>
      <c r="O12" s="135">
        <v>500000</v>
      </c>
      <c r="P12" s="249">
        <v>1088029</v>
      </c>
      <c r="Q12" s="128">
        <v>2.79</v>
      </c>
      <c r="R12" s="128">
        <v>13.13</v>
      </c>
      <c r="S12" s="134">
        <v>24.83</v>
      </c>
      <c r="T12" s="134">
        <v>44.93</v>
      </c>
      <c r="U12" s="135">
        <v>33</v>
      </c>
      <c r="V12" s="135">
        <v>4</v>
      </c>
      <c r="W12" s="135">
        <v>3</v>
      </c>
      <c r="X12" s="135">
        <v>96</v>
      </c>
      <c r="Y12" s="129">
        <v>36</v>
      </c>
      <c r="Z12" s="22">
        <f t="shared" si="0"/>
        <v>2.4637862019420958E-3</v>
      </c>
      <c r="AA12" s="22">
        <f t="shared" si="1"/>
        <v>9.8551448077683831E-3</v>
      </c>
      <c r="AB12" s="22">
        <f t="shared" si="2"/>
        <v>2.1134250878665508E-3</v>
      </c>
      <c r="AC12" s="22">
        <f t="shared" si="3"/>
        <v>8.4537003514662031E-3</v>
      </c>
      <c r="AD12" s="21"/>
      <c r="AE12" s="21"/>
      <c r="AF12" s="21"/>
      <c r="AG12" s="10"/>
      <c r="AH12" s="10"/>
      <c r="AI12" s="10"/>
      <c r="AJ12" s="10"/>
      <c r="AK12" s="10"/>
      <c r="AL12" s="10"/>
      <c r="AM12" s="10"/>
      <c r="AN12" s="10"/>
      <c r="AO12" s="10"/>
      <c r="AP12" s="10"/>
      <c r="AQ12" s="10"/>
      <c r="AR12" s="10"/>
      <c r="AS12" s="10"/>
      <c r="AT12" s="10"/>
      <c r="AU12" s="10"/>
      <c r="AV12" s="10"/>
      <c r="AW12" s="10"/>
      <c r="AX12" s="10"/>
      <c r="AY12" s="10"/>
      <c r="AZ12" s="10"/>
      <c r="BA12" s="10"/>
      <c r="BB12" s="10"/>
      <c r="BC12" s="10"/>
      <c r="BD12" s="10"/>
      <c r="BE12" s="10"/>
      <c r="BF12" s="10"/>
      <c r="BG12" s="10"/>
      <c r="BH12" s="10"/>
      <c r="BI12" s="10"/>
      <c r="BJ12" s="10"/>
      <c r="BK12" s="10"/>
      <c r="BL12" s="10"/>
      <c r="BM12" s="10"/>
      <c r="BN12" s="10"/>
      <c r="BO12" s="10"/>
      <c r="BP12" s="10"/>
      <c r="BQ12" s="10"/>
      <c r="BR12" s="10"/>
      <c r="BS12" s="10"/>
      <c r="BT12" s="10"/>
      <c r="BU12" s="10"/>
      <c r="BV12" s="10"/>
      <c r="BW12" s="10"/>
      <c r="BX12" s="10"/>
      <c r="BY12" s="10"/>
      <c r="BZ12" s="10"/>
      <c r="CA12" s="10"/>
      <c r="CB12" s="10"/>
      <c r="CC12" s="10"/>
      <c r="CD12" s="10"/>
      <c r="CE12" s="10"/>
      <c r="CF12" s="10"/>
      <c r="CG12" s="10"/>
      <c r="CH12" s="10"/>
      <c r="CI12" s="10"/>
      <c r="CJ12" s="10"/>
      <c r="CK12" s="10"/>
    </row>
    <row r="13" spans="1:89" s="10" customFormat="1" ht="74.25" customHeight="1" thickBot="1">
      <c r="C13" s="9"/>
      <c r="D13" s="9"/>
      <c r="E13" s="268">
        <v>10</v>
      </c>
      <c r="F13" s="271" t="s">
        <v>69</v>
      </c>
      <c r="G13" s="270" t="s">
        <v>58</v>
      </c>
      <c r="H13" s="6" t="s">
        <v>24</v>
      </c>
      <c r="I13" s="113">
        <v>20</v>
      </c>
      <c r="J13" s="132">
        <v>49029.285491000002</v>
      </c>
      <c r="K13" s="132">
        <v>54317.245260999996</v>
      </c>
      <c r="L13" s="285" t="s">
        <v>71</v>
      </c>
      <c r="M13" s="119">
        <v>22</v>
      </c>
      <c r="N13" s="132">
        <v>46583</v>
      </c>
      <c r="O13" s="246">
        <v>500000</v>
      </c>
      <c r="P13" s="250">
        <v>1000000</v>
      </c>
      <c r="Q13" s="131">
        <v>12.49</v>
      </c>
      <c r="R13" s="131">
        <v>16.59</v>
      </c>
      <c r="S13" s="131">
        <v>39.520000000000003</v>
      </c>
      <c r="T13" s="131">
        <v>68.52</v>
      </c>
      <c r="U13" s="132">
        <v>131</v>
      </c>
      <c r="V13" s="133">
        <v>14</v>
      </c>
      <c r="W13" s="132">
        <v>3</v>
      </c>
      <c r="X13" s="133">
        <v>86</v>
      </c>
      <c r="Y13" s="132">
        <v>134</v>
      </c>
      <c r="Z13" s="22">
        <f t="shared" si="0"/>
        <v>2.281937237758571E-3</v>
      </c>
      <c r="AA13" s="22">
        <f t="shared" si="1"/>
        <v>3.1947121328619994E-2</v>
      </c>
      <c r="AB13" s="22">
        <f t="shared" si="2"/>
        <v>1.9574358373361839E-3</v>
      </c>
      <c r="AC13" s="22">
        <f t="shared" si="3"/>
        <v>2.7404101722706575E-2</v>
      </c>
      <c r="AD13" s="21"/>
      <c r="AE13" s="21"/>
      <c r="AF13" s="21"/>
    </row>
    <row r="14" spans="1:89" s="19" customFormat="1" ht="74.25" customHeight="1" thickBot="1">
      <c r="A14" s="10"/>
      <c r="B14" s="10"/>
      <c r="C14" s="9"/>
      <c r="D14" s="9"/>
      <c r="E14" s="265">
        <v>11</v>
      </c>
      <c r="F14" s="266" t="s">
        <v>43</v>
      </c>
      <c r="G14" s="267" t="s">
        <v>27</v>
      </c>
      <c r="H14" s="16" t="s">
        <v>24</v>
      </c>
      <c r="I14" s="112">
        <v>20</v>
      </c>
      <c r="J14" s="129">
        <v>20742.088806</v>
      </c>
      <c r="K14" s="129">
        <v>20232.264921000002</v>
      </c>
      <c r="L14" s="284" t="s">
        <v>44</v>
      </c>
      <c r="M14" s="118">
        <v>21</v>
      </c>
      <c r="N14" s="129">
        <v>20071</v>
      </c>
      <c r="O14" s="135">
        <v>200000</v>
      </c>
      <c r="P14" s="249">
        <v>1008035</v>
      </c>
      <c r="Q14" s="128">
        <v>1.41</v>
      </c>
      <c r="R14" s="128">
        <v>9.9</v>
      </c>
      <c r="S14" s="128">
        <v>19.98</v>
      </c>
      <c r="T14" s="128">
        <v>37.51</v>
      </c>
      <c r="U14" s="129">
        <v>4</v>
      </c>
      <c r="V14" s="130">
        <v>0</v>
      </c>
      <c r="W14" s="129">
        <v>2</v>
      </c>
      <c r="X14" s="130">
        <v>100</v>
      </c>
      <c r="Y14" s="129">
        <v>6</v>
      </c>
      <c r="Z14" s="22">
        <f t="shared" si="0"/>
        <v>8.4998343538190686E-4</v>
      </c>
      <c r="AA14" s="22">
        <f t="shared" si="1"/>
        <v>0</v>
      </c>
      <c r="AB14" s="22">
        <f t="shared" si="2"/>
        <v>7.2911209389480054E-4</v>
      </c>
      <c r="AC14" s="22">
        <f t="shared" si="3"/>
        <v>0</v>
      </c>
      <c r="AD14" s="21"/>
      <c r="AE14" s="21"/>
      <c r="AF14" s="21"/>
      <c r="AG14" s="10"/>
      <c r="AH14" s="10"/>
      <c r="AI14" s="10"/>
      <c r="AJ14" s="10"/>
      <c r="AK14" s="10"/>
      <c r="AL14" s="10"/>
      <c r="AM14" s="10"/>
      <c r="AN14" s="10"/>
      <c r="AO14" s="10"/>
      <c r="AP14" s="10"/>
      <c r="AQ14" s="10"/>
      <c r="AR14" s="10"/>
      <c r="AS14" s="10"/>
      <c r="AT14" s="10"/>
      <c r="AU14" s="10"/>
      <c r="AV14" s="10"/>
      <c r="AW14" s="10"/>
      <c r="AX14" s="10"/>
      <c r="AY14" s="10"/>
      <c r="AZ14" s="10"/>
      <c r="BA14" s="10"/>
      <c r="BB14" s="10"/>
      <c r="BC14" s="10"/>
      <c r="BD14" s="10"/>
      <c r="BE14" s="10"/>
      <c r="BF14" s="10"/>
      <c r="BG14" s="10"/>
      <c r="BH14" s="10"/>
      <c r="BI14" s="10"/>
      <c r="BJ14" s="10"/>
      <c r="BK14" s="10"/>
      <c r="BL14" s="10"/>
      <c r="BM14" s="10"/>
      <c r="BN14" s="10"/>
      <c r="BO14" s="10"/>
      <c r="BP14" s="10"/>
      <c r="BQ14" s="10"/>
      <c r="BR14" s="10"/>
      <c r="BS14" s="10"/>
      <c r="BT14" s="10"/>
      <c r="BU14" s="10"/>
      <c r="BV14" s="10"/>
      <c r="BW14" s="10"/>
      <c r="BX14" s="10"/>
      <c r="BY14" s="10"/>
      <c r="BZ14" s="10"/>
      <c r="CA14" s="10"/>
      <c r="CB14" s="10"/>
      <c r="CC14" s="10"/>
      <c r="CD14" s="10"/>
      <c r="CE14" s="10"/>
      <c r="CF14" s="10"/>
      <c r="CG14" s="10"/>
      <c r="CH14" s="10"/>
      <c r="CI14" s="10"/>
      <c r="CJ14" s="10"/>
      <c r="CK14" s="10"/>
    </row>
    <row r="15" spans="1:89" s="10" customFormat="1" ht="74.25" customHeight="1" thickBot="1">
      <c r="C15" s="9"/>
      <c r="D15" s="9"/>
      <c r="E15" s="268">
        <v>12</v>
      </c>
      <c r="F15" s="269" t="s">
        <v>94</v>
      </c>
      <c r="G15" s="270" t="s">
        <v>95</v>
      </c>
      <c r="H15" s="6" t="s">
        <v>24</v>
      </c>
      <c r="I15" s="113">
        <v>20</v>
      </c>
      <c r="J15" s="132">
        <v>271651</v>
      </c>
      <c r="K15" s="132">
        <v>327965</v>
      </c>
      <c r="L15" s="285" t="s">
        <v>96</v>
      </c>
      <c r="M15" s="119">
        <v>21</v>
      </c>
      <c r="N15" s="132">
        <v>327965</v>
      </c>
      <c r="O15" s="246">
        <v>500000</v>
      </c>
      <c r="P15" s="250">
        <v>1000000</v>
      </c>
      <c r="Q15" s="131">
        <v>2.97</v>
      </c>
      <c r="R15" s="131">
        <v>9.64</v>
      </c>
      <c r="S15" s="131">
        <v>24.91</v>
      </c>
      <c r="T15" s="131">
        <v>35.56</v>
      </c>
      <c r="U15" s="132">
        <v>21817</v>
      </c>
      <c r="V15" s="133">
        <v>9</v>
      </c>
      <c r="W15" s="132">
        <v>7</v>
      </c>
      <c r="X15" s="133">
        <v>10</v>
      </c>
      <c r="Y15" s="132">
        <v>21824</v>
      </c>
      <c r="Z15" s="22">
        <f t="shared" si="0"/>
        <v>1.3778230883863339E-2</v>
      </c>
      <c r="AA15" s="22">
        <f t="shared" si="1"/>
        <v>0.12400407795477006</v>
      </c>
      <c r="AB15" s="22">
        <f t="shared" si="2"/>
        <v>1.1818906524202893E-2</v>
      </c>
      <c r="AC15" s="22">
        <f t="shared" si="3"/>
        <v>0.10637015871782604</v>
      </c>
      <c r="AD15" s="21"/>
      <c r="AE15" s="21"/>
      <c r="AF15" s="21"/>
    </row>
    <row r="16" spans="1:89" s="19" customFormat="1" ht="74.25" customHeight="1" thickBot="1">
      <c r="A16" s="10"/>
      <c r="B16" s="10"/>
      <c r="C16" s="9"/>
      <c r="D16" s="9"/>
      <c r="E16" s="265">
        <v>13</v>
      </c>
      <c r="F16" s="266" t="s">
        <v>45</v>
      </c>
      <c r="G16" s="267" t="s">
        <v>23</v>
      </c>
      <c r="H16" s="16" t="s">
        <v>20</v>
      </c>
      <c r="I16" s="125">
        <v>20</v>
      </c>
      <c r="J16" s="129">
        <v>59546.256496000002</v>
      </c>
      <c r="K16" s="129">
        <v>55807.414162000001</v>
      </c>
      <c r="L16" s="129" t="s">
        <v>46</v>
      </c>
      <c r="M16" s="118">
        <v>19</v>
      </c>
      <c r="N16" s="129">
        <v>52593</v>
      </c>
      <c r="O16" s="135">
        <v>1000000</v>
      </c>
      <c r="P16" s="249">
        <v>1005467</v>
      </c>
      <c r="Q16" s="128">
        <v>1.62</v>
      </c>
      <c r="R16" s="128">
        <v>5.2</v>
      </c>
      <c r="S16" s="128">
        <v>18.72</v>
      </c>
      <c r="T16" s="128">
        <v>33.68</v>
      </c>
      <c r="U16" s="129">
        <v>143</v>
      </c>
      <c r="V16" s="136">
        <v>51</v>
      </c>
      <c r="W16" s="129">
        <v>4</v>
      </c>
      <c r="X16" s="136">
        <v>49</v>
      </c>
      <c r="Y16" s="129">
        <v>147</v>
      </c>
      <c r="Z16" s="22">
        <f t="shared" si="0"/>
        <v>2.3445411472426043E-3</v>
      </c>
      <c r="AA16" s="22">
        <f t="shared" si="1"/>
        <v>0.11957159850937282</v>
      </c>
      <c r="AB16" s="22">
        <f t="shared" si="2"/>
        <v>2.011137198597883E-3</v>
      </c>
      <c r="AC16" s="22">
        <f t="shared" si="3"/>
        <v>0.10256799712849203</v>
      </c>
      <c r="AD16" s="21"/>
      <c r="AE16" s="21"/>
      <c r="AF16" s="21"/>
      <c r="AG16" s="10"/>
      <c r="AH16" s="10"/>
      <c r="AI16" s="10"/>
      <c r="AJ16" s="10"/>
      <c r="AK16" s="10"/>
      <c r="AL16" s="10"/>
      <c r="AM16" s="10"/>
      <c r="AN16" s="10"/>
      <c r="AO16" s="10"/>
      <c r="AP16" s="10"/>
      <c r="AQ16" s="10"/>
      <c r="AR16" s="10"/>
      <c r="AS16" s="10"/>
      <c r="AT16" s="10"/>
      <c r="AU16" s="10"/>
      <c r="AV16" s="10"/>
      <c r="AW16" s="10"/>
      <c r="AX16" s="10"/>
      <c r="AY16" s="10"/>
      <c r="AZ16" s="10"/>
      <c r="BA16" s="10"/>
      <c r="BB16" s="10"/>
      <c r="BC16" s="10"/>
      <c r="BD16" s="10"/>
      <c r="BE16" s="10"/>
      <c r="BF16" s="10"/>
      <c r="BG16" s="10"/>
      <c r="BH16" s="10"/>
      <c r="BI16" s="10"/>
      <c r="BJ16" s="10"/>
      <c r="BK16" s="10"/>
      <c r="BL16" s="10"/>
      <c r="BM16" s="10"/>
      <c r="BN16" s="10"/>
      <c r="BO16" s="10"/>
      <c r="BP16" s="10"/>
      <c r="BQ16" s="10"/>
      <c r="BR16" s="10"/>
      <c r="BS16" s="10"/>
      <c r="BT16" s="10"/>
      <c r="BU16" s="10"/>
      <c r="BV16" s="10"/>
      <c r="BW16" s="10"/>
      <c r="BX16" s="10"/>
      <c r="BY16" s="10"/>
      <c r="BZ16" s="10"/>
      <c r="CA16" s="10"/>
      <c r="CB16" s="10"/>
      <c r="CC16" s="10"/>
      <c r="CD16" s="10"/>
      <c r="CE16" s="10"/>
      <c r="CF16" s="10"/>
      <c r="CG16" s="10"/>
      <c r="CH16" s="10"/>
      <c r="CI16" s="10"/>
      <c r="CJ16" s="10"/>
      <c r="CK16" s="10"/>
    </row>
    <row r="17" spans="1:89" s="10" customFormat="1" ht="74.25" customHeight="1" thickBot="1">
      <c r="C17" s="9"/>
      <c r="D17" s="9"/>
      <c r="E17" s="268">
        <v>14</v>
      </c>
      <c r="F17" s="271" t="s">
        <v>47</v>
      </c>
      <c r="G17" s="270" t="s">
        <v>27</v>
      </c>
      <c r="H17" s="6" t="s">
        <v>20</v>
      </c>
      <c r="I17" s="113">
        <v>20</v>
      </c>
      <c r="J17" s="132">
        <v>257993.45142299999</v>
      </c>
      <c r="K17" s="132">
        <v>243374.28545</v>
      </c>
      <c r="L17" s="285" t="s">
        <v>48</v>
      </c>
      <c r="M17" s="119">
        <v>19</v>
      </c>
      <c r="N17" s="132">
        <v>235780</v>
      </c>
      <c r="O17" s="246">
        <v>1000000</v>
      </c>
      <c r="P17" s="250">
        <v>1032209</v>
      </c>
      <c r="Q17" s="131">
        <v>1.62</v>
      </c>
      <c r="R17" s="131">
        <v>5.26</v>
      </c>
      <c r="S17" s="131">
        <v>20.37</v>
      </c>
      <c r="T17" s="131">
        <v>34.43</v>
      </c>
      <c r="U17" s="132">
        <v>504</v>
      </c>
      <c r="V17" s="133">
        <v>50</v>
      </c>
      <c r="W17" s="132">
        <v>3</v>
      </c>
      <c r="X17" s="133">
        <v>50</v>
      </c>
      <c r="Y17" s="132">
        <v>507</v>
      </c>
      <c r="Z17" s="22">
        <f t="shared" si="0"/>
        <v>1.0224466318434473E-2</v>
      </c>
      <c r="AA17" s="22">
        <f t="shared" si="1"/>
        <v>0.51122331592172365</v>
      </c>
      <c r="AB17" s="22">
        <f t="shared" si="2"/>
        <v>8.7705027369634637E-3</v>
      </c>
      <c r="AC17" s="22">
        <f t="shared" si="3"/>
        <v>0.43852513684817318</v>
      </c>
      <c r="AD17" s="21"/>
      <c r="AE17" s="21"/>
      <c r="AF17" s="21"/>
    </row>
    <row r="18" spans="1:89" s="19" customFormat="1" ht="74.25" customHeight="1" thickBot="1">
      <c r="A18" s="10"/>
      <c r="B18" s="10"/>
      <c r="C18" s="9"/>
      <c r="D18" s="9"/>
      <c r="E18" s="265">
        <v>15</v>
      </c>
      <c r="F18" s="266" t="s">
        <v>49</v>
      </c>
      <c r="G18" s="267" t="s">
        <v>27</v>
      </c>
      <c r="H18" s="16" t="s">
        <v>24</v>
      </c>
      <c r="I18" s="125">
        <v>20</v>
      </c>
      <c r="J18" s="129">
        <v>320836.377248</v>
      </c>
      <c r="K18" s="129">
        <v>256068.03232699999</v>
      </c>
      <c r="L18" s="129" t="s">
        <v>50</v>
      </c>
      <c r="M18" s="118">
        <v>19</v>
      </c>
      <c r="N18" s="129">
        <v>253902</v>
      </c>
      <c r="O18" s="135">
        <v>1000000</v>
      </c>
      <c r="P18" s="249">
        <v>1008531</v>
      </c>
      <c r="Q18" s="128">
        <v>1.56</v>
      </c>
      <c r="R18" s="128">
        <v>5.33</v>
      </c>
      <c r="S18" s="128">
        <v>20.72</v>
      </c>
      <c r="T18" s="128">
        <v>34.74</v>
      </c>
      <c r="U18" s="129">
        <v>153</v>
      </c>
      <c r="V18" s="136">
        <v>53</v>
      </c>
      <c r="W18" s="129">
        <v>4</v>
      </c>
      <c r="X18" s="136">
        <v>47</v>
      </c>
      <c r="Y18" s="129">
        <v>157</v>
      </c>
      <c r="Z18" s="22">
        <f t="shared" si="0"/>
        <v>1.0757746928416103E-2</v>
      </c>
      <c r="AA18" s="22">
        <f t="shared" si="1"/>
        <v>0.57016058720605345</v>
      </c>
      <c r="AB18" s="22">
        <f t="shared" si="2"/>
        <v>9.2279485247187282E-3</v>
      </c>
      <c r="AC18" s="22">
        <f t="shared" si="3"/>
        <v>0.48908127181009259</v>
      </c>
      <c r="AD18" s="21"/>
      <c r="AE18" s="21"/>
      <c r="AF18" s="21"/>
      <c r="AG18" s="10"/>
      <c r="AH18" s="10"/>
      <c r="AI18" s="10"/>
      <c r="AJ18" s="10"/>
      <c r="AK18" s="10"/>
      <c r="AL18" s="10"/>
      <c r="AM18" s="10"/>
      <c r="AN18" s="10"/>
      <c r="AO18" s="10"/>
      <c r="AP18" s="10"/>
      <c r="AQ18" s="10"/>
      <c r="AR18" s="10"/>
      <c r="AS18" s="10"/>
      <c r="AT18" s="10"/>
      <c r="AU18" s="10"/>
      <c r="AV18" s="10"/>
      <c r="AW18" s="10"/>
      <c r="AX18" s="10"/>
      <c r="AY18" s="10"/>
      <c r="AZ18" s="10"/>
      <c r="BA18" s="10"/>
      <c r="BB18" s="10"/>
      <c r="BC18" s="10"/>
      <c r="BD18" s="10"/>
      <c r="BE18" s="10"/>
      <c r="BF18" s="10"/>
      <c r="BG18" s="10"/>
      <c r="BH18" s="10"/>
      <c r="BI18" s="10"/>
      <c r="BJ18" s="10"/>
      <c r="BK18" s="10"/>
      <c r="BL18" s="10"/>
      <c r="BM18" s="10"/>
      <c r="BN18" s="10"/>
      <c r="BO18" s="10"/>
      <c r="BP18" s="10"/>
      <c r="BQ18" s="10"/>
      <c r="BR18" s="10"/>
      <c r="BS18" s="10"/>
      <c r="BT18" s="10"/>
      <c r="BU18" s="10"/>
      <c r="BV18" s="10"/>
      <c r="BW18" s="10"/>
      <c r="BX18" s="10"/>
      <c r="BY18" s="10"/>
      <c r="BZ18" s="10"/>
      <c r="CA18" s="10"/>
      <c r="CB18" s="10"/>
      <c r="CC18" s="10"/>
      <c r="CD18" s="10"/>
      <c r="CE18" s="10"/>
      <c r="CF18" s="10"/>
      <c r="CG18" s="10"/>
      <c r="CH18" s="10"/>
      <c r="CI18" s="10"/>
      <c r="CJ18" s="10"/>
      <c r="CK18" s="10"/>
    </row>
    <row r="19" spans="1:89" s="10" customFormat="1" ht="74.25" customHeight="1" thickBot="1">
      <c r="C19" s="9"/>
      <c r="D19" s="9"/>
      <c r="E19" s="268">
        <v>16</v>
      </c>
      <c r="F19" s="271" t="s">
        <v>55</v>
      </c>
      <c r="G19" s="270" t="s">
        <v>23</v>
      </c>
      <c r="H19" s="6" t="s">
        <v>20</v>
      </c>
      <c r="I19" s="113">
        <v>20</v>
      </c>
      <c r="J19" s="132">
        <v>877407.89126800001</v>
      </c>
      <c r="K19" s="132">
        <v>878528.60510499997</v>
      </c>
      <c r="L19" s="285" t="s">
        <v>56</v>
      </c>
      <c r="M19" s="119">
        <v>19</v>
      </c>
      <c r="N19" s="132">
        <v>833809</v>
      </c>
      <c r="O19" s="246">
        <v>1000000</v>
      </c>
      <c r="P19" s="250">
        <v>1000633</v>
      </c>
      <c r="Q19" s="131">
        <v>1.63</v>
      </c>
      <c r="R19" s="131">
        <v>5.3</v>
      </c>
      <c r="S19" s="131">
        <v>18.43</v>
      </c>
      <c r="T19" s="131">
        <v>32.54</v>
      </c>
      <c r="U19" s="132">
        <v>1707</v>
      </c>
      <c r="V19" s="133">
        <v>93</v>
      </c>
      <c r="W19" s="132">
        <v>8</v>
      </c>
      <c r="X19" s="133">
        <v>7</v>
      </c>
      <c r="Y19" s="132">
        <v>1715</v>
      </c>
      <c r="Z19" s="22">
        <f t="shared" si="0"/>
        <v>3.6908115070861496E-2</v>
      </c>
      <c r="AA19" s="22">
        <f t="shared" si="1"/>
        <v>3.4324547015901192</v>
      </c>
      <c r="AB19" s="22">
        <f t="shared" si="2"/>
        <v>3.1659620577117534E-2</v>
      </c>
      <c r="AC19" s="22">
        <f t="shared" si="3"/>
        <v>2.9443447136719305</v>
      </c>
      <c r="AD19" s="21"/>
      <c r="AE19" s="21"/>
      <c r="AF19" s="21"/>
    </row>
    <row r="20" spans="1:89" s="19" customFormat="1" ht="74.25" customHeight="1" thickBot="1">
      <c r="A20" s="10"/>
      <c r="B20" s="10"/>
      <c r="C20" s="9"/>
      <c r="D20" s="9"/>
      <c r="E20" s="265">
        <v>17</v>
      </c>
      <c r="F20" s="266" t="s">
        <v>51</v>
      </c>
      <c r="G20" s="267" t="s">
        <v>27</v>
      </c>
      <c r="H20" s="16" t="s">
        <v>20</v>
      </c>
      <c r="I20" s="112">
        <v>20</v>
      </c>
      <c r="J20" s="129">
        <v>202187.99521299999</v>
      </c>
      <c r="K20" s="129">
        <v>176654.68208100001</v>
      </c>
      <c r="L20" s="284" t="s">
        <v>52</v>
      </c>
      <c r="M20" s="118">
        <v>19</v>
      </c>
      <c r="N20" s="129">
        <v>171671</v>
      </c>
      <c r="O20" s="135">
        <v>1000000</v>
      </c>
      <c r="P20" s="249">
        <v>1029030</v>
      </c>
      <c r="Q20" s="128">
        <v>1.62</v>
      </c>
      <c r="R20" s="128">
        <v>5.33</v>
      </c>
      <c r="S20" s="128">
        <v>20.95</v>
      </c>
      <c r="T20" s="128">
        <v>35.9</v>
      </c>
      <c r="U20" s="129">
        <v>679</v>
      </c>
      <c r="V20" s="130">
        <v>71</v>
      </c>
      <c r="W20" s="129">
        <v>7</v>
      </c>
      <c r="X20" s="130">
        <v>29</v>
      </c>
      <c r="Y20" s="129">
        <v>686</v>
      </c>
      <c r="Z20" s="22">
        <f t="shared" si="0"/>
        <v>7.421490087135804E-3</v>
      </c>
      <c r="AA20" s="22">
        <f t="shared" si="1"/>
        <v>0.52692579618664204</v>
      </c>
      <c r="AB20" s="22">
        <f t="shared" si="2"/>
        <v>6.3661219172110404E-3</v>
      </c>
      <c r="AC20" s="22">
        <f t="shared" si="3"/>
        <v>0.45199465612198386</v>
      </c>
      <c r="AD20" s="21"/>
      <c r="AE20" s="21"/>
      <c r="AF20" s="21"/>
      <c r="AG20" s="10"/>
      <c r="AH20" s="10"/>
      <c r="AI20" s="10"/>
      <c r="AJ20" s="10"/>
      <c r="AK20" s="10"/>
      <c r="AL20" s="10"/>
      <c r="AM20" s="10"/>
      <c r="AN20" s="10"/>
      <c r="AO20" s="10"/>
      <c r="AP20" s="10"/>
      <c r="AQ20" s="10"/>
      <c r="AR20" s="10"/>
      <c r="AS20" s="10"/>
      <c r="AT20" s="10"/>
      <c r="AU20" s="10"/>
      <c r="AV20" s="10"/>
      <c r="AW20" s="10"/>
      <c r="AX20" s="10"/>
      <c r="AY20" s="10"/>
      <c r="AZ20" s="10"/>
      <c r="BA20" s="10"/>
      <c r="BB20" s="10"/>
      <c r="BC20" s="10"/>
      <c r="BD20" s="10"/>
      <c r="BE20" s="10"/>
      <c r="BF20" s="10"/>
      <c r="BG20" s="10"/>
      <c r="BH20" s="10"/>
      <c r="BI20" s="10"/>
      <c r="BJ20" s="10"/>
      <c r="BK20" s="10"/>
      <c r="BL20" s="10"/>
      <c r="BM20" s="10"/>
      <c r="BN20" s="10"/>
      <c r="BO20" s="10"/>
      <c r="BP20" s="10"/>
      <c r="BQ20" s="10"/>
      <c r="BR20" s="10"/>
      <c r="BS20" s="10"/>
      <c r="BT20" s="10"/>
      <c r="BU20" s="10"/>
      <c r="BV20" s="10"/>
      <c r="BW20" s="10"/>
      <c r="BX20" s="10"/>
      <c r="BY20" s="10"/>
      <c r="BZ20" s="10"/>
      <c r="CA20" s="10"/>
      <c r="CB20" s="10"/>
      <c r="CC20" s="10"/>
      <c r="CD20" s="10"/>
      <c r="CE20" s="10"/>
      <c r="CF20" s="10"/>
      <c r="CG20" s="10"/>
      <c r="CH20" s="10"/>
      <c r="CI20" s="10"/>
      <c r="CJ20" s="10"/>
      <c r="CK20" s="10"/>
    </row>
    <row r="21" spans="1:89" s="10" customFormat="1" ht="74.25" customHeight="1" thickBot="1">
      <c r="C21" s="9"/>
      <c r="D21" s="9"/>
      <c r="E21" s="268">
        <v>18</v>
      </c>
      <c r="F21" s="271" t="s">
        <v>53</v>
      </c>
      <c r="G21" s="270" t="s">
        <v>27</v>
      </c>
      <c r="H21" s="7" t="s">
        <v>20</v>
      </c>
      <c r="I21" s="113">
        <v>20</v>
      </c>
      <c r="J21" s="132">
        <v>187879.571157</v>
      </c>
      <c r="K21" s="132">
        <v>172700.58770400001</v>
      </c>
      <c r="L21" s="285" t="s">
        <v>54</v>
      </c>
      <c r="M21" s="119">
        <v>19</v>
      </c>
      <c r="N21" s="132">
        <v>169045</v>
      </c>
      <c r="O21" s="246">
        <v>1000000</v>
      </c>
      <c r="P21" s="250">
        <v>1021625</v>
      </c>
      <c r="Q21" s="131">
        <v>1.51</v>
      </c>
      <c r="R21" s="131">
        <v>4.9800000000000004</v>
      </c>
      <c r="S21" s="131">
        <v>20.09</v>
      </c>
      <c r="T21" s="131">
        <v>33.979999999999997</v>
      </c>
      <c r="U21" s="132">
        <v>301</v>
      </c>
      <c r="V21" s="133">
        <v>37</v>
      </c>
      <c r="W21" s="132">
        <v>4</v>
      </c>
      <c r="X21" s="133">
        <v>63</v>
      </c>
      <c r="Y21" s="132">
        <v>305</v>
      </c>
      <c r="Z21" s="22">
        <f t="shared" si="0"/>
        <v>7.2553735037720552E-3</v>
      </c>
      <c r="AA21" s="22">
        <f t="shared" si="1"/>
        <v>0.26844881963956602</v>
      </c>
      <c r="AB21" s="22">
        <f t="shared" si="2"/>
        <v>6.2236278345203892E-3</v>
      </c>
      <c r="AC21" s="22">
        <f t="shared" si="3"/>
        <v>0.2302742298772544</v>
      </c>
      <c r="AD21" s="21"/>
      <c r="AE21" s="21"/>
      <c r="AF21" s="21"/>
    </row>
    <row r="22" spans="1:89" s="19" customFormat="1" ht="74.25" customHeight="1" thickBot="1">
      <c r="A22" s="10"/>
      <c r="B22" s="10"/>
      <c r="C22" s="9"/>
      <c r="D22" s="9"/>
      <c r="E22" s="265">
        <v>19</v>
      </c>
      <c r="F22" s="266" t="s">
        <v>57</v>
      </c>
      <c r="G22" s="267" t="s">
        <v>58</v>
      </c>
      <c r="H22" s="16" t="s">
        <v>24</v>
      </c>
      <c r="I22" s="112">
        <v>20</v>
      </c>
      <c r="J22" s="129">
        <v>23037</v>
      </c>
      <c r="K22" s="129">
        <v>32783</v>
      </c>
      <c r="L22" s="284" t="s">
        <v>59</v>
      </c>
      <c r="M22" s="118">
        <v>17</v>
      </c>
      <c r="N22" s="129">
        <v>32783</v>
      </c>
      <c r="O22" s="135">
        <v>1000000</v>
      </c>
      <c r="P22" s="249">
        <v>1000000</v>
      </c>
      <c r="Q22" s="128">
        <v>7.39</v>
      </c>
      <c r="R22" s="128">
        <v>13.05</v>
      </c>
      <c r="S22" s="128">
        <v>53.71</v>
      </c>
      <c r="T22" s="128">
        <v>59.61</v>
      </c>
      <c r="U22" s="129">
        <v>74</v>
      </c>
      <c r="V22" s="136">
        <v>39</v>
      </c>
      <c r="W22" s="129">
        <v>2</v>
      </c>
      <c r="X22" s="136">
        <v>61</v>
      </c>
      <c r="Y22" s="129">
        <v>76</v>
      </c>
      <c r="Z22" s="22">
        <f t="shared" si="0"/>
        <v>1.3772559360471144E-3</v>
      </c>
      <c r="AA22" s="22">
        <f t="shared" si="1"/>
        <v>5.3712981505837462E-2</v>
      </c>
      <c r="AB22" s="22">
        <f t="shared" si="2"/>
        <v>1.1814041516105176E-3</v>
      </c>
      <c r="AC22" s="22">
        <f t="shared" si="3"/>
        <v>4.6074761912810187E-2</v>
      </c>
      <c r="AD22" s="21"/>
      <c r="AE22" s="21"/>
      <c r="AF22" s="21"/>
      <c r="AG22" s="10"/>
      <c r="AH22" s="10"/>
      <c r="AI22" s="10"/>
      <c r="AJ22" s="10"/>
      <c r="AK22" s="10"/>
      <c r="AL22" s="10"/>
      <c r="AM22" s="10"/>
      <c r="AN22" s="10"/>
      <c r="AO22" s="10"/>
      <c r="AP22" s="10"/>
      <c r="AQ22" s="10"/>
      <c r="AR22" s="10"/>
      <c r="AS22" s="10"/>
      <c r="AT22" s="10"/>
      <c r="AU22" s="10"/>
      <c r="AV22" s="10"/>
      <c r="AW22" s="10"/>
      <c r="AX22" s="10"/>
      <c r="AY22" s="10"/>
      <c r="AZ22" s="10"/>
      <c r="BA22" s="10"/>
      <c r="BB22" s="10"/>
      <c r="BC22" s="10"/>
      <c r="BD22" s="10"/>
      <c r="BE22" s="10"/>
      <c r="BF22" s="10"/>
      <c r="BG22" s="10"/>
      <c r="BH22" s="10"/>
      <c r="BI22" s="10"/>
      <c r="BJ22" s="10"/>
      <c r="BK22" s="10"/>
      <c r="BL22" s="10"/>
      <c r="BM22" s="10"/>
      <c r="BN22" s="10"/>
      <c r="BO22" s="10"/>
      <c r="BP22" s="10"/>
      <c r="BQ22" s="10"/>
      <c r="BR22" s="10"/>
      <c r="BS22" s="10"/>
      <c r="BT22" s="10"/>
      <c r="BU22" s="10"/>
      <c r="BV22" s="10"/>
      <c r="BW22" s="10"/>
      <c r="BX22" s="10"/>
      <c r="BY22" s="10"/>
      <c r="BZ22" s="10"/>
      <c r="CA22" s="10"/>
      <c r="CB22" s="10"/>
      <c r="CC22" s="10"/>
      <c r="CD22" s="10"/>
      <c r="CE22" s="10"/>
      <c r="CF22" s="10"/>
      <c r="CG22" s="10"/>
      <c r="CH22" s="10"/>
      <c r="CI22" s="10"/>
      <c r="CJ22" s="10"/>
      <c r="CK22" s="10"/>
    </row>
    <row r="23" spans="1:89" s="10" customFormat="1" ht="74.25" customHeight="1" thickBot="1">
      <c r="C23" s="9"/>
      <c r="D23" s="9"/>
      <c r="E23" s="268">
        <v>20</v>
      </c>
      <c r="F23" s="271" t="s">
        <v>60</v>
      </c>
      <c r="G23" s="270" t="s">
        <v>61</v>
      </c>
      <c r="H23" s="6" t="s">
        <v>20</v>
      </c>
      <c r="I23" s="113">
        <v>20</v>
      </c>
      <c r="J23" s="132">
        <v>58106</v>
      </c>
      <c r="K23" s="132">
        <v>60320.496705999998</v>
      </c>
      <c r="L23" s="285" t="s">
        <v>62</v>
      </c>
      <c r="M23" s="119">
        <v>16</v>
      </c>
      <c r="N23" s="132">
        <v>57286</v>
      </c>
      <c r="O23" s="246">
        <v>1000000</v>
      </c>
      <c r="P23" s="250">
        <v>1052971</v>
      </c>
      <c r="Q23" s="131">
        <v>1.27</v>
      </c>
      <c r="R23" s="131">
        <v>12.24</v>
      </c>
      <c r="S23" s="131">
        <v>31.75</v>
      </c>
      <c r="T23" s="131">
        <v>36.64</v>
      </c>
      <c r="U23" s="132">
        <v>20</v>
      </c>
      <c r="V23" s="133">
        <v>2</v>
      </c>
      <c r="W23" s="132">
        <v>5</v>
      </c>
      <c r="X23" s="133">
        <v>98</v>
      </c>
      <c r="Y23" s="132">
        <v>25</v>
      </c>
      <c r="Z23" s="22">
        <f t="shared" si="0"/>
        <v>2.5341415414589547E-3</v>
      </c>
      <c r="AA23" s="22">
        <f t="shared" si="1"/>
        <v>5.0682830829179093E-3</v>
      </c>
      <c r="AB23" s="22">
        <f t="shared" si="2"/>
        <v>2.1737755920958105E-3</v>
      </c>
      <c r="AC23" s="22">
        <f t="shared" si="3"/>
        <v>4.347551184191621E-3</v>
      </c>
      <c r="AD23" s="21"/>
      <c r="AE23" s="21"/>
      <c r="AF23" s="21"/>
    </row>
    <row r="24" spans="1:89" s="19" customFormat="1" ht="74.25" customHeight="1" thickBot="1">
      <c r="A24" s="10"/>
      <c r="B24" s="10"/>
      <c r="C24" s="9"/>
      <c r="D24" s="9"/>
      <c r="E24" s="265">
        <v>21</v>
      </c>
      <c r="F24" s="266" t="s">
        <v>63</v>
      </c>
      <c r="G24" s="267" t="s">
        <v>64</v>
      </c>
      <c r="H24" s="16" t="s">
        <v>24</v>
      </c>
      <c r="I24" s="112">
        <v>20</v>
      </c>
      <c r="J24" s="129">
        <v>19472.369363000002</v>
      </c>
      <c r="K24" s="129">
        <v>17191.081888000001</v>
      </c>
      <c r="L24" s="284" t="s">
        <v>66</v>
      </c>
      <c r="M24" s="118">
        <v>14</v>
      </c>
      <c r="N24" s="129">
        <v>16561</v>
      </c>
      <c r="O24" s="135">
        <v>500000</v>
      </c>
      <c r="P24" s="249">
        <v>1038046</v>
      </c>
      <c r="Q24" s="128">
        <v>1.57</v>
      </c>
      <c r="R24" s="128">
        <v>4.75</v>
      </c>
      <c r="S24" s="128">
        <v>20.28</v>
      </c>
      <c r="T24" s="128">
        <v>24.45</v>
      </c>
      <c r="U24" s="129">
        <v>46</v>
      </c>
      <c r="V24" s="136">
        <v>35</v>
      </c>
      <c r="W24" s="129">
        <v>7</v>
      </c>
      <c r="X24" s="136">
        <v>65</v>
      </c>
      <c r="Y24" s="129">
        <v>53</v>
      </c>
      <c r="Z24" s="22">
        <f t="shared" si="0"/>
        <v>7.2221943011072922E-4</v>
      </c>
      <c r="AA24" s="22">
        <f t="shared" si="1"/>
        <v>2.5277680053875522E-2</v>
      </c>
      <c r="AB24" s="22">
        <f t="shared" si="2"/>
        <v>6.1951668587864378E-4</v>
      </c>
      <c r="AC24" s="22">
        <f t="shared" si="3"/>
        <v>2.1683084005752532E-2</v>
      </c>
      <c r="AD24" s="21"/>
      <c r="AE24" s="21"/>
      <c r="AF24" s="21"/>
      <c r="AG24" s="10"/>
      <c r="AH24" s="10"/>
      <c r="AI24" s="10"/>
      <c r="AJ24" s="10"/>
      <c r="AK24" s="10"/>
      <c r="AL24" s="10"/>
      <c r="AM24" s="10"/>
      <c r="AN24" s="10"/>
      <c r="AO24" s="10"/>
      <c r="AP24" s="10"/>
      <c r="AQ24" s="10"/>
      <c r="AR24" s="10"/>
      <c r="AS24" s="10"/>
      <c r="AT24" s="10"/>
      <c r="AU24" s="10"/>
      <c r="AV24" s="10"/>
      <c r="AW24" s="10"/>
      <c r="AX24" s="10"/>
      <c r="AY24" s="10"/>
      <c r="AZ24" s="10"/>
      <c r="BA24" s="10"/>
      <c r="BB24" s="10"/>
      <c r="BC24" s="10"/>
      <c r="BD24" s="10"/>
      <c r="BE24" s="10"/>
      <c r="BF24" s="10"/>
      <c r="BG24" s="10"/>
      <c r="BH24" s="10"/>
      <c r="BI24" s="10"/>
      <c r="BJ24" s="10"/>
      <c r="BK24" s="10"/>
      <c r="BL24" s="10"/>
      <c r="BM24" s="10"/>
      <c r="BN24" s="10"/>
      <c r="BO24" s="10"/>
      <c r="BP24" s="10"/>
      <c r="BQ24" s="10"/>
      <c r="BR24" s="10"/>
      <c r="BS24" s="10"/>
      <c r="BT24" s="10"/>
      <c r="BU24" s="10"/>
      <c r="BV24" s="10"/>
      <c r="BW24" s="10"/>
      <c r="BX24" s="10"/>
      <c r="BY24" s="10"/>
      <c r="BZ24" s="10"/>
      <c r="CA24" s="10"/>
      <c r="CB24" s="10"/>
      <c r="CC24" s="10"/>
      <c r="CD24" s="10"/>
      <c r="CE24" s="10"/>
      <c r="CF24" s="10"/>
      <c r="CG24" s="10"/>
      <c r="CH24" s="10"/>
      <c r="CI24" s="10"/>
      <c r="CJ24" s="10"/>
      <c r="CK24" s="10"/>
    </row>
    <row r="25" spans="1:89" s="10" customFormat="1" ht="74.25" customHeight="1" thickBot="1">
      <c r="C25" s="9"/>
      <c r="D25" s="9"/>
      <c r="E25" s="268">
        <v>22</v>
      </c>
      <c r="F25" s="14" t="s">
        <v>267</v>
      </c>
      <c r="G25" s="272" t="s">
        <v>61</v>
      </c>
      <c r="H25" s="7" t="s">
        <v>20</v>
      </c>
      <c r="I25" s="115">
        <v>20</v>
      </c>
      <c r="J25" s="138">
        <v>79667</v>
      </c>
      <c r="K25" s="132">
        <v>80100.960439999995</v>
      </c>
      <c r="L25" s="286" t="s">
        <v>227</v>
      </c>
      <c r="M25" s="120">
        <v>12</v>
      </c>
      <c r="N25" s="132">
        <v>79708</v>
      </c>
      <c r="O25" s="247">
        <v>500000</v>
      </c>
      <c r="P25" s="250">
        <v>1004930</v>
      </c>
      <c r="Q25" s="137">
        <v>1.75</v>
      </c>
      <c r="R25" s="137">
        <v>6.49</v>
      </c>
      <c r="S25" s="137" t="s">
        <v>68</v>
      </c>
      <c r="T25" s="137">
        <v>21.24</v>
      </c>
      <c r="U25" s="138">
        <v>44</v>
      </c>
      <c r="V25" s="139">
        <v>8</v>
      </c>
      <c r="W25" s="138">
        <v>6</v>
      </c>
      <c r="X25" s="139">
        <v>92</v>
      </c>
      <c r="Y25" s="138">
        <v>50</v>
      </c>
      <c r="Z25" s="22">
        <f t="shared" si="0"/>
        <v>3.3651442286875841E-3</v>
      </c>
      <c r="AA25" s="22">
        <f t="shared" si="1"/>
        <v>2.6921153829500673E-2</v>
      </c>
      <c r="AB25" s="22">
        <f t="shared" si="2"/>
        <v>2.8866060827808875E-3</v>
      </c>
      <c r="AC25" s="22">
        <f t="shared" si="3"/>
        <v>2.30928486622471E-2</v>
      </c>
      <c r="AD25" s="21"/>
      <c r="AE25" s="21"/>
      <c r="AF25" s="21"/>
    </row>
    <row r="26" spans="1:89" s="19" customFormat="1" ht="74.25" customHeight="1" thickBot="1">
      <c r="A26" s="10"/>
      <c r="B26" s="10"/>
      <c r="C26" s="9"/>
      <c r="D26" s="9"/>
      <c r="E26" s="265">
        <v>23</v>
      </c>
      <c r="F26" s="266" t="s">
        <v>228</v>
      </c>
      <c r="G26" s="267" t="s">
        <v>173</v>
      </c>
      <c r="H26" s="16" t="s">
        <v>20</v>
      </c>
      <c r="I26" s="112">
        <v>20</v>
      </c>
      <c r="J26" s="129">
        <v>206055</v>
      </c>
      <c r="K26" s="129">
        <v>223884.43312500001</v>
      </c>
      <c r="L26" s="284" t="s">
        <v>229</v>
      </c>
      <c r="M26" s="118">
        <v>9</v>
      </c>
      <c r="N26" s="129">
        <v>204375</v>
      </c>
      <c r="O26" s="135">
        <v>1000000</v>
      </c>
      <c r="P26" s="249">
        <v>1095459</v>
      </c>
      <c r="Q26" s="128">
        <v>1.3</v>
      </c>
      <c r="R26" s="128">
        <v>14.51</v>
      </c>
      <c r="S26" s="128" t="s">
        <v>68</v>
      </c>
      <c r="T26" s="128">
        <v>25.04</v>
      </c>
      <c r="U26" s="129">
        <v>31</v>
      </c>
      <c r="V26" s="136">
        <v>1</v>
      </c>
      <c r="W26" s="129">
        <v>5</v>
      </c>
      <c r="X26" s="136">
        <v>99</v>
      </c>
      <c r="Y26" s="129">
        <v>36</v>
      </c>
      <c r="Z26" s="22">
        <f t="shared" si="0"/>
        <v>9.4056725897553456E-3</v>
      </c>
      <c r="AA26" s="22">
        <f t="shared" si="1"/>
        <v>9.4056725897553456E-3</v>
      </c>
      <c r="AB26" s="22">
        <f t="shared" si="2"/>
        <v>8.0681450378196733E-3</v>
      </c>
      <c r="AC26" s="22">
        <f t="shared" si="3"/>
        <v>8.0681450378196733E-3</v>
      </c>
      <c r="AD26" s="21"/>
      <c r="AE26" s="21"/>
      <c r="AF26" s="21"/>
      <c r="AG26" s="10"/>
      <c r="AH26" s="10"/>
      <c r="AI26" s="10"/>
      <c r="AJ26" s="10"/>
      <c r="AK26" s="10"/>
      <c r="AL26" s="10"/>
      <c r="AM26" s="10"/>
      <c r="AN26" s="10"/>
      <c r="AO26" s="10"/>
      <c r="AP26" s="10"/>
      <c r="AQ26" s="10"/>
      <c r="AR26" s="10"/>
      <c r="AS26" s="10"/>
      <c r="AT26" s="10"/>
      <c r="AU26" s="10"/>
      <c r="AV26" s="10"/>
      <c r="AW26" s="10"/>
      <c r="AX26" s="10"/>
      <c r="AY26" s="10"/>
      <c r="AZ26" s="10"/>
      <c r="BA26" s="10"/>
      <c r="BB26" s="10"/>
      <c r="BC26" s="10"/>
      <c r="BD26" s="10"/>
      <c r="BE26" s="10"/>
      <c r="BF26" s="10"/>
      <c r="BG26" s="10"/>
      <c r="BH26" s="10"/>
      <c r="BI26" s="10"/>
      <c r="BJ26" s="10"/>
      <c r="BK26" s="10"/>
      <c r="BL26" s="10"/>
      <c r="BM26" s="10"/>
      <c r="BN26" s="10"/>
      <c r="BO26" s="10"/>
      <c r="BP26" s="10"/>
      <c r="BQ26" s="10"/>
      <c r="BR26" s="10"/>
      <c r="BS26" s="10"/>
      <c r="BT26" s="10"/>
      <c r="BU26" s="10"/>
      <c r="BV26" s="10"/>
      <c r="BW26" s="10"/>
      <c r="BX26" s="10"/>
      <c r="BY26" s="10"/>
      <c r="BZ26" s="10"/>
      <c r="CA26" s="10"/>
      <c r="CB26" s="10"/>
      <c r="CC26" s="10"/>
      <c r="CD26" s="10"/>
      <c r="CE26" s="10"/>
      <c r="CF26" s="10"/>
      <c r="CG26" s="10"/>
      <c r="CH26" s="10"/>
      <c r="CI26" s="10"/>
      <c r="CJ26" s="10"/>
      <c r="CK26" s="10"/>
    </row>
    <row r="27" spans="1:89" s="10" customFormat="1" ht="74.25" customHeight="1" thickBot="1">
      <c r="C27" s="9"/>
      <c r="D27" s="9"/>
      <c r="E27" s="268">
        <v>24</v>
      </c>
      <c r="F27" s="271" t="s">
        <v>230</v>
      </c>
      <c r="G27" s="270" t="s">
        <v>231</v>
      </c>
      <c r="H27" s="7" t="s">
        <v>20</v>
      </c>
      <c r="I27" s="113">
        <v>20</v>
      </c>
      <c r="J27" s="132">
        <v>1662159.1744609999</v>
      </c>
      <c r="K27" s="132">
        <v>1879567.596045</v>
      </c>
      <c r="L27" s="285" t="s">
        <v>232</v>
      </c>
      <c r="M27" s="119">
        <v>9</v>
      </c>
      <c r="N27" s="132">
        <v>1846964</v>
      </c>
      <c r="O27" s="246">
        <v>3500000</v>
      </c>
      <c r="P27" s="250">
        <v>1017652</v>
      </c>
      <c r="Q27" s="131">
        <v>1.68</v>
      </c>
      <c r="R27" s="131">
        <v>5.45</v>
      </c>
      <c r="S27" s="131" t="s">
        <v>68</v>
      </c>
      <c r="T27" s="131">
        <v>15.09</v>
      </c>
      <c r="U27" s="132">
        <v>4101</v>
      </c>
      <c r="V27" s="133">
        <v>73</v>
      </c>
      <c r="W27" s="132">
        <v>14</v>
      </c>
      <c r="X27" s="133">
        <v>27</v>
      </c>
      <c r="Y27" s="132">
        <v>4115</v>
      </c>
      <c r="Z27" s="22">
        <f t="shared" si="0"/>
        <v>7.8963048801353783E-2</v>
      </c>
      <c r="AA27" s="22">
        <f t="shared" si="1"/>
        <v>5.764302562498826</v>
      </c>
      <c r="AB27" s="22">
        <f t="shared" si="2"/>
        <v>6.7734159814543005E-2</v>
      </c>
      <c r="AC27" s="22">
        <f t="shared" si="3"/>
        <v>4.944593666461639</v>
      </c>
      <c r="AD27" s="21"/>
      <c r="AE27" s="21"/>
      <c r="AF27" s="21"/>
    </row>
    <row r="28" spans="1:89" s="19" customFormat="1" ht="74.25" customHeight="1" thickBot="1">
      <c r="A28" s="10"/>
      <c r="B28" s="10"/>
      <c r="C28" s="9"/>
      <c r="D28" s="9"/>
      <c r="E28" s="265">
        <v>25</v>
      </c>
      <c r="F28" s="273" t="s">
        <v>259</v>
      </c>
      <c r="G28" s="274" t="s">
        <v>260</v>
      </c>
      <c r="H28" s="17" t="s">
        <v>24</v>
      </c>
      <c r="I28" s="126">
        <v>20</v>
      </c>
      <c r="J28" s="243" t="s">
        <v>68</v>
      </c>
      <c r="K28" s="129">
        <v>76074.256045999995</v>
      </c>
      <c r="L28" s="284" t="s">
        <v>261</v>
      </c>
      <c r="M28" s="121">
        <v>2</v>
      </c>
      <c r="N28" s="129">
        <v>75415</v>
      </c>
      <c r="O28" s="248">
        <v>1000000</v>
      </c>
      <c r="P28" s="249">
        <v>1008741</v>
      </c>
      <c r="Q28" s="128">
        <v>1.54</v>
      </c>
      <c r="R28" s="128" t="s">
        <v>68</v>
      </c>
      <c r="S28" s="128" t="s">
        <v>68</v>
      </c>
      <c r="T28" s="128">
        <v>3.82</v>
      </c>
      <c r="U28" s="129">
        <v>28</v>
      </c>
      <c r="V28" s="130">
        <v>6</v>
      </c>
      <c r="W28" s="129">
        <v>5</v>
      </c>
      <c r="X28" s="130">
        <v>94</v>
      </c>
      <c r="Y28" s="129">
        <v>33</v>
      </c>
      <c r="Z28" s="22">
        <f t="shared" si="0"/>
        <v>3.1959772052503302E-3</v>
      </c>
      <c r="AA28" s="22">
        <f t="shared" si="1"/>
        <v>1.9175863231501982E-2</v>
      </c>
      <c r="AB28" s="22">
        <f t="shared" si="2"/>
        <v>2.7414953458629755E-3</v>
      </c>
      <c r="AC28" s="22">
        <f t="shared" si="3"/>
        <v>1.6448972075177853E-2</v>
      </c>
      <c r="AD28" s="21"/>
      <c r="AE28" s="21"/>
      <c r="AF28" s="21"/>
      <c r="AG28" s="10"/>
      <c r="AH28" s="10"/>
      <c r="AI28" s="10"/>
      <c r="AJ28" s="10"/>
      <c r="AK28" s="10"/>
      <c r="AL28" s="10"/>
      <c r="AM28" s="10"/>
      <c r="AN28" s="10"/>
      <c r="AO28" s="10"/>
      <c r="AP28" s="10"/>
      <c r="AQ28" s="10"/>
      <c r="AR28" s="10"/>
      <c r="AS28" s="10"/>
      <c r="AT28" s="10"/>
      <c r="AU28" s="10"/>
      <c r="AV28" s="10"/>
      <c r="AW28" s="10"/>
      <c r="AX28" s="10"/>
      <c r="AY28" s="10"/>
      <c r="AZ28" s="10"/>
      <c r="BA28" s="10"/>
      <c r="BB28" s="10"/>
      <c r="BC28" s="10"/>
      <c r="BD28" s="10"/>
      <c r="BE28" s="10"/>
      <c r="BF28" s="10"/>
      <c r="BG28" s="10"/>
      <c r="BH28" s="10"/>
      <c r="BI28" s="10"/>
      <c r="BJ28" s="10"/>
      <c r="BK28" s="10"/>
      <c r="BL28" s="10"/>
      <c r="BM28" s="10"/>
      <c r="BN28" s="10"/>
      <c r="BO28" s="10"/>
      <c r="BP28" s="10"/>
      <c r="BQ28" s="10"/>
      <c r="BR28" s="10"/>
      <c r="BS28" s="10"/>
      <c r="BT28" s="10"/>
      <c r="BU28" s="10"/>
      <c r="BV28" s="10"/>
      <c r="BW28" s="10"/>
      <c r="BX28" s="10"/>
      <c r="BY28" s="10"/>
      <c r="BZ28" s="10"/>
      <c r="CA28" s="10"/>
      <c r="CB28" s="10"/>
      <c r="CC28" s="10"/>
      <c r="CD28" s="10"/>
      <c r="CE28" s="10"/>
      <c r="CF28" s="10"/>
      <c r="CG28" s="10"/>
      <c r="CH28" s="10"/>
      <c r="CI28" s="10"/>
      <c r="CJ28" s="10"/>
      <c r="CK28" s="10"/>
    </row>
    <row r="29" spans="1:89" s="10" customFormat="1" ht="74.25" customHeight="1" thickBot="1">
      <c r="C29" s="9"/>
      <c r="D29" s="9"/>
      <c r="E29" s="268">
        <v>26</v>
      </c>
      <c r="F29" s="275" t="s">
        <v>262</v>
      </c>
      <c r="G29" s="272" t="s">
        <v>58</v>
      </c>
      <c r="H29" s="7" t="s">
        <v>24</v>
      </c>
      <c r="I29" s="115">
        <v>20</v>
      </c>
      <c r="J29" s="138" t="s">
        <v>68</v>
      </c>
      <c r="K29" s="132">
        <v>55000.300532000001</v>
      </c>
      <c r="L29" s="285" t="s">
        <v>263</v>
      </c>
      <c r="M29" s="120">
        <v>2</v>
      </c>
      <c r="N29" s="132">
        <v>50945</v>
      </c>
      <c r="O29" s="247">
        <v>500000</v>
      </c>
      <c r="P29" s="250">
        <v>1079601</v>
      </c>
      <c r="Q29" s="131">
        <v>4.3499999999999996</v>
      </c>
      <c r="R29" s="131" t="s">
        <v>68</v>
      </c>
      <c r="S29" s="131" t="s">
        <v>68</v>
      </c>
      <c r="T29" s="131">
        <v>4.93</v>
      </c>
      <c r="U29" s="132">
        <v>13</v>
      </c>
      <c r="V29" s="133">
        <v>5</v>
      </c>
      <c r="W29" s="132">
        <v>2</v>
      </c>
      <c r="X29" s="133">
        <v>95</v>
      </c>
      <c r="Y29" s="132">
        <v>15</v>
      </c>
      <c r="Z29" s="22">
        <f t="shared" si="0"/>
        <v>2.3106332670003436E-3</v>
      </c>
      <c r="AA29" s="22">
        <f t="shared" si="1"/>
        <v>1.1553166335001717E-2</v>
      </c>
      <c r="AB29" s="22">
        <f t="shared" si="2"/>
        <v>1.9820511664073136E-3</v>
      </c>
      <c r="AC29" s="22">
        <f t="shared" si="3"/>
        <v>9.9102558320365679E-3</v>
      </c>
      <c r="AD29" s="21"/>
      <c r="AE29" s="21"/>
      <c r="AF29" s="21"/>
    </row>
    <row r="30" spans="1:89" s="90" customFormat="1" ht="74.25" customHeight="1" thickBot="1">
      <c r="A30" s="86"/>
      <c r="B30" s="86"/>
      <c r="C30" s="87"/>
      <c r="D30" s="87"/>
      <c r="E30" s="308" t="s">
        <v>67</v>
      </c>
      <c r="F30" s="309"/>
      <c r="G30" s="276" t="s">
        <v>68</v>
      </c>
      <c r="H30" s="88" t="s">
        <v>68</v>
      </c>
      <c r="I30" s="127"/>
      <c r="J30" s="244">
        <v>21365664.574290998</v>
      </c>
      <c r="K30" s="244">
        <v>23803128.483214997</v>
      </c>
      <c r="L30" s="287" t="s">
        <v>68</v>
      </c>
      <c r="M30" s="122" t="s">
        <v>68</v>
      </c>
      <c r="N30" s="244">
        <v>23379692</v>
      </c>
      <c r="O30" s="244" t="s">
        <v>68</v>
      </c>
      <c r="P30" s="251" t="s">
        <v>68</v>
      </c>
      <c r="Q30" s="140">
        <v>2.4700000000000002</v>
      </c>
      <c r="R30" s="140">
        <v>7.79</v>
      </c>
      <c r="S30" s="140">
        <v>23.85</v>
      </c>
      <c r="T30" s="140">
        <v>47.27</v>
      </c>
      <c r="U30" s="141">
        <v>66786</v>
      </c>
      <c r="V30" s="141">
        <v>68.852231458191724</v>
      </c>
      <c r="W30" s="141">
        <v>455</v>
      </c>
      <c r="X30" s="141">
        <f>100-V30</f>
        <v>31.147768541808276</v>
      </c>
      <c r="Y30" s="141">
        <v>67241</v>
      </c>
      <c r="Z30" s="20"/>
      <c r="AA30" s="20">
        <f>SUM(AA4:AA29)</f>
        <v>68.852231458191724</v>
      </c>
      <c r="AB30" s="20"/>
      <c r="AC30" s="20">
        <f t="shared" si="3"/>
        <v>0</v>
      </c>
      <c r="AD30" s="89"/>
      <c r="AE30" s="89"/>
      <c r="AF30" s="89"/>
      <c r="AG30" s="86"/>
      <c r="AH30" s="86"/>
      <c r="AI30" s="86"/>
      <c r="AJ30" s="86"/>
      <c r="AK30" s="86"/>
      <c r="AL30" s="86"/>
      <c r="AM30" s="86"/>
      <c r="AN30" s="86"/>
      <c r="AO30" s="86"/>
      <c r="AP30" s="86"/>
      <c r="AQ30" s="86"/>
      <c r="AR30" s="86"/>
      <c r="AS30" s="86"/>
      <c r="AT30" s="86"/>
      <c r="AU30" s="86"/>
      <c r="AV30" s="86"/>
      <c r="AW30" s="86"/>
      <c r="AX30" s="86"/>
      <c r="AY30" s="86"/>
      <c r="AZ30" s="86"/>
      <c r="BA30" s="86"/>
      <c r="BB30" s="86"/>
      <c r="BC30" s="86"/>
      <c r="BD30" s="86"/>
      <c r="BE30" s="86"/>
      <c r="BF30" s="86"/>
      <c r="BG30" s="86"/>
      <c r="BH30" s="86"/>
      <c r="BI30" s="86"/>
      <c r="BJ30" s="86"/>
      <c r="BK30" s="86"/>
      <c r="BL30" s="86"/>
      <c r="BM30" s="86"/>
      <c r="BN30" s="86"/>
      <c r="BO30" s="86"/>
      <c r="BP30" s="86"/>
      <c r="BQ30" s="86"/>
      <c r="BR30" s="86"/>
      <c r="BS30" s="86"/>
      <c r="BT30" s="86"/>
      <c r="BU30" s="86"/>
      <c r="BV30" s="86"/>
      <c r="BW30" s="86"/>
      <c r="BX30" s="86"/>
      <c r="BY30" s="86"/>
      <c r="BZ30" s="86"/>
      <c r="CA30" s="86"/>
      <c r="CB30" s="86"/>
      <c r="CC30" s="86"/>
      <c r="CD30" s="86"/>
      <c r="CE30" s="86"/>
      <c r="CF30" s="86"/>
      <c r="CG30" s="86"/>
      <c r="CH30" s="86"/>
      <c r="CI30" s="86"/>
      <c r="CJ30" s="86"/>
      <c r="CK30" s="86"/>
    </row>
    <row r="31" spans="1:89" s="10" customFormat="1" ht="74.25" customHeight="1" thickBot="1">
      <c r="C31" s="9"/>
      <c r="D31" s="9"/>
      <c r="E31" s="268">
        <v>27</v>
      </c>
      <c r="F31" s="269" t="s">
        <v>159</v>
      </c>
      <c r="G31" s="270" t="s">
        <v>160</v>
      </c>
      <c r="H31" s="6" t="s">
        <v>70</v>
      </c>
      <c r="I31" s="113" t="s">
        <v>68</v>
      </c>
      <c r="J31" s="132">
        <v>23005</v>
      </c>
      <c r="K31" s="132">
        <v>28523.222902000001</v>
      </c>
      <c r="L31" s="285" t="s">
        <v>161</v>
      </c>
      <c r="M31" s="119">
        <v>38</v>
      </c>
      <c r="N31" s="132">
        <v>8227</v>
      </c>
      <c r="O31" s="246">
        <v>50000</v>
      </c>
      <c r="P31" s="250">
        <v>3467026</v>
      </c>
      <c r="Q31" s="131">
        <v>8.14</v>
      </c>
      <c r="R31" s="131">
        <v>21.87</v>
      </c>
      <c r="S31" s="131">
        <v>96.06</v>
      </c>
      <c r="T31" s="131">
        <v>246.71</v>
      </c>
      <c r="U31" s="132">
        <v>36</v>
      </c>
      <c r="V31" s="133">
        <v>88</v>
      </c>
      <c r="W31" s="132">
        <v>1</v>
      </c>
      <c r="X31" s="133">
        <v>12</v>
      </c>
      <c r="Y31" s="132">
        <v>37</v>
      </c>
      <c r="Z31" s="22">
        <f>K31/$K$38</f>
        <v>0.16458965661659908</v>
      </c>
      <c r="AA31" s="22">
        <f t="shared" ref="AA31" si="4">Z31*V31</f>
        <v>14.483889782260718</v>
      </c>
      <c r="AB31" s="22">
        <f t="shared" ref="AB31" si="5">K31/$K$102</f>
        <v>1.0278941510458164E-3</v>
      </c>
      <c r="AC31" s="22">
        <f t="shared" ref="AC31" si="6">AB31*V31</f>
        <v>9.0454685292031836E-2</v>
      </c>
      <c r="AD31" s="21"/>
      <c r="AE31" s="21"/>
      <c r="AF31" s="21"/>
    </row>
    <row r="32" spans="1:89" s="19" customFormat="1" ht="74.25" customHeight="1" thickBot="1">
      <c r="A32" s="10"/>
      <c r="B32" s="10"/>
      <c r="C32" s="9"/>
      <c r="D32" s="9"/>
      <c r="E32" s="265">
        <v>28</v>
      </c>
      <c r="F32" s="277" t="s">
        <v>72</v>
      </c>
      <c r="G32" s="267" t="s">
        <v>27</v>
      </c>
      <c r="H32" s="16" t="s">
        <v>70</v>
      </c>
      <c r="I32" s="112" t="s">
        <v>68</v>
      </c>
      <c r="J32" s="129">
        <v>75355.310222999993</v>
      </c>
      <c r="K32" s="129">
        <v>86231.410145999995</v>
      </c>
      <c r="L32" s="284" t="s">
        <v>74</v>
      </c>
      <c r="M32" s="118">
        <v>22</v>
      </c>
      <c r="N32" s="129">
        <v>51866</v>
      </c>
      <c r="O32" s="135">
        <v>500000</v>
      </c>
      <c r="P32" s="249">
        <v>1662581</v>
      </c>
      <c r="Q32" s="128">
        <v>6.22</v>
      </c>
      <c r="R32" s="128">
        <v>14.71</v>
      </c>
      <c r="S32" s="128">
        <v>32.270000000000003</v>
      </c>
      <c r="T32" s="128">
        <v>60.32</v>
      </c>
      <c r="U32" s="129">
        <v>25</v>
      </c>
      <c r="V32" s="130">
        <v>3</v>
      </c>
      <c r="W32" s="129">
        <v>3</v>
      </c>
      <c r="X32" s="130">
        <v>97</v>
      </c>
      <c r="Y32" s="129">
        <v>28</v>
      </c>
      <c r="Z32" s="22">
        <f>K32/$K$38</f>
        <v>0.49758746528254633</v>
      </c>
      <c r="AA32" s="22">
        <f>V32*Z32</f>
        <v>1.492762395847639</v>
      </c>
      <c r="AB32" s="22">
        <f t="shared" ref="AB32:AB37" si="7">K32/$K$102</f>
        <v>3.1075296936129613E-3</v>
      </c>
      <c r="AC32" s="22">
        <f t="shared" ref="AC32" si="8">AB32*V32</f>
        <v>9.3225890808388834E-3</v>
      </c>
      <c r="AD32" s="21"/>
      <c r="AE32" s="21"/>
      <c r="AF32" s="21"/>
      <c r="AG32" s="10"/>
      <c r="AH32" s="10"/>
      <c r="AI32" s="10"/>
      <c r="AJ32" s="10"/>
      <c r="AK32" s="10"/>
      <c r="AL32" s="10"/>
      <c r="AM32" s="10"/>
      <c r="AN32" s="10"/>
      <c r="AO32" s="10"/>
      <c r="AP32" s="10"/>
      <c r="AQ32" s="10"/>
      <c r="AR32" s="10"/>
      <c r="AS32" s="10"/>
      <c r="AT32" s="10"/>
      <c r="AU32" s="10"/>
      <c r="AV32" s="10"/>
      <c r="AW32" s="10"/>
      <c r="AX32" s="10"/>
      <c r="AY32" s="10"/>
      <c r="AZ32" s="10"/>
      <c r="BA32" s="10"/>
      <c r="BB32" s="10"/>
      <c r="BC32" s="10"/>
      <c r="BD32" s="10"/>
      <c r="BE32" s="10"/>
      <c r="BF32" s="10"/>
      <c r="BG32" s="10"/>
      <c r="BH32" s="10"/>
      <c r="BI32" s="10"/>
      <c r="BJ32" s="10"/>
      <c r="BK32" s="10"/>
      <c r="BL32" s="10"/>
      <c r="BM32" s="10"/>
      <c r="BN32" s="10"/>
      <c r="BO32" s="10"/>
      <c r="BP32" s="10"/>
      <c r="BQ32" s="10"/>
      <c r="BR32" s="10"/>
      <c r="BS32" s="10"/>
      <c r="BT32" s="10"/>
      <c r="BU32" s="10"/>
      <c r="BV32" s="10"/>
      <c r="BW32" s="10"/>
      <c r="BX32" s="10"/>
      <c r="BY32" s="10"/>
      <c r="BZ32" s="10"/>
      <c r="CA32" s="10"/>
      <c r="CB32" s="10"/>
      <c r="CC32" s="10"/>
      <c r="CD32" s="10"/>
      <c r="CE32" s="10"/>
      <c r="CF32" s="10"/>
      <c r="CG32" s="10"/>
      <c r="CH32" s="10"/>
      <c r="CI32" s="10"/>
      <c r="CJ32" s="10"/>
      <c r="CK32" s="10"/>
    </row>
    <row r="33" spans="1:106" s="10" customFormat="1" ht="74.25" customHeight="1" thickBot="1">
      <c r="C33" s="9"/>
      <c r="D33" s="9"/>
      <c r="E33" s="268">
        <v>29</v>
      </c>
      <c r="F33" s="271" t="s">
        <v>75</v>
      </c>
      <c r="G33" s="270" t="s">
        <v>58</v>
      </c>
      <c r="H33" s="6" t="s">
        <v>70</v>
      </c>
      <c r="I33" s="113" t="s">
        <v>65</v>
      </c>
      <c r="J33" s="132">
        <v>14954.952194</v>
      </c>
      <c r="K33" s="132">
        <v>18425.945598999999</v>
      </c>
      <c r="L33" s="285" t="s">
        <v>76</v>
      </c>
      <c r="M33" s="119">
        <v>18</v>
      </c>
      <c r="N33" s="132">
        <v>11230</v>
      </c>
      <c r="O33" s="246">
        <v>500000</v>
      </c>
      <c r="P33" s="250">
        <v>1640779</v>
      </c>
      <c r="Q33" s="131">
        <v>16.64</v>
      </c>
      <c r="R33" s="131">
        <v>32.14</v>
      </c>
      <c r="S33" s="131">
        <v>66.37</v>
      </c>
      <c r="T33" s="131">
        <v>83.61</v>
      </c>
      <c r="U33" s="132">
        <v>677</v>
      </c>
      <c r="V33" s="133">
        <v>32</v>
      </c>
      <c r="W33" s="132">
        <v>48</v>
      </c>
      <c r="X33" s="133">
        <v>68</v>
      </c>
      <c r="Y33" s="132">
        <v>725</v>
      </c>
      <c r="Z33" s="22">
        <f t="shared" ref="Z33:Z37" si="9">K33/$K$38</f>
        <v>0.10632459275010242</v>
      </c>
      <c r="AA33" s="22">
        <f t="shared" ref="AA33:AA44" si="10">V33*Z33</f>
        <v>3.4023869680032774</v>
      </c>
      <c r="AB33" s="22">
        <f t="shared" si="7"/>
        <v>6.6401758923857323E-4</v>
      </c>
      <c r="AC33" s="22">
        <f t="shared" si="3"/>
        <v>2.1248562855634343E-2</v>
      </c>
      <c r="AD33" s="21"/>
      <c r="AE33" s="21"/>
      <c r="AF33" s="21"/>
    </row>
    <row r="34" spans="1:106" s="19" customFormat="1" ht="74.25" customHeight="1" thickBot="1">
      <c r="A34" s="10"/>
      <c r="B34" s="10"/>
      <c r="C34" s="9"/>
      <c r="D34" s="9"/>
      <c r="E34" s="265">
        <v>30</v>
      </c>
      <c r="F34" s="277" t="s">
        <v>77</v>
      </c>
      <c r="G34" s="267" t="s">
        <v>58</v>
      </c>
      <c r="H34" s="16" t="s">
        <v>70</v>
      </c>
      <c r="I34" s="112" t="s">
        <v>65</v>
      </c>
      <c r="J34" s="129">
        <v>8891.7594489999992</v>
      </c>
      <c r="K34" s="129">
        <v>9266.7685199999996</v>
      </c>
      <c r="L34" s="284" t="s">
        <v>78</v>
      </c>
      <c r="M34" s="118">
        <v>16</v>
      </c>
      <c r="N34" s="129">
        <v>5688</v>
      </c>
      <c r="O34" s="135">
        <v>200000</v>
      </c>
      <c r="P34" s="249">
        <v>1594179</v>
      </c>
      <c r="Q34" s="128">
        <v>14.81</v>
      </c>
      <c r="R34" s="128">
        <v>26.55</v>
      </c>
      <c r="S34" s="128">
        <v>70.84</v>
      </c>
      <c r="T34" s="128">
        <v>79.61</v>
      </c>
      <c r="U34" s="129">
        <v>127</v>
      </c>
      <c r="V34" s="130">
        <v>10</v>
      </c>
      <c r="W34" s="129">
        <v>25</v>
      </c>
      <c r="X34" s="130">
        <v>90</v>
      </c>
      <c r="Y34" s="129">
        <v>152</v>
      </c>
      <c r="Z34" s="22">
        <f t="shared" si="9"/>
        <v>5.3472717788331146E-2</v>
      </c>
      <c r="AA34" s="22">
        <f t="shared" si="10"/>
        <v>0.53472717788331148</v>
      </c>
      <c r="AB34" s="22">
        <f t="shared" si="7"/>
        <v>3.3394743621821223E-4</v>
      </c>
      <c r="AC34" s="22">
        <f t="shared" si="3"/>
        <v>3.3394743621821222E-3</v>
      </c>
      <c r="AD34" s="21"/>
      <c r="AE34" s="21"/>
      <c r="AF34" s="21"/>
      <c r="AG34" s="10"/>
      <c r="AH34" s="10"/>
      <c r="AI34" s="10"/>
      <c r="AJ34" s="10"/>
      <c r="AK34" s="10"/>
      <c r="AL34" s="10"/>
      <c r="AM34" s="10"/>
      <c r="AN34" s="10"/>
      <c r="AO34" s="10"/>
      <c r="AP34" s="10"/>
      <c r="AQ34" s="10"/>
      <c r="AR34" s="10"/>
      <c r="AS34" s="10"/>
      <c r="AT34" s="10"/>
      <c r="AU34" s="10"/>
      <c r="AV34" s="10"/>
      <c r="AW34" s="10"/>
      <c r="AX34" s="10"/>
      <c r="AY34" s="10"/>
      <c r="AZ34" s="10"/>
      <c r="BA34" s="10"/>
      <c r="BB34" s="10"/>
      <c r="BC34" s="10"/>
      <c r="BD34" s="10"/>
      <c r="BE34" s="10"/>
      <c r="BF34" s="10"/>
      <c r="BG34" s="10"/>
      <c r="BH34" s="10"/>
      <c r="BI34" s="10"/>
      <c r="BJ34" s="10"/>
      <c r="BK34" s="10"/>
      <c r="BL34" s="10"/>
      <c r="BM34" s="10"/>
      <c r="BN34" s="10"/>
      <c r="BO34" s="10"/>
      <c r="BP34" s="10"/>
      <c r="BQ34" s="10"/>
      <c r="BR34" s="10"/>
      <c r="BS34" s="10"/>
      <c r="BT34" s="10"/>
      <c r="BU34" s="10"/>
      <c r="BV34" s="10"/>
      <c r="BW34" s="10"/>
      <c r="BX34" s="10"/>
      <c r="BY34" s="10"/>
      <c r="BZ34" s="10"/>
      <c r="CA34" s="10"/>
      <c r="CB34" s="10"/>
      <c r="CC34" s="10"/>
      <c r="CD34" s="10"/>
      <c r="CE34" s="10"/>
      <c r="CF34" s="10"/>
      <c r="CG34" s="10"/>
      <c r="CH34" s="10"/>
      <c r="CI34" s="10"/>
      <c r="CJ34" s="10"/>
      <c r="CK34" s="10"/>
    </row>
    <row r="35" spans="1:106" s="8" customFormat="1" ht="74.25" customHeight="1" thickBot="1">
      <c r="D35" s="9"/>
      <c r="E35" s="268">
        <v>31</v>
      </c>
      <c r="F35" s="278" t="s">
        <v>233</v>
      </c>
      <c r="G35" s="268" t="s">
        <v>234</v>
      </c>
      <c r="H35" s="282" t="s">
        <v>70</v>
      </c>
      <c r="I35" s="116" t="s">
        <v>65</v>
      </c>
      <c r="J35" s="142">
        <v>9073</v>
      </c>
      <c r="K35" s="132">
        <v>11143.14877</v>
      </c>
      <c r="L35" s="142" t="s">
        <v>235</v>
      </c>
      <c r="M35" s="116">
        <v>8</v>
      </c>
      <c r="N35" s="132">
        <v>7930</v>
      </c>
      <c r="O35" s="142">
        <v>50000</v>
      </c>
      <c r="P35" s="250">
        <v>1405189</v>
      </c>
      <c r="Q35" s="142">
        <v>4.82</v>
      </c>
      <c r="R35" s="142">
        <v>22.07</v>
      </c>
      <c r="S35" s="142" t="s">
        <v>68</v>
      </c>
      <c r="T35" s="142">
        <v>40.520000000000003</v>
      </c>
      <c r="U35" s="132">
        <v>12</v>
      </c>
      <c r="V35" s="142">
        <v>35</v>
      </c>
      <c r="W35" s="132">
        <v>5</v>
      </c>
      <c r="X35" s="142">
        <v>65</v>
      </c>
      <c r="Y35" s="132">
        <v>17</v>
      </c>
      <c r="Z35" s="22">
        <f t="shared" si="9"/>
        <v>6.4300133122522349E-2</v>
      </c>
      <c r="AA35" s="22">
        <f t="shared" si="10"/>
        <v>2.250504659288282</v>
      </c>
      <c r="AB35" s="22">
        <f t="shared" si="7"/>
        <v>4.015667333340949E-4</v>
      </c>
      <c r="AC35" s="22">
        <f t="shared" si="3"/>
        <v>1.4054835666693322E-2</v>
      </c>
      <c r="AD35" s="21"/>
      <c r="AE35" s="21"/>
      <c r="AF35" s="21"/>
      <c r="AG35" s="10"/>
      <c r="AH35" s="10"/>
      <c r="AI35" s="10"/>
      <c r="AJ35" s="10"/>
      <c r="AK35" s="10"/>
      <c r="AL35" s="10"/>
      <c r="AM35" s="10"/>
      <c r="AN35" s="10"/>
      <c r="AO35" s="10"/>
      <c r="AP35" s="10"/>
      <c r="AQ35" s="10"/>
      <c r="AR35" s="10"/>
      <c r="AS35" s="10"/>
      <c r="AT35" s="10"/>
      <c r="AU35" s="10"/>
      <c r="AV35" s="10"/>
      <c r="AW35" s="10"/>
      <c r="AX35" s="10"/>
      <c r="AY35" s="10"/>
      <c r="AZ35" s="10"/>
      <c r="BA35" s="10"/>
      <c r="BB35" s="10"/>
      <c r="BC35" s="10"/>
      <c r="BD35" s="10"/>
      <c r="BE35" s="10"/>
      <c r="BF35" s="10"/>
      <c r="BG35" s="10"/>
      <c r="BH35" s="10"/>
      <c r="BI35" s="10"/>
      <c r="BJ35" s="10"/>
      <c r="BK35" s="10"/>
      <c r="BL35" s="10"/>
      <c r="BM35" s="10"/>
      <c r="BN35" s="10"/>
      <c r="BO35" s="10"/>
      <c r="BP35" s="10"/>
      <c r="BQ35" s="10"/>
      <c r="BR35" s="10"/>
      <c r="BS35" s="10"/>
      <c r="BT35" s="10"/>
      <c r="BU35" s="10"/>
      <c r="BV35" s="10"/>
      <c r="BW35" s="10"/>
      <c r="BX35" s="10"/>
      <c r="BY35" s="10"/>
      <c r="BZ35" s="10"/>
      <c r="CA35" s="10"/>
      <c r="CB35" s="10"/>
      <c r="CC35" s="10"/>
      <c r="CD35" s="10"/>
      <c r="CE35" s="10"/>
      <c r="CF35" s="10"/>
      <c r="CG35" s="10"/>
      <c r="CH35" s="10"/>
      <c r="CI35" s="10"/>
      <c r="CJ35" s="10"/>
      <c r="CK35" s="10"/>
      <c r="CL35" s="10"/>
      <c r="CM35" s="10"/>
      <c r="CN35" s="10"/>
      <c r="CO35" s="10"/>
      <c r="CP35" s="10"/>
      <c r="CQ35" s="10"/>
      <c r="CR35" s="10"/>
      <c r="CS35" s="10"/>
      <c r="CT35" s="10"/>
      <c r="CU35" s="10"/>
      <c r="CV35" s="10"/>
      <c r="CW35" s="10"/>
      <c r="CX35" s="10"/>
      <c r="CY35" s="10"/>
      <c r="CZ35" s="10"/>
      <c r="DA35" s="10"/>
      <c r="DB35" s="10"/>
    </row>
    <row r="36" spans="1:106" s="18" customFormat="1" ht="74.25" customHeight="1" thickBot="1">
      <c r="A36" s="15"/>
      <c r="B36" s="15"/>
      <c r="C36" s="15"/>
      <c r="D36" s="9"/>
      <c r="E36" s="265">
        <v>32</v>
      </c>
      <c r="F36" s="279" t="s">
        <v>246</v>
      </c>
      <c r="G36" s="265" t="s">
        <v>247</v>
      </c>
      <c r="H36" s="283" t="s">
        <v>70</v>
      </c>
      <c r="I36" s="114" t="s">
        <v>68</v>
      </c>
      <c r="J36" s="245">
        <v>9552</v>
      </c>
      <c r="K36" s="129">
        <v>14185.135444</v>
      </c>
      <c r="L36" s="136" t="s">
        <v>248</v>
      </c>
      <c r="M36" s="114">
        <v>4</v>
      </c>
      <c r="N36" s="129">
        <v>12274</v>
      </c>
      <c r="O36" s="136">
        <v>50000</v>
      </c>
      <c r="P36" s="249">
        <v>1155706</v>
      </c>
      <c r="Q36" s="136">
        <v>7.89</v>
      </c>
      <c r="R36" s="136">
        <v>13.99</v>
      </c>
      <c r="S36" s="143" t="s">
        <v>68</v>
      </c>
      <c r="T36" s="136">
        <v>15.58</v>
      </c>
      <c r="U36" s="129">
        <v>45</v>
      </c>
      <c r="V36" s="136">
        <v>16</v>
      </c>
      <c r="W36" s="129">
        <v>4</v>
      </c>
      <c r="X36" s="136">
        <v>84</v>
      </c>
      <c r="Y36" s="129">
        <v>49</v>
      </c>
      <c r="Z36" s="22">
        <f t="shared" si="9"/>
        <v>8.1853533165223105E-2</v>
      </c>
      <c r="AA36" s="22">
        <f t="shared" si="10"/>
        <v>1.3096565306435697</v>
      </c>
      <c r="AB36" s="22">
        <f t="shared" si="7"/>
        <v>5.1119110223893794E-4</v>
      </c>
      <c r="AC36" s="22">
        <f t="shared" si="3"/>
        <v>8.1790576358230071E-3</v>
      </c>
      <c r="AD36" s="21"/>
      <c r="AE36" s="21"/>
      <c r="AF36" s="21"/>
      <c r="AG36" s="10"/>
      <c r="AH36" s="10"/>
      <c r="AI36" s="10"/>
      <c r="AJ36" s="10"/>
      <c r="AK36" s="10"/>
      <c r="AL36" s="10"/>
      <c r="AM36" s="10"/>
      <c r="AN36" s="10"/>
      <c r="AO36" s="10"/>
      <c r="AP36" s="10"/>
      <c r="AQ36" s="10"/>
      <c r="AR36" s="10"/>
      <c r="AS36" s="10"/>
      <c r="AT36" s="10"/>
      <c r="AU36" s="10"/>
      <c r="AV36" s="10"/>
      <c r="AW36" s="10"/>
      <c r="AX36" s="10"/>
      <c r="AY36" s="10"/>
      <c r="AZ36" s="10"/>
      <c r="BA36" s="10"/>
      <c r="BB36" s="10"/>
      <c r="BC36" s="10"/>
      <c r="BD36" s="10"/>
      <c r="BE36" s="10"/>
      <c r="BF36" s="10"/>
      <c r="BG36" s="10"/>
      <c r="BH36" s="10"/>
      <c r="BI36" s="10"/>
      <c r="BJ36" s="10"/>
      <c r="BK36" s="10"/>
      <c r="BL36" s="10"/>
      <c r="BM36" s="10"/>
      <c r="BN36" s="10"/>
      <c r="BO36" s="10"/>
      <c r="BP36" s="10"/>
      <c r="BQ36" s="10"/>
      <c r="BR36" s="10"/>
      <c r="BS36" s="10"/>
      <c r="BT36" s="10"/>
      <c r="BU36" s="10"/>
      <c r="BV36" s="10"/>
      <c r="BW36" s="10"/>
      <c r="BX36" s="10"/>
      <c r="BY36" s="10"/>
      <c r="BZ36" s="10"/>
      <c r="CA36" s="10"/>
      <c r="CB36" s="10"/>
      <c r="CC36" s="10"/>
      <c r="CD36" s="10"/>
      <c r="CE36" s="10"/>
      <c r="CF36" s="10"/>
      <c r="CG36" s="10"/>
      <c r="CH36" s="10"/>
      <c r="CI36" s="10"/>
      <c r="CJ36" s="10"/>
      <c r="CK36" s="10"/>
      <c r="CL36" s="19"/>
      <c r="CM36" s="19"/>
      <c r="CN36" s="19"/>
      <c r="CO36" s="19"/>
      <c r="CP36" s="19"/>
      <c r="CQ36" s="19"/>
      <c r="CR36" s="19"/>
      <c r="CS36" s="19"/>
      <c r="CT36" s="19"/>
      <c r="CU36" s="19"/>
      <c r="CV36" s="19"/>
      <c r="CW36" s="19"/>
      <c r="CX36" s="19"/>
      <c r="CY36" s="19"/>
      <c r="CZ36" s="19"/>
      <c r="DA36" s="19"/>
      <c r="DB36" s="19"/>
    </row>
    <row r="37" spans="1:106" s="10" customFormat="1" ht="74.25" customHeight="1" thickBot="1">
      <c r="E37" s="268">
        <v>33</v>
      </c>
      <c r="F37" s="280" t="s">
        <v>254</v>
      </c>
      <c r="G37" s="270" t="s">
        <v>255</v>
      </c>
      <c r="H37" s="6" t="s">
        <v>70</v>
      </c>
      <c r="I37" s="113"/>
      <c r="J37" s="132">
        <v>5039</v>
      </c>
      <c r="K37" s="132">
        <v>5523.2883849999998</v>
      </c>
      <c r="L37" s="285" t="s">
        <v>256</v>
      </c>
      <c r="M37" s="119">
        <v>4</v>
      </c>
      <c r="N37" s="132">
        <v>5105</v>
      </c>
      <c r="O37" s="246">
        <v>50000</v>
      </c>
      <c r="P37" s="250">
        <v>1081937</v>
      </c>
      <c r="Q37" s="131">
        <v>4.9000000000000004</v>
      </c>
      <c r="R37" s="131">
        <v>7.31</v>
      </c>
      <c r="S37" s="131" t="s">
        <v>68</v>
      </c>
      <c r="T37" s="131">
        <v>7.43</v>
      </c>
      <c r="U37" s="132">
        <v>28</v>
      </c>
      <c r="V37" s="133">
        <v>4</v>
      </c>
      <c r="W37" s="132">
        <v>3</v>
      </c>
      <c r="X37" s="133">
        <v>96</v>
      </c>
      <c r="Y37" s="132">
        <v>31</v>
      </c>
      <c r="Z37" s="22">
        <f t="shared" si="9"/>
        <v>3.1871438294508336E-2</v>
      </c>
      <c r="AA37" s="22">
        <f t="shared" si="10"/>
        <v>0.12748575317803335</v>
      </c>
      <c r="AB37" s="22">
        <f t="shared" si="7"/>
        <v>1.9904327940033404E-4</v>
      </c>
      <c r="AC37" s="22">
        <f t="shared" si="3"/>
        <v>7.9617311760133618E-4</v>
      </c>
      <c r="AD37" s="21"/>
      <c r="AE37" s="21"/>
      <c r="AF37" s="21"/>
    </row>
    <row r="38" spans="1:106" s="56" customFormat="1" ht="74.25" customHeight="1" thickBot="1">
      <c r="A38" s="54"/>
      <c r="B38" s="54"/>
      <c r="C38" s="87"/>
      <c r="D38" s="87"/>
      <c r="E38" s="310" t="s">
        <v>79</v>
      </c>
      <c r="F38" s="311"/>
      <c r="G38" s="110" t="s">
        <v>65</v>
      </c>
      <c r="H38" s="57" t="s">
        <v>65</v>
      </c>
      <c r="I38" s="123" t="s">
        <v>65</v>
      </c>
      <c r="J38" s="244">
        <v>145871</v>
      </c>
      <c r="K38" s="146">
        <v>173299</v>
      </c>
      <c r="L38" s="288" t="s">
        <v>65</v>
      </c>
      <c r="M38" s="123" t="s">
        <v>65</v>
      </c>
      <c r="N38" s="146">
        <v>102320</v>
      </c>
      <c r="O38" s="146" t="s">
        <v>65</v>
      </c>
      <c r="P38" s="252" t="s">
        <v>68</v>
      </c>
      <c r="Q38" s="144">
        <v>9.06</v>
      </c>
      <c r="R38" s="145">
        <v>19.809999999999999</v>
      </c>
      <c r="S38" s="144">
        <v>66.39</v>
      </c>
      <c r="T38" s="144">
        <v>76.25</v>
      </c>
      <c r="U38" s="146">
        <v>950</v>
      </c>
      <c r="V38" s="147">
        <v>23.601413267104828</v>
      </c>
      <c r="W38" s="146">
        <v>89</v>
      </c>
      <c r="X38" s="147">
        <f>100-V38</f>
        <v>76.398586732895168</v>
      </c>
      <c r="Y38" s="147">
        <v>1039</v>
      </c>
      <c r="Z38" s="24"/>
      <c r="AA38" s="24">
        <f>SUM(AA31:AA37)</f>
        <v>23.601413267104828</v>
      </c>
      <c r="AB38" s="24"/>
      <c r="AC38" s="24"/>
      <c r="AD38" s="55"/>
      <c r="AE38" s="55"/>
      <c r="AF38" s="55"/>
      <c r="AG38" s="54"/>
      <c r="AH38" s="54"/>
      <c r="AI38" s="54"/>
      <c r="AJ38" s="54"/>
      <c r="AK38" s="54"/>
      <c r="AL38" s="54"/>
      <c r="AM38" s="54"/>
      <c r="AN38" s="54"/>
      <c r="AO38" s="54"/>
      <c r="AP38" s="54"/>
      <c r="AQ38" s="54"/>
      <c r="AR38" s="54"/>
      <c r="AS38" s="54"/>
      <c r="AT38" s="54"/>
      <c r="AU38" s="54"/>
      <c r="AV38" s="54"/>
      <c r="AW38" s="54"/>
      <c r="AX38" s="54"/>
      <c r="AY38" s="54"/>
      <c r="AZ38" s="54"/>
      <c r="BA38" s="54"/>
      <c r="BB38" s="54"/>
      <c r="BC38" s="54"/>
      <c r="BD38" s="54"/>
      <c r="BE38" s="54"/>
      <c r="BF38" s="54"/>
      <c r="BG38" s="54"/>
      <c r="BH38" s="54"/>
      <c r="BI38" s="54"/>
      <c r="BJ38" s="54"/>
      <c r="BK38" s="54"/>
      <c r="BL38" s="54"/>
      <c r="BM38" s="54"/>
      <c r="BN38" s="54"/>
      <c r="BO38" s="54"/>
      <c r="BP38" s="54"/>
      <c r="BQ38" s="54"/>
      <c r="BR38" s="54"/>
      <c r="BS38" s="54"/>
      <c r="BT38" s="54"/>
      <c r="BU38" s="54"/>
      <c r="BV38" s="54"/>
      <c r="BW38" s="54"/>
      <c r="BX38" s="54"/>
      <c r="BY38" s="54"/>
      <c r="BZ38" s="54"/>
      <c r="CA38" s="54"/>
      <c r="CB38" s="54"/>
      <c r="CC38" s="54"/>
      <c r="CD38" s="54"/>
      <c r="CE38" s="54"/>
      <c r="CF38" s="54"/>
      <c r="CG38" s="54"/>
      <c r="CH38" s="54"/>
      <c r="CI38" s="54"/>
      <c r="CJ38" s="54"/>
      <c r="CK38" s="54"/>
    </row>
    <row r="39" spans="1:106" s="19" customFormat="1" ht="74.25" customHeight="1" thickBot="1">
      <c r="A39" s="10"/>
      <c r="B39" s="10"/>
      <c r="C39" s="9"/>
      <c r="D39" s="9"/>
      <c r="E39" s="265">
        <v>34</v>
      </c>
      <c r="F39" s="277" t="s">
        <v>80</v>
      </c>
      <c r="G39" s="267" t="s">
        <v>81</v>
      </c>
      <c r="H39" s="16" t="s">
        <v>73</v>
      </c>
      <c r="I39" s="112" t="s">
        <v>65</v>
      </c>
      <c r="J39" s="129">
        <v>169028</v>
      </c>
      <c r="K39" s="129">
        <v>190238.52067999999</v>
      </c>
      <c r="L39" s="284" t="s">
        <v>82</v>
      </c>
      <c r="M39" s="118">
        <v>39</v>
      </c>
      <c r="N39" s="129">
        <v>50024</v>
      </c>
      <c r="O39" s="135">
        <v>500000</v>
      </c>
      <c r="P39" s="249">
        <v>3802945</v>
      </c>
      <c r="Q39" s="128">
        <v>12.17</v>
      </c>
      <c r="R39" s="128">
        <v>19.420000000000002</v>
      </c>
      <c r="S39" s="128">
        <v>68.48</v>
      </c>
      <c r="T39" s="128">
        <v>279.66000000000003</v>
      </c>
      <c r="U39" s="129">
        <v>399</v>
      </c>
      <c r="V39" s="130">
        <v>50</v>
      </c>
      <c r="W39" s="129">
        <v>8</v>
      </c>
      <c r="X39" s="130">
        <v>50</v>
      </c>
      <c r="Y39" s="129">
        <v>407</v>
      </c>
      <c r="Z39" s="22">
        <f>K39/$K$45</f>
        <v>0.13447095228513298</v>
      </c>
      <c r="AA39" s="22">
        <f t="shared" si="10"/>
        <v>6.723547614256649</v>
      </c>
      <c r="AB39" s="26">
        <f>K39/$K$102</f>
        <v>6.8556440267088219E-3</v>
      </c>
      <c r="AC39" s="22">
        <f>AB39*V39</f>
        <v>0.34278220133544107</v>
      </c>
      <c r="AD39" s="21"/>
      <c r="AE39" s="21"/>
      <c r="AF39" s="21"/>
      <c r="AG39" s="10"/>
      <c r="AH39" s="10"/>
      <c r="AI39" s="10"/>
      <c r="AJ39" s="10"/>
      <c r="AK39" s="10"/>
      <c r="AL39" s="10"/>
      <c r="AM39" s="10"/>
      <c r="AN39" s="10"/>
      <c r="AO39" s="10"/>
      <c r="AP39" s="10"/>
      <c r="AQ39" s="10"/>
      <c r="AR39" s="10"/>
      <c r="AS39" s="10"/>
      <c r="AT39" s="10"/>
      <c r="AU39" s="10"/>
      <c r="AV39" s="10"/>
      <c r="AW39" s="10"/>
      <c r="AX39" s="10"/>
      <c r="AY39" s="10"/>
      <c r="AZ39" s="10"/>
      <c r="BA39" s="10"/>
      <c r="BB39" s="10"/>
      <c r="BC39" s="10"/>
      <c r="BD39" s="10"/>
      <c r="BE39" s="10"/>
      <c r="BF39" s="10"/>
      <c r="BG39" s="10"/>
      <c r="BH39" s="10"/>
      <c r="BI39" s="10"/>
      <c r="BJ39" s="10"/>
      <c r="BK39" s="10"/>
      <c r="BL39" s="10"/>
      <c r="BM39" s="10"/>
      <c r="BN39" s="10"/>
      <c r="BO39" s="10"/>
      <c r="BP39" s="10"/>
      <c r="BQ39" s="10"/>
      <c r="BR39" s="10"/>
      <c r="BS39" s="10"/>
      <c r="BT39" s="10"/>
      <c r="BU39" s="10"/>
      <c r="BV39" s="10"/>
      <c r="BW39" s="10"/>
      <c r="BX39" s="10"/>
      <c r="BY39" s="10"/>
      <c r="BZ39" s="10"/>
      <c r="CA39" s="10"/>
      <c r="CB39" s="10"/>
      <c r="CC39" s="10"/>
      <c r="CD39" s="10"/>
      <c r="CE39" s="10"/>
      <c r="CF39" s="10"/>
      <c r="CG39" s="10"/>
      <c r="CH39" s="10"/>
      <c r="CI39" s="10"/>
      <c r="CJ39" s="10"/>
      <c r="CK39" s="10"/>
    </row>
    <row r="40" spans="1:106" s="10" customFormat="1" ht="74.25" customHeight="1" thickBot="1">
      <c r="C40" s="9"/>
      <c r="D40" s="9"/>
      <c r="E40" s="268">
        <v>35</v>
      </c>
      <c r="F40" s="269" t="s">
        <v>83</v>
      </c>
      <c r="G40" s="270" t="s">
        <v>84</v>
      </c>
      <c r="H40" s="6" t="s">
        <v>73</v>
      </c>
      <c r="I40" s="113" t="s">
        <v>65</v>
      </c>
      <c r="J40" s="132">
        <v>483009.909331</v>
      </c>
      <c r="K40" s="132">
        <v>540769.33534600004</v>
      </c>
      <c r="L40" s="285" t="s">
        <v>85</v>
      </c>
      <c r="M40" s="119">
        <v>25</v>
      </c>
      <c r="N40" s="132">
        <v>339341</v>
      </c>
      <c r="O40" s="246">
        <v>1500000</v>
      </c>
      <c r="P40" s="250">
        <v>1593587</v>
      </c>
      <c r="Q40" s="131">
        <v>11.64</v>
      </c>
      <c r="R40" s="131">
        <v>15.32</v>
      </c>
      <c r="S40" s="131">
        <v>42.59</v>
      </c>
      <c r="T40" s="131">
        <v>59.38</v>
      </c>
      <c r="U40" s="132">
        <v>1853</v>
      </c>
      <c r="V40" s="133">
        <v>13</v>
      </c>
      <c r="W40" s="132">
        <v>5</v>
      </c>
      <c r="X40" s="133">
        <v>87</v>
      </c>
      <c r="Y40" s="132">
        <v>1858</v>
      </c>
      <c r="Z40" s="22">
        <f t="shared" ref="Z40:Z44" si="11">K40/$K$45</f>
        <v>0.38224523209415368</v>
      </c>
      <c r="AA40" s="22">
        <f t="shared" si="10"/>
        <v>4.9691880172239982</v>
      </c>
      <c r="AB40" s="26">
        <f t="shared" ref="AB40:AB44" si="12">K40/$K$102</f>
        <v>1.9487757003368352E-2</v>
      </c>
      <c r="AC40" s="22">
        <f t="shared" ref="AC40:AC44" si="13">AB40*V40</f>
        <v>0.25334084104378857</v>
      </c>
      <c r="AD40" s="21"/>
      <c r="AE40" s="21"/>
      <c r="AF40" s="21"/>
    </row>
    <row r="41" spans="1:106" s="19" customFormat="1" ht="74.25" customHeight="1" thickBot="1">
      <c r="A41" s="10"/>
      <c r="B41" s="10"/>
      <c r="C41" s="9"/>
      <c r="D41" s="9"/>
      <c r="E41" s="265">
        <v>36</v>
      </c>
      <c r="F41" s="277" t="s">
        <v>86</v>
      </c>
      <c r="G41" s="267" t="s">
        <v>87</v>
      </c>
      <c r="H41" s="16" t="s">
        <v>73</v>
      </c>
      <c r="I41" s="112" t="s">
        <v>65</v>
      </c>
      <c r="J41" s="129">
        <v>143972</v>
      </c>
      <c r="K41" s="129">
        <v>165131.47936999999</v>
      </c>
      <c r="L41" s="284" t="s">
        <v>88</v>
      </c>
      <c r="M41" s="118">
        <v>25</v>
      </c>
      <c r="N41" s="129">
        <v>83369</v>
      </c>
      <c r="O41" s="135">
        <v>500000</v>
      </c>
      <c r="P41" s="249">
        <v>1980730</v>
      </c>
      <c r="Q41" s="128">
        <v>12.27</v>
      </c>
      <c r="R41" s="128">
        <v>20.96</v>
      </c>
      <c r="S41" s="128">
        <v>76.14</v>
      </c>
      <c r="T41" s="128">
        <v>97.88</v>
      </c>
      <c r="U41" s="129">
        <v>816</v>
      </c>
      <c r="V41" s="130">
        <v>68</v>
      </c>
      <c r="W41" s="129">
        <v>8</v>
      </c>
      <c r="X41" s="130">
        <v>32</v>
      </c>
      <c r="Y41" s="129">
        <v>824</v>
      </c>
      <c r="Z41" s="22">
        <f t="shared" si="11"/>
        <v>0.11672392743469839</v>
      </c>
      <c r="AA41" s="22">
        <f t="shared" si="10"/>
        <v>7.9372270655594903</v>
      </c>
      <c r="AB41" s="26">
        <f t="shared" si="12"/>
        <v>5.9508591431322493E-3</v>
      </c>
      <c r="AC41" s="22">
        <f t="shared" si="13"/>
        <v>0.40465842173299293</v>
      </c>
      <c r="AD41" s="21"/>
      <c r="AE41" s="21"/>
      <c r="AF41" s="21"/>
      <c r="AG41" s="10"/>
      <c r="AH41" s="10"/>
      <c r="AI41" s="10"/>
      <c r="AJ41" s="10"/>
      <c r="AK41" s="10"/>
      <c r="AL41" s="10"/>
      <c r="AM41" s="10"/>
      <c r="AN41" s="10"/>
      <c r="AO41" s="10"/>
      <c r="AP41" s="10"/>
      <c r="AQ41" s="10"/>
      <c r="AR41" s="10"/>
      <c r="AS41" s="10"/>
      <c r="AT41" s="10"/>
      <c r="AU41" s="10"/>
      <c r="AV41" s="10"/>
      <c r="AW41" s="10"/>
      <c r="AX41" s="10"/>
      <c r="AY41" s="10"/>
      <c r="AZ41" s="10"/>
      <c r="BA41" s="10"/>
      <c r="BB41" s="10"/>
      <c r="BC41" s="10"/>
      <c r="BD41" s="10"/>
      <c r="BE41" s="10"/>
      <c r="BF41" s="10"/>
      <c r="BG41" s="10"/>
      <c r="BH41" s="10"/>
      <c r="BI41" s="10"/>
      <c r="BJ41" s="10"/>
      <c r="BK41" s="10"/>
      <c r="BL41" s="10"/>
      <c r="BM41" s="10"/>
      <c r="BN41" s="10"/>
      <c r="BO41" s="10"/>
      <c r="BP41" s="10"/>
      <c r="BQ41" s="10"/>
      <c r="BR41" s="10"/>
      <c r="BS41" s="10"/>
      <c r="BT41" s="10"/>
      <c r="BU41" s="10"/>
      <c r="BV41" s="10"/>
      <c r="BW41" s="10"/>
      <c r="BX41" s="10"/>
      <c r="BY41" s="10"/>
      <c r="BZ41" s="10"/>
      <c r="CA41" s="10"/>
      <c r="CB41" s="10"/>
      <c r="CC41" s="10"/>
      <c r="CD41" s="10"/>
      <c r="CE41" s="10"/>
      <c r="CF41" s="10"/>
      <c r="CG41" s="10"/>
      <c r="CH41" s="10"/>
      <c r="CI41" s="10"/>
      <c r="CJ41" s="10"/>
      <c r="CK41" s="10"/>
    </row>
    <row r="42" spans="1:106" s="10" customFormat="1" ht="74.25" customHeight="1" thickBot="1">
      <c r="C42" s="9"/>
      <c r="D42" s="9"/>
      <c r="E42" s="268">
        <v>37</v>
      </c>
      <c r="F42" s="269" t="s">
        <v>89</v>
      </c>
      <c r="G42" s="270" t="s">
        <v>58</v>
      </c>
      <c r="H42" s="6" t="s">
        <v>73</v>
      </c>
      <c r="I42" s="113" t="s">
        <v>65</v>
      </c>
      <c r="J42" s="132">
        <v>124800.25471199999</v>
      </c>
      <c r="K42" s="132">
        <v>149473.91647600001</v>
      </c>
      <c r="L42" s="285" t="s">
        <v>90</v>
      </c>
      <c r="M42" s="119">
        <v>23</v>
      </c>
      <c r="N42" s="132">
        <v>95544</v>
      </c>
      <c r="O42" s="246">
        <v>500000</v>
      </c>
      <c r="P42" s="250">
        <v>1564451</v>
      </c>
      <c r="Q42" s="131">
        <v>17.22</v>
      </c>
      <c r="R42" s="131">
        <v>21.11</v>
      </c>
      <c r="S42" s="131">
        <v>56.13</v>
      </c>
      <c r="T42" s="131">
        <v>56.45</v>
      </c>
      <c r="U42" s="132">
        <v>142</v>
      </c>
      <c r="V42" s="133">
        <v>5</v>
      </c>
      <c r="W42" s="132">
        <v>8</v>
      </c>
      <c r="X42" s="133">
        <v>95</v>
      </c>
      <c r="Y42" s="132">
        <v>150</v>
      </c>
      <c r="Z42" s="22">
        <f t="shared" si="11"/>
        <v>0.10565630881942238</v>
      </c>
      <c r="AA42" s="22">
        <f t="shared" si="10"/>
        <v>0.52828154409711192</v>
      </c>
      <c r="AB42" s="26">
        <f t="shared" si="12"/>
        <v>5.3866060300225777E-3</v>
      </c>
      <c r="AC42" s="22">
        <f t="shared" si="13"/>
        <v>2.6933030150112888E-2</v>
      </c>
      <c r="AD42" s="21"/>
      <c r="AE42" s="21"/>
      <c r="AF42" s="21"/>
    </row>
    <row r="43" spans="1:106" s="19" customFormat="1" ht="74.25" customHeight="1" thickBot="1">
      <c r="A43" s="10"/>
      <c r="B43" s="10"/>
      <c r="C43" s="9"/>
      <c r="D43" s="9"/>
      <c r="E43" s="265">
        <v>38</v>
      </c>
      <c r="F43" s="277" t="s">
        <v>91</v>
      </c>
      <c r="G43" s="267" t="s">
        <v>92</v>
      </c>
      <c r="H43" s="16" t="s">
        <v>73</v>
      </c>
      <c r="I43" s="112" t="s">
        <v>65</v>
      </c>
      <c r="J43" s="129">
        <v>54301.363869000001</v>
      </c>
      <c r="K43" s="129">
        <v>42331.575374</v>
      </c>
      <c r="L43" s="284" t="s">
        <v>93</v>
      </c>
      <c r="M43" s="118">
        <v>23</v>
      </c>
      <c r="N43" s="129">
        <v>41196</v>
      </c>
      <c r="O43" s="135">
        <v>500000</v>
      </c>
      <c r="P43" s="249">
        <v>1752094</v>
      </c>
      <c r="Q43" s="128">
        <v>11.83</v>
      </c>
      <c r="R43" s="128">
        <v>18.63</v>
      </c>
      <c r="S43" s="128">
        <v>70.489999999999995</v>
      </c>
      <c r="T43" s="128">
        <v>73.819999999999993</v>
      </c>
      <c r="U43" s="129">
        <v>69</v>
      </c>
      <c r="V43" s="130">
        <v>25</v>
      </c>
      <c r="W43" s="129">
        <v>5</v>
      </c>
      <c r="X43" s="130">
        <v>75</v>
      </c>
      <c r="Y43" s="129">
        <v>74</v>
      </c>
      <c r="Z43" s="22">
        <f t="shared" si="11"/>
        <v>2.9922264071043682E-2</v>
      </c>
      <c r="AA43" s="22">
        <f t="shared" si="10"/>
        <v>0.74805660177609201</v>
      </c>
      <c r="AB43" s="26">
        <f t="shared" si="12"/>
        <v>1.5255070887672622E-3</v>
      </c>
      <c r="AC43" s="22">
        <f t="shared" si="13"/>
        <v>3.8137677219181557E-2</v>
      </c>
      <c r="AD43" s="21"/>
      <c r="AE43" s="21"/>
      <c r="AF43" s="21"/>
      <c r="AG43" s="10"/>
      <c r="AH43" s="10"/>
      <c r="AI43" s="10"/>
      <c r="AJ43" s="10"/>
      <c r="AK43" s="10"/>
      <c r="AL43" s="10"/>
      <c r="AM43" s="10"/>
      <c r="AN43" s="10"/>
      <c r="AO43" s="10"/>
      <c r="AP43" s="10"/>
      <c r="AQ43" s="10"/>
      <c r="AR43" s="10"/>
      <c r="AS43" s="10"/>
      <c r="AT43" s="10"/>
      <c r="AU43" s="10"/>
      <c r="AV43" s="10"/>
      <c r="AW43" s="10"/>
      <c r="AX43" s="10"/>
      <c r="AY43" s="10"/>
      <c r="AZ43" s="10"/>
      <c r="BA43" s="10"/>
      <c r="BB43" s="10"/>
      <c r="BC43" s="10"/>
      <c r="BD43" s="10"/>
      <c r="BE43" s="10"/>
      <c r="BF43" s="10"/>
      <c r="BG43" s="10"/>
      <c r="BH43" s="10"/>
      <c r="BI43" s="10"/>
      <c r="BJ43" s="10"/>
      <c r="BK43" s="10"/>
      <c r="BL43" s="10"/>
      <c r="BM43" s="10"/>
      <c r="BN43" s="10"/>
      <c r="BO43" s="10"/>
      <c r="BP43" s="10"/>
      <c r="BQ43" s="10"/>
      <c r="BR43" s="10"/>
      <c r="BS43" s="10"/>
      <c r="BT43" s="10"/>
      <c r="BU43" s="10"/>
      <c r="BV43" s="10"/>
      <c r="BW43" s="10"/>
      <c r="BX43" s="10"/>
      <c r="BY43" s="10"/>
      <c r="BZ43" s="10"/>
      <c r="CA43" s="10"/>
      <c r="CB43" s="10"/>
      <c r="CC43" s="10"/>
      <c r="CD43" s="10"/>
      <c r="CE43" s="10"/>
      <c r="CF43" s="10"/>
      <c r="CG43" s="10"/>
      <c r="CH43" s="10"/>
      <c r="CI43" s="10"/>
      <c r="CJ43" s="10"/>
      <c r="CK43" s="10"/>
    </row>
    <row r="44" spans="1:106" s="10" customFormat="1" ht="74.25" customHeight="1" thickBot="1">
      <c r="C44" s="9"/>
      <c r="D44" s="9"/>
      <c r="E44" s="268">
        <v>39</v>
      </c>
      <c r="F44" s="280" t="s">
        <v>249</v>
      </c>
      <c r="G44" s="270" t="s">
        <v>250</v>
      </c>
      <c r="H44" s="6" t="s">
        <v>73</v>
      </c>
      <c r="I44" s="113"/>
      <c r="J44" s="132" t="s">
        <v>68</v>
      </c>
      <c r="K44" s="132">
        <v>326773.5</v>
      </c>
      <c r="L44" s="285" t="s">
        <v>248</v>
      </c>
      <c r="M44" s="119">
        <v>4</v>
      </c>
      <c r="N44" s="132">
        <v>300000</v>
      </c>
      <c r="O44" s="246" t="s">
        <v>68</v>
      </c>
      <c r="P44" s="250">
        <v>1089245</v>
      </c>
      <c r="Q44" s="131">
        <v>4.01</v>
      </c>
      <c r="R44" s="131">
        <v>7.02</v>
      </c>
      <c r="S44" s="131" t="s">
        <v>68</v>
      </c>
      <c r="T44" s="131">
        <v>8.93</v>
      </c>
      <c r="U44" s="132">
        <v>0</v>
      </c>
      <c r="V44" s="133">
        <v>0</v>
      </c>
      <c r="W44" s="132">
        <v>11</v>
      </c>
      <c r="X44" s="133">
        <v>0</v>
      </c>
      <c r="Y44" s="132">
        <v>11</v>
      </c>
      <c r="Z44" s="22">
        <f t="shared" si="11"/>
        <v>0.23098131529554902</v>
      </c>
      <c r="AA44" s="22">
        <f t="shared" si="10"/>
        <v>0</v>
      </c>
      <c r="AB44" s="26">
        <f t="shared" si="12"/>
        <v>1.1775968323103422E-2</v>
      </c>
      <c r="AC44" s="22">
        <f t="shared" si="13"/>
        <v>0</v>
      </c>
      <c r="AD44" s="21"/>
      <c r="AE44" s="21"/>
      <c r="AF44" s="21"/>
    </row>
    <row r="45" spans="1:106" s="56" customFormat="1" ht="74.25" customHeight="1" thickBot="1">
      <c r="A45" s="54"/>
      <c r="B45" s="54"/>
      <c r="C45" s="87"/>
      <c r="D45" s="87"/>
      <c r="E45" s="306" t="s">
        <v>97</v>
      </c>
      <c r="F45" s="307"/>
      <c r="G45" s="110" t="s">
        <v>68</v>
      </c>
      <c r="H45" s="57" t="s">
        <v>68</v>
      </c>
      <c r="I45" s="123"/>
      <c r="J45" s="146">
        <v>1280272.527912</v>
      </c>
      <c r="K45" s="146">
        <v>1414718.3272459998</v>
      </c>
      <c r="L45" s="146" t="s">
        <v>68</v>
      </c>
      <c r="M45" s="124" t="s">
        <v>68</v>
      </c>
      <c r="N45" s="146">
        <v>909474</v>
      </c>
      <c r="O45" s="146" t="s">
        <v>68</v>
      </c>
      <c r="P45" s="253" t="s">
        <v>65</v>
      </c>
      <c r="Q45" s="145">
        <v>11.52</v>
      </c>
      <c r="R45" s="145">
        <v>17.079999999999998</v>
      </c>
      <c r="S45" s="145">
        <v>62.77</v>
      </c>
      <c r="T45" s="144">
        <v>96.02</v>
      </c>
      <c r="U45" s="146">
        <v>3279</v>
      </c>
      <c r="V45" s="146">
        <v>20.906300842913343</v>
      </c>
      <c r="W45" s="146">
        <v>45</v>
      </c>
      <c r="X45" s="146">
        <f>100-V45</f>
        <v>79.093699157086661</v>
      </c>
      <c r="Y45" s="147">
        <v>3324</v>
      </c>
      <c r="Z45" s="24"/>
      <c r="AA45" s="24">
        <f>SUM(AA39:AA44)</f>
        <v>20.906300842913343</v>
      </c>
      <c r="AB45" s="24"/>
      <c r="AC45" s="24"/>
      <c r="AD45" s="55"/>
      <c r="AE45" s="55"/>
      <c r="AF45" s="55"/>
      <c r="AG45" s="54"/>
      <c r="AH45" s="54"/>
      <c r="AI45" s="54"/>
      <c r="AJ45" s="54"/>
      <c r="AK45" s="54"/>
      <c r="AL45" s="54"/>
      <c r="AM45" s="54"/>
      <c r="AN45" s="54"/>
      <c r="AO45" s="54"/>
      <c r="AP45" s="54"/>
      <c r="AQ45" s="54"/>
      <c r="AR45" s="54"/>
      <c r="AS45" s="54"/>
      <c r="AT45" s="54"/>
      <c r="AU45" s="54"/>
      <c r="AV45" s="54"/>
      <c r="AW45" s="54"/>
      <c r="AX45" s="54"/>
      <c r="AY45" s="54"/>
      <c r="AZ45" s="54"/>
      <c r="BA45" s="54"/>
      <c r="BB45" s="54"/>
      <c r="BC45" s="54"/>
      <c r="BD45" s="54"/>
      <c r="BE45" s="54"/>
      <c r="BF45" s="54"/>
      <c r="BG45" s="54"/>
      <c r="BH45" s="54"/>
      <c r="BI45" s="54"/>
      <c r="BJ45" s="54"/>
      <c r="BK45" s="54"/>
      <c r="BL45" s="54"/>
      <c r="BM45" s="54"/>
      <c r="BN45" s="54"/>
      <c r="BO45" s="54"/>
      <c r="BP45" s="54"/>
      <c r="BQ45" s="54"/>
      <c r="BR45" s="54"/>
      <c r="BS45" s="54"/>
      <c r="BT45" s="54"/>
      <c r="BU45" s="54"/>
      <c r="BV45" s="54"/>
      <c r="BW45" s="54"/>
      <c r="BX45" s="54"/>
      <c r="BY45" s="54"/>
      <c r="BZ45" s="54"/>
      <c r="CA45" s="54"/>
      <c r="CB45" s="54"/>
      <c r="CC45" s="54"/>
      <c r="CD45" s="54"/>
      <c r="CE45" s="54"/>
      <c r="CF45" s="54"/>
      <c r="CG45" s="54"/>
      <c r="CH45" s="54"/>
      <c r="CI45" s="54"/>
      <c r="CJ45" s="54"/>
      <c r="CK45" s="54"/>
    </row>
    <row r="46" spans="1:106" s="19" customFormat="1" ht="74.25" customHeight="1" thickBot="1">
      <c r="A46" s="10"/>
      <c r="B46" s="10"/>
      <c r="C46" s="9"/>
      <c r="D46" s="9"/>
      <c r="E46" s="265">
        <v>40</v>
      </c>
      <c r="F46" s="277" t="s">
        <v>98</v>
      </c>
      <c r="G46" s="267" t="s">
        <v>19</v>
      </c>
      <c r="H46" s="16" t="s">
        <v>99</v>
      </c>
      <c r="I46" s="112"/>
      <c r="J46" s="129">
        <v>51144.404667000003</v>
      </c>
      <c r="K46" s="129">
        <v>63853.899776999999</v>
      </c>
      <c r="L46" s="284" t="s">
        <v>100</v>
      </c>
      <c r="M46" s="118">
        <v>26</v>
      </c>
      <c r="N46" s="129">
        <v>36474</v>
      </c>
      <c r="O46" s="135">
        <v>500000</v>
      </c>
      <c r="P46" s="249">
        <v>1756646</v>
      </c>
      <c r="Q46" s="128">
        <v>13.08</v>
      </c>
      <c r="R46" s="128">
        <v>25.26</v>
      </c>
      <c r="S46" s="128">
        <v>68.430000000000007</v>
      </c>
      <c r="T46" s="128">
        <v>75.34</v>
      </c>
      <c r="U46" s="129">
        <v>35</v>
      </c>
      <c r="V46" s="130">
        <v>10</v>
      </c>
      <c r="W46" s="129">
        <v>5</v>
      </c>
      <c r="X46" s="130">
        <v>90</v>
      </c>
      <c r="Y46" s="129">
        <v>40</v>
      </c>
      <c r="Z46" s="22">
        <v>1</v>
      </c>
      <c r="AA46" s="22">
        <f>V46*Z46</f>
        <v>10</v>
      </c>
      <c r="AB46" s="22">
        <f>K48/$K$102</f>
        <v>2.1703860423566345E-3</v>
      </c>
      <c r="AC46" s="22">
        <f>AB46*V46</f>
        <v>2.1703860423566347E-2</v>
      </c>
      <c r="AD46" s="21"/>
      <c r="AE46" s="21"/>
      <c r="AF46" s="21"/>
      <c r="AG46" s="10"/>
      <c r="AH46" s="10"/>
      <c r="AI46" s="10"/>
      <c r="AJ46" s="10"/>
      <c r="AK46" s="10"/>
      <c r="AL46" s="10"/>
      <c r="AM46" s="10"/>
      <c r="AN46" s="10"/>
      <c r="AO46" s="10"/>
      <c r="AP46" s="10"/>
      <c r="AQ46" s="10"/>
      <c r="AR46" s="10"/>
      <c r="AS46" s="10"/>
      <c r="AT46" s="10"/>
      <c r="AU46" s="10"/>
      <c r="AV46" s="10"/>
      <c r="AW46" s="10"/>
      <c r="AX46" s="10"/>
      <c r="AY46" s="10"/>
      <c r="AZ46" s="10"/>
      <c r="BA46" s="10"/>
      <c r="BB46" s="10"/>
      <c r="BC46" s="10"/>
      <c r="BD46" s="10"/>
      <c r="BE46" s="10"/>
      <c r="BF46" s="10"/>
      <c r="BG46" s="10"/>
      <c r="BH46" s="10"/>
      <c r="BI46" s="10"/>
      <c r="BJ46" s="10"/>
      <c r="BK46" s="10"/>
      <c r="BL46" s="10"/>
      <c r="BM46" s="10"/>
      <c r="BN46" s="10"/>
      <c r="BO46" s="10"/>
      <c r="BP46" s="10"/>
      <c r="BQ46" s="10"/>
      <c r="BR46" s="10"/>
      <c r="BS46" s="10"/>
      <c r="BT46" s="10"/>
      <c r="BU46" s="10"/>
      <c r="BV46" s="10"/>
      <c r="BW46" s="10"/>
      <c r="BX46" s="10"/>
      <c r="BY46" s="10"/>
      <c r="BZ46" s="10"/>
      <c r="CA46" s="10"/>
      <c r="CB46" s="10"/>
      <c r="CC46" s="10"/>
      <c r="CD46" s="10"/>
      <c r="CE46" s="10"/>
      <c r="CF46" s="10"/>
      <c r="CG46" s="10"/>
      <c r="CH46" s="10"/>
      <c r="CI46" s="10"/>
      <c r="CJ46" s="10"/>
      <c r="CK46" s="10"/>
    </row>
    <row r="47" spans="1:106" s="56" customFormat="1" ht="74.25" customHeight="1" thickBot="1">
      <c r="A47" s="54"/>
      <c r="B47" s="54"/>
      <c r="C47" s="87"/>
      <c r="D47" s="87"/>
      <c r="E47" s="312" t="s">
        <v>101</v>
      </c>
      <c r="F47" s="313"/>
      <c r="G47" s="110" t="s">
        <v>68</v>
      </c>
      <c r="H47" s="57" t="s">
        <v>68</v>
      </c>
      <c r="I47" s="123"/>
      <c r="J47" s="146">
        <v>51144.404667000003</v>
      </c>
      <c r="K47" s="146">
        <v>63853.899776999999</v>
      </c>
      <c r="L47" s="146" t="s">
        <v>68</v>
      </c>
      <c r="M47" s="117" t="s">
        <v>65</v>
      </c>
      <c r="N47" s="146">
        <v>36474</v>
      </c>
      <c r="O47" s="146" t="s">
        <v>68</v>
      </c>
      <c r="P47" s="253" t="s">
        <v>65</v>
      </c>
      <c r="Q47" s="145">
        <v>13.08</v>
      </c>
      <c r="R47" s="145">
        <v>25.26</v>
      </c>
      <c r="S47" s="145">
        <v>68.430000000000007</v>
      </c>
      <c r="T47" s="144">
        <v>75.34</v>
      </c>
      <c r="U47" s="146">
        <v>35</v>
      </c>
      <c r="V47" s="146">
        <v>10</v>
      </c>
      <c r="W47" s="146">
        <v>5</v>
      </c>
      <c r="X47" s="146">
        <v>90</v>
      </c>
      <c r="Y47" s="146">
        <v>40</v>
      </c>
      <c r="Z47" s="24"/>
      <c r="AA47" s="24">
        <v>10</v>
      </c>
      <c r="AB47" s="24"/>
      <c r="AC47" s="24"/>
      <c r="AD47" s="55"/>
      <c r="AE47" s="55"/>
      <c r="AF47" s="55"/>
      <c r="AG47" s="54"/>
      <c r="AH47" s="54"/>
      <c r="AI47" s="54"/>
      <c r="AJ47" s="54"/>
      <c r="AK47" s="54"/>
      <c r="AL47" s="54"/>
      <c r="AM47" s="54"/>
      <c r="AN47" s="54"/>
      <c r="AO47" s="54"/>
      <c r="AP47" s="54"/>
      <c r="AQ47" s="54"/>
      <c r="AR47" s="54"/>
      <c r="AS47" s="54"/>
      <c r="AT47" s="54"/>
      <c r="AU47" s="54"/>
      <c r="AV47" s="54"/>
      <c r="AW47" s="54"/>
      <c r="AX47" s="54"/>
      <c r="AY47" s="54"/>
      <c r="AZ47" s="54"/>
      <c r="BA47" s="54"/>
      <c r="BB47" s="54"/>
      <c r="BC47" s="54"/>
      <c r="BD47" s="54"/>
      <c r="BE47" s="54"/>
      <c r="BF47" s="54"/>
      <c r="BG47" s="54"/>
      <c r="BH47" s="54"/>
      <c r="BI47" s="54"/>
      <c r="BJ47" s="54"/>
      <c r="BK47" s="54"/>
      <c r="BL47" s="54"/>
      <c r="BM47" s="54"/>
      <c r="BN47" s="54"/>
      <c r="BO47" s="54"/>
      <c r="BP47" s="54"/>
      <c r="BQ47" s="54"/>
      <c r="BR47" s="54"/>
      <c r="BS47" s="54"/>
      <c r="BT47" s="54"/>
      <c r="BU47" s="54"/>
      <c r="BV47" s="54"/>
      <c r="BW47" s="54"/>
      <c r="BX47" s="54"/>
      <c r="BY47" s="54"/>
      <c r="BZ47" s="54"/>
      <c r="CA47" s="54"/>
      <c r="CB47" s="54"/>
      <c r="CC47" s="54"/>
      <c r="CD47" s="54"/>
      <c r="CE47" s="54"/>
      <c r="CF47" s="54"/>
      <c r="CG47" s="54"/>
      <c r="CH47" s="54"/>
      <c r="CI47" s="54"/>
      <c r="CJ47" s="54"/>
      <c r="CK47" s="54"/>
    </row>
    <row r="48" spans="1:106" s="19" customFormat="1" ht="74.25" customHeight="1" thickBot="1">
      <c r="A48" s="10"/>
      <c r="B48" s="10"/>
      <c r="C48" s="9"/>
      <c r="D48" s="9"/>
      <c r="E48" s="265">
        <v>41</v>
      </c>
      <c r="F48" s="277" t="s">
        <v>102</v>
      </c>
      <c r="G48" s="267" t="s">
        <v>103</v>
      </c>
      <c r="H48" s="16" t="s">
        <v>104</v>
      </c>
      <c r="I48" s="112"/>
      <c r="J48" s="129">
        <v>39559.714124999999</v>
      </c>
      <c r="K48" s="129">
        <v>60226.439469999998</v>
      </c>
      <c r="L48" s="284" t="s">
        <v>105</v>
      </c>
      <c r="M48" s="118">
        <v>62</v>
      </c>
      <c r="N48" s="129">
        <v>7723</v>
      </c>
      <c r="O48" s="135">
        <v>50000</v>
      </c>
      <c r="P48" s="249">
        <v>7798322</v>
      </c>
      <c r="Q48" s="128">
        <v>22.07</v>
      </c>
      <c r="R48" s="128">
        <v>47.39</v>
      </c>
      <c r="S48" s="128">
        <v>98.12</v>
      </c>
      <c r="T48" s="128">
        <v>679.16</v>
      </c>
      <c r="U48" s="129">
        <v>70</v>
      </c>
      <c r="V48" s="130">
        <v>87</v>
      </c>
      <c r="W48" s="129">
        <v>2</v>
      </c>
      <c r="X48" s="130">
        <v>13</v>
      </c>
      <c r="Y48" s="129">
        <v>72</v>
      </c>
      <c r="Z48" s="22">
        <f t="shared" ref="Z48:Z79" si="14">K48/$K$101</f>
        <v>2.6251791255627273E-2</v>
      </c>
      <c r="AA48" s="22">
        <f>Z48*V48</f>
        <v>2.2839058392395728</v>
      </c>
      <c r="AB48" s="22">
        <f t="shared" ref="AB48:AB79" si="15">K48/$K$102</f>
        <v>2.1703860423566345E-3</v>
      </c>
      <c r="AC48" s="22">
        <f>AB48*V48</f>
        <v>0.18882358568502722</v>
      </c>
      <c r="AD48" s="21"/>
      <c r="AE48" s="21"/>
      <c r="AF48" s="21"/>
      <c r="AG48" s="10"/>
      <c r="AH48" s="10"/>
      <c r="AI48" s="10"/>
      <c r="AJ48" s="10"/>
      <c r="AK48" s="10"/>
      <c r="AL48" s="10"/>
      <c r="AM48" s="10"/>
      <c r="AN48" s="10"/>
      <c r="AO48" s="10"/>
      <c r="AP48" s="10"/>
      <c r="AQ48" s="10"/>
      <c r="AR48" s="10"/>
      <c r="AS48" s="10"/>
      <c r="AT48" s="10"/>
      <c r="AU48" s="10"/>
      <c r="AV48" s="10"/>
      <c r="AW48" s="10"/>
      <c r="AX48" s="10"/>
      <c r="AY48" s="10"/>
      <c r="AZ48" s="10"/>
      <c r="BA48" s="10"/>
      <c r="BB48" s="10"/>
      <c r="BC48" s="10"/>
      <c r="BD48" s="10"/>
      <c r="BE48" s="10"/>
      <c r="BF48" s="10"/>
      <c r="BG48" s="10"/>
      <c r="BH48" s="10"/>
      <c r="BI48" s="10"/>
      <c r="BJ48" s="10"/>
      <c r="BK48" s="10"/>
      <c r="BL48" s="10"/>
      <c r="BM48" s="10"/>
      <c r="BN48" s="10"/>
      <c r="BO48" s="10"/>
      <c r="BP48" s="10"/>
      <c r="BQ48" s="10"/>
      <c r="BR48" s="10"/>
      <c r="BS48" s="10"/>
      <c r="BT48" s="10"/>
      <c r="BU48" s="10"/>
      <c r="BV48" s="10"/>
      <c r="BW48" s="10"/>
      <c r="BX48" s="10"/>
      <c r="BY48" s="10"/>
      <c r="BZ48" s="10"/>
      <c r="CA48" s="10"/>
      <c r="CB48" s="10"/>
      <c r="CC48" s="10"/>
      <c r="CD48" s="10"/>
      <c r="CE48" s="10"/>
      <c r="CF48" s="10"/>
      <c r="CG48" s="10"/>
      <c r="CH48" s="10"/>
      <c r="CI48" s="10"/>
      <c r="CJ48" s="10"/>
      <c r="CK48" s="10"/>
    </row>
    <row r="49" spans="1:89" s="10" customFormat="1" ht="74.25" customHeight="1" thickBot="1">
      <c r="C49" s="9"/>
      <c r="D49" s="9"/>
      <c r="E49" s="268">
        <v>42</v>
      </c>
      <c r="F49" s="269" t="s">
        <v>106</v>
      </c>
      <c r="G49" s="270" t="s">
        <v>107</v>
      </c>
      <c r="H49" s="6" t="s">
        <v>104</v>
      </c>
      <c r="I49" s="113"/>
      <c r="J49" s="132">
        <v>26795.828597</v>
      </c>
      <c r="K49" s="132">
        <v>37367.976643000002</v>
      </c>
      <c r="L49" s="285" t="s">
        <v>105</v>
      </c>
      <c r="M49" s="119">
        <v>62</v>
      </c>
      <c r="N49" s="132">
        <v>8178</v>
      </c>
      <c r="O49" s="246">
        <v>50000</v>
      </c>
      <c r="P49" s="250">
        <v>4569330</v>
      </c>
      <c r="Q49" s="131">
        <v>25.53</v>
      </c>
      <c r="R49" s="131">
        <v>55.21</v>
      </c>
      <c r="S49" s="131">
        <v>94.78</v>
      </c>
      <c r="T49" s="131">
        <v>357.18</v>
      </c>
      <c r="U49" s="132">
        <v>48</v>
      </c>
      <c r="V49" s="133">
        <v>12</v>
      </c>
      <c r="W49" s="132">
        <v>6</v>
      </c>
      <c r="X49" s="133">
        <v>88</v>
      </c>
      <c r="Y49" s="132">
        <v>54</v>
      </c>
      <c r="Z49" s="22">
        <f t="shared" si="14"/>
        <v>1.6288134100403456E-2</v>
      </c>
      <c r="AA49" s="22">
        <f t="shared" ref="AA49:AA100" si="16">Z49*V49</f>
        <v>0.19545760920484145</v>
      </c>
      <c r="AB49" s="22">
        <f t="shared" si="15"/>
        <v>1.3466333997292821E-3</v>
      </c>
      <c r="AC49" s="22">
        <f t="shared" ref="AC49:AC100" si="17">AB49*V49</f>
        <v>1.6159600796751383E-2</v>
      </c>
      <c r="AD49" s="21"/>
      <c r="AE49" s="21"/>
      <c r="AF49" s="21"/>
    </row>
    <row r="50" spans="1:89" s="19" customFormat="1" ht="74.25" customHeight="1" thickBot="1">
      <c r="A50" s="10"/>
      <c r="B50" s="10"/>
      <c r="C50" s="9"/>
      <c r="D50" s="9"/>
      <c r="E50" s="265">
        <v>43</v>
      </c>
      <c r="F50" s="277" t="s">
        <v>108</v>
      </c>
      <c r="G50" s="267" t="s">
        <v>84</v>
      </c>
      <c r="H50" s="16" t="s">
        <v>104</v>
      </c>
      <c r="I50" s="112"/>
      <c r="J50" s="129">
        <v>54960.788135000003</v>
      </c>
      <c r="K50" s="129">
        <v>65277.760449000001</v>
      </c>
      <c r="L50" s="284" t="s">
        <v>109</v>
      </c>
      <c r="M50" s="118">
        <v>62</v>
      </c>
      <c r="N50" s="129">
        <v>13793</v>
      </c>
      <c r="O50" s="135">
        <v>50000</v>
      </c>
      <c r="P50" s="249">
        <v>4732673</v>
      </c>
      <c r="Q50" s="128">
        <v>11.41</v>
      </c>
      <c r="R50" s="128">
        <v>21.23</v>
      </c>
      <c r="S50" s="128">
        <v>96.86</v>
      </c>
      <c r="T50" s="128">
        <v>374.09</v>
      </c>
      <c r="U50" s="129">
        <v>81</v>
      </c>
      <c r="V50" s="130">
        <v>15</v>
      </c>
      <c r="W50" s="129">
        <v>1</v>
      </c>
      <c r="X50" s="130">
        <v>85</v>
      </c>
      <c r="Y50" s="129">
        <v>82</v>
      </c>
      <c r="Z50" s="22">
        <f t="shared" si="14"/>
        <v>2.8453585435605864E-2</v>
      </c>
      <c r="AA50" s="22">
        <f t="shared" si="16"/>
        <v>0.42680378153408793</v>
      </c>
      <c r="AB50" s="22">
        <f t="shared" si="15"/>
        <v>2.3524209865566133E-3</v>
      </c>
      <c r="AC50" s="22">
        <f t="shared" si="17"/>
        <v>3.5286314798349198E-2</v>
      </c>
      <c r="AD50" s="21"/>
      <c r="AE50" s="21"/>
      <c r="AF50" s="21"/>
      <c r="AG50" s="10"/>
      <c r="AH50" s="10"/>
      <c r="AI50" s="10"/>
      <c r="AJ50" s="10"/>
      <c r="AK50" s="10"/>
      <c r="AL50" s="10"/>
      <c r="AM50" s="10"/>
      <c r="AN50" s="10"/>
      <c r="AO50" s="10"/>
      <c r="AP50" s="10"/>
      <c r="AQ50" s="10"/>
      <c r="AR50" s="10"/>
      <c r="AS50" s="10"/>
      <c r="AT50" s="10"/>
      <c r="AU50" s="10"/>
      <c r="AV50" s="10"/>
      <c r="AW50" s="10"/>
      <c r="AX50" s="10"/>
      <c r="AY50" s="10"/>
      <c r="AZ50" s="10"/>
      <c r="BA50" s="10"/>
      <c r="BB50" s="10"/>
      <c r="BC50" s="10"/>
      <c r="BD50" s="10"/>
      <c r="BE50" s="10"/>
      <c r="BF50" s="10"/>
      <c r="BG50" s="10"/>
      <c r="BH50" s="10"/>
      <c r="BI50" s="10"/>
      <c r="BJ50" s="10"/>
      <c r="BK50" s="10"/>
      <c r="BL50" s="10"/>
      <c r="BM50" s="10"/>
      <c r="BN50" s="10"/>
      <c r="BO50" s="10"/>
      <c r="BP50" s="10"/>
      <c r="BQ50" s="10"/>
      <c r="BR50" s="10"/>
      <c r="BS50" s="10"/>
      <c r="BT50" s="10"/>
      <c r="BU50" s="10"/>
      <c r="BV50" s="10"/>
      <c r="BW50" s="10"/>
      <c r="BX50" s="10"/>
      <c r="BY50" s="10"/>
      <c r="BZ50" s="10"/>
      <c r="CA50" s="10"/>
      <c r="CB50" s="10"/>
      <c r="CC50" s="10"/>
      <c r="CD50" s="10"/>
      <c r="CE50" s="10"/>
      <c r="CF50" s="10"/>
      <c r="CG50" s="10"/>
      <c r="CH50" s="10"/>
      <c r="CI50" s="10"/>
      <c r="CJ50" s="10"/>
      <c r="CK50" s="10"/>
    </row>
    <row r="51" spans="1:89" s="10" customFormat="1" ht="74.25" customHeight="1" thickBot="1">
      <c r="C51" s="9"/>
      <c r="D51" s="9"/>
      <c r="E51" s="268">
        <v>44</v>
      </c>
      <c r="F51" s="269" t="s">
        <v>110</v>
      </c>
      <c r="G51" s="270" t="s">
        <v>111</v>
      </c>
      <c r="H51" s="6" t="s">
        <v>104</v>
      </c>
      <c r="I51" s="113"/>
      <c r="J51" s="132">
        <v>24130.785026000001</v>
      </c>
      <c r="K51" s="132">
        <v>22913.798772999999</v>
      </c>
      <c r="L51" s="285" t="s">
        <v>112</v>
      </c>
      <c r="M51" s="119">
        <v>62</v>
      </c>
      <c r="N51" s="132">
        <v>5987</v>
      </c>
      <c r="O51" s="246">
        <v>50000</v>
      </c>
      <c r="P51" s="250">
        <v>3827259</v>
      </c>
      <c r="Q51" s="131">
        <v>7.23</v>
      </c>
      <c r="R51" s="131">
        <v>19.52</v>
      </c>
      <c r="S51" s="131">
        <v>59.67</v>
      </c>
      <c r="T51" s="131">
        <v>280.95999999999998</v>
      </c>
      <c r="U51" s="132">
        <v>1</v>
      </c>
      <c r="V51" s="133">
        <v>1</v>
      </c>
      <c r="W51" s="132">
        <v>3</v>
      </c>
      <c r="X51" s="133">
        <v>99</v>
      </c>
      <c r="Y51" s="132">
        <v>4</v>
      </c>
      <c r="Z51" s="22">
        <f t="shared" si="14"/>
        <v>9.9877772545706872E-3</v>
      </c>
      <c r="AA51" s="22">
        <f t="shared" si="16"/>
        <v>9.9877772545706872E-3</v>
      </c>
      <c r="AB51" s="22">
        <f t="shared" si="15"/>
        <v>8.257467894820542E-4</v>
      </c>
      <c r="AC51" s="22">
        <f t="shared" si="17"/>
        <v>8.257467894820542E-4</v>
      </c>
      <c r="AD51" s="21"/>
      <c r="AE51" s="21"/>
      <c r="AF51" s="21"/>
    </row>
    <row r="52" spans="1:89" s="19" customFormat="1" ht="74.25" customHeight="1" thickBot="1">
      <c r="A52" s="10"/>
      <c r="B52" s="10"/>
      <c r="C52" s="9"/>
      <c r="D52" s="9"/>
      <c r="E52" s="265">
        <v>45</v>
      </c>
      <c r="F52" s="277" t="s">
        <v>113</v>
      </c>
      <c r="G52" s="267" t="s">
        <v>114</v>
      </c>
      <c r="H52" s="16" t="s">
        <v>104</v>
      </c>
      <c r="I52" s="112"/>
      <c r="J52" s="129">
        <v>74509.352022999999</v>
      </c>
      <c r="K52" s="129">
        <v>101471.275918</v>
      </c>
      <c r="L52" s="284" t="s">
        <v>115</v>
      </c>
      <c r="M52" s="118">
        <v>60</v>
      </c>
      <c r="N52" s="129">
        <v>9429</v>
      </c>
      <c r="O52" s="135">
        <v>50000</v>
      </c>
      <c r="P52" s="249">
        <v>10761616</v>
      </c>
      <c r="Q52" s="128">
        <v>18.41</v>
      </c>
      <c r="R52" s="128">
        <v>32.69</v>
      </c>
      <c r="S52" s="128">
        <v>104.96</v>
      </c>
      <c r="T52" s="128">
        <v>968.55</v>
      </c>
      <c r="U52" s="129">
        <v>152</v>
      </c>
      <c r="V52" s="130">
        <v>34</v>
      </c>
      <c r="W52" s="129">
        <v>5</v>
      </c>
      <c r="X52" s="130">
        <v>66</v>
      </c>
      <c r="Y52" s="129">
        <v>157</v>
      </c>
      <c r="Z52" s="22">
        <f t="shared" si="14"/>
        <v>4.4229789728286832E-2</v>
      </c>
      <c r="AA52" s="22">
        <f t="shared" si="16"/>
        <v>1.5038128507617523</v>
      </c>
      <c r="AB52" s="22">
        <f t="shared" si="15"/>
        <v>3.6567302150120962E-3</v>
      </c>
      <c r="AC52" s="22">
        <f t="shared" si="17"/>
        <v>0.12432882731041127</v>
      </c>
      <c r="AD52" s="21"/>
      <c r="AE52" s="21"/>
      <c r="AF52" s="21"/>
      <c r="AG52" s="10"/>
      <c r="AH52" s="10"/>
      <c r="AI52" s="10"/>
      <c r="AJ52" s="10"/>
      <c r="AK52" s="10"/>
      <c r="AL52" s="10"/>
      <c r="AM52" s="10"/>
      <c r="AN52" s="10"/>
      <c r="AO52" s="10"/>
      <c r="AP52" s="10"/>
      <c r="AQ52" s="10"/>
      <c r="AR52" s="10"/>
      <c r="AS52" s="10"/>
      <c r="AT52" s="10"/>
      <c r="AU52" s="10"/>
      <c r="AV52" s="10"/>
      <c r="AW52" s="10"/>
      <c r="AX52" s="10"/>
      <c r="AY52" s="10"/>
      <c r="AZ52" s="10"/>
      <c r="BA52" s="10"/>
      <c r="BB52" s="10"/>
      <c r="BC52" s="10"/>
      <c r="BD52" s="10"/>
      <c r="BE52" s="10"/>
      <c r="BF52" s="10"/>
      <c r="BG52" s="10"/>
      <c r="BH52" s="10"/>
      <c r="BI52" s="10"/>
      <c r="BJ52" s="10"/>
      <c r="BK52" s="10"/>
      <c r="BL52" s="10"/>
      <c r="BM52" s="10"/>
      <c r="BN52" s="10"/>
      <c r="BO52" s="10"/>
      <c r="BP52" s="10"/>
      <c r="BQ52" s="10"/>
      <c r="BR52" s="10"/>
      <c r="BS52" s="10"/>
      <c r="BT52" s="10"/>
      <c r="BU52" s="10"/>
      <c r="BV52" s="10"/>
      <c r="BW52" s="10"/>
      <c r="BX52" s="10"/>
      <c r="BY52" s="10"/>
      <c r="BZ52" s="10"/>
      <c r="CA52" s="10"/>
      <c r="CB52" s="10"/>
      <c r="CC52" s="10"/>
      <c r="CD52" s="10"/>
      <c r="CE52" s="10"/>
      <c r="CF52" s="10"/>
      <c r="CG52" s="10"/>
      <c r="CH52" s="10"/>
      <c r="CI52" s="10"/>
      <c r="CJ52" s="10"/>
      <c r="CK52" s="10"/>
    </row>
    <row r="53" spans="1:89" s="10" customFormat="1" ht="74.25" customHeight="1" thickBot="1">
      <c r="C53" s="9"/>
      <c r="D53" s="9"/>
      <c r="E53" s="268">
        <v>46</v>
      </c>
      <c r="F53" s="269" t="s">
        <v>116</v>
      </c>
      <c r="G53" s="270" t="s">
        <v>81</v>
      </c>
      <c r="H53" s="6" t="s">
        <v>104</v>
      </c>
      <c r="I53" s="113"/>
      <c r="J53" s="132">
        <v>62544</v>
      </c>
      <c r="K53" s="132">
        <v>72897.108959999998</v>
      </c>
      <c r="L53" s="285" t="s">
        <v>117</v>
      </c>
      <c r="M53" s="119">
        <v>60</v>
      </c>
      <c r="N53" s="132">
        <v>9568</v>
      </c>
      <c r="O53" s="246">
        <v>50000</v>
      </c>
      <c r="P53" s="250">
        <v>7618845</v>
      </c>
      <c r="Q53" s="131">
        <v>11.71</v>
      </c>
      <c r="R53" s="131">
        <v>19.52</v>
      </c>
      <c r="S53" s="131">
        <v>70.739999999999995</v>
      </c>
      <c r="T53" s="131">
        <v>661.88</v>
      </c>
      <c r="U53" s="132">
        <v>94</v>
      </c>
      <c r="V53" s="133">
        <v>72</v>
      </c>
      <c r="W53" s="132">
        <v>3</v>
      </c>
      <c r="X53" s="133">
        <v>28</v>
      </c>
      <c r="Y53" s="132">
        <v>97</v>
      </c>
      <c r="Z53" s="22">
        <f t="shared" si="14"/>
        <v>3.1774743856639219E-2</v>
      </c>
      <c r="AA53" s="22">
        <f t="shared" si="16"/>
        <v>2.2877815576780236</v>
      </c>
      <c r="AB53" s="22">
        <f t="shared" si="15"/>
        <v>2.6270001880776095E-3</v>
      </c>
      <c r="AC53" s="22">
        <f t="shared" si="17"/>
        <v>0.18914401354158789</v>
      </c>
      <c r="AD53" s="21"/>
      <c r="AE53" s="21"/>
      <c r="AF53" s="21"/>
    </row>
    <row r="54" spans="1:89" s="19" customFormat="1" ht="74.25" customHeight="1" thickBot="1">
      <c r="A54" s="10"/>
      <c r="B54" s="10"/>
      <c r="C54" s="9"/>
      <c r="D54" s="9"/>
      <c r="E54" s="265">
        <v>47</v>
      </c>
      <c r="F54" s="277" t="s">
        <v>118</v>
      </c>
      <c r="G54" s="267" t="s">
        <v>119</v>
      </c>
      <c r="H54" s="16" t="s">
        <v>104</v>
      </c>
      <c r="I54" s="112"/>
      <c r="J54" s="129">
        <v>13095.144952000001</v>
      </c>
      <c r="K54" s="129">
        <v>13042.830787000001</v>
      </c>
      <c r="L54" s="284" t="s">
        <v>120</v>
      </c>
      <c r="M54" s="118">
        <v>58</v>
      </c>
      <c r="N54" s="129">
        <v>3509</v>
      </c>
      <c r="O54" s="135">
        <v>50000</v>
      </c>
      <c r="P54" s="249">
        <v>3716965</v>
      </c>
      <c r="Q54" s="128">
        <v>1.54</v>
      </c>
      <c r="R54" s="128">
        <v>3.75</v>
      </c>
      <c r="S54" s="128">
        <v>58.91</v>
      </c>
      <c r="T54" s="128">
        <v>271.45</v>
      </c>
      <c r="U54" s="129">
        <v>42</v>
      </c>
      <c r="V54" s="130">
        <v>72</v>
      </c>
      <c r="W54" s="129">
        <v>1</v>
      </c>
      <c r="X54" s="130">
        <v>28</v>
      </c>
      <c r="Y54" s="129">
        <v>43</v>
      </c>
      <c r="Z54" s="22">
        <f t="shared" si="14"/>
        <v>5.6851720642285015E-3</v>
      </c>
      <c r="AA54" s="22">
        <f t="shared" si="16"/>
        <v>0.40933238862445209</v>
      </c>
      <c r="AB54" s="22">
        <f t="shared" si="15"/>
        <v>4.7002575848809677E-4</v>
      </c>
      <c r="AC54" s="22">
        <f t="shared" si="17"/>
        <v>3.3841854611142967E-2</v>
      </c>
      <c r="AD54" s="21"/>
      <c r="AE54" s="21"/>
      <c r="AF54" s="21"/>
      <c r="AG54" s="10"/>
      <c r="AH54" s="10"/>
      <c r="AI54" s="10"/>
      <c r="AJ54" s="10"/>
      <c r="AK54" s="10"/>
      <c r="AL54" s="10"/>
      <c r="AM54" s="10"/>
      <c r="AN54" s="10"/>
      <c r="AO54" s="10"/>
      <c r="AP54" s="10"/>
      <c r="AQ54" s="10"/>
      <c r="AR54" s="10"/>
      <c r="AS54" s="10"/>
      <c r="AT54" s="10"/>
      <c r="AU54" s="10"/>
      <c r="AV54" s="10"/>
      <c r="AW54" s="10"/>
      <c r="AX54" s="10"/>
      <c r="AY54" s="10"/>
      <c r="AZ54" s="10"/>
      <c r="BA54" s="10"/>
      <c r="BB54" s="10"/>
      <c r="BC54" s="10"/>
      <c r="BD54" s="10"/>
      <c r="BE54" s="10"/>
      <c r="BF54" s="10"/>
      <c r="BG54" s="10"/>
      <c r="BH54" s="10"/>
      <c r="BI54" s="10"/>
      <c r="BJ54" s="10"/>
      <c r="BK54" s="10"/>
      <c r="BL54" s="10"/>
      <c r="BM54" s="10"/>
      <c r="BN54" s="10"/>
      <c r="BO54" s="10"/>
      <c r="BP54" s="10"/>
      <c r="BQ54" s="10"/>
      <c r="BR54" s="10"/>
      <c r="BS54" s="10"/>
      <c r="BT54" s="10"/>
      <c r="BU54" s="10"/>
      <c r="BV54" s="10"/>
      <c r="BW54" s="10"/>
      <c r="BX54" s="10"/>
      <c r="BY54" s="10"/>
      <c r="BZ54" s="10"/>
      <c r="CA54" s="10"/>
      <c r="CB54" s="10"/>
      <c r="CC54" s="10"/>
      <c r="CD54" s="10"/>
      <c r="CE54" s="10"/>
      <c r="CF54" s="10"/>
      <c r="CG54" s="10"/>
      <c r="CH54" s="10"/>
      <c r="CI54" s="10"/>
      <c r="CJ54" s="10"/>
      <c r="CK54" s="10"/>
    </row>
    <row r="55" spans="1:89" s="10" customFormat="1" ht="74.25" customHeight="1" thickBot="1">
      <c r="C55" s="9"/>
      <c r="D55" s="9"/>
      <c r="E55" s="268">
        <v>48</v>
      </c>
      <c r="F55" s="269" t="s">
        <v>121</v>
      </c>
      <c r="G55" s="270" t="s">
        <v>122</v>
      </c>
      <c r="H55" s="6" t="s">
        <v>104</v>
      </c>
      <c r="I55" s="113"/>
      <c r="J55" s="132">
        <v>9934.2259460000005</v>
      </c>
      <c r="K55" s="132">
        <v>11349.073054</v>
      </c>
      <c r="L55" s="285" t="s">
        <v>123</v>
      </c>
      <c r="M55" s="119">
        <v>58</v>
      </c>
      <c r="N55" s="132">
        <v>5149</v>
      </c>
      <c r="O55" s="246">
        <v>50000</v>
      </c>
      <c r="P55" s="250">
        <v>2204131</v>
      </c>
      <c r="Q55" s="131">
        <v>9.59</v>
      </c>
      <c r="R55" s="131">
        <v>14.46</v>
      </c>
      <c r="S55" s="131">
        <v>30.27</v>
      </c>
      <c r="T55" s="131">
        <v>119.89</v>
      </c>
      <c r="U55" s="132">
        <v>5</v>
      </c>
      <c r="V55" s="133">
        <v>1</v>
      </c>
      <c r="W55" s="132">
        <v>4</v>
      </c>
      <c r="X55" s="133">
        <v>99</v>
      </c>
      <c r="Y55" s="132">
        <v>9</v>
      </c>
      <c r="Z55" s="22">
        <f t="shared" si="14"/>
        <v>4.9468887648070076E-3</v>
      </c>
      <c r="AA55" s="22">
        <f t="shared" si="16"/>
        <v>4.9468887648070076E-3</v>
      </c>
      <c r="AB55" s="22">
        <f t="shared" si="15"/>
        <v>4.0898764673540121E-4</v>
      </c>
      <c r="AC55" s="22">
        <f t="shared" si="17"/>
        <v>4.0898764673540121E-4</v>
      </c>
      <c r="AD55" s="21"/>
      <c r="AE55" s="21"/>
      <c r="AF55" s="21"/>
    </row>
    <row r="56" spans="1:89" s="19" customFormat="1" ht="74.25" customHeight="1" thickBot="1">
      <c r="A56" s="10"/>
      <c r="B56" s="10"/>
      <c r="C56" s="9"/>
      <c r="D56" s="9"/>
      <c r="E56" s="265">
        <v>49</v>
      </c>
      <c r="F56" s="277" t="s">
        <v>124</v>
      </c>
      <c r="G56" s="267" t="s">
        <v>58</v>
      </c>
      <c r="H56" s="16" t="s">
        <v>104</v>
      </c>
      <c r="I56" s="112"/>
      <c r="J56" s="129">
        <v>47012.948357000001</v>
      </c>
      <c r="K56" s="129">
        <v>70064.605622999996</v>
      </c>
      <c r="L56" s="284" t="s">
        <v>125</v>
      </c>
      <c r="M56" s="118">
        <v>57</v>
      </c>
      <c r="N56" s="129">
        <v>6306</v>
      </c>
      <c r="O56" s="135">
        <v>50000</v>
      </c>
      <c r="P56" s="249">
        <v>11110784</v>
      </c>
      <c r="Q56" s="128">
        <v>18.850000000000001</v>
      </c>
      <c r="R56" s="128">
        <v>37.78</v>
      </c>
      <c r="S56" s="128">
        <v>122.74</v>
      </c>
      <c r="T56" s="128">
        <v>1009.61</v>
      </c>
      <c r="U56" s="129">
        <v>101</v>
      </c>
      <c r="V56" s="130">
        <v>77</v>
      </c>
      <c r="W56" s="129">
        <v>2</v>
      </c>
      <c r="X56" s="130">
        <v>23</v>
      </c>
      <c r="Y56" s="129">
        <v>103</v>
      </c>
      <c r="Z56" s="22">
        <f t="shared" si="14"/>
        <v>3.0540098624609009E-2</v>
      </c>
      <c r="AA56" s="22">
        <f t="shared" si="16"/>
        <v>2.3515875940948936</v>
      </c>
      <c r="AB56" s="22">
        <f t="shared" si="15"/>
        <v>2.5249249905123332E-3</v>
      </c>
      <c r="AC56" s="22">
        <f t="shared" si="17"/>
        <v>0.19441922426944966</v>
      </c>
      <c r="AD56" s="21"/>
      <c r="AE56" s="21"/>
      <c r="AF56" s="21"/>
      <c r="AG56" s="10"/>
      <c r="AH56" s="10"/>
      <c r="AI56" s="10"/>
      <c r="AJ56" s="10"/>
      <c r="AK56" s="10"/>
      <c r="AL56" s="10"/>
      <c r="AM56" s="10"/>
      <c r="AN56" s="10"/>
      <c r="AO56" s="10"/>
      <c r="AP56" s="10"/>
      <c r="AQ56" s="10"/>
      <c r="AR56" s="10"/>
      <c r="AS56" s="10"/>
      <c r="AT56" s="10"/>
      <c r="AU56" s="10"/>
      <c r="AV56" s="10"/>
      <c r="AW56" s="10"/>
      <c r="AX56" s="10"/>
      <c r="AY56" s="10"/>
      <c r="AZ56" s="10"/>
      <c r="BA56" s="10"/>
      <c r="BB56" s="10"/>
      <c r="BC56" s="10"/>
      <c r="BD56" s="10"/>
      <c r="BE56" s="10"/>
      <c r="BF56" s="10"/>
      <c r="BG56" s="10"/>
      <c r="BH56" s="10"/>
      <c r="BI56" s="10"/>
      <c r="BJ56" s="10"/>
      <c r="BK56" s="10"/>
      <c r="BL56" s="10"/>
      <c r="BM56" s="10"/>
      <c r="BN56" s="10"/>
      <c r="BO56" s="10"/>
      <c r="BP56" s="10"/>
      <c r="BQ56" s="10"/>
      <c r="BR56" s="10"/>
      <c r="BS56" s="10"/>
      <c r="BT56" s="10"/>
      <c r="BU56" s="10"/>
      <c r="BV56" s="10"/>
      <c r="BW56" s="10"/>
      <c r="BX56" s="10"/>
      <c r="BY56" s="10"/>
      <c r="BZ56" s="10"/>
      <c r="CA56" s="10"/>
      <c r="CB56" s="10"/>
      <c r="CC56" s="10"/>
      <c r="CD56" s="10"/>
      <c r="CE56" s="10"/>
      <c r="CF56" s="10"/>
      <c r="CG56" s="10"/>
      <c r="CH56" s="10"/>
      <c r="CI56" s="10"/>
      <c r="CJ56" s="10"/>
      <c r="CK56" s="10"/>
    </row>
    <row r="57" spans="1:89" s="10" customFormat="1" ht="74.25" customHeight="1" thickBot="1">
      <c r="C57" s="9"/>
      <c r="D57" s="9"/>
      <c r="E57" s="268">
        <v>50</v>
      </c>
      <c r="F57" s="269" t="s">
        <v>126</v>
      </c>
      <c r="G57" s="270" t="s">
        <v>127</v>
      </c>
      <c r="H57" s="6" t="s">
        <v>104</v>
      </c>
      <c r="I57" s="113"/>
      <c r="J57" s="132">
        <v>23008.670501000001</v>
      </c>
      <c r="K57" s="132">
        <v>27542.885893999999</v>
      </c>
      <c r="L57" s="285" t="s">
        <v>128</v>
      </c>
      <c r="M57" s="119">
        <v>56</v>
      </c>
      <c r="N57" s="132">
        <v>5789</v>
      </c>
      <c r="O57" s="246">
        <v>50000</v>
      </c>
      <c r="P57" s="250">
        <v>4757797</v>
      </c>
      <c r="Q57" s="131">
        <v>15.04</v>
      </c>
      <c r="R57" s="131">
        <v>24.34</v>
      </c>
      <c r="S57" s="131">
        <v>83.02</v>
      </c>
      <c r="T57" s="131">
        <v>375.67</v>
      </c>
      <c r="U57" s="132">
        <v>6</v>
      </c>
      <c r="V57" s="133">
        <v>3</v>
      </c>
      <c r="W57" s="132">
        <v>3</v>
      </c>
      <c r="X57" s="133">
        <v>97</v>
      </c>
      <c r="Y57" s="132">
        <v>9</v>
      </c>
      <c r="Z57" s="22">
        <f t="shared" si="14"/>
        <v>1.2005526101655315E-2</v>
      </c>
      <c r="AA57" s="22">
        <f t="shared" si="16"/>
        <v>3.6016578304965949E-2</v>
      </c>
      <c r="AB57" s="22">
        <f t="shared" si="15"/>
        <v>9.9256565117610842E-4</v>
      </c>
      <c r="AC57" s="22">
        <f t="shared" si="17"/>
        <v>2.977696953528325E-3</v>
      </c>
      <c r="AD57" s="21"/>
      <c r="AE57" s="21"/>
      <c r="AF57" s="21"/>
    </row>
    <row r="58" spans="1:89" s="19" customFormat="1" ht="74.25" customHeight="1" thickBot="1">
      <c r="A58" s="10"/>
      <c r="B58" s="10"/>
      <c r="C58" s="9"/>
      <c r="D58" s="9"/>
      <c r="E58" s="265">
        <v>51</v>
      </c>
      <c r="F58" s="277" t="s">
        <v>129</v>
      </c>
      <c r="G58" s="267" t="s">
        <v>130</v>
      </c>
      <c r="H58" s="16" t="s">
        <v>104</v>
      </c>
      <c r="I58" s="112"/>
      <c r="J58" s="129">
        <v>26897</v>
      </c>
      <c r="K58" s="129">
        <v>31618.501754000001</v>
      </c>
      <c r="L58" s="284" t="s">
        <v>131</v>
      </c>
      <c r="M58" s="118">
        <v>53</v>
      </c>
      <c r="N58" s="129">
        <v>9359</v>
      </c>
      <c r="O58" s="135">
        <v>50000</v>
      </c>
      <c r="P58" s="249">
        <v>3378406</v>
      </c>
      <c r="Q58" s="128">
        <v>10.42</v>
      </c>
      <c r="R58" s="128">
        <v>18.34</v>
      </c>
      <c r="S58" s="128">
        <v>66.81</v>
      </c>
      <c r="T58" s="128">
        <v>237.54</v>
      </c>
      <c r="U58" s="129">
        <v>18</v>
      </c>
      <c r="V58" s="130">
        <v>55</v>
      </c>
      <c r="W58" s="129">
        <v>15</v>
      </c>
      <c r="X58" s="130">
        <v>45</v>
      </c>
      <c r="Y58" s="129">
        <v>33</v>
      </c>
      <c r="Z58" s="22">
        <f t="shared" si="14"/>
        <v>1.3782025222911502E-2</v>
      </c>
      <c r="AA58" s="22">
        <f t="shared" si="16"/>
        <v>0.75801138726013262</v>
      </c>
      <c r="AB58" s="22">
        <f t="shared" si="15"/>
        <v>1.1394390153396589E-3</v>
      </c>
      <c r="AC58" s="22">
        <f t="shared" si="17"/>
        <v>6.2669145843681245E-2</v>
      </c>
      <c r="AD58" s="21"/>
      <c r="AE58" s="21"/>
      <c r="AF58" s="21"/>
      <c r="AG58" s="10"/>
      <c r="AH58" s="10"/>
      <c r="AI58" s="10"/>
      <c r="AJ58" s="10"/>
      <c r="AK58" s="10"/>
      <c r="AL58" s="10"/>
      <c r="AM58" s="10"/>
      <c r="AN58" s="10"/>
      <c r="AO58" s="10"/>
      <c r="AP58" s="10"/>
      <c r="AQ58" s="10"/>
      <c r="AR58" s="10"/>
      <c r="AS58" s="10"/>
      <c r="AT58" s="10"/>
      <c r="AU58" s="10"/>
      <c r="AV58" s="10"/>
      <c r="AW58" s="10"/>
      <c r="AX58" s="10"/>
      <c r="AY58" s="10"/>
      <c r="AZ58" s="10"/>
      <c r="BA58" s="10"/>
      <c r="BB58" s="10"/>
      <c r="BC58" s="10"/>
      <c r="BD58" s="10"/>
      <c r="BE58" s="10"/>
      <c r="BF58" s="10"/>
      <c r="BG58" s="10"/>
      <c r="BH58" s="10"/>
      <c r="BI58" s="10"/>
      <c r="BJ58" s="10"/>
      <c r="BK58" s="10"/>
      <c r="BL58" s="10"/>
      <c r="BM58" s="10"/>
      <c r="BN58" s="10"/>
      <c r="BO58" s="10"/>
      <c r="BP58" s="10"/>
      <c r="BQ58" s="10"/>
      <c r="BR58" s="10"/>
      <c r="BS58" s="10"/>
      <c r="BT58" s="10"/>
      <c r="BU58" s="10"/>
      <c r="BV58" s="10"/>
      <c r="BW58" s="10"/>
      <c r="BX58" s="10"/>
      <c r="BY58" s="10"/>
      <c r="BZ58" s="10"/>
      <c r="CA58" s="10"/>
      <c r="CB58" s="10"/>
      <c r="CC58" s="10"/>
      <c r="CD58" s="10"/>
      <c r="CE58" s="10"/>
      <c r="CF58" s="10"/>
      <c r="CG58" s="10"/>
      <c r="CH58" s="10"/>
      <c r="CI58" s="10"/>
      <c r="CJ58" s="10"/>
      <c r="CK58" s="10"/>
    </row>
    <row r="59" spans="1:89" s="10" customFormat="1" ht="74.25" customHeight="1" thickBot="1">
      <c r="C59" s="9"/>
      <c r="D59" s="9"/>
      <c r="E59" s="268">
        <v>52</v>
      </c>
      <c r="F59" s="269" t="s">
        <v>132</v>
      </c>
      <c r="G59" s="270" t="s">
        <v>133</v>
      </c>
      <c r="H59" s="6" t="s">
        <v>104</v>
      </c>
      <c r="I59" s="113"/>
      <c r="J59" s="132">
        <v>13042.328513</v>
      </c>
      <c r="K59" s="132">
        <v>16844.197963999999</v>
      </c>
      <c r="L59" s="285" t="s">
        <v>134</v>
      </c>
      <c r="M59" s="119">
        <v>48</v>
      </c>
      <c r="N59" s="132">
        <v>6563</v>
      </c>
      <c r="O59" s="246">
        <v>50000</v>
      </c>
      <c r="P59" s="250">
        <v>2566539</v>
      </c>
      <c r="Q59" s="131">
        <v>13.35</v>
      </c>
      <c r="R59" s="131">
        <v>31.19</v>
      </c>
      <c r="S59" s="131">
        <v>37.130000000000003</v>
      </c>
      <c r="T59" s="131">
        <v>156.15</v>
      </c>
      <c r="U59" s="132">
        <v>20</v>
      </c>
      <c r="V59" s="133">
        <v>7</v>
      </c>
      <c r="W59" s="132">
        <v>2</v>
      </c>
      <c r="X59" s="133">
        <v>93</v>
      </c>
      <c r="Y59" s="132">
        <v>22</v>
      </c>
      <c r="Z59" s="22">
        <f t="shared" si="14"/>
        <v>7.3421303452556545E-3</v>
      </c>
      <c r="AA59" s="22">
        <f t="shared" si="16"/>
        <v>5.1394912416789583E-2</v>
      </c>
      <c r="AB59" s="22">
        <f t="shared" si="15"/>
        <v>6.070159962547365E-4</v>
      </c>
      <c r="AC59" s="22">
        <f t="shared" si="17"/>
        <v>4.2491119737831555E-3</v>
      </c>
      <c r="AD59" s="21"/>
      <c r="AE59" s="21"/>
      <c r="AF59" s="21"/>
    </row>
    <row r="60" spans="1:89" s="19" customFormat="1" ht="74.25" customHeight="1" thickBot="1">
      <c r="A60" s="10"/>
      <c r="B60" s="10"/>
      <c r="C60" s="9"/>
      <c r="D60" s="9"/>
      <c r="E60" s="265">
        <v>53</v>
      </c>
      <c r="F60" s="277" t="s">
        <v>135</v>
      </c>
      <c r="G60" s="267" t="s">
        <v>136</v>
      </c>
      <c r="H60" s="16" t="s">
        <v>104</v>
      </c>
      <c r="I60" s="112"/>
      <c r="J60" s="129">
        <v>13503</v>
      </c>
      <c r="K60" s="129">
        <v>20576.754831999999</v>
      </c>
      <c r="L60" s="284" t="s">
        <v>137</v>
      </c>
      <c r="M60" s="118">
        <v>47</v>
      </c>
      <c r="N60" s="129">
        <v>6218</v>
      </c>
      <c r="O60" s="135">
        <v>50000</v>
      </c>
      <c r="P60" s="249">
        <v>3309224</v>
      </c>
      <c r="Q60" s="128">
        <v>18.21</v>
      </c>
      <c r="R60" s="128">
        <v>22.52</v>
      </c>
      <c r="S60" s="128">
        <v>50.82</v>
      </c>
      <c r="T60" s="128">
        <v>230.2</v>
      </c>
      <c r="U60" s="129">
        <v>35</v>
      </c>
      <c r="V60" s="130">
        <v>10</v>
      </c>
      <c r="W60" s="129">
        <v>3</v>
      </c>
      <c r="X60" s="130">
        <v>90</v>
      </c>
      <c r="Y60" s="129">
        <v>38</v>
      </c>
      <c r="Z60" s="22">
        <f t="shared" si="14"/>
        <v>8.9690952565269384E-3</v>
      </c>
      <c r="AA60" s="22">
        <f t="shared" si="16"/>
        <v>8.9690952565269377E-2</v>
      </c>
      <c r="AB60" s="22">
        <f t="shared" si="15"/>
        <v>7.4152651023995906E-4</v>
      </c>
      <c r="AC60" s="22">
        <f t="shared" si="17"/>
        <v>7.4152651023995904E-3</v>
      </c>
      <c r="AD60" s="21"/>
      <c r="AE60" s="21"/>
      <c r="AF60" s="21"/>
      <c r="AG60" s="10"/>
      <c r="AH60" s="10"/>
      <c r="AI60" s="10"/>
      <c r="AJ60" s="10"/>
      <c r="AK60" s="10"/>
      <c r="AL60" s="10"/>
      <c r="AM60" s="10"/>
      <c r="AN60" s="10"/>
      <c r="AO60" s="10"/>
      <c r="AP60" s="10"/>
      <c r="AQ60" s="10"/>
      <c r="AR60" s="10"/>
      <c r="AS60" s="10"/>
      <c r="AT60" s="10"/>
      <c r="AU60" s="10"/>
      <c r="AV60" s="10"/>
      <c r="AW60" s="10"/>
      <c r="AX60" s="10"/>
      <c r="AY60" s="10"/>
      <c r="AZ60" s="10"/>
      <c r="BA60" s="10"/>
      <c r="BB60" s="10"/>
      <c r="BC60" s="10"/>
      <c r="BD60" s="10"/>
      <c r="BE60" s="10"/>
      <c r="BF60" s="10"/>
      <c r="BG60" s="10"/>
      <c r="BH60" s="10"/>
      <c r="BI60" s="10"/>
      <c r="BJ60" s="10"/>
      <c r="BK60" s="10"/>
      <c r="BL60" s="10"/>
      <c r="BM60" s="10"/>
      <c r="BN60" s="10"/>
      <c r="BO60" s="10"/>
      <c r="BP60" s="10"/>
      <c r="BQ60" s="10"/>
      <c r="BR60" s="10"/>
      <c r="BS60" s="10"/>
      <c r="BT60" s="10"/>
      <c r="BU60" s="10"/>
      <c r="BV60" s="10"/>
      <c r="BW60" s="10"/>
      <c r="BX60" s="10"/>
      <c r="BY60" s="10"/>
      <c r="BZ60" s="10"/>
      <c r="CA60" s="10"/>
      <c r="CB60" s="10"/>
      <c r="CC60" s="10"/>
      <c r="CD60" s="10"/>
      <c r="CE60" s="10"/>
      <c r="CF60" s="10"/>
      <c r="CG60" s="10"/>
      <c r="CH60" s="10"/>
      <c r="CI60" s="10"/>
      <c r="CJ60" s="10"/>
      <c r="CK60" s="10"/>
    </row>
    <row r="61" spans="1:89" s="10" customFormat="1" ht="74.25" customHeight="1" thickBot="1">
      <c r="C61" s="9"/>
      <c r="D61" s="9"/>
      <c r="E61" s="268">
        <v>54</v>
      </c>
      <c r="F61" s="269" t="s">
        <v>138</v>
      </c>
      <c r="G61" s="270" t="s">
        <v>139</v>
      </c>
      <c r="H61" s="6" t="s">
        <v>104</v>
      </c>
      <c r="I61" s="113"/>
      <c r="J61" s="132">
        <v>427576.130382</v>
      </c>
      <c r="K61" s="132">
        <v>807671.08532499999</v>
      </c>
      <c r="L61" s="285" t="s">
        <v>140</v>
      </c>
      <c r="M61" s="119">
        <v>46</v>
      </c>
      <c r="N61" s="132">
        <v>84567</v>
      </c>
      <c r="O61" s="246">
        <v>100000</v>
      </c>
      <c r="P61" s="250">
        <v>9550665</v>
      </c>
      <c r="Q61" s="131">
        <v>24.5</v>
      </c>
      <c r="R61" s="131">
        <v>50.27</v>
      </c>
      <c r="S61" s="131">
        <v>153.63999999999999</v>
      </c>
      <c r="T61" s="131">
        <v>855.08</v>
      </c>
      <c r="U61" s="132">
        <v>323</v>
      </c>
      <c r="V61" s="133">
        <v>91</v>
      </c>
      <c r="W61" s="132">
        <v>9</v>
      </c>
      <c r="X61" s="133">
        <v>9</v>
      </c>
      <c r="Y61" s="132">
        <v>332</v>
      </c>
      <c r="Z61" s="22">
        <f t="shared" si="14"/>
        <v>0.35205157272694781</v>
      </c>
      <c r="AA61" s="22">
        <f t="shared" si="16"/>
        <v>32.03669311815225</v>
      </c>
      <c r="AB61" s="22">
        <f t="shared" si="15"/>
        <v>2.9106121262200763E-2</v>
      </c>
      <c r="AC61" s="22">
        <f t="shared" si="17"/>
        <v>2.6486570348602694</v>
      </c>
      <c r="AD61" s="21"/>
      <c r="AE61" s="21"/>
      <c r="AF61" s="21"/>
    </row>
    <row r="62" spans="1:89" s="19" customFormat="1" ht="74.25" customHeight="1" thickBot="1">
      <c r="A62" s="10"/>
      <c r="B62" s="10"/>
      <c r="C62" s="9"/>
      <c r="D62" s="9"/>
      <c r="E62" s="265">
        <v>55</v>
      </c>
      <c r="F62" s="277" t="s">
        <v>141</v>
      </c>
      <c r="G62" s="267" t="s">
        <v>142</v>
      </c>
      <c r="H62" s="16" t="s">
        <v>104</v>
      </c>
      <c r="I62" s="112"/>
      <c r="J62" s="129">
        <v>27896.077453999998</v>
      </c>
      <c r="K62" s="129">
        <v>37079.305777000001</v>
      </c>
      <c r="L62" s="284" t="s">
        <v>143</v>
      </c>
      <c r="M62" s="118">
        <v>46</v>
      </c>
      <c r="N62" s="129">
        <v>14419</v>
      </c>
      <c r="O62" s="135">
        <v>50000</v>
      </c>
      <c r="P62" s="249">
        <v>2571559</v>
      </c>
      <c r="Q62" s="128">
        <v>8.4499999999999993</v>
      </c>
      <c r="R62" s="128">
        <v>26.27</v>
      </c>
      <c r="S62" s="128">
        <v>67.02</v>
      </c>
      <c r="T62" s="128">
        <v>156.81</v>
      </c>
      <c r="U62" s="129">
        <v>8</v>
      </c>
      <c r="V62" s="130">
        <v>12</v>
      </c>
      <c r="W62" s="129">
        <v>3</v>
      </c>
      <c r="X62" s="130">
        <v>88</v>
      </c>
      <c r="Y62" s="129">
        <v>11</v>
      </c>
      <c r="Z62" s="22">
        <f t="shared" si="14"/>
        <v>1.6162306849407022E-2</v>
      </c>
      <c r="AA62" s="22">
        <f t="shared" si="16"/>
        <v>0.19394768219288427</v>
      </c>
      <c r="AB62" s="22">
        <f t="shared" si="15"/>
        <v>1.3362305397243588E-3</v>
      </c>
      <c r="AC62" s="22">
        <f t="shared" si="17"/>
        <v>1.6034766476692306E-2</v>
      </c>
      <c r="AD62" s="21"/>
      <c r="AE62" s="21"/>
      <c r="AF62" s="21"/>
      <c r="AG62" s="10"/>
      <c r="AH62" s="10"/>
      <c r="AI62" s="10"/>
      <c r="AJ62" s="10"/>
      <c r="AK62" s="10"/>
      <c r="AL62" s="10"/>
      <c r="AM62" s="10"/>
      <c r="AN62" s="10"/>
      <c r="AO62" s="10"/>
      <c r="AP62" s="10"/>
      <c r="AQ62" s="10"/>
      <c r="AR62" s="10"/>
      <c r="AS62" s="10"/>
      <c r="AT62" s="10"/>
      <c r="AU62" s="10"/>
      <c r="AV62" s="10"/>
      <c r="AW62" s="10"/>
      <c r="AX62" s="10"/>
      <c r="AY62" s="10"/>
      <c r="AZ62" s="10"/>
      <c r="BA62" s="10"/>
      <c r="BB62" s="10"/>
      <c r="BC62" s="10"/>
      <c r="BD62" s="10"/>
      <c r="BE62" s="10"/>
      <c r="BF62" s="10"/>
      <c r="BG62" s="10"/>
      <c r="BH62" s="10"/>
      <c r="BI62" s="10"/>
      <c r="BJ62" s="10"/>
      <c r="BK62" s="10"/>
      <c r="BL62" s="10"/>
      <c r="BM62" s="10"/>
      <c r="BN62" s="10"/>
      <c r="BO62" s="10"/>
      <c r="BP62" s="10"/>
      <c r="BQ62" s="10"/>
      <c r="BR62" s="10"/>
      <c r="BS62" s="10"/>
      <c r="BT62" s="10"/>
      <c r="BU62" s="10"/>
      <c r="BV62" s="10"/>
      <c r="BW62" s="10"/>
      <c r="BX62" s="10"/>
      <c r="BY62" s="10"/>
      <c r="BZ62" s="10"/>
      <c r="CA62" s="10"/>
      <c r="CB62" s="10"/>
      <c r="CC62" s="10"/>
      <c r="CD62" s="10"/>
      <c r="CE62" s="10"/>
      <c r="CF62" s="10"/>
      <c r="CG62" s="10"/>
      <c r="CH62" s="10"/>
      <c r="CI62" s="10"/>
      <c r="CJ62" s="10"/>
      <c r="CK62" s="10"/>
    </row>
    <row r="63" spans="1:89" s="10" customFormat="1" ht="74.25" customHeight="1" thickBot="1">
      <c r="C63" s="9"/>
      <c r="D63" s="9"/>
      <c r="E63" s="268">
        <v>56</v>
      </c>
      <c r="F63" s="269" t="s">
        <v>144</v>
      </c>
      <c r="G63" s="270" t="s">
        <v>145</v>
      </c>
      <c r="H63" s="6" t="s">
        <v>104</v>
      </c>
      <c r="I63" s="113"/>
      <c r="J63" s="132">
        <v>9320.3047650000008</v>
      </c>
      <c r="K63" s="132">
        <v>11770.378635999999</v>
      </c>
      <c r="L63" s="285" t="s">
        <v>146</v>
      </c>
      <c r="M63" s="119">
        <v>44</v>
      </c>
      <c r="N63" s="132">
        <v>5091</v>
      </c>
      <c r="O63" s="246">
        <v>50000</v>
      </c>
      <c r="P63" s="250">
        <v>2311998</v>
      </c>
      <c r="Q63" s="131">
        <v>8.7799999999999994</v>
      </c>
      <c r="R63" s="131">
        <v>26.36</v>
      </c>
      <c r="S63" s="131">
        <v>54.09</v>
      </c>
      <c r="T63" s="131">
        <v>131.19999999999999</v>
      </c>
      <c r="U63" s="132">
        <v>9</v>
      </c>
      <c r="V63" s="133">
        <v>2</v>
      </c>
      <c r="W63" s="132">
        <v>17</v>
      </c>
      <c r="X63" s="133">
        <v>98</v>
      </c>
      <c r="Y63" s="132">
        <v>26</v>
      </c>
      <c r="Z63" s="22">
        <f t="shared" si="14"/>
        <v>5.1305294762756604E-3</v>
      </c>
      <c r="AA63" s="22">
        <f t="shared" si="16"/>
        <v>1.0261058952551321E-2</v>
      </c>
      <c r="AB63" s="22">
        <f t="shared" si="15"/>
        <v>4.2417027686905229E-4</v>
      </c>
      <c r="AC63" s="22">
        <f t="shared" si="17"/>
        <v>8.4834055373810458E-4</v>
      </c>
      <c r="AD63" s="21"/>
      <c r="AE63" s="21"/>
      <c r="AF63" s="21"/>
    </row>
    <row r="64" spans="1:89" s="19" customFormat="1" ht="74.25" customHeight="1" thickBot="1">
      <c r="A64" s="10"/>
      <c r="B64" s="10"/>
      <c r="C64" s="9"/>
      <c r="D64" s="9"/>
      <c r="E64" s="265">
        <v>57</v>
      </c>
      <c r="F64" s="277" t="s">
        <v>147</v>
      </c>
      <c r="G64" s="267" t="s">
        <v>19</v>
      </c>
      <c r="H64" s="16" t="s">
        <v>104</v>
      </c>
      <c r="I64" s="112"/>
      <c r="J64" s="129">
        <v>10053.450575999999</v>
      </c>
      <c r="K64" s="129">
        <v>12564.37866</v>
      </c>
      <c r="L64" s="284" t="s">
        <v>148</v>
      </c>
      <c r="M64" s="118">
        <v>42</v>
      </c>
      <c r="N64" s="129">
        <v>4092</v>
      </c>
      <c r="O64" s="135">
        <v>50000</v>
      </c>
      <c r="P64" s="249">
        <v>3070474</v>
      </c>
      <c r="Q64" s="128">
        <v>11.98</v>
      </c>
      <c r="R64" s="128">
        <v>25.3</v>
      </c>
      <c r="S64" s="128">
        <v>41.34</v>
      </c>
      <c r="T64" s="128">
        <v>206.18</v>
      </c>
      <c r="U64" s="129">
        <v>5</v>
      </c>
      <c r="V64" s="130">
        <v>3</v>
      </c>
      <c r="W64" s="129">
        <v>5</v>
      </c>
      <c r="X64" s="130">
        <v>97</v>
      </c>
      <c r="Y64" s="129">
        <v>10</v>
      </c>
      <c r="Z64" s="22">
        <f t="shared" si="14"/>
        <v>5.476622040777898E-3</v>
      </c>
      <c r="AA64" s="22">
        <f t="shared" si="16"/>
        <v>1.6429866122333693E-2</v>
      </c>
      <c r="AB64" s="22">
        <f t="shared" si="15"/>
        <v>4.5278373276791612E-4</v>
      </c>
      <c r="AC64" s="22">
        <f t="shared" si="17"/>
        <v>1.3583511983037483E-3</v>
      </c>
      <c r="AD64" s="21"/>
      <c r="AE64" s="21"/>
      <c r="AF64" s="21"/>
      <c r="AG64" s="10"/>
      <c r="AH64" s="10"/>
      <c r="AI64" s="10"/>
      <c r="AJ64" s="10"/>
      <c r="AK64" s="10"/>
      <c r="AL64" s="10"/>
      <c r="AM64" s="10"/>
      <c r="AN64" s="10"/>
      <c r="AO64" s="10"/>
      <c r="AP64" s="10"/>
      <c r="AQ64" s="10"/>
      <c r="AR64" s="10"/>
      <c r="AS64" s="10"/>
      <c r="AT64" s="10"/>
      <c r="AU64" s="10"/>
      <c r="AV64" s="10"/>
      <c r="AW64" s="10"/>
      <c r="AX64" s="10"/>
      <c r="AY64" s="10"/>
      <c r="AZ64" s="10"/>
      <c r="BA64" s="10"/>
      <c r="BB64" s="10"/>
      <c r="BC64" s="10"/>
      <c r="BD64" s="10"/>
      <c r="BE64" s="10"/>
      <c r="BF64" s="10"/>
      <c r="BG64" s="10"/>
      <c r="BH64" s="10"/>
      <c r="BI64" s="10"/>
      <c r="BJ64" s="10"/>
      <c r="BK64" s="10"/>
      <c r="BL64" s="10"/>
      <c r="BM64" s="10"/>
      <c r="BN64" s="10"/>
      <c r="BO64" s="10"/>
      <c r="BP64" s="10"/>
      <c r="BQ64" s="10"/>
      <c r="BR64" s="10"/>
      <c r="BS64" s="10"/>
      <c r="BT64" s="10"/>
      <c r="BU64" s="10"/>
      <c r="BV64" s="10"/>
      <c r="BW64" s="10"/>
      <c r="BX64" s="10"/>
      <c r="BY64" s="10"/>
      <c r="BZ64" s="10"/>
      <c r="CA64" s="10"/>
      <c r="CB64" s="10"/>
      <c r="CC64" s="10"/>
      <c r="CD64" s="10"/>
      <c r="CE64" s="10"/>
      <c r="CF64" s="10"/>
      <c r="CG64" s="10"/>
      <c r="CH64" s="10"/>
      <c r="CI64" s="10"/>
      <c r="CJ64" s="10"/>
      <c r="CK64" s="10"/>
    </row>
    <row r="65" spans="1:89" s="10" customFormat="1" ht="74.25" customHeight="1" thickBot="1">
      <c r="C65" s="9"/>
      <c r="D65" s="9"/>
      <c r="E65" s="268">
        <v>58</v>
      </c>
      <c r="F65" s="269" t="s">
        <v>149</v>
      </c>
      <c r="G65" s="270" t="s">
        <v>150</v>
      </c>
      <c r="H65" s="6" t="s">
        <v>104</v>
      </c>
      <c r="I65" s="113"/>
      <c r="J65" s="132">
        <v>22242.291000000001</v>
      </c>
      <c r="K65" s="132">
        <v>37236.704598999997</v>
      </c>
      <c r="L65" s="285" t="s">
        <v>151</v>
      </c>
      <c r="M65" s="119">
        <v>42</v>
      </c>
      <c r="N65" s="132">
        <v>7405</v>
      </c>
      <c r="O65" s="246">
        <v>50000</v>
      </c>
      <c r="P65" s="250">
        <v>5028589</v>
      </c>
      <c r="Q65" s="131">
        <v>19.82</v>
      </c>
      <c r="R65" s="131">
        <v>41.12</v>
      </c>
      <c r="S65" s="131">
        <v>104.41</v>
      </c>
      <c r="T65" s="131">
        <v>402.86</v>
      </c>
      <c r="U65" s="132">
        <v>71</v>
      </c>
      <c r="V65" s="133">
        <v>75</v>
      </c>
      <c r="W65" s="132">
        <v>3</v>
      </c>
      <c r="X65" s="133">
        <v>25</v>
      </c>
      <c r="Y65" s="132">
        <v>74</v>
      </c>
      <c r="Z65" s="22">
        <f t="shared" si="14"/>
        <v>1.6230914607982618E-2</v>
      </c>
      <c r="AA65" s="22">
        <f t="shared" si="16"/>
        <v>1.2173185955986963</v>
      </c>
      <c r="AB65" s="22">
        <f t="shared" si="15"/>
        <v>1.3419027363436248E-3</v>
      </c>
      <c r="AC65" s="22">
        <f t="shared" si="17"/>
        <v>0.10064270522577186</v>
      </c>
      <c r="AD65" s="21"/>
      <c r="AE65" s="21"/>
      <c r="AF65" s="21"/>
    </row>
    <row r="66" spans="1:89" s="19" customFormat="1" ht="74.25" customHeight="1" thickBot="1">
      <c r="A66" s="10"/>
      <c r="B66" s="10"/>
      <c r="C66" s="9"/>
      <c r="D66" s="9"/>
      <c r="E66" s="265">
        <v>59</v>
      </c>
      <c r="F66" s="277" t="s">
        <v>152</v>
      </c>
      <c r="G66" s="267" t="s">
        <v>153</v>
      </c>
      <c r="H66" s="16" t="s">
        <v>104</v>
      </c>
      <c r="I66" s="112"/>
      <c r="J66" s="129">
        <v>6725</v>
      </c>
      <c r="K66" s="129">
        <v>12233.84382</v>
      </c>
      <c r="L66" s="284" t="s">
        <v>154</v>
      </c>
      <c r="M66" s="118">
        <v>39</v>
      </c>
      <c r="N66" s="129">
        <v>5077</v>
      </c>
      <c r="O66" s="135">
        <v>50000</v>
      </c>
      <c r="P66" s="249">
        <v>2409660</v>
      </c>
      <c r="Q66" s="128">
        <v>11.63</v>
      </c>
      <c r="R66" s="128">
        <v>23.74</v>
      </c>
      <c r="S66" s="128">
        <v>37.700000000000003</v>
      </c>
      <c r="T66" s="128">
        <v>139.91</v>
      </c>
      <c r="U66" s="129">
        <v>34</v>
      </c>
      <c r="V66" s="130">
        <v>0.7</v>
      </c>
      <c r="W66" s="129">
        <v>5</v>
      </c>
      <c r="X66" s="130">
        <v>0.3</v>
      </c>
      <c r="Y66" s="129">
        <v>39</v>
      </c>
      <c r="Z66" s="22">
        <f t="shared" si="14"/>
        <v>5.3325469186429686E-3</v>
      </c>
      <c r="AA66" s="22">
        <f t="shared" si="16"/>
        <v>3.7327828430500777E-3</v>
      </c>
      <c r="AB66" s="22">
        <f t="shared" si="15"/>
        <v>4.40872216670307E-4</v>
      </c>
      <c r="AC66" s="22">
        <f t="shared" si="17"/>
        <v>3.0861055166921488E-4</v>
      </c>
      <c r="AD66" s="21"/>
      <c r="AE66" s="21"/>
      <c r="AF66" s="21"/>
      <c r="AG66" s="10"/>
      <c r="AH66" s="10"/>
      <c r="AI66" s="10"/>
      <c r="AJ66" s="10"/>
      <c r="AK66" s="10"/>
      <c r="AL66" s="10"/>
      <c r="AM66" s="10"/>
      <c r="AN66" s="10"/>
      <c r="AO66" s="10"/>
      <c r="AP66" s="10"/>
      <c r="AQ66" s="10"/>
      <c r="AR66" s="10"/>
      <c r="AS66" s="10"/>
      <c r="AT66" s="10"/>
      <c r="AU66" s="10"/>
      <c r="AV66" s="10"/>
      <c r="AW66" s="10"/>
      <c r="AX66" s="10"/>
      <c r="AY66" s="10"/>
      <c r="AZ66" s="10"/>
      <c r="BA66" s="10"/>
      <c r="BB66" s="10"/>
      <c r="BC66" s="10"/>
      <c r="BD66" s="10"/>
      <c r="BE66" s="10"/>
      <c r="BF66" s="10"/>
      <c r="BG66" s="10"/>
      <c r="BH66" s="10"/>
      <c r="BI66" s="10"/>
      <c r="BJ66" s="10"/>
      <c r="BK66" s="10"/>
      <c r="BL66" s="10"/>
      <c r="BM66" s="10"/>
      <c r="BN66" s="10"/>
      <c r="BO66" s="10"/>
      <c r="BP66" s="10"/>
      <c r="BQ66" s="10"/>
      <c r="BR66" s="10"/>
      <c r="BS66" s="10"/>
      <c r="BT66" s="10"/>
      <c r="BU66" s="10"/>
      <c r="BV66" s="10"/>
      <c r="BW66" s="10"/>
      <c r="BX66" s="10"/>
      <c r="BY66" s="10"/>
      <c r="BZ66" s="10"/>
      <c r="CA66" s="10"/>
      <c r="CB66" s="10"/>
      <c r="CC66" s="10"/>
      <c r="CD66" s="10"/>
      <c r="CE66" s="10"/>
      <c r="CF66" s="10"/>
      <c r="CG66" s="10"/>
      <c r="CH66" s="10"/>
      <c r="CI66" s="10"/>
      <c r="CJ66" s="10"/>
      <c r="CK66" s="10"/>
    </row>
    <row r="67" spans="1:89" s="10" customFormat="1" ht="74.25" customHeight="1" thickBot="1">
      <c r="C67" s="9"/>
      <c r="D67" s="9"/>
      <c r="E67" s="268">
        <v>60</v>
      </c>
      <c r="F67" s="269" t="s">
        <v>155</v>
      </c>
      <c r="G67" s="270" t="s">
        <v>34</v>
      </c>
      <c r="H67" s="6" t="s">
        <v>104</v>
      </c>
      <c r="I67" s="113"/>
      <c r="J67" s="132">
        <v>11517.001534000001</v>
      </c>
      <c r="K67" s="132">
        <v>13734.891951</v>
      </c>
      <c r="L67" s="285" t="s">
        <v>156</v>
      </c>
      <c r="M67" s="119">
        <v>38</v>
      </c>
      <c r="N67" s="132">
        <v>5944</v>
      </c>
      <c r="O67" s="246">
        <v>50000</v>
      </c>
      <c r="P67" s="250">
        <v>2310715</v>
      </c>
      <c r="Q67" s="131">
        <v>8.7899999999999991</v>
      </c>
      <c r="R67" s="131">
        <v>19.079999999999998</v>
      </c>
      <c r="S67" s="131">
        <v>49.34</v>
      </c>
      <c r="T67" s="131">
        <v>131.08000000000001</v>
      </c>
      <c r="U67" s="132">
        <v>14</v>
      </c>
      <c r="V67" s="133">
        <v>8</v>
      </c>
      <c r="W67" s="132">
        <v>6</v>
      </c>
      <c r="X67" s="133">
        <v>92</v>
      </c>
      <c r="Y67" s="132">
        <v>20</v>
      </c>
      <c r="Z67" s="22">
        <f t="shared" si="14"/>
        <v>5.9868310261949349E-3</v>
      </c>
      <c r="AA67" s="22">
        <f t="shared" si="16"/>
        <v>4.7894648209559479E-2</v>
      </c>
      <c r="AB67" s="22">
        <f t="shared" si="15"/>
        <v>4.9496563379902031E-4</v>
      </c>
      <c r="AC67" s="22">
        <f t="shared" si="17"/>
        <v>3.9597250703921625E-3</v>
      </c>
      <c r="AD67" s="21"/>
      <c r="AE67" s="21"/>
      <c r="AF67" s="21"/>
    </row>
    <row r="68" spans="1:89" s="19" customFormat="1" ht="74.25" customHeight="1" thickBot="1">
      <c r="A68" s="10"/>
      <c r="B68" s="10"/>
      <c r="C68" s="9"/>
      <c r="D68" s="9"/>
      <c r="E68" s="265">
        <v>61</v>
      </c>
      <c r="F68" s="277" t="s">
        <v>157</v>
      </c>
      <c r="G68" s="267" t="s">
        <v>158</v>
      </c>
      <c r="H68" s="16" t="s">
        <v>104</v>
      </c>
      <c r="I68" s="112"/>
      <c r="J68" s="129">
        <v>16074</v>
      </c>
      <c r="K68" s="129">
        <v>20801.744934999999</v>
      </c>
      <c r="L68" s="284" t="s">
        <v>156</v>
      </c>
      <c r="M68" s="118">
        <v>38</v>
      </c>
      <c r="N68" s="129">
        <v>5695</v>
      </c>
      <c r="O68" s="135">
        <v>50000</v>
      </c>
      <c r="P68" s="249">
        <v>3652633</v>
      </c>
      <c r="Q68" s="128">
        <v>14.09</v>
      </c>
      <c r="R68" s="128">
        <v>30.03</v>
      </c>
      <c r="S68" s="128">
        <v>97.24</v>
      </c>
      <c r="T68" s="128">
        <v>264.91000000000003</v>
      </c>
      <c r="U68" s="129">
        <v>26</v>
      </c>
      <c r="V68" s="130">
        <v>6</v>
      </c>
      <c r="W68" s="129">
        <v>3</v>
      </c>
      <c r="X68" s="130">
        <v>94</v>
      </c>
      <c r="Y68" s="129">
        <v>29</v>
      </c>
      <c r="Z68" s="22">
        <f t="shared" si="14"/>
        <v>9.0671650290473638E-3</v>
      </c>
      <c r="AA68" s="22">
        <f t="shared" si="16"/>
        <v>5.4402990174284183E-2</v>
      </c>
      <c r="AB68" s="22">
        <f t="shared" si="15"/>
        <v>7.4963450041033632E-4</v>
      </c>
      <c r="AC68" s="22">
        <f t="shared" si="17"/>
        <v>4.4978070024620179E-3</v>
      </c>
      <c r="AD68" s="21"/>
      <c r="AE68" s="21"/>
      <c r="AF68" s="21"/>
      <c r="AG68" s="10"/>
      <c r="AH68" s="10"/>
      <c r="AI68" s="10"/>
      <c r="AJ68" s="10"/>
      <c r="AK68" s="10"/>
      <c r="AL68" s="10"/>
      <c r="AM68" s="10"/>
      <c r="AN68" s="10"/>
      <c r="AO68" s="10"/>
      <c r="AP68" s="10"/>
      <c r="AQ68" s="10"/>
      <c r="AR68" s="10"/>
      <c r="AS68" s="10"/>
      <c r="AT68" s="10"/>
      <c r="AU68" s="10"/>
      <c r="AV68" s="10"/>
      <c r="AW68" s="10"/>
      <c r="AX68" s="10"/>
      <c r="AY68" s="10"/>
      <c r="AZ68" s="10"/>
      <c r="BA68" s="10"/>
      <c r="BB68" s="10"/>
      <c r="BC68" s="10"/>
      <c r="BD68" s="10"/>
      <c r="BE68" s="10"/>
      <c r="BF68" s="10"/>
      <c r="BG68" s="10"/>
      <c r="BH68" s="10"/>
      <c r="BI68" s="10"/>
      <c r="BJ68" s="10"/>
      <c r="BK68" s="10"/>
      <c r="BL68" s="10"/>
      <c r="BM68" s="10"/>
      <c r="BN68" s="10"/>
      <c r="BO68" s="10"/>
      <c r="BP68" s="10"/>
      <c r="BQ68" s="10"/>
      <c r="BR68" s="10"/>
      <c r="BS68" s="10"/>
      <c r="BT68" s="10"/>
      <c r="BU68" s="10"/>
      <c r="BV68" s="10"/>
      <c r="BW68" s="10"/>
      <c r="BX68" s="10"/>
      <c r="BY68" s="10"/>
      <c r="BZ68" s="10"/>
      <c r="CA68" s="10"/>
      <c r="CB68" s="10"/>
      <c r="CC68" s="10"/>
      <c r="CD68" s="10"/>
      <c r="CE68" s="10"/>
      <c r="CF68" s="10"/>
      <c r="CG68" s="10"/>
      <c r="CH68" s="10"/>
      <c r="CI68" s="10"/>
      <c r="CJ68" s="10"/>
      <c r="CK68" s="10"/>
    </row>
    <row r="69" spans="1:89" s="10" customFormat="1" ht="74.25" customHeight="1" thickBot="1">
      <c r="C69" s="9"/>
      <c r="D69" s="9"/>
      <c r="E69" s="268">
        <v>62</v>
      </c>
      <c r="F69" s="269" t="s">
        <v>162</v>
      </c>
      <c r="G69" s="270" t="s">
        <v>163</v>
      </c>
      <c r="H69" s="6" t="s">
        <v>104</v>
      </c>
      <c r="I69" s="113"/>
      <c r="J69" s="132">
        <v>8638</v>
      </c>
      <c r="K69" s="132">
        <v>10321.411644</v>
      </c>
      <c r="L69" s="285" t="s">
        <v>161</v>
      </c>
      <c r="M69" s="119">
        <v>38</v>
      </c>
      <c r="N69" s="132">
        <v>5231</v>
      </c>
      <c r="O69" s="246">
        <v>50000</v>
      </c>
      <c r="P69" s="250">
        <v>1973124</v>
      </c>
      <c r="Q69" s="131">
        <v>10.029999999999999</v>
      </c>
      <c r="R69" s="131">
        <v>20.13</v>
      </c>
      <c r="S69" s="131">
        <v>58.19</v>
      </c>
      <c r="T69" s="131">
        <v>96.06</v>
      </c>
      <c r="U69" s="132">
        <v>20</v>
      </c>
      <c r="V69" s="133">
        <v>4</v>
      </c>
      <c r="W69" s="132">
        <v>2</v>
      </c>
      <c r="X69" s="133">
        <v>96</v>
      </c>
      <c r="Y69" s="132">
        <v>22</v>
      </c>
      <c r="Z69" s="22">
        <f t="shared" si="14"/>
        <v>4.4989467470786994E-3</v>
      </c>
      <c r="AA69" s="22">
        <f t="shared" si="16"/>
        <v>1.7995786988314798E-2</v>
      </c>
      <c r="AB69" s="22">
        <f t="shared" si="15"/>
        <v>3.7195371279940024E-4</v>
      </c>
      <c r="AC69" s="22">
        <f t="shared" si="17"/>
        <v>1.487814851197601E-3</v>
      </c>
      <c r="AD69" s="21"/>
      <c r="AE69" s="21"/>
      <c r="AF69" s="21"/>
    </row>
    <row r="70" spans="1:89" s="19" customFormat="1" ht="74.25" customHeight="1" thickBot="1">
      <c r="A70" s="10"/>
      <c r="B70" s="10"/>
      <c r="C70" s="9"/>
      <c r="D70" s="9"/>
      <c r="E70" s="265">
        <v>63</v>
      </c>
      <c r="F70" s="277" t="s">
        <v>164</v>
      </c>
      <c r="G70" s="267" t="s">
        <v>165</v>
      </c>
      <c r="H70" s="16" t="s">
        <v>104</v>
      </c>
      <c r="I70" s="112"/>
      <c r="J70" s="129">
        <v>6709.2491309999996</v>
      </c>
      <c r="K70" s="129">
        <v>8738.9622569999992</v>
      </c>
      <c r="L70" s="284" t="s">
        <v>30</v>
      </c>
      <c r="M70" s="118">
        <v>38</v>
      </c>
      <c r="N70" s="129">
        <v>2820</v>
      </c>
      <c r="O70" s="135">
        <v>50000</v>
      </c>
      <c r="P70" s="249">
        <v>3098923</v>
      </c>
      <c r="Q70" s="128">
        <v>9.35</v>
      </c>
      <c r="R70" s="128">
        <v>20.62</v>
      </c>
      <c r="S70" s="128">
        <v>63.21</v>
      </c>
      <c r="T70" s="128">
        <v>209.75</v>
      </c>
      <c r="U70" s="129">
        <v>20</v>
      </c>
      <c r="V70" s="130">
        <v>54</v>
      </c>
      <c r="W70" s="129">
        <v>2</v>
      </c>
      <c r="X70" s="130">
        <v>46</v>
      </c>
      <c r="Y70" s="129">
        <v>22</v>
      </c>
      <c r="Z70" s="22">
        <f t="shared" si="14"/>
        <v>3.8091810669937543E-3</v>
      </c>
      <c r="AA70" s="22">
        <f t="shared" si="16"/>
        <v>0.20569577761766272</v>
      </c>
      <c r="AB70" s="22">
        <f t="shared" si="15"/>
        <v>3.1492683071065547E-4</v>
      </c>
      <c r="AC70" s="22">
        <f t="shared" si="17"/>
        <v>1.7006048858375394E-2</v>
      </c>
      <c r="AD70" s="21"/>
      <c r="AE70" s="21"/>
      <c r="AF70" s="21"/>
      <c r="AG70" s="10"/>
      <c r="AH70" s="10"/>
      <c r="AI70" s="10"/>
      <c r="AJ70" s="10"/>
      <c r="AK70" s="10"/>
      <c r="AL70" s="10"/>
      <c r="AM70" s="10"/>
      <c r="AN70" s="10"/>
      <c r="AO70" s="10"/>
      <c r="AP70" s="10"/>
      <c r="AQ70" s="10"/>
      <c r="AR70" s="10"/>
      <c r="AS70" s="10"/>
      <c r="AT70" s="10"/>
      <c r="AU70" s="10"/>
      <c r="AV70" s="10"/>
      <c r="AW70" s="10"/>
      <c r="AX70" s="10"/>
      <c r="AY70" s="10"/>
      <c r="AZ70" s="10"/>
      <c r="BA70" s="10"/>
      <c r="BB70" s="10"/>
      <c r="BC70" s="10"/>
      <c r="BD70" s="10"/>
      <c r="BE70" s="10"/>
      <c r="BF70" s="10"/>
      <c r="BG70" s="10"/>
      <c r="BH70" s="10"/>
      <c r="BI70" s="10"/>
      <c r="BJ70" s="10"/>
      <c r="BK70" s="10"/>
      <c r="BL70" s="10"/>
      <c r="BM70" s="10"/>
      <c r="BN70" s="10"/>
      <c r="BO70" s="10"/>
      <c r="BP70" s="10"/>
      <c r="BQ70" s="10"/>
      <c r="BR70" s="10"/>
      <c r="BS70" s="10"/>
      <c r="BT70" s="10"/>
      <c r="BU70" s="10"/>
      <c r="BV70" s="10"/>
      <c r="BW70" s="10"/>
      <c r="BX70" s="10"/>
      <c r="BY70" s="10"/>
      <c r="BZ70" s="10"/>
      <c r="CA70" s="10"/>
      <c r="CB70" s="10"/>
      <c r="CC70" s="10"/>
      <c r="CD70" s="10"/>
      <c r="CE70" s="10"/>
      <c r="CF70" s="10"/>
      <c r="CG70" s="10"/>
      <c r="CH70" s="10"/>
      <c r="CI70" s="10"/>
      <c r="CJ70" s="10"/>
      <c r="CK70" s="10"/>
    </row>
    <row r="71" spans="1:89" s="10" customFormat="1" ht="74.25" customHeight="1" thickBot="1">
      <c r="C71" s="9"/>
      <c r="D71" s="9"/>
      <c r="E71" s="268">
        <v>64</v>
      </c>
      <c r="F71" s="269" t="s">
        <v>166</v>
      </c>
      <c r="G71" s="270" t="s">
        <v>167</v>
      </c>
      <c r="H71" s="6" t="s">
        <v>104</v>
      </c>
      <c r="I71" s="113"/>
      <c r="J71" s="132">
        <v>23328</v>
      </c>
      <c r="K71" s="132">
        <v>25558.847163999999</v>
      </c>
      <c r="L71" s="285" t="s">
        <v>168</v>
      </c>
      <c r="M71" s="119">
        <v>37</v>
      </c>
      <c r="N71" s="132">
        <v>8644</v>
      </c>
      <c r="O71" s="246">
        <v>50000</v>
      </c>
      <c r="P71" s="250">
        <v>2956831</v>
      </c>
      <c r="Q71" s="131">
        <v>9.32</v>
      </c>
      <c r="R71" s="131">
        <v>15.69</v>
      </c>
      <c r="S71" s="131">
        <v>44.46</v>
      </c>
      <c r="T71" s="131">
        <v>194.98</v>
      </c>
      <c r="U71" s="132">
        <v>22</v>
      </c>
      <c r="V71" s="133">
        <v>8</v>
      </c>
      <c r="W71" s="132">
        <v>9</v>
      </c>
      <c r="X71" s="133">
        <v>92</v>
      </c>
      <c r="Y71" s="132">
        <v>31</v>
      </c>
      <c r="Z71" s="22">
        <f t="shared" si="14"/>
        <v>1.1140713719562162E-2</v>
      </c>
      <c r="AA71" s="22">
        <f t="shared" si="16"/>
        <v>8.9125709756497293E-2</v>
      </c>
      <c r="AB71" s="22">
        <f t="shared" si="15"/>
        <v>9.2106665497142736E-4</v>
      </c>
      <c r="AC71" s="22">
        <f t="shared" si="17"/>
        <v>7.3685332397714189E-3</v>
      </c>
      <c r="AD71" s="21"/>
      <c r="AE71" s="21"/>
      <c r="AF71" s="21"/>
    </row>
    <row r="72" spans="1:89" s="19" customFormat="1" ht="74.25" customHeight="1" thickBot="1">
      <c r="A72" s="10"/>
      <c r="B72" s="10"/>
      <c r="C72" s="9"/>
      <c r="D72" s="9"/>
      <c r="E72" s="265">
        <v>65</v>
      </c>
      <c r="F72" s="277" t="s">
        <v>169</v>
      </c>
      <c r="G72" s="267" t="s">
        <v>170</v>
      </c>
      <c r="H72" s="16" t="s">
        <v>104</v>
      </c>
      <c r="I72" s="112"/>
      <c r="J72" s="129">
        <v>9391.8079440000001</v>
      </c>
      <c r="K72" s="129">
        <v>9825.2372219999997</v>
      </c>
      <c r="L72" s="284" t="s">
        <v>171</v>
      </c>
      <c r="M72" s="118">
        <v>37</v>
      </c>
      <c r="N72" s="129">
        <v>5055</v>
      </c>
      <c r="O72" s="135">
        <v>50000</v>
      </c>
      <c r="P72" s="249">
        <v>1943667</v>
      </c>
      <c r="Q72" s="128">
        <v>10.55</v>
      </c>
      <c r="R72" s="128">
        <v>27.39</v>
      </c>
      <c r="S72" s="128">
        <v>28.97</v>
      </c>
      <c r="T72" s="128">
        <v>94.05</v>
      </c>
      <c r="U72" s="129">
        <v>42</v>
      </c>
      <c r="V72" s="130">
        <v>79</v>
      </c>
      <c r="W72" s="129">
        <v>1</v>
      </c>
      <c r="X72" s="130">
        <v>21</v>
      </c>
      <c r="Y72" s="129">
        <v>43</v>
      </c>
      <c r="Z72" s="22">
        <f t="shared" si="14"/>
        <v>4.2826718441066622E-3</v>
      </c>
      <c r="AA72" s="22">
        <f t="shared" si="16"/>
        <v>0.33833107568442633</v>
      </c>
      <c r="AB72" s="22">
        <f t="shared" si="15"/>
        <v>3.5407302701488544E-4</v>
      </c>
      <c r="AC72" s="22">
        <f t="shared" si="17"/>
        <v>2.7971769134175949E-2</v>
      </c>
      <c r="AD72" s="21"/>
      <c r="AE72" s="21"/>
      <c r="AF72" s="21"/>
      <c r="AG72" s="10"/>
      <c r="AH72" s="10"/>
      <c r="AI72" s="10"/>
      <c r="AJ72" s="10"/>
      <c r="AK72" s="10"/>
      <c r="AL72" s="10"/>
      <c r="AM72" s="10"/>
      <c r="AN72" s="10"/>
      <c r="AO72" s="10"/>
      <c r="AP72" s="10"/>
      <c r="AQ72" s="10"/>
      <c r="AR72" s="10"/>
      <c r="AS72" s="10"/>
      <c r="AT72" s="10"/>
      <c r="AU72" s="10"/>
      <c r="AV72" s="10"/>
      <c r="AW72" s="10"/>
      <c r="AX72" s="10"/>
      <c r="AY72" s="10"/>
      <c r="AZ72" s="10"/>
      <c r="BA72" s="10"/>
      <c r="BB72" s="10"/>
      <c r="BC72" s="10"/>
      <c r="BD72" s="10"/>
      <c r="BE72" s="10"/>
      <c r="BF72" s="10"/>
      <c r="BG72" s="10"/>
      <c r="BH72" s="10"/>
      <c r="BI72" s="10"/>
      <c r="BJ72" s="10"/>
      <c r="BK72" s="10"/>
      <c r="BL72" s="10"/>
      <c r="BM72" s="10"/>
      <c r="BN72" s="10"/>
      <c r="BO72" s="10"/>
      <c r="BP72" s="10"/>
      <c r="BQ72" s="10"/>
      <c r="BR72" s="10"/>
      <c r="BS72" s="10"/>
      <c r="BT72" s="10"/>
      <c r="BU72" s="10"/>
      <c r="BV72" s="10"/>
      <c r="BW72" s="10"/>
      <c r="BX72" s="10"/>
      <c r="BY72" s="10"/>
      <c r="BZ72" s="10"/>
      <c r="CA72" s="10"/>
      <c r="CB72" s="10"/>
      <c r="CC72" s="10"/>
      <c r="CD72" s="10"/>
      <c r="CE72" s="10"/>
      <c r="CF72" s="10"/>
      <c r="CG72" s="10"/>
      <c r="CH72" s="10"/>
      <c r="CI72" s="10"/>
      <c r="CJ72" s="10"/>
      <c r="CK72" s="10"/>
    </row>
    <row r="73" spans="1:89" s="10" customFormat="1" ht="74.25" customHeight="1" thickBot="1">
      <c r="C73" s="9"/>
      <c r="D73" s="9"/>
      <c r="E73" s="268">
        <v>66</v>
      </c>
      <c r="F73" s="269" t="s">
        <v>172</v>
      </c>
      <c r="G73" s="270" t="s">
        <v>173</v>
      </c>
      <c r="H73" s="6" t="s">
        <v>104</v>
      </c>
      <c r="I73" s="113"/>
      <c r="J73" s="132">
        <v>18688</v>
      </c>
      <c r="K73" s="132">
        <v>35559.389772000002</v>
      </c>
      <c r="L73" s="285" t="s">
        <v>174</v>
      </c>
      <c r="M73" s="119">
        <v>35</v>
      </c>
      <c r="N73" s="132">
        <v>11259</v>
      </c>
      <c r="O73" s="246">
        <v>50000</v>
      </c>
      <c r="P73" s="250">
        <v>3158308</v>
      </c>
      <c r="Q73" s="131">
        <v>17.82</v>
      </c>
      <c r="R73" s="131">
        <v>61.07</v>
      </c>
      <c r="S73" s="131">
        <v>131.25</v>
      </c>
      <c r="T73" s="131">
        <v>215.38</v>
      </c>
      <c r="U73" s="132">
        <v>45</v>
      </c>
      <c r="V73" s="133">
        <v>16</v>
      </c>
      <c r="W73" s="132">
        <v>3</v>
      </c>
      <c r="X73" s="133">
        <v>84</v>
      </c>
      <c r="Y73" s="132">
        <v>48</v>
      </c>
      <c r="Z73" s="22">
        <f t="shared" si="14"/>
        <v>1.549979852182737E-2</v>
      </c>
      <c r="AA73" s="22">
        <f t="shared" si="16"/>
        <v>0.24799677634923792</v>
      </c>
      <c r="AB73" s="22">
        <f t="shared" si="15"/>
        <v>1.2814571791897442E-3</v>
      </c>
      <c r="AC73" s="22">
        <f t="shared" si="17"/>
        <v>2.0503314867035907E-2</v>
      </c>
      <c r="AD73" s="21"/>
      <c r="AE73" s="21"/>
      <c r="AF73" s="21"/>
    </row>
    <row r="74" spans="1:89" s="19" customFormat="1" ht="74.25" customHeight="1" thickBot="1">
      <c r="A74" s="10"/>
      <c r="B74" s="10"/>
      <c r="C74" s="9"/>
      <c r="D74" s="9"/>
      <c r="E74" s="265">
        <v>67</v>
      </c>
      <c r="F74" s="277" t="s">
        <v>175</v>
      </c>
      <c r="G74" s="267" t="s">
        <v>64</v>
      </c>
      <c r="H74" s="16" t="s">
        <v>104</v>
      </c>
      <c r="I74" s="112"/>
      <c r="J74" s="129">
        <v>8136.5626339999999</v>
      </c>
      <c r="K74" s="129">
        <v>8843.3623349999998</v>
      </c>
      <c r="L74" s="284" t="s">
        <v>176</v>
      </c>
      <c r="M74" s="118">
        <v>34</v>
      </c>
      <c r="N74" s="129">
        <v>3584</v>
      </c>
      <c r="O74" s="135">
        <v>50000</v>
      </c>
      <c r="P74" s="249">
        <v>2467456</v>
      </c>
      <c r="Q74" s="128">
        <v>8.6999999999999993</v>
      </c>
      <c r="R74" s="128">
        <v>17.61</v>
      </c>
      <c r="S74" s="128">
        <v>58.82</v>
      </c>
      <c r="T74" s="128">
        <v>146.49</v>
      </c>
      <c r="U74" s="129">
        <v>34</v>
      </c>
      <c r="V74" s="130">
        <v>22</v>
      </c>
      <c r="W74" s="129">
        <v>2</v>
      </c>
      <c r="X74" s="130">
        <v>78</v>
      </c>
      <c r="Y74" s="129">
        <v>36</v>
      </c>
      <c r="Z74" s="22">
        <f t="shared" si="14"/>
        <v>3.8546874771160462E-3</v>
      </c>
      <c r="AA74" s="22">
        <f t="shared" si="16"/>
        <v>8.4803124496553015E-2</v>
      </c>
      <c r="AB74" s="22">
        <f t="shared" si="15"/>
        <v>3.1868910645044935E-4</v>
      </c>
      <c r="AC74" s="22">
        <f t="shared" si="17"/>
        <v>7.0111603419098856E-3</v>
      </c>
      <c r="AD74" s="21"/>
      <c r="AE74" s="21"/>
      <c r="AF74" s="21"/>
      <c r="AG74" s="10"/>
      <c r="AH74" s="10"/>
      <c r="AI74" s="10"/>
      <c r="AJ74" s="10"/>
      <c r="AK74" s="10"/>
      <c r="AL74" s="10"/>
      <c r="AM74" s="10"/>
      <c r="AN74" s="10"/>
      <c r="AO74" s="10"/>
      <c r="AP74" s="10"/>
      <c r="AQ74" s="10"/>
      <c r="AR74" s="10"/>
      <c r="AS74" s="10"/>
      <c r="AT74" s="10"/>
      <c r="AU74" s="10"/>
      <c r="AV74" s="10"/>
      <c r="AW74" s="10"/>
      <c r="AX74" s="10"/>
      <c r="AY74" s="10"/>
      <c r="AZ74" s="10"/>
      <c r="BA74" s="10"/>
      <c r="BB74" s="10"/>
      <c r="BC74" s="10"/>
      <c r="BD74" s="10"/>
      <c r="BE74" s="10"/>
      <c r="BF74" s="10"/>
      <c r="BG74" s="10"/>
      <c r="BH74" s="10"/>
      <c r="BI74" s="10"/>
      <c r="BJ74" s="10"/>
      <c r="BK74" s="10"/>
      <c r="BL74" s="10"/>
      <c r="BM74" s="10"/>
      <c r="BN74" s="10"/>
      <c r="BO74" s="10"/>
      <c r="BP74" s="10"/>
      <c r="BQ74" s="10"/>
      <c r="BR74" s="10"/>
      <c r="BS74" s="10"/>
      <c r="BT74" s="10"/>
      <c r="BU74" s="10"/>
      <c r="BV74" s="10"/>
      <c r="BW74" s="10"/>
      <c r="BX74" s="10"/>
      <c r="BY74" s="10"/>
      <c r="BZ74" s="10"/>
      <c r="CA74" s="10"/>
      <c r="CB74" s="10"/>
      <c r="CC74" s="10"/>
      <c r="CD74" s="10"/>
      <c r="CE74" s="10"/>
      <c r="CF74" s="10"/>
      <c r="CG74" s="10"/>
      <c r="CH74" s="10"/>
      <c r="CI74" s="10"/>
      <c r="CJ74" s="10"/>
      <c r="CK74" s="10"/>
    </row>
    <row r="75" spans="1:89" s="10" customFormat="1" ht="74.25" customHeight="1" thickBot="1">
      <c r="C75" s="9"/>
      <c r="D75" s="9"/>
      <c r="E75" s="268">
        <v>68</v>
      </c>
      <c r="F75" s="269" t="s">
        <v>177</v>
      </c>
      <c r="G75" s="270" t="s">
        <v>27</v>
      </c>
      <c r="H75" s="6" t="s">
        <v>104</v>
      </c>
      <c r="I75" s="113"/>
      <c r="J75" s="132">
        <v>13518.455464000001</v>
      </c>
      <c r="K75" s="132">
        <v>15617.506447</v>
      </c>
      <c r="L75" s="285" t="s">
        <v>178</v>
      </c>
      <c r="M75" s="119">
        <v>34</v>
      </c>
      <c r="N75" s="132">
        <v>7406</v>
      </c>
      <c r="O75" s="246">
        <v>50000</v>
      </c>
      <c r="P75" s="250">
        <v>2108764</v>
      </c>
      <c r="Q75" s="131">
        <v>10.210000000000001</v>
      </c>
      <c r="R75" s="131">
        <v>19.059999999999999</v>
      </c>
      <c r="S75" s="131">
        <v>39.79</v>
      </c>
      <c r="T75" s="131">
        <v>110.1</v>
      </c>
      <c r="U75" s="132">
        <v>62</v>
      </c>
      <c r="V75" s="133">
        <v>15</v>
      </c>
      <c r="W75" s="132">
        <v>10</v>
      </c>
      <c r="X75" s="133">
        <v>85</v>
      </c>
      <c r="Y75" s="132">
        <v>72</v>
      </c>
      <c r="Z75" s="22">
        <f t="shared" si="14"/>
        <v>6.8074341234181735E-3</v>
      </c>
      <c r="AA75" s="22">
        <f t="shared" si="16"/>
        <v>0.1021115118512726</v>
      </c>
      <c r="AB75" s="22">
        <f t="shared" si="15"/>
        <v>5.6280959504285228E-4</v>
      </c>
      <c r="AC75" s="22">
        <f t="shared" si="17"/>
        <v>8.4421439256427838E-3</v>
      </c>
      <c r="AD75" s="21"/>
      <c r="AE75" s="21"/>
      <c r="AF75" s="21"/>
    </row>
    <row r="76" spans="1:89" s="19" customFormat="1" ht="74.25" customHeight="1" thickBot="1">
      <c r="A76" s="10"/>
      <c r="B76" s="10"/>
      <c r="C76" s="9"/>
      <c r="D76" s="9"/>
      <c r="E76" s="265">
        <v>69</v>
      </c>
      <c r="F76" s="277" t="s">
        <v>179</v>
      </c>
      <c r="G76" s="267" t="s">
        <v>130</v>
      </c>
      <c r="H76" s="16" t="s">
        <v>104</v>
      </c>
      <c r="I76" s="112"/>
      <c r="J76" s="129">
        <v>36920</v>
      </c>
      <c r="K76" s="129">
        <v>43110.745028999998</v>
      </c>
      <c r="L76" s="284" t="s">
        <v>180</v>
      </c>
      <c r="M76" s="118">
        <v>33</v>
      </c>
      <c r="N76" s="129">
        <v>17721</v>
      </c>
      <c r="O76" s="135">
        <v>50000</v>
      </c>
      <c r="P76" s="249">
        <v>2432749</v>
      </c>
      <c r="Q76" s="128">
        <v>13.1</v>
      </c>
      <c r="R76" s="128">
        <v>19.88</v>
      </c>
      <c r="S76" s="128">
        <v>48.4</v>
      </c>
      <c r="T76" s="128">
        <v>142.96</v>
      </c>
      <c r="U76" s="129">
        <v>69</v>
      </c>
      <c r="V76" s="130">
        <v>60</v>
      </c>
      <c r="W76" s="129">
        <v>5</v>
      </c>
      <c r="X76" s="130">
        <v>40</v>
      </c>
      <c r="Y76" s="129">
        <v>74</v>
      </c>
      <c r="Z76" s="22">
        <f t="shared" si="14"/>
        <v>1.8791319714983629E-2</v>
      </c>
      <c r="AA76" s="22">
        <f t="shared" si="16"/>
        <v>1.1274791828990178</v>
      </c>
      <c r="AB76" s="22">
        <f t="shared" si="15"/>
        <v>1.5535861012196286E-3</v>
      </c>
      <c r="AC76" s="22">
        <f t="shared" si="17"/>
        <v>9.3215166073177716E-2</v>
      </c>
      <c r="AD76" s="21"/>
      <c r="AE76" s="21"/>
      <c r="AF76" s="21"/>
      <c r="AG76" s="10"/>
      <c r="AH76" s="10"/>
      <c r="AI76" s="10"/>
      <c r="AJ76" s="10"/>
      <c r="AK76" s="10"/>
      <c r="AL76" s="10"/>
      <c r="AM76" s="10"/>
      <c r="AN76" s="10"/>
      <c r="AO76" s="10"/>
      <c r="AP76" s="10"/>
      <c r="AQ76" s="10"/>
      <c r="AR76" s="10"/>
      <c r="AS76" s="10"/>
      <c r="AT76" s="10"/>
      <c r="AU76" s="10"/>
      <c r="AV76" s="10"/>
      <c r="AW76" s="10"/>
      <c r="AX76" s="10"/>
      <c r="AY76" s="10"/>
      <c r="AZ76" s="10"/>
      <c r="BA76" s="10"/>
      <c r="BB76" s="10"/>
      <c r="BC76" s="10"/>
      <c r="BD76" s="10"/>
      <c r="BE76" s="10"/>
      <c r="BF76" s="10"/>
      <c r="BG76" s="10"/>
      <c r="BH76" s="10"/>
      <c r="BI76" s="10"/>
      <c r="BJ76" s="10"/>
      <c r="BK76" s="10"/>
      <c r="BL76" s="10"/>
      <c r="BM76" s="10"/>
      <c r="BN76" s="10"/>
      <c r="BO76" s="10"/>
      <c r="BP76" s="10"/>
      <c r="BQ76" s="10"/>
      <c r="BR76" s="10"/>
      <c r="BS76" s="10"/>
      <c r="BT76" s="10"/>
      <c r="BU76" s="10"/>
      <c r="BV76" s="10"/>
      <c r="BW76" s="10"/>
      <c r="BX76" s="10"/>
      <c r="BY76" s="10"/>
      <c r="BZ76" s="10"/>
      <c r="CA76" s="10"/>
      <c r="CB76" s="10"/>
      <c r="CC76" s="10"/>
      <c r="CD76" s="10"/>
      <c r="CE76" s="10"/>
      <c r="CF76" s="10"/>
      <c r="CG76" s="10"/>
      <c r="CH76" s="10"/>
      <c r="CI76" s="10"/>
      <c r="CJ76" s="10"/>
      <c r="CK76" s="10"/>
    </row>
    <row r="77" spans="1:89" s="10" customFormat="1" ht="74.25" customHeight="1" thickBot="1">
      <c r="C77" s="9"/>
      <c r="D77" s="9"/>
      <c r="E77" s="268">
        <v>70</v>
      </c>
      <c r="F77" s="269" t="s">
        <v>181</v>
      </c>
      <c r="G77" s="270" t="s">
        <v>182</v>
      </c>
      <c r="H77" s="6" t="s">
        <v>104</v>
      </c>
      <c r="I77" s="113"/>
      <c r="J77" s="132">
        <v>7266</v>
      </c>
      <c r="K77" s="132">
        <v>13835.476864</v>
      </c>
      <c r="L77" s="285" t="s">
        <v>183</v>
      </c>
      <c r="M77" s="119">
        <v>31</v>
      </c>
      <c r="N77" s="132">
        <v>6064</v>
      </c>
      <c r="O77" s="246">
        <v>50000</v>
      </c>
      <c r="P77" s="250">
        <v>2281576</v>
      </c>
      <c r="Q77" s="131">
        <v>10.54</v>
      </c>
      <c r="R77" s="131">
        <v>26.09</v>
      </c>
      <c r="S77" s="131">
        <v>65.2</v>
      </c>
      <c r="T77" s="131">
        <v>128.16999999999999</v>
      </c>
      <c r="U77" s="132">
        <v>12</v>
      </c>
      <c r="V77" s="133">
        <v>3</v>
      </c>
      <c r="W77" s="132">
        <v>4</v>
      </c>
      <c r="X77" s="133">
        <v>97</v>
      </c>
      <c r="Y77" s="132">
        <v>16</v>
      </c>
      <c r="Z77" s="22">
        <f t="shared" si="14"/>
        <v>6.0306744637744839E-3</v>
      </c>
      <c r="AA77" s="22">
        <f t="shared" si="16"/>
        <v>1.8092023391323452E-2</v>
      </c>
      <c r="AB77" s="22">
        <f t="shared" si="15"/>
        <v>4.9859042206756138E-4</v>
      </c>
      <c r="AC77" s="22">
        <f t="shared" si="17"/>
        <v>1.4957712662026842E-3</v>
      </c>
      <c r="AD77" s="21"/>
      <c r="AE77" s="21"/>
      <c r="AF77" s="21"/>
    </row>
    <row r="78" spans="1:89" s="19" customFormat="1" ht="74.25" customHeight="1" thickBot="1">
      <c r="A78" s="10"/>
      <c r="B78" s="10"/>
      <c r="C78" s="9"/>
      <c r="D78" s="9"/>
      <c r="E78" s="265">
        <v>71</v>
      </c>
      <c r="F78" s="277" t="s">
        <v>184</v>
      </c>
      <c r="G78" s="267" t="s">
        <v>185</v>
      </c>
      <c r="H78" s="16" t="s">
        <v>104</v>
      </c>
      <c r="I78" s="112"/>
      <c r="J78" s="129">
        <v>8800</v>
      </c>
      <c r="K78" s="129">
        <v>10324.550789999999</v>
      </c>
      <c r="L78" s="284" t="s">
        <v>183</v>
      </c>
      <c r="M78" s="118">
        <v>31</v>
      </c>
      <c r="N78" s="129">
        <v>4710</v>
      </c>
      <c r="O78" s="135">
        <v>50000</v>
      </c>
      <c r="P78" s="249">
        <v>2192049</v>
      </c>
      <c r="Q78" s="128">
        <v>12.95</v>
      </c>
      <c r="R78" s="128">
        <v>20.55</v>
      </c>
      <c r="S78" s="128">
        <v>58.53</v>
      </c>
      <c r="T78" s="128">
        <v>118.7</v>
      </c>
      <c r="U78" s="129">
        <v>8</v>
      </c>
      <c r="V78" s="130">
        <v>4</v>
      </c>
      <c r="W78" s="129">
        <v>3</v>
      </c>
      <c r="X78" s="130">
        <v>96</v>
      </c>
      <c r="Y78" s="129">
        <v>11</v>
      </c>
      <c r="Z78" s="22">
        <f t="shared" si="14"/>
        <v>4.5003150531953843E-3</v>
      </c>
      <c r="AA78" s="22">
        <f t="shared" si="16"/>
        <v>1.8001260212781537E-2</v>
      </c>
      <c r="AB78" s="22">
        <f t="shared" si="15"/>
        <v>3.7206683850836257E-4</v>
      </c>
      <c r="AC78" s="22">
        <f t="shared" si="17"/>
        <v>1.4882673540334503E-3</v>
      </c>
      <c r="AD78" s="21"/>
      <c r="AE78" s="21"/>
      <c r="AF78" s="21"/>
      <c r="AG78" s="10"/>
      <c r="AH78" s="10"/>
      <c r="AI78" s="10"/>
      <c r="AJ78" s="10"/>
      <c r="AK78" s="10"/>
      <c r="AL78" s="10"/>
      <c r="AM78" s="10"/>
      <c r="AN78" s="10"/>
      <c r="AO78" s="10"/>
      <c r="AP78" s="10"/>
      <c r="AQ78" s="10"/>
      <c r="AR78" s="10"/>
      <c r="AS78" s="10"/>
      <c r="AT78" s="10"/>
      <c r="AU78" s="10"/>
      <c r="AV78" s="10"/>
      <c r="AW78" s="10"/>
      <c r="AX78" s="10"/>
      <c r="AY78" s="10"/>
      <c r="AZ78" s="10"/>
      <c r="BA78" s="10"/>
      <c r="BB78" s="10"/>
      <c r="BC78" s="10"/>
      <c r="BD78" s="10"/>
      <c r="BE78" s="10"/>
      <c r="BF78" s="10"/>
      <c r="BG78" s="10"/>
      <c r="BH78" s="10"/>
      <c r="BI78" s="10"/>
      <c r="BJ78" s="10"/>
      <c r="BK78" s="10"/>
      <c r="BL78" s="10"/>
      <c r="BM78" s="10"/>
      <c r="BN78" s="10"/>
      <c r="BO78" s="10"/>
      <c r="BP78" s="10"/>
      <c r="BQ78" s="10"/>
      <c r="BR78" s="10"/>
      <c r="BS78" s="10"/>
      <c r="BT78" s="10"/>
      <c r="BU78" s="10"/>
      <c r="BV78" s="10"/>
      <c r="BW78" s="10"/>
      <c r="BX78" s="10"/>
      <c r="BY78" s="10"/>
      <c r="BZ78" s="10"/>
      <c r="CA78" s="10"/>
      <c r="CB78" s="10"/>
      <c r="CC78" s="10"/>
      <c r="CD78" s="10"/>
      <c r="CE78" s="10"/>
      <c r="CF78" s="10"/>
      <c r="CG78" s="10"/>
      <c r="CH78" s="10"/>
      <c r="CI78" s="10"/>
      <c r="CJ78" s="10"/>
      <c r="CK78" s="10"/>
    </row>
    <row r="79" spans="1:89" s="10" customFormat="1" ht="74.25" customHeight="1" thickBot="1">
      <c r="C79" s="9"/>
      <c r="D79" s="9"/>
      <c r="E79" s="268">
        <v>72</v>
      </c>
      <c r="F79" s="269" t="s">
        <v>186</v>
      </c>
      <c r="G79" s="270" t="s">
        <v>187</v>
      </c>
      <c r="H79" s="6" t="s">
        <v>104</v>
      </c>
      <c r="I79" s="113"/>
      <c r="J79" s="132">
        <v>20275.827903000001</v>
      </c>
      <c r="K79" s="132">
        <v>25710.947291</v>
      </c>
      <c r="L79" s="285" t="s">
        <v>188</v>
      </c>
      <c r="M79" s="119">
        <v>30</v>
      </c>
      <c r="N79" s="132">
        <v>10209</v>
      </c>
      <c r="O79" s="246">
        <v>50000</v>
      </c>
      <c r="P79" s="250">
        <v>2518459</v>
      </c>
      <c r="Q79" s="131">
        <v>16.940000000000001</v>
      </c>
      <c r="R79" s="131">
        <v>19.84</v>
      </c>
      <c r="S79" s="131">
        <v>69.739999999999995</v>
      </c>
      <c r="T79" s="131">
        <v>150.51</v>
      </c>
      <c r="U79" s="132">
        <v>24</v>
      </c>
      <c r="V79" s="133">
        <v>17</v>
      </c>
      <c r="W79" s="132">
        <v>5</v>
      </c>
      <c r="X79" s="133">
        <v>83</v>
      </c>
      <c r="Y79" s="132">
        <v>29</v>
      </c>
      <c r="Z79" s="22">
        <f t="shared" si="14"/>
        <v>1.1207011857374997E-2</v>
      </c>
      <c r="AA79" s="22">
        <f t="shared" si="16"/>
        <v>0.19051920157537494</v>
      </c>
      <c r="AB79" s="22">
        <f t="shared" si="15"/>
        <v>9.2654790200489873E-4</v>
      </c>
      <c r="AC79" s="22">
        <f t="shared" si="17"/>
        <v>1.5751314334083277E-2</v>
      </c>
      <c r="AD79" s="21"/>
      <c r="AE79" s="21"/>
      <c r="AF79" s="21"/>
    </row>
    <row r="80" spans="1:89" s="19" customFormat="1" ht="74.25" customHeight="1" thickBot="1">
      <c r="A80" s="10"/>
      <c r="B80" s="10"/>
      <c r="C80" s="9"/>
      <c r="D80" s="9"/>
      <c r="E80" s="265">
        <v>73</v>
      </c>
      <c r="F80" s="277" t="s">
        <v>189</v>
      </c>
      <c r="G80" s="267" t="s">
        <v>190</v>
      </c>
      <c r="H80" s="16" t="s">
        <v>104</v>
      </c>
      <c r="I80" s="112"/>
      <c r="J80" s="129">
        <v>8524.7818520000001</v>
      </c>
      <c r="K80" s="129">
        <v>11136.785888</v>
      </c>
      <c r="L80" s="284" t="s">
        <v>188</v>
      </c>
      <c r="M80" s="118">
        <v>30</v>
      </c>
      <c r="N80" s="129">
        <v>4693</v>
      </c>
      <c r="O80" s="135">
        <v>50000</v>
      </c>
      <c r="P80" s="249">
        <v>2373063</v>
      </c>
      <c r="Q80" s="128">
        <v>16.88</v>
      </c>
      <c r="R80" s="128">
        <v>30.65</v>
      </c>
      <c r="S80" s="128">
        <v>64.95</v>
      </c>
      <c r="T80" s="128">
        <v>135.96</v>
      </c>
      <c r="U80" s="129">
        <v>30</v>
      </c>
      <c r="V80" s="130">
        <v>35</v>
      </c>
      <c r="W80" s="129">
        <v>5</v>
      </c>
      <c r="X80" s="130">
        <v>65</v>
      </c>
      <c r="Y80" s="129">
        <v>35</v>
      </c>
      <c r="Z80" s="22">
        <f t="shared" ref="Z80:Z100" si="18">K80/$K$101</f>
        <v>4.8543560098056656E-3</v>
      </c>
      <c r="AA80" s="22">
        <f t="shared" si="16"/>
        <v>0.16990246034319831</v>
      </c>
      <c r="AB80" s="22">
        <f t="shared" ref="AB80:AB100" si="19">K80/$K$102</f>
        <v>4.0133743353813338E-4</v>
      </c>
      <c r="AC80" s="22">
        <f t="shared" si="17"/>
        <v>1.4046810173834669E-2</v>
      </c>
      <c r="AD80" s="21"/>
      <c r="AE80" s="21"/>
      <c r="AF80" s="21"/>
      <c r="AG80" s="10"/>
      <c r="AH80" s="10"/>
      <c r="AI80" s="10"/>
      <c r="AJ80" s="10"/>
      <c r="AK80" s="10"/>
      <c r="AL80" s="10"/>
      <c r="AM80" s="10"/>
      <c r="AN80" s="10"/>
      <c r="AO80" s="10"/>
      <c r="AP80" s="10"/>
      <c r="AQ80" s="10"/>
      <c r="AR80" s="10"/>
      <c r="AS80" s="10"/>
      <c r="AT80" s="10"/>
      <c r="AU80" s="10"/>
      <c r="AV80" s="10"/>
      <c r="AW80" s="10"/>
      <c r="AX80" s="10"/>
      <c r="AY80" s="10"/>
      <c r="AZ80" s="10"/>
      <c r="BA80" s="10"/>
      <c r="BB80" s="10"/>
      <c r="BC80" s="10"/>
      <c r="BD80" s="10"/>
      <c r="BE80" s="10"/>
      <c r="BF80" s="10"/>
      <c r="BG80" s="10"/>
      <c r="BH80" s="10"/>
      <c r="BI80" s="10"/>
      <c r="BJ80" s="10"/>
      <c r="BK80" s="10"/>
      <c r="BL80" s="10"/>
      <c r="BM80" s="10"/>
      <c r="BN80" s="10"/>
      <c r="BO80" s="10"/>
      <c r="BP80" s="10"/>
      <c r="BQ80" s="10"/>
      <c r="BR80" s="10"/>
      <c r="BS80" s="10"/>
      <c r="BT80" s="10"/>
      <c r="BU80" s="10"/>
      <c r="BV80" s="10"/>
      <c r="BW80" s="10"/>
      <c r="BX80" s="10"/>
      <c r="BY80" s="10"/>
      <c r="BZ80" s="10"/>
      <c r="CA80" s="10"/>
      <c r="CB80" s="10"/>
      <c r="CC80" s="10"/>
      <c r="CD80" s="10"/>
      <c r="CE80" s="10"/>
      <c r="CF80" s="10"/>
      <c r="CG80" s="10"/>
      <c r="CH80" s="10"/>
      <c r="CI80" s="10"/>
      <c r="CJ80" s="10"/>
      <c r="CK80" s="10"/>
    </row>
    <row r="81" spans="1:89" s="10" customFormat="1" ht="74.25" customHeight="1" thickBot="1">
      <c r="C81" s="9"/>
      <c r="D81" s="9"/>
      <c r="E81" s="268">
        <v>74</v>
      </c>
      <c r="F81" s="269" t="s">
        <v>191</v>
      </c>
      <c r="G81" s="270" t="s">
        <v>192</v>
      </c>
      <c r="H81" s="6" t="s">
        <v>104</v>
      </c>
      <c r="I81" s="113"/>
      <c r="J81" s="132">
        <v>9331.6178029999992</v>
      </c>
      <c r="K81" s="132">
        <v>10971.676218000001</v>
      </c>
      <c r="L81" s="285" t="s">
        <v>193</v>
      </c>
      <c r="M81" s="119">
        <v>29</v>
      </c>
      <c r="N81" s="132">
        <v>5023</v>
      </c>
      <c r="O81" s="246">
        <v>50000</v>
      </c>
      <c r="P81" s="250">
        <v>2184287</v>
      </c>
      <c r="Q81" s="131">
        <v>9.64</v>
      </c>
      <c r="R81" s="131">
        <v>22.21</v>
      </c>
      <c r="S81" s="131">
        <v>84.73</v>
      </c>
      <c r="T81" s="131">
        <v>116.21</v>
      </c>
      <c r="U81" s="132">
        <v>25</v>
      </c>
      <c r="V81" s="133">
        <v>29</v>
      </c>
      <c r="W81" s="132">
        <v>2</v>
      </c>
      <c r="X81" s="133">
        <v>71</v>
      </c>
      <c r="Y81" s="132">
        <v>27</v>
      </c>
      <c r="Z81" s="22">
        <f t="shared" si="18"/>
        <v>4.7823872095699386E-3</v>
      </c>
      <c r="AA81" s="22">
        <f t="shared" si="16"/>
        <v>0.13868922907752823</v>
      </c>
      <c r="AB81" s="22">
        <f t="shared" si="19"/>
        <v>3.9538736034138377E-4</v>
      </c>
      <c r="AC81" s="22">
        <f t="shared" si="17"/>
        <v>1.1466233449900129E-2</v>
      </c>
      <c r="AD81" s="21"/>
      <c r="AE81" s="21"/>
      <c r="AF81" s="21"/>
    </row>
    <row r="82" spans="1:89" s="19" customFormat="1" ht="74.25" customHeight="1" thickBot="1">
      <c r="A82" s="10"/>
      <c r="B82" s="10"/>
      <c r="C82" s="9"/>
      <c r="D82" s="9"/>
      <c r="E82" s="265">
        <v>75</v>
      </c>
      <c r="F82" s="277" t="s">
        <v>194</v>
      </c>
      <c r="G82" s="267" t="s">
        <v>195</v>
      </c>
      <c r="H82" s="16" t="s">
        <v>104</v>
      </c>
      <c r="I82" s="112"/>
      <c r="J82" s="129">
        <v>41292.301841</v>
      </c>
      <c r="K82" s="129">
        <v>96260.753744999995</v>
      </c>
      <c r="L82" s="284" t="s">
        <v>196</v>
      </c>
      <c r="M82" s="118">
        <v>28</v>
      </c>
      <c r="N82" s="129">
        <v>25113</v>
      </c>
      <c r="O82" s="135">
        <v>50000</v>
      </c>
      <c r="P82" s="249">
        <v>3835314</v>
      </c>
      <c r="Q82" s="128">
        <v>18.5</v>
      </c>
      <c r="R82" s="128">
        <v>36.520000000000003</v>
      </c>
      <c r="S82" s="128">
        <v>132.28</v>
      </c>
      <c r="T82" s="128">
        <v>283.56</v>
      </c>
      <c r="U82" s="129">
        <v>217</v>
      </c>
      <c r="V82" s="130">
        <v>85</v>
      </c>
      <c r="W82" s="129">
        <v>8</v>
      </c>
      <c r="X82" s="130">
        <v>15</v>
      </c>
      <c r="Y82" s="129">
        <v>225</v>
      </c>
      <c r="Z82" s="22">
        <f t="shared" si="18"/>
        <v>4.1958602163122048E-2</v>
      </c>
      <c r="AA82" s="22">
        <f t="shared" si="16"/>
        <v>3.566481183865374</v>
      </c>
      <c r="AB82" s="22">
        <f t="shared" si="19"/>
        <v>3.4689581219382207E-3</v>
      </c>
      <c r="AC82" s="22">
        <f t="shared" si="17"/>
        <v>0.29486144036474876</v>
      </c>
      <c r="AD82" s="21"/>
      <c r="AE82" s="21"/>
      <c r="AF82" s="21"/>
      <c r="AG82" s="10"/>
      <c r="AH82" s="10"/>
      <c r="AI82" s="10"/>
      <c r="AJ82" s="10"/>
      <c r="AK82" s="10"/>
      <c r="AL82" s="10"/>
      <c r="AM82" s="10"/>
      <c r="AN82" s="10"/>
      <c r="AO82" s="10"/>
      <c r="AP82" s="10"/>
      <c r="AQ82" s="10"/>
      <c r="AR82" s="10"/>
      <c r="AS82" s="10"/>
      <c r="AT82" s="10"/>
      <c r="AU82" s="10"/>
      <c r="AV82" s="10"/>
      <c r="AW82" s="10"/>
      <c r="AX82" s="10"/>
      <c r="AY82" s="10"/>
      <c r="AZ82" s="10"/>
      <c r="BA82" s="10"/>
      <c r="BB82" s="10"/>
      <c r="BC82" s="10"/>
      <c r="BD82" s="10"/>
      <c r="BE82" s="10"/>
      <c r="BF82" s="10"/>
      <c r="BG82" s="10"/>
      <c r="BH82" s="10"/>
      <c r="BI82" s="10"/>
      <c r="BJ82" s="10"/>
      <c r="BK82" s="10"/>
      <c r="BL82" s="10"/>
      <c r="BM82" s="10"/>
      <c r="BN82" s="10"/>
      <c r="BO82" s="10"/>
      <c r="BP82" s="10"/>
      <c r="BQ82" s="10"/>
      <c r="BR82" s="10"/>
      <c r="BS82" s="10"/>
      <c r="BT82" s="10"/>
      <c r="BU82" s="10"/>
      <c r="BV82" s="10"/>
      <c r="BW82" s="10"/>
      <c r="BX82" s="10"/>
      <c r="BY82" s="10"/>
      <c r="BZ82" s="10"/>
      <c r="CA82" s="10"/>
      <c r="CB82" s="10"/>
      <c r="CC82" s="10"/>
      <c r="CD82" s="10"/>
      <c r="CE82" s="10"/>
      <c r="CF82" s="10"/>
      <c r="CG82" s="10"/>
      <c r="CH82" s="10"/>
      <c r="CI82" s="10"/>
      <c r="CJ82" s="10"/>
      <c r="CK82" s="10"/>
    </row>
    <row r="83" spans="1:89" s="10" customFormat="1" ht="74.25" customHeight="1" thickBot="1">
      <c r="C83" s="9"/>
      <c r="D83" s="9"/>
      <c r="E83" s="268">
        <v>76</v>
      </c>
      <c r="F83" s="269" t="s">
        <v>197</v>
      </c>
      <c r="G83" s="270" t="s">
        <v>58</v>
      </c>
      <c r="H83" s="6" t="s">
        <v>104</v>
      </c>
      <c r="I83" s="113"/>
      <c r="J83" s="132">
        <v>41999.181316000002</v>
      </c>
      <c r="K83" s="132">
        <v>118652.71977700001</v>
      </c>
      <c r="L83" s="285" t="s">
        <v>198</v>
      </c>
      <c r="M83" s="119">
        <v>28</v>
      </c>
      <c r="N83" s="132">
        <v>39126</v>
      </c>
      <c r="O83" s="246">
        <v>100000</v>
      </c>
      <c r="P83" s="250">
        <v>3032580</v>
      </c>
      <c r="Q83" s="131">
        <v>20.9</v>
      </c>
      <c r="R83" s="131">
        <v>40.799999999999997</v>
      </c>
      <c r="S83" s="131">
        <v>150.19</v>
      </c>
      <c r="T83" s="131">
        <v>201.72</v>
      </c>
      <c r="U83" s="132">
        <v>361</v>
      </c>
      <c r="V83" s="133">
        <v>92</v>
      </c>
      <c r="W83" s="132">
        <v>4</v>
      </c>
      <c r="X83" s="133">
        <v>8</v>
      </c>
      <c r="Y83" s="132">
        <v>365</v>
      </c>
      <c r="Z83" s="22">
        <f t="shared" si="18"/>
        <v>5.1718920442736939E-2</v>
      </c>
      <c r="AA83" s="22">
        <f t="shared" si="16"/>
        <v>4.7581406807317981</v>
      </c>
      <c r="AB83" s="22">
        <f t="shared" si="19"/>
        <v>4.2758995743045845E-3</v>
      </c>
      <c r="AC83" s="22">
        <f t="shared" si="17"/>
        <v>0.39338276083602175</v>
      </c>
      <c r="AD83" s="21"/>
      <c r="AE83" s="21"/>
      <c r="AF83" s="21"/>
    </row>
    <row r="84" spans="1:89" s="19" customFormat="1" ht="74.25" customHeight="1" thickBot="1">
      <c r="A84" s="10"/>
      <c r="B84" s="10"/>
      <c r="C84" s="9"/>
      <c r="D84" s="9"/>
      <c r="E84" s="265">
        <v>77</v>
      </c>
      <c r="F84" s="277" t="s">
        <v>199</v>
      </c>
      <c r="G84" s="267" t="s">
        <v>58</v>
      </c>
      <c r="H84" s="16" t="s">
        <v>104</v>
      </c>
      <c r="I84" s="112"/>
      <c r="J84" s="129">
        <v>7332.0503779999999</v>
      </c>
      <c r="K84" s="129">
        <v>4843.9520069999999</v>
      </c>
      <c r="L84" s="284" t="s">
        <v>200</v>
      </c>
      <c r="M84" s="118">
        <v>26</v>
      </c>
      <c r="N84" s="129">
        <v>2890</v>
      </c>
      <c r="O84" s="135">
        <v>50000</v>
      </c>
      <c r="P84" s="249">
        <v>1676108</v>
      </c>
      <c r="Q84" s="128">
        <v>18.78</v>
      </c>
      <c r="R84" s="128">
        <v>34.22</v>
      </c>
      <c r="S84" s="128">
        <v>78.11</v>
      </c>
      <c r="T84" s="128">
        <v>66.98</v>
      </c>
      <c r="U84" s="129">
        <v>18</v>
      </c>
      <c r="V84" s="130">
        <v>46</v>
      </c>
      <c r="W84" s="129">
        <v>2</v>
      </c>
      <c r="X84" s="130">
        <v>54</v>
      </c>
      <c r="Y84" s="129">
        <v>20</v>
      </c>
      <c r="Z84" s="22">
        <f t="shared" si="18"/>
        <v>2.1114051911267796E-3</v>
      </c>
      <c r="AA84" s="22">
        <f t="shared" si="16"/>
        <v>9.7124638791831863E-2</v>
      </c>
      <c r="AB84" s="22">
        <f t="shared" si="19"/>
        <v>1.7456196843705272E-4</v>
      </c>
      <c r="AC84" s="22">
        <f t="shared" si="17"/>
        <v>8.0298505481044245E-3</v>
      </c>
      <c r="AD84" s="21"/>
      <c r="AE84" s="21"/>
      <c r="AF84" s="21"/>
      <c r="AG84" s="10"/>
      <c r="AH84" s="10"/>
      <c r="AI84" s="10"/>
      <c r="AJ84" s="10"/>
      <c r="AK84" s="10"/>
      <c r="AL84" s="10"/>
      <c r="AM84" s="10"/>
      <c r="AN84" s="10"/>
      <c r="AO84" s="10"/>
      <c r="AP84" s="10"/>
      <c r="AQ84" s="10"/>
      <c r="AR84" s="10"/>
      <c r="AS84" s="10"/>
      <c r="AT84" s="10"/>
      <c r="AU84" s="10"/>
      <c r="AV84" s="10"/>
      <c r="AW84" s="10"/>
      <c r="AX84" s="10"/>
      <c r="AY84" s="10"/>
      <c r="AZ84" s="10"/>
      <c r="BA84" s="10"/>
      <c r="BB84" s="10"/>
      <c r="BC84" s="10"/>
      <c r="BD84" s="10"/>
      <c r="BE84" s="10"/>
      <c r="BF84" s="10"/>
      <c r="BG84" s="10"/>
      <c r="BH84" s="10"/>
      <c r="BI84" s="10"/>
      <c r="BJ84" s="10"/>
      <c r="BK84" s="10"/>
      <c r="BL84" s="10"/>
      <c r="BM84" s="10"/>
      <c r="BN84" s="10"/>
      <c r="BO84" s="10"/>
      <c r="BP84" s="10"/>
      <c r="BQ84" s="10"/>
      <c r="BR84" s="10"/>
      <c r="BS84" s="10"/>
      <c r="BT84" s="10"/>
      <c r="BU84" s="10"/>
      <c r="BV84" s="10"/>
      <c r="BW84" s="10"/>
      <c r="BX84" s="10"/>
      <c r="BY84" s="10"/>
      <c r="BZ84" s="10"/>
      <c r="CA84" s="10"/>
      <c r="CB84" s="10"/>
      <c r="CC84" s="10"/>
      <c r="CD84" s="10"/>
      <c r="CE84" s="10"/>
      <c r="CF84" s="10"/>
      <c r="CG84" s="10"/>
      <c r="CH84" s="10"/>
      <c r="CI84" s="10"/>
      <c r="CJ84" s="10"/>
      <c r="CK84" s="10"/>
    </row>
    <row r="85" spans="1:89" s="10" customFormat="1" ht="74.25" customHeight="1" thickBot="1">
      <c r="C85" s="9"/>
      <c r="D85" s="9"/>
      <c r="E85" s="268">
        <v>78</v>
      </c>
      <c r="F85" s="269" t="s">
        <v>201</v>
      </c>
      <c r="G85" s="270" t="s">
        <v>202</v>
      </c>
      <c r="H85" s="6" t="s">
        <v>104</v>
      </c>
      <c r="I85" s="113"/>
      <c r="J85" s="132">
        <v>4986</v>
      </c>
      <c r="K85" s="132">
        <v>6860.789006</v>
      </c>
      <c r="L85" s="285" t="s">
        <v>37</v>
      </c>
      <c r="M85" s="119">
        <v>26</v>
      </c>
      <c r="N85" s="132">
        <v>5029</v>
      </c>
      <c r="O85" s="246">
        <v>50000</v>
      </c>
      <c r="P85" s="250">
        <v>1364245</v>
      </c>
      <c r="Q85" s="131">
        <v>15.92</v>
      </c>
      <c r="R85" s="131">
        <v>36.25</v>
      </c>
      <c r="S85" s="131">
        <v>20.22</v>
      </c>
      <c r="T85" s="131">
        <v>35.840000000000003</v>
      </c>
      <c r="U85" s="132">
        <v>25</v>
      </c>
      <c r="V85" s="133">
        <v>12</v>
      </c>
      <c r="W85" s="132">
        <v>1</v>
      </c>
      <c r="X85" s="133">
        <v>88</v>
      </c>
      <c r="Y85" s="132">
        <v>26</v>
      </c>
      <c r="Z85" s="22">
        <f t="shared" si="18"/>
        <v>2.9905138410868527E-3</v>
      </c>
      <c r="AA85" s="22">
        <f t="shared" si="16"/>
        <v>3.5886166093042231E-2</v>
      </c>
      <c r="AB85" s="22">
        <f t="shared" si="19"/>
        <v>2.4724291904377869E-4</v>
      </c>
      <c r="AC85" s="22">
        <f t="shared" si="17"/>
        <v>2.9669150285253441E-3</v>
      </c>
      <c r="AD85" s="21"/>
      <c r="AE85" s="21"/>
      <c r="AF85" s="21"/>
    </row>
    <row r="86" spans="1:89" s="19" customFormat="1" ht="74.25" customHeight="1" thickBot="1">
      <c r="A86" s="10"/>
      <c r="B86" s="10"/>
      <c r="C86" s="9"/>
      <c r="D86" s="9"/>
      <c r="E86" s="265">
        <v>79</v>
      </c>
      <c r="F86" s="277" t="s">
        <v>203</v>
      </c>
      <c r="G86" s="267" t="s">
        <v>133</v>
      </c>
      <c r="H86" s="16" t="s">
        <v>104</v>
      </c>
      <c r="I86" s="112"/>
      <c r="J86" s="129">
        <v>11626.465990999999</v>
      </c>
      <c r="K86" s="129">
        <v>14261.831378000001</v>
      </c>
      <c r="L86" s="284" t="s">
        <v>204</v>
      </c>
      <c r="M86" s="118">
        <v>25</v>
      </c>
      <c r="N86" s="129">
        <v>14566</v>
      </c>
      <c r="O86" s="135">
        <v>50000</v>
      </c>
      <c r="P86" s="249">
        <v>979118</v>
      </c>
      <c r="Q86" s="128">
        <v>10.66</v>
      </c>
      <c r="R86" s="128">
        <v>28.26</v>
      </c>
      <c r="S86" s="128">
        <v>32.71</v>
      </c>
      <c r="T86" s="128">
        <v>-2.27</v>
      </c>
      <c r="U86" s="129">
        <v>251</v>
      </c>
      <c r="V86" s="130">
        <v>28</v>
      </c>
      <c r="W86" s="129">
        <v>6</v>
      </c>
      <c r="X86" s="130">
        <v>72</v>
      </c>
      <c r="Y86" s="129">
        <v>257</v>
      </c>
      <c r="Z86" s="22">
        <f t="shared" si="18"/>
        <v>6.2165159281034133E-3</v>
      </c>
      <c r="AA86" s="22">
        <f t="shared" si="16"/>
        <v>0.17406244598689558</v>
      </c>
      <c r="AB86" s="22">
        <f t="shared" si="19"/>
        <v>5.1395500105354459E-4</v>
      </c>
      <c r="AC86" s="22">
        <f t="shared" si="17"/>
        <v>1.4390740029499249E-2</v>
      </c>
      <c r="AD86" s="21"/>
      <c r="AE86" s="21"/>
      <c r="AF86" s="21"/>
      <c r="AG86" s="10"/>
      <c r="AH86" s="10"/>
      <c r="AI86" s="10"/>
      <c r="AJ86" s="10"/>
      <c r="AK86" s="10"/>
      <c r="AL86" s="10"/>
      <c r="AM86" s="10"/>
      <c r="AN86" s="10"/>
      <c r="AO86" s="10"/>
      <c r="AP86" s="10"/>
      <c r="AQ86" s="10"/>
      <c r="AR86" s="10"/>
      <c r="AS86" s="10"/>
      <c r="AT86" s="10"/>
      <c r="AU86" s="10"/>
      <c r="AV86" s="10"/>
      <c r="AW86" s="10"/>
      <c r="AX86" s="10"/>
      <c r="AY86" s="10"/>
      <c r="AZ86" s="10"/>
      <c r="BA86" s="10"/>
      <c r="BB86" s="10"/>
      <c r="BC86" s="10"/>
      <c r="BD86" s="10"/>
      <c r="BE86" s="10"/>
      <c r="BF86" s="10"/>
      <c r="BG86" s="10"/>
      <c r="BH86" s="10"/>
      <c r="BI86" s="10"/>
      <c r="BJ86" s="10"/>
      <c r="BK86" s="10"/>
      <c r="BL86" s="10"/>
      <c r="BM86" s="10"/>
      <c r="BN86" s="10"/>
      <c r="BO86" s="10"/>
      <c r="BP86" s="10"/>
      <c r="BQ86" s="10"/>
      <c r="BR86" s="10"/>
      <c r="BS86" s="10"/>
      <c r="BT86" s="10"/>
      <c r="BU86" s="10"/>
      <c r="BV86" s="10"/>
      <c r="BW86" s="10"/>
      <c r="BX86" s="10"/>
      <c r="BY86" s="10"/>
      <c r="BZ86" s="10"/>
      <c r="CA86" s="10"/>
      <c r="CB86" s="10"/>
      <c r="CC86" s="10"/>
      <c r="CD86" s="10"/>
      <c r="CE86" s="10"/>
      <c r="CF86" s="10"/>
      <c r="CG86" s="10"/>
      <c r="CH86" s="10"/>
      <c r="CI86" s="10"/>
      <c r="CJ86" s="10"/>
      <c r="CK86" s="10"/>
    </row>
    <row r="87" spans="1:89" s="10" customFormat="1" ht="74.25" customHeight="1" thickBot="1">
      <c r="C87" s="9"/>
      <c r="D87" s="9"/>
      <c r="E87" s="268">
        <v>80</v>
      </c>
      <c r="F87" s="269" t="s">
        <v>205</v>
      </c>
      <c r="G87" s="270" t="s">
        <v>206</v>
      </c>
      <c r="H87" s="6" t="s">
        <v>104</v>
      </c>
      <c r="I87" s="113"/>
      <c r="J87" s="132">
        <v>7074.5017550000002</v>
      </c>
      <c r="K87" s="132">
        <v>9028.712211</v>
      </c>
      <c r="L87" s="285" t="s">
        <v>85</v>
      </c>
      <c r="M87" s="119">
        <v>25</v>
      </c>
      <c r="N87" s="132">
        <v>5592</v>
      </c>
      <c r="O87" s="246">
        <v>50000</v>
      </c>
      <c r="P87" s="250">
        <v>1614576</v>
      </c>
      <c r="Q87" s="131">
        <v>15.72</v>
      </c>
      <c r="R87" s="131">
        <v>27.64</v>
      </c>
      <c r="S87" s="131">
        <v>46.98</v>
      </c>
      <c r="T87" s="131">
        <v>61.13</v>
      </c>
      <c r="U87" s="132">
        <v>24</v>
      </c>
      <c r="V87" s="133">
        <v>11</v>
      </c>
      <c r="W87" s="132">
        <v>3</v>
      </c>
      <c r="X87" s="133">
        <v>89</v>
      </c>
      <c r="Y87" s="132">
        <v>27</v>
      </c>
      <c r="Z87" s="22">
        <f t="shared" si="18"/>
        <v>3.9354786760782915E-3</v>
      </c>
      <c r="AA87" s="22">
        <f t="shared" si="16"/>
        <v>4.3290265436861208E-2</v>
      </c>
      <c r="AB87" s="22">
        <f t="shared" si="19"/>
        <v>3.2536857791452817E-4</v>
      </c>
      <c r="AC87" s="22">
        <f t="shared" si="17"/>
        <v>3.57905435705981E-3</v>
      </c>
      <c r="AD87" s="21"/>
      <c r="AE87" s="21"/>
      <c r="AF87" s="21"/>
    </row>
    <row r="88" spans="1:89" s="19" customFormat="1" ht="74.25" customHeight="1" thickBot="1">
      <c r="A88" s="10"/>
      <c r="B88" s="10"/>
      <c r="C88" s="9"/>
      <c r="D88" s="9"/>
      <c r="E88" s="265">
        <v>81</v>
      </c>
      <c r="F88" s="277" t="s">
        <v>207</v>
      </c>
      <c r="G88" s="267" t="s">
        <v>208</v>
      </c>
      <c r="H88" s="16" t="s">
        <v>104</v>
      </c>
      <c r="I88" s="112"/>
      <c r="J88" s="129">
        <v>11960.881715</v>
      </c>
      <c r="K88" s="129">
        <v>16491.887974000001</v>
      </c>
      <c r="L88" s="284" t="s">
        <v>209</v>
      </c>
      <c r="M88" s="118">
        <v>24</v>
      </c>
      <c r="N88" s="129">
        <v>6409</v>
      </c>
      <c r="O88" s="135">
        <v>50000</v>
      </c>
      <c r="P88" s="249">
        <v>2573239</v>
      </c>
      <c r="Q88" s="128">
        <v>19.48</v>
      </c>
      <c r="R88" s="128">
        <v>36.11</v>
      </c>
      <c r="S88" s="128">
        <v>100.43</v>
      </c>
      <c r="T88" s="128">
        <v>157.16</v>
      </c>
      <c r="U88" s="129">
        <v>35</v>
      </c>
      <c r="V88" s="130">
        <v>28</v>
      </c>
      <c r="W88" s="129">
        <v>2</v>
      </c>
      <c r="X88" s="130">
        <v>72</v>
      </c>
      <c r="Y88" s="129">
        <v>37</v>
      </c>
      <c r="Z88" s="22">
        <f t="shared" si="18"/>
        <v>7.1885637655916008E-3</v>
      </c>
      <c r="AA88" s="22">
        <f t="shared" si="16"/>
        <v>0.20127978543656483</v>
      </c>
      <c r="AB88" s="22">
        <f t="shared" si="19"/>
        <v>5.9431976696394998E-4</v>
      </c>
      <c r="AC88" s="22">
        <f t="shared" si="17"/>
        <v>1.6640953474990599E-2</v>
      </c>
      <c r="AD88" s="21"/>
      <c r="AE88" s="21"/>
      <c r="AF88" s="21"/>
      <c r="AG88" s="10"/>
      <c r="AH88" s="10"/>
      <c r="AI88" s="10"/>
      <c r="AJ88" s="10"/>
      <c r="AK88" s="10"/>
      <c r="AL88" s="10"/>
      <c r="AM88" s="10"/>
      <c r="AN88" s="10"/>
      <c r="AO88" s="10"/>
      <c r="AP88" s="10"/>
      <c r="AQ88" s="10"/>
      <c r="AR88" s="10"/>
      <c r="AS88" s="10"/>
      <c r="AT88" s="10"/>
      <c r="AU88" s="10"/>
      <c r="AV88" s="10"/>
      <c r="AW88" s="10"/>
      <c r="AX88" s="10"/>
      <c r="AY88" s="10"/>
      <c r="AZ88" s="10"/>
      <c r="BA88" s="10"/>
      <c r="BB88" s="10"/>
      <c r="BC88" s="10"/>
      <c r="BD88" s="10"/>
      <c r="BE88" s="10"/>
      <c r="BF88" s="10"/>
      <c r="BG88" s="10"/>
      <c r="BH88" s="10"/>
      <c r="BI88" s="10"/>
      <c r="BJ88" s="10"/>
      <c r="BK88" s="10"/>
      <c r="BL88" s="10"/>
      <c r="BM88" s="10"/>
      <c r="BN88" s="10"/>
      <c r="BO88" s="10"/>
      <c r="BP88" s="10"/>
      <c r="BQ88" s="10"/>
      <c r="BR88" s="10"/>
      <c r="BS88" s="10"/>
      <c r="BT88" s="10"/>
      <c r="BU88" s="10"/>
      <c r="BV88" s="10"/>
      <c r="BW88" s="10"/>
      <c r="BX88" s="10"/>
      <c r="BY88" s="10"/>
      <c r="BZ88" s="10"/>
      <c r="CA88" s="10"/>
      <c r="CB88" s="10"/>
      <c r="CC88" s="10"/>
      <c r="CD88" s="10"/>
      <c r="CE88" s="10"/>
      <c r="CF88" s="10"/>
      <c r="CG88" s="10"/>
      <c r="CH88" s="10"/>
      <c r="CI88" s="10"/>
      <c r="CJ88" s="10"/>
      <c r="CK88" s="10"/>
    </row>
    <row r="89" spans="1:89" s="10" customFormat="1" ht="74.25" customHeight="1" thickBot="1">
      <c r="C89" s="9"/>
      <c r="D89" s="9"/>
      <c r="E89" s="268">
        <v>82</v>
      </c>
      <c r="F89" s="269" t="s">
        <v>210</v>
      </c>
      <c r="G89" s="270" t="s">
        <v>211</v>
      </c>
      <c r="H89" s="6" t="s">
        <v>104</v>
      </c>
      <c r="I89" s="113"/>
      <c r="J89" s="132">
        <v>5971.9468420000003</v>
      </c>
      <c r="K89" s="132">
        <v>7092.4577959999997</v>
      </c>
      <c r="L89" s="285" t="s">
        <v>212</v>
      </c>
      <c r="M89" s="119">
        <v>23</v>
      </c>
      <c r="N89" s="132">
        <v>5012</v>
      </c>
      <c r="O89" s="246">
        <v>50000</v>
      </c>
      <c r="P89" s="250">
        <v>1415096</v>
      </c>
      <c r="Q89" s="131">
        <v>9.57</v>
      </c>
      <c r="R89" s="131">
        <v>18.86</v>
      </c>
      <c r="S89" s="131">
        <v>20.399999999999999</v>
      </c>
      <c r="T89" s="131">
        <v>40.89</v>
      </c>
      <c r="U89" s="132">
        <v>4</v>
      </c>
      <c r="V89" s="133">
        <v>1</v>
      </c>
      <c r="W89" s="132">
        <v>2</v>
      </c>
      <c r="X89" s="133">
        <v>99</v>
      </c>
      <c r="Y89" s="132">
        <v>6</v>
      </c>
      <c r="Z89" s="22">
        <f t="shared" si="18"/>
        <v>3.0914947519466614E-3</v>
      </c>
      <c r="AA89" s="22">
        <f t="shared" si="16"/>
        <v>3.0914947519466614E-3</v>
      </c>
      <c r="AB89" s="22">
        <f t="shared" si="19"/>
        <v>2.5559158970554194E-4</v>
      </c>
      <c r="AC89" s="22">
        <f t="shared" si="17"/>
        <v>2.5559158970554194E-4</v>
      </c>
      <c r="AD89" s="21"/>
      <c r="AE89" s="21"/>
      <c r="AF89" s="21"/>
    </row>
    <row r="90" spans="1:89" s="19" customFormat="1" ht="74.25" customHeight="1" thickBot="1">
      <c r="A90" s="10"/>
      <c r="B90" s="10"/>
      <c r="C90" s="9"/>
      <c r="D90" s="9"/>
      <c r="E90" s="265">
        <v>83</v>
      </c>
      <c r="F90" s="277" t="s">
        <v>213</v>
      </c>
      <c r="G90" s="267" t="s">
        <v>214</v>
      </c>
      <c r="H90" s="16" t="s">
        <v>104</v>
      </c>
      <c r="I90" s="112"/>
      <c r="J90" s="129">
        <v>27384.172933000002</v>
      </c>
      <c r="K90" s="129">
        <v>33875.039900000003</v>
      </c>
      <c r="L90" s="284" t="s">
        <v>215</v>
      </c>
      <c r="M90" s="118">
        <v>22</v>
      </c>
      <c r="N90" s="129">
        <v>19315</v>
      </c>
      <c r="O90" s="135">
        <v>50000</v>
      </c>
      <c r="P90" s="249">
        <v>1753820</v>
      </c>
      <c r="Q90" s="128">
        <v>16.22</v>
      </c>
      <c r="R90" s="128">
        <v>23.72</v>
      </c>
      <c r="S90" s="128">
        <v>74.510000000000005</v>
      </c>
      <c r="T90" s="128">
        <v>75.38</v>
      </c>
      <c r="U90" s="129">
        <v>15</v>
      </c>
      <c r="V90" s="130">
        <v>4</v>
      </c>
      <c r="W90" s="129">
        <v>9</v>
      </c>
      <c r="X90" s="130">
        <v>96</v>
      </c>
      <c r="Y90" s="129">
        <v>24</v>
      </c>
      <c r="Z90" s="22">
        <f t="shared" si="18"/>
        <v>1.4765615966286925E-2</v>
      </c>
      <c r="AA90" s="22">
        <f t="shared" si="16"/>
        <v>5.9062463865147699E-2</v>
      </c>
      <c r="AB90" s="22">
        <f t="shared" si="19"/>
        <v>1.2207580994366574E-3</v>
      </c>
      <c r="AC90" s="22">
        <f t="shared" si="17"/>
        <v>4.8830323977466297E-3</v>
      </c>
      <c r="AD90" s="21"/>
      <c r="AE90" s="21"/>
      <c r="AF90" s="21"/>
      <c r="AG90" s="10"/>
      <c r="AH90" s="10"/>
      <c r="AI90" s="10"/>
      <c r="AJ90" s="10"/>
      <c r="AK90" s="10"/>
      <c r="AL90" s="10"/>
      <c r="AM90" s="10"/>
      <c r="AN90" s="10"/>
      <c r="AO90" s="10"/>
      <c r="AP90" s="10"/>
      <c r="AQ90" s="10"/>
      <c r="AR90" s="10"/>
      <c r="AS90" s="10"/>
      <c r="AT90" s="10"/>
      <c r="AU90" s="10"/>
      <c r="AV90" s="10"/>
      <c r="AW90" s="10"/>
      <c r="AX90" s="10"/>
      <c r="AY90" s="10"/>
      <c r="AZ90" s="10"/>
      <c r="BA90" s="10"/>
      <c r="BB90" s="10"/>
      <c r="BC90" s="10"/>
      <c r="BD90" s="10"/>
      <c r="BE90" s="10"/>
      <c r="BF90" s="10"/>
      <c r="BG90" s="10"/>
      <c r="BH90" s="10"/>
      <c r="BI90" s="10"/>
      <c r="BJ90" s="10"/>
      <c r="BK90" s="10"/>
      <c r="BL90" s="10"/>
      <c r="BM90" s="10"/>
      <c r="BN90" s="10"/>
      <c r="BO90" s="10"/>
      <c r="BP90" s="10"/>
      <c r="BQ90" s="10"/>
      <c r="BR90" s="10"/>
      <c r="BS90" s="10"/>
      <c r="BT90" s="10"/>
      <c r="BU90" s="10"/>
      <c r="BV90" s="10"/>
      <c r="BW90" s="10"/>
      <c r="BX90" s="10"/>
      <c r="BY90" s="10"/>
      <c r="BZ90" s="10"/>
      <c r="CA90" s="10"/>
      <c r="CB90" s="10"/>
      <c r="CC90" s="10"/>
      <c r="CD90" s="10"/>
      <c r="CE90" s="10"/>
      <c r="CF90" s="10"/>
      <c r="CG90" s="10"/>
      <c r="CH90" s="10"/>
      <c r="CI90" s="10"/>
      <c r="CJ90" s="10"/>
      <c r="CK90" s="10"/>
    </row>
    <row r="91" spans="1:89" s="10" customFormat="1" ht="74.25" customHeight="1" thickBot="1">
      <c r="C91" s="9"/>
      <c r="D91" s="9"/>
      <c r="E91" s="268">
        <v>84</v>
      </c>
      <c r="F91" s="269" t="s">
        <v>216</v>
      </c>
      <c r="G91" s="270" t="s">
        <v>216</v>
      </c>
      <c r="H91" s="6" t="s">
        <v>104</v>
      </c>
      <c r="I91" s="113"/>
      <c r="J91" s="132">
        <v>6965</v>
      </c>
      <c r="K91" s="132">
        <v>8296.7349290000002</v>
      </c>
      <c r="L91" s="285" t="s">
        <v>217</v>
      </c>
      <c r="M91" s="119">
        <v>20</v>
      </c>
      <c r="N91" s="132">
        <v>5537</v>
      </c>
      <c r="O91" s="246">
        <v>50000</v>
      </c>
      <c r="P91" s="250">
        <v>1498417</v>
      </c>
      <c r="Q91" s="131">
        <v>10.61</v>
      </c>
      <c r="R91" s="131">
        <v>19.559999999999999</v>
      </c>
      <c r="S91" s="131">
        <v>46.65</v>
      </c>
      <c r="T91" s="131">
        <v>48.84</v>
      </c>
      <c r="U91" s="132">
        <v>10</v>
      </c>
      <c r="V91" s="133">
        <v>2</v>
      </c>
      <c r="W91" s="132">
        <v>3</v>
      </c>
      <c r="X91" s="133">
        <v>98</v>
      </c>
      <c r="Y91" s="132">
        <v>13</v>
      </c>
      <c r="Z91" s="22">
        <f t="shared" si="18"/>
        <v>3.6164208838523849E-3</v>
      </c>
      <c r="AA91" s="22">
        <f t="shared" si="16"/>
        <v>7.2328417677047698E-3</v>
      </c>
      <c r="AB91" s="22">
        <f t="shared" si="19"/>
        <v>2.989902415865721E-4</v>
      </c>
      <c r="AC91" s="22">
        <f t="shared" si="17"/>
        <v>5.979804831731442E-4</v>
      </c>
      <c r="AD91" s="21"/>
      <c r="AE91" s="21"/>
      <c r="AF91" s="21"/>
    </row>
    <row r="92" spans="1:89" s="19" customFormat="1" ht="74.25" customHeight="1" thickBot="1">
      <c r="A92" s="10"/>
      <c r="B92" s="10"/>
      <c r="C92" s="9"/>
      <c r="D92" s="9"/>
      <c r="E92" s="265">
        <v>85</v>
      </c>
      <c r="F92" s="277" t="s">
        <v>218</v>
      </c>
      <c r="G92" s="267" t="s">
        <v>173</v>
      </c>
      <c r="H92" s="16" t="s">
        <v>104</v>
      </c>
      <c r="I92" s="112"/>
      <c r="J92" s="129">
        <v>16349</v>
      </c>
      <c r="K92" s="129">
        <v>32549.082072000001</v>
      </c>
      <c r="L92" s="284" t="s">
        <v>219</v>
      </c>
      <c r="M92" s="118">
        <v>12</v>
      </c>
      <c r="N92" s="129">
        <v>13701</v>
      </c>
      <c r="O92" s="135">
        <v>50000</v>
      </c>
      <c r="P92" s="249">
        <v>2375672</v>
      </c>
      <c r="Q92" s="128">
        <v>19.04</v>
      </c>
      <c r="R92" s="128">
        <v>59.26</v>
      </c>
      <c r="S92" s="128">
        <v>138.77000000000001</v>
      </c>
      <c r="T92" s="128">
        <v>135.82</v>
      </c>
      <c r="U92" s="129">
        <v>51</v>
      </c>
      <c r="V92" s="130">
        <v>27</v>
      </c>
      <c r="W92" s="129">
        <v>5</v>
      </c>
      <c r="X92" s="130">
        <v>73</v>
      </c>
      <c r="Y92" s="129">
        <v>56</v>
      </c>
      <c r="Z92" s="22">
        <f t="shared" si="18"/>
        <v>1.4187651065476876E-2</v>
      </c>
      <c r="AA92" s="22">
        <f t="shared" si="16"/>
        <v>0.38306657876787564</v>
      </c>
      <c r="AB92" s="22">
        <f t="shared" si="19"/>
        <v>1.1729744285444367E-3</v>
      </c>
      <c r="AC92" s="22">
        <f t="shared" si="17"/>
        <v>3.1670309570699794E-2</v>
      </c>
      <c r="AD92" s="21"/>
      <c r="AE92" s="21"/>
      <c r="AF92" s="21"/>
      <c r="AG92" s="10"/>
      <c r="AH92" s="10"/>
      <c r="AI92" s="10"/>
      <c r="AJ92" s="10"/>
      <c r="AK92" s="10"/>
      <c r="AL92" s="10"/>
      <c r="AM92" s="10"/>
      <c r="AN92" s="10"/>
      <c r="AO92" s="10"/>
      <c r="AP92" s="10"/>
      <c r="AQ92" s="10"/>
      <c r="AR92" s="10"/>
      <c r="AS92" s="10"/>
      <c r="AT92" s="10"/>
      <c r="AU92" s="10"/>
      <c r="AV92" s="10"/>
      <c r="AW92" s="10"/>
      <c r="AX92" s="10"/>
      <c r="AY92" s="10"/>
      <c r="AZ92" s="10"/>
      <c r="BA92" s="10"/>
      <c r="BB92" s="10"/>
      <c r="BC92" s="10"/>
      <c r="BD92" s="10"/>
      <c r="BE92" s="10"/>
      <c r="BF92" s="10"/>
      <c r="BG92" s="10"/>
      <c r="BH92" s="10"/>
      <c r="BI92" s="10"/>
      <c r="BJ92" s="10"/>
      <c r="BK92" s="10"/>
      <c r="BL92" s="10"/>
      <c r="BM92" s="10"/>
      <c r="BN92" s="10"/>
      <c r="BO92" s="10"/>
      <c r="BP92" s="10"/>
      <c r="BQ92" s="10"/>
      <c r="BR92" s="10"/>
      <c r="BS92" s="10"/>
      <c r="BT92" s="10"/>
      <c r="BU92" s="10"/>
      <c r="BV92" s="10"/>
      <c r="BW92" s="10"/>
      <c r="BX92" s="10"/>
      <c r="BY92" s="10"/>
      <c r="BZ92" s="10"/>
      <c r="CA92" s="10"/>
      <c r="CB92" s="10"/>
      <c r="CC92" s="10"/>
      <c r="CD92" s="10"/>
      <c r="CE92" s="10"/>
      <c r="CF92" s="10"/>
      <c r="CG92" s="10"/>
      <c r="CH92" s="10"/>
      <c r="CI92" s="10"/>
      <c r="CJ92" s="10"/>
      <c r="CK92" s="10"/>
    </row>
    <row r="93" spans="1:89" s="10" customFormat="1" ht="74.25" customHeight="1" thickBot="1">
      <c r="C93" s="9"/>
      <c r="D93" s="9"/>
      <c r="E93" s="268">
        <v>86</v>
      </c>
      <c r="F93" s="269" t="s">
        <v>223</v>
      </c>
      <c r="G93" s="270" t="s">
        <v>224</v>
      </c>
      <c r="H93" s="6" t="s">
        <v>104</v>
      </c>
      <c r="I93" s="113"/>
      <c r="J93" s="132">
        <v>19108</v>
      </c>
      <c r="K93" s="132">
        <v>38166.313436999997</v>
      </c>
      <c r="L93" s="285" t="s">
        <v>236</v>
      </c>
      <c r="M93" s="119">
        <v>10</v>
      </c>
      <c r="N93" s="132">
        <v>16527</v>
      </c>
      <c r="O93" s="246">
        <v>50000</v>
      </c>
      <c r="P93" s="250">
        <v>2309331</v>
      </c>
      <c r="Q93" s="131">
        <v>10.8</v>
      </c>
      <c r="R93" s="131">
        <v>31.74</v>
      </c>
      <c r="S93" s="131">
        <v>130.93</v>
      </c>
      <c r="T93" s="131">
        <v>129.12</v>
      </c>
      <c r="U93" s="132">
        <v>101</v>
      </c>
      <c r="V93" s="133">
        <v>94</v>
      </c>
      <c r="W93" s="132">
        <v>1</v>
      </c>
      <c r="X93" s="133">
        <v>6</v>
      </c>
      <c r="Y93" s="132">
        <v>102</v>
      </c>
      <c r="Z93" s="22">
        <f t="shared" si="18"/>
        <v>1.6636116997154542E-2</v>
      </c>
      <c r="AA93" s="22">
        <f t="shared" si="16"/>
        <v>1.5637949977325269</v>
      </c>
      <c r="AB93" s="22">
        <f t="shared" si="19"/>
        <v>1.3754031402293898E-3</v>
      </c>
      <c r="AC93" s="22">
        <f t="shared" si="17"/>
        <v>0.12928789518156264</v>
      </c>
      <c r="AD93" s="21"/>
      <c r="AE93" s="21"/>
      <c r="AF93" s="21"/>
    </row>
    <row r="94" spans="1:89" s="19" customFormat="1" ht="74.25" customHeight="1" thickBot="1">
      <c r="A94" s="10"/>
      <c r="B94" s="10"/>
      <c r="C94" s="9"/>
      <c r="D94" s="9"/>
      <c r="E94" s="265">
        <v>87</v>
      </c>
      <c r="F94" s="277" t="s">
        <v>225</v>
      </c>
      <c r="G94" s="267" t="s">
        <v>226</v>
      </c>
      <c r="H94" s="16" t="s">
        <v>104</v>
      </c>
      <c r="I94" s="112"/>
      <c r="J94" s="129">
        <v>18124</v>
      </c>
      <c r="K94" s="129">
        <v>36476.591410000001</v>
      </c>
      <c r="L94" s="284" t="s">
        <v>237</v>
      </c>
      <c r="M94" s="118">
        <v>9</v>
      </c>
      <c r="N94" s="129">
        <v>15890</v>
      </c>
      <c r="O94" s="135">
        <v>50000</v>
      </c>
      <c r="P94" s="249">
        <v>2295569</v>
      </c>
      <c r="Q94" s="128">
        <v>28.38</v>
      </c>
      <c r="R94" s="128">
        <v>57.03</v>
      </c>
      <c r="S94" s="128">
        <v>129.56</v>
      </c>
      <c r="T94" s="128">
        <v>129.56</v>
      </c>
      <c r="U94" s="129">
        <v>107</v>
      </c>
      <c r="V94" s="130">
        <v>93</v>
      </c>
      <c r="W94" s="129">
        <v>3</v>
      </c>
      <c r="X94" s="130">
        <v>7</v>
      </c>
      <c r="Y94" s="129">
        <v>110</v>
      </c>
      <c r="Z94" s="22">
        <f t="shared" si="18"/>
        <v>1.5899592800751816E-2</v>
      </c>
      <c r="AA94" s="22">
        <f t="shared" si="16"/>
        <v>1.4786621304699188</v>
      </c>
      <c r="AB94" s="22">
        <f t="shared" si="19"/>
        <v>1.314510463605361E-3</v>
      </c>
      <c r="AC94" s="22">
        <f t="shared" si="17"/>
        <v>0.12224947311529857</v>
      </c>
      <c r="AD94" s="21"/>
      <c r="AE94" s="21"/>
      <c r="AF94" s="21"/>
      <c r="AG94" s="10"/>
      <c r="AH94" s="10"/>
      <c r="AI94" s="10"/>
      <c r="AJ94" s="10"/>
      <c r="AK94" s="10"/>
      <c r="AL94" s="10"/>
      <c r="AM94" s="10"/>
      <c r="AN94" s="10"/>
      <c r="AO94" s="10"/>
      <c r="AP94" s="10"/>
      <c r="AQ94" s="10"/>
      <c r="AR94" s="10"/>
      <c r="AS94" s="10"/>
      <c r="AT94" s="10"/>
      <c r="AU94" s="10"/>
      <c r="AV94" s="10"/>
      <c r="AW94" s="10"/>
      <c r="AX94" s="10"/>
      <c r="AY94" s="10"/>
      <c r="AZ94" s="10"/>
      <c r="BA94" s="10"/>
      <c r="BB94" s="10"/>
      <c r="BC94" s="10"/>
      <c r="BD94" s="10"/>
      <c r="BE94" s="10"/>
      <c r="BF94" s="10"/>
      <c r="BG94" s="10"/>
      <c r="BH94" s="10"/>
      <c r="BI94" s="10"/>
      <c r="BJ94" s="10"/>
      <c r="BK94" s="10"/>
      <c r="BL94" s="10"/>
      <c r="BM94" s="10"/>
      <c r="BN94" s="10"/>
      <c r="BO94" s="10"/>
      <c r="BP94" s="10"/>
      <c r="BQ94" s="10"/>
      <c r="BR94" s="10"/>
      <c r="BS94" s="10"/>
      <c r="BT94" s="10"/>
      <c r="BU94" s="10"/>
      <c r="BV94" s="10"/>
      <c r="BW94" s="10"/>
      <c r="BX94" s="10"/>
      <c r="BY94" s="10"/>
      <c r="BZ94" s="10"/>
      <c r="CA94" s="10"/>
      <c r="CB94" s="10"/>
      <c r="CC94" s="10"/>
      <c r="CD94" s="10"/>
      <c r="CE94" s="10"/>
      <c r="CF94" s="10"/>
      <c r="CG94" s="10"/>
      <c r="CH94" s="10"/>
      <c r="CI94" s="10"/>
      <c r="CJ94" s="10"/>
      <c r="CK94" s="10"/>
    </row>
    <row r="95" spans="1:89" s="10" customFormat="1" ht="74.25" customHeight="1" thickBot="1">
      <c r="C95" s="9"/>
      <c r="D95" s="9"/>
      <c r="E95" s="268">
        <v>88</v>
      </c>
      <c r="F95" s="269" t="s">
        <v>238</v>
      </c>
      <c r="G95" s="270" t="s">
        <v>239</v>
      </c>
      <c r="H95" s="6" t="s">
        <v>104</v>
      </c>
      <c r="I95" s="113"/>
      <c r="J95" s="132">
        <v>10356.100718</v>
      </c>
      <c r="K95" s="132">
        <v>15382.35967</v>
      </c>
      <c r="L95" s="285" t="s">
        <v>240</v>
      </c>
      <c r="M95" s="119">
        <v>8</v>
      </c>
      <c r="N95" s="132">
        <v>7923</v>
      </c>
      <c r="O95" s="246">
        <v>50000</v>
      </c>
      <c r="P95" s="250">
        <v>1948502</v>
      </c>
      <c r="Q95" s="131">
        <v>18.37</v>
      </c>
      <c r="R95" s="131">
        <v>40.909999999999997</v>
      </c>
      <c r="S95" s="131" t="s">
        <v>68</v>
      </c>
      <c r="T95" s="131">
        <v>94.87</v>
      </c>
      <c r="U95" s="132">
        <v>51</v>
      </c>
      <c r="V95" s="133">
        <v>62</v>
      </c>
      <c r="W95" s="132">
        <v>5</v>
      </c>
      <c r="X95" s="133">
        <v>38</v>
      </c>
      <c r="Y95" s="132">
        <v>56</v>
      </c>
      <c r="Z95" s="22">
        <f t="shared" si="18"/>
        <v>6.7049372107904157E-3</v>
      </c>
      <c r="AA95" s="22">
        <f t="shared" si="16"/>
        <v>0.41570610706900579</v>
      </c>
      <c r="AB95" s="22">
        <f t="shared" si="19"/>
        <v>5.543355878261353E-4</v>
      </c>
      <c r="AC95" s="22">
        <f t="shared" si="17"/>
        <v>3.436880644522039E-2</v>
      </c>
      <c r="AD95" s="21"/>
      <c r="AE95" s="21"/>
      <c r="AF95" s="21"/>
    </row>
    <row r="96" spans="1:89" s="19" customFormat="1" ht="74.25" customHeight="1" thickBot="1">
      <c r="A96" s="10"/>
      <c r="B96" s="10"/>
      <c r="C96" s="9"/>
      <c r="D96" s="9"/>
      <c r="E96" s="265">
        <v>89</v>
      </c>
      <c r="F96" s="277" t="s">
        <v>222</v>
      </c>
      <c r="G96" s="267" t="s">
        <v>241</v>
      </c>
      <c r="H96" s="16" t="s">
        <v>104</v>
      </c>
      <c r="I96" s="112"/>
      <c r="J96" s="129">
        <v>20314</v>
      </c>
      <c r="K96" s="129">
        <v>37021.243798000003</v>
      </c>
      <c r="L96" s="284" t="s">
        <v>242</v>
      </c>
      <c r="M96" s="118">
        <v>7</v>
      </c>
      <c r="N96" s="129">
        <v>19898</v>
      </c>
      <c r="O96" s="135">
        <v>50000</v>
      </c>
      <c r="P96" s="249">
        <v>1860551</v>
      </c>
      <c r="Q96" s="128">
        <v>24.62</v>
      </c>
      <c r="R96" s="128">
        <v>46.94</v>
      </c>
      <c r="S96" s="128" t="s">
        <v>68</v>
      </c>
      <c r="T96" s="128">
        <v>86.07</v>
      </c>
      <c r="U96" s="129">
        <v>31</v>
      </c>
      <c r="V96" s="130">
        <v>12</v>
      </c>
      <c r="W96" s="129">
        <v>2</v>
      </c>
      <c r="X96" s="130">
        <v>88</v>
      </c>
      <c r="Y96" s="129">
        <v>33</v>
      </c>
      <c r="Z96" s="22">
        <f t="shared" si="18"/>
        <v>1.6136998513632737E-2</v>
      </c>
      <c r="AA96" s="22">
        <f t="shared" si="16"/>
        <v>0.19364398216359285</v>
      </c>
      <c r="AB96" s="22">
        <f t="shared" si="19"/>
        <v>1.3341381545539559E-3</v>
      </c>
      <c r="AC96" s="22">
        <f t="shared" si="17"/>
        <v>1.6009657854647471E-2</v>
      </c>
      <c r="AD96" s="21"/>
      <c r="AE96" s="21"/>
      <c r="AF96" s="21"/>
      <c r="AG96" s="10"/>
      <c r="AH96" s="10"/>
      <c r="AI96" s="10"/>
      <c r="AJ96" s="10"/>
      <c r="AK96" s="10"/>
      <c r="AL96" s="10"/>
      <c r="AM96" s="10"/>
      <c r="AN96" s="10"/>
      <c r="AO96" s="10"/>
      <c r="AP96" s="10"/>
      <c r="AQ96" s="10"/>
      <c r="AR96" s="10"/>
      <c r="AS96" s="10"/>
      <c r="AT96" s="10"/>
      <c r="AU96" s="10"/>
      <c r="AV96" s="10"/>
      <c r="AW96" s="10"/>
      <c r="AX96" s="10"/>
      <c r="AY96" s="10"/>
      <c r="AZ96" s="10"/>
      <c r="BA96" s="10"/>
      <c r="BB96" s="10"/>
      <c r="BC96" s="10"/>
      <c r="BD96" s="10"/>
      <c r="BE96" s="10"/>
      <c r="BF96" s="10"/>
      <c r="BG96" s="10"/>
      <c r="BH96" s="10"/>
      <c r="BI96" s="10"/>
      <c r="BJ96" s="10"/>
      <c r="BK96" s="10"/>
      <c r="BL96" s="10"/>
      <c r="BM96" s="10"/>
      <c r="BN96" s="10"/>
      <c r="BO96" s="10"/>
      <c r="BP96" s="10"/>
      <c r="BQ96" s="10"/>
      <c r="BR96" s="10"/>
      <c r="BS96" s="10"/>
      <c r="BT96" s="10"/>
      <c r="BU96" s="10"/>
      <c r="BV96" s="10"/>
      <c r="BW96" s="10"/>
      <c r="BX96" s="10"/>
      <c r="BY96" s="10"/>
      <c r="BZ96" s="10"/>
      <c r="CA96" s="10"/>
      <c r="CB96" s="10"/>
      <c r="CC96" s="10"/>
      <c r="CD96" s="10"/>
      <c r="CE96" s="10"/>
      <c r="CF96" s="10"/>
      <c r="CG96" s="10"/>
      <c r="CH96" s="10"/>
      <c r="CI96" s="10"/>
      <c r="CJ96" s="10"/>
      <c r="CK96" s="10"/>
    </row>
    <row r="97" spans="1:89" s="10" customFormat="1" ht="74.25" customHeight="1" thickBot="1">
      <c r="E97" s="268">
        <v>90</v>
      </c>
      <c r="F97" s="269" t="s">
        <v>244</v>
      </c>
      <c r="G97" s="270" t="s">
        <v>245</v>
      </c>
      <c r="H97" s="6" t="s">
        <v>104</v>
      </c>
      <c r="I97" s="113"/>
      <c r="J97" s="132">
        <v>6154.8835419999996</v>
      </c>
      <c r="K97" s="132">
        <v>6857.1893689999997</v>
      </c>
      <c r="L97" s="285" t="s">
        <v>257</v>
      </c>
      <c r="M97" s="119">
        <v>5</v>
      </c>
      <c r="N97" s="132">
        <v>4973</v>
      </c>
      <c r="O97" s="246">
        <v>50000</v>
      </c>
      <c r="P97" s="250">
        <v>1383598</v>
      </c>
      <c r="Q97" s="131">
        <v>18.649999999999999</v>
      </c>
      <c r="R97" s="131">
        <v>35.33</v>
      </c>
      <c r="S97" s="131" t="s">
        <v>68</v>
      </c>
      <c r="T97" s="131">
        <v>38.369999999999997</v>
      </c>
      <c r="U97" s="132">
        <v>35</v>
      </c>
      <c r="V97" s="133">
        <v>31</v>
      </c>
      <c r="W97" s="132">
        <v>1</v>
      </c>
      <c r="X97" s="133">
        <v>69</v>
      </c>
      <c r="Y97" s="132">
        <v>36</v>
      </c>
      <c r="Z97" s="22">
        <f t="shared" si="18"/>
        <v>2.988944813929484E-3</v>
      </c>
      <c r="AA97" s="22">
        <f t="shared" si="16"/>
        <v>9.2657289231814002E-2</v>
      </c>
      <c r="AB97" s="22">
        <f t="shared" si="19"/>
        <v>2.4711319857597248E-4</v>
      </c>
      <c r="AC97" s="22">
        <f t="shared" si="17"/>
        <v>7.6605091558551467E-3</v>
      </c>
      <c r="AD97" s="21"/>
      <c r="AE97" s="21"/>
      <c r="AF97" s="21"/>
    </row>
    <row r="98" spans="1:89" s="19" customFormat="1" ht="74.25" customHeight="1" thickBot="1">
      <c r="A98" s="10"/>
      <c r="B98" s="10"/>
      <c r="C98" s="9"/>
      <c r="D98" s="9"/>
      <c r="E98" s="265">
        <v>91</v>
      </c>
      <c r="F98" s="277" t="s">
        <v>251</v>
      </c>
      <c r="G98" s="267" t="s">
        <v>252</v>
      </c>
      <c r="H98" s="16" t="s">
        <v>104</v>
      </c>
      <c r="I98" s="112"/>
      <c r="J98" s="129">
        <v>50488</v>
      </c>
      <c r="K98" s="129">
        <v>59475.822375999996</v>
      </c>
      <c r="L98" s="284" t="s">
        <v>253</v>
      </c>
      <c r="M98" s="118">
        <v>4</v>
      </c>
      <c r="N98" s="129">
        <v>49988</v>
      </c>
      <c r="O98" s="135">
        <v>50000</v>
      </c>
      <c r="P98" s="249">
        <v>1189802</v>
      </c>
      <c r="Q98" s="128">
        <v>11.31</v>
      </c>
      <c r="R98" s="128">
        <v>17.25</v>
      </c>
      <c r="S98" s="128" t="s">
        <v>68</v>
      </c>
      <c r="T98" s="128">
        <v>18.489999999999998</v>
      </c>
      <c r="U98" s="129">
        <v>434</v>
      </c>
      <c r="V98" s="130">
        <v>73</v>
      </c>
      <c r="W98" s="129">
        <v>6</v>
      </c>
      <c r="X98" s="130">
        <v>27</v>
      </c>
      <c r="Y98" s="129">
        <v>440</v>
      </c>
      <c r="Z98" s="22">
        <f t="shared" si="18"/>
        <v>2.5924608652139497E-2</v>
      </c>
      <c r="AA98" s="22">
        <f t="shared" si="16"/>
        <v>1.8924964316061832</v>
      </c>
      <c r="AB98" s="22">
        <f t="shared" si="19"/>
        <v>2.1433359813151976E-3</v>
      </c>
      <c r="AC98" s="22">
        <f t="shared" si="17"/>
        <v>0.15646352663600943</v>
      </c>
      <c r="AD98" s="21"/>
      <c r="AE98" s="21"/>
      <c r="AF98" s="21"/>
      <c r="AG98" s="10"/>
      <c r="AH98" s="10"/>
      <c r="AI98" s="10"/>
      <c r="AJ98" s="10"/>
      <c r="AK98" s="10"/>
      <c r="AL98" s="10"/>
      <c r="AM98" s="10"/>
      <c r="AN98" s="10"/>
      <c r="AO98" s="10"/>
      <c r="AP98" s="10"/>
      <c r="AQ98" s="10"/>
      <c r="AR98" s="10"/>
      <c r="AS98" s="10"/>
      <c r="AT98" s="10"/>
      <c r="AU98" s="10"/>
      <c r="AV98" s="10"/>
      <c r="AW98" s="10"/>
      <c r="AX98" s="10"/>
      <c r="AY98" s="10"/>
      <c r="AZ98" s="10"/>
      <c r="BA98" s="10"/>
      <c r="BB98" s="10"/>
      <c r="BC98" s="10"/>
      <c r="BD98" s="10"/>
      <c r="BE98" s="10"/>
      <c r="BF98" s="10"/>
      <c r="BG98" s="10"/>
      <c r="BH98" s="10"/>
      <c r="BI98" s="10"/>
      <c r="BJ98" s="10"/>
      <c r="BK98" s="10"/>
      <c r="BL98" s="10"/>
      <c r="BM98" s="10"/>
      <c r="BN98" s="10"/>
      <c r="BO98" s="10"/>
      <c r="BP98" s="10"/>
      <c r="BQ98" s="10"/>
      <c r="BR98" s="10"/>
      <c r="BS98" s="10"/>
      <c r="BT98" s="10"/>
      <c r="BU98" s="10"/>
      <c r="BV98" s="10"/>
      <c r="BW98" s="10"/>
      <c r="BX98" s="10"/>
      <c r="BY98" s="10"/>
      <c r="BZ98" s="10"/>
      <c r="CA98" s="10"/>
      <c r="CB98" s="10"/>
      <c r="CC98" s="10"/>
      <c r="CD98" s="10"/>
      <c r="CE98" s="10"/>
      <c r="CF98" s="10"/>
      <c r="CG98" s="10"/>
      <c r="CH98" s="10"/>
      <c r="CI98" s="10"/>
      <c r="CJ98" s="10"/>
      <c r="CK98" s="10"/>
    </row>
    <row r="99" spans="1:89" s="10" customFormat="1" ht="74.25" customHeight="1" thickBot="1">
      <c r="E99" s="268">
        <v>92</v>
      </c>
      <c r="F99" s="280" t="s">
        <v>264</v>
      </c>
      <c r="G99" s="270" t="s">
        <v>265</v>
      </c>
      <c r="H99" s="6" t="s">
        <v>104</v>
      </c>
      <c r="I99" s="113"/>
      <c r="J99" s="132" t="s">
        <v>68</v>
      </c>
      <c r="K99" s="132">
        <v>10707.820744000001</v>
      </c>
      <c r="L99" s="285" t="s">
        <v>266</v>
      </c>
      <c r="M99" s="119">
        <v>2</v>
      </c>
      <c r="N99" s="132">
        <v>10268</v>
      </c>
      <c r="O99" s="246">
        <v>50000</v>
      </c>
      <c r="P99" s="250">
        <v>1042834</v>
      </c>
      <c r="Q99" s="131">
        <v>4.53</v>
      </c>
      <c r="R99" s="131">
        <v>4.28</v>
      </c>
      <c r="S99" s="131" t="s">
        <v>68</v>
      </c>
      <c r="T99" s="131">
        <v>4.29</v>
      </c>
      <c r="U99" s="132">
        <v>20</v>
      </c>
      <c r="V99" s="133">
        <v>95</v>
      </c>
      <c r="W99" s="132">
        <v>1</v>
      </c>
      <c r="X99" s="133">
        <v>5</v>
      </c>
      <c r="Y99" s="132">
        <v>21</v>
      </c>
      <c r="Z99" s="22">
        <f t="shared" si="18"/>
        <v>4.6673766114662119E-3</v>
      </c>
      <c r="AA99" s="22">
        <f t="shared" si="16"/>
        <v>0.44340077808929013</v>
      </c>
      <c r="AB99" s="22">
        <f t="shared" si="19"/>
        <v>3.8587877502555662E-4</v>
      </c>
      <c r="AC99" s="22">
        <f t="shared" si="17"/>
        <v>3.6658483627427879E-2</v>
      </c>
      <c r="AD99" s="21"/>
      <c r="AE99" s="21"/>
      <c r="AF99" s="21"/>
    </row>
    <row r="100" spans="1:89" s="19" customFormat="1" ht="74.25" customHeight="1" thickBot="1">
      <c r="A100" s="10"/>
      <c r="B100" s="10"/>
      <c r="C100" s="9"/>
      <c r="D100" s="9"/>
      <c r="E100" s="265">
        <v>93</v>
      </c>
      <c r="F100" s="277" t="s">
        <v>268</v>
      </c>
      <c r="G100" s="267" t="s">
        <v>269</v>
      </c>
      <c r="H100" s="16" t="s">
        <v>104</v>
      </c>
      <c r="I100" s="112"/>
      <c r="J100" s="129" t="s">
        <v>68</v>
      </c>
      <c r="K100" s="129">
        <v>8041.7838689999999</v>
      </c>
      <c r="L100" s="284" t="s">
        <v>270</v>
      </c>
      <c r="M100" s="118">
        <v>1</v>
      </c>
      <c r="N100" s="129">
        <v>7947</v>
      </c>
      <c r="O100" s="135">
        <v>50000</v>
      </c>
      <c r="P100" s="249">
        <v>1011927</v>
      </c>
      <c r="Q100" s="128" t="s">
        <v>68</v>
      </c>
      <c r="R100" s="128" t="s">
        <v>68</v>
      </c>
      <c r="S100" s="128" t="s">
        <v>68</v>
      </c>
      <c r="T100" s="128">
        <v>0.2</v>
      </c>
      <c r="U100" s="129">
        <v>12</v>
      </c>
      <c r="V100" s="130">
        <v>18</v>
      </c>
      <c r="W100" s="129">
        <v>3</v>
      </c>
      <c r="X100" s="130">
        <v>82</v>
      </c>
      <c r="Y100" s="129">
        <v>15</v>
      </c>
      <c r="Z100" s="22">
        <f t="shared" si="18"/>
        <v>3.5052915847203188E-3</v>
      </c>
      <c r="AA100" s="22">
        <f t="shared" si="16"/>
        <v>6.3095248524965744E-2</v>
      </c>
      <c r="AB100" s="22">
        <f t="shared" si="19"/>
        <v>2.8980254550197028E-4</v>
      </c>
      <c r="AC100" s="22">
        <f t="shared" si="17"/>
        <v>5.2164458190354654E-3</v>
      </c>
      <c r="AD100" s="21"/>
      <c r="AE100" s="21"/>
      <c r="AF100" s="21"/>
      <c r="AG100" s="10"/>
      <c r="AH100" s="10"/>
      <c r="AI100" s="10"/>
      <c r="AJ100" s="10"/>
      <c r="AK100" s="10"/>
      <c r="AL100" s="10"/>
      <c r="AM100" s="10"/>
      <c r="AN100" s="10"/>
      <c r="AO100" s="10"/>
      <c r="AP100" s="10"/>
      <c r="AQ100" s="10"/>
      <c r="AR100" s="10"/>
      <c r="AS100" s="10"/>
      <c r="AT100" s="10"/>
      <c r="AU100" s="10"/>
      <c r="AV100" s="10"/>
      <c r="AW100" s="10"/>
      <c r="AX100" s="10"/>
      <c r="AY100" s="10"/>
      <c r="AZ100" s="10"/>
      <c r="BA100" s="10"/>
      <c r="BB100" s="10"/>
      <c r="BC100" s="10"/>
      <c r="BD100" s="10"/>
      <c r="BE100" s="10"/>
      <c r="BF100" s="10"/>
      <c r="BG100" s="10"/>
      <c r="BH100" s="10"/>
      <c r="BI100" s="10"/>
      <c r="BJ100" s="10"/>
      <c r="BK100" s="10"/>
      <c r="BL100" s="10"/>
      <c r="BM100" s="10"/>
      <c r="BN100" s="10"/>
      <c r="BO100" s="10"/>
      <c r="BP100" s="10"/>
      <c r="BQ100" s="10"/>
      <c r="BR100" s="10"/>
      <c r="BS100" s="10"/>
      <c r="BT100" s="10"/>
      <c r="BU100" s="10"/>
      <c r="BV100" s="10"/>
      <c r="BW100" s="10"/>
      <c r="BX100" s="10"/>
      <c r="BY100" s="10"/>
      <c r="BZ100" s="10"/>
      <c r="CA100" s="10"/>
      <c r="CB100" s="10"/>
      <c r="CC100" s="10"/>
      <c r="CD100" s="10"/>
      <c r="CE100" s="10"/>
      <c r="CF100" s="10"/>
      <c r="CG100" s="10"/>
      <c r="CH100" s="10"/>
      <c r="CI100" s="10"/>
      <c r="CJ100" s="10"/>
      <c r="CK100" s="10"/>
    </row>
    <row r="101" spans="1:89" s="56" customFormat="1" ht="74.25" customHeight="1" thickBot="1">
      <c r="A101" s="54"/>
      <c r="B101" s="54"/>
      <c r="C101" s="54"/>
      <c r="D101" s="54"/>
      <c r="E101" s="306" t="s">
        <v>220</v>
      </c>
      <c r="F101" s="307"/>
      <c r="G101" s="110" t="s">
        <v>68</v>
      </c>
      <c r="H101" s="57" t="s">
        <v>68</v>
      </c>
      <c r="I101" s="123"/>
      <c r="J101" s="146">
        <v>1447413</v>
      </c>
      <c r="K101" s="146">
        <v>2294184</v>
      </c>
      <c r="L101" s="146" t="s">
        <v>68</v>
      </c>
      <c r="M101" s="124" t="s">
        <v>68</v>
      </c>
      <c r="N101" s="146">
        <v>597984</v>
      </c>
      <c r="O101" s="146" t="s">
        <v>68</v>
      </c>
      <c r="P101" s="254" t="s">
        <v>68</v>
      </c>
      <c r="Q101" s="145">
        <v>14.22</v>
      </c>
      <c r="R101" s="145">
        <v>28.95</v>
      </c>
      <c r="S101" s="144">
        <v>74.42</v>
      </c>
      <c r="T101" s="144">
        <v>216.52</v>
      </c>
      <c r="U101" s="146">
        <v>3378</v>
      </c>
      <c r="V101" s="146">
        <v>62.210329490575312</v>
      </c>
      <c r="W101" s="146">
        <v>221</v>
      </c>
      <c r="X101" s="146">
        <f>100-V101</f>
        <v>37.789670509424688</v>
      </c>
      <c r="Y101" s="147">
        <v>3599</v>
      </c>
      <c r="Z101" s="24"/>
      <c r="AA101" s="24">
        <f>SUM(AA48:AA100)</f>
        <v>62.210329490575312</v>
      </c>
      <c r="AB101" s="24">
        <f>SUM(AB4:AB100)</f>
        <v>0.99986928256266194</v>
      </c>
      <c r="AC101" s="25">
        <f>SUM(AC4:AC100)</f>
        <v>65.439380574817818</v>
      </c>
      <c r="AD101" s="55"/>
      <c r="AE101" s="55"/>
      <c r="AF101" s="55"/>
      <c r="AG101" s="54"/>
      <c r="AH101" s="54"/>
      <c r="AI101" s="54"/>
      <c r="AJ101" s="54"/>
      <c r="AK101" s="54"/>
      <c r="AL101" s="54"/>
      <c r="AM101" s="54"/>
      <c r="AN101" s="54"/>
      <c r="AO101" s="54"/>
      <c r="AP101" s="54"/>
      <c r="AQ101" s="54"/>
      <c r="AR101" s="54"/>
      <c r="AS101" s="54"/>
      <c r="AT101" s="54"/>
      <c r="AU101" s="54"/>
      <c r="AV101" s="54"/>
      <c r="AW101" s="54"/>
      <c r="AX101" s="54"/>
      <c r="AY101" s="54"/>
      <c r="AZ101" s="54"/>
      <c r="BA101" s="54"/>
      <c r="BB101" s="54"/>
      <c r="BC101" s="54"/>
      <c r="BD101" s="54"/>
      <c r="BE101" s="54"/>
      <c r="BF101" s="54"/>
      <c r="BG101" s="54"/>
      <c r="BH101" s="54"/>
      <c r="BI101" s="54"/>
      <c r="BJ101" s="54"/>
      <c r="BK101" s="54"/>
      <c r="BL101" s="54"/>
      <c r="BM101" s="54"/>
      <c r="BN101" s="54"/>
      <c r="BO101" s="54"/>
      <c r="BP101" s="54"/>
      <c r="BQ101" s="54"/>
      <c r="BR101" s="54"/>
      <c r="BS101" s="54"/>
      <c r="BT101" s="54"/>
      <c r="BU101" s="54"/>
      <c r="BV101" s="54"/>
      <c r="BW101" s="54"/>
      <c r="BX101" s="54"/>
      <c r="BY101" s="54"/>
      <c r="BZ101" s="54"/>
      <c r="CA101" s="54"/>
      <c r="CB101" s="54"/>
      <c r="CC101" s="54"/>
      <c r="CD101" s="54"/>
      <c r="CE101" s="54"/>
      <c r="CF101" s="54"/>
      <c r="CG101" s="54"/>
      <c r="CH101" s="54"/>
      <c r="CI101" s="54"/>
      <c r="CJ101" s="54"/>
      <c r="CK101" s="54"/>
    </row>
    <row r="102" spans="1:89" s="56" customFormat="1" ht="74.25" customHeight="1" thickBot="1">
      <c r="A102" s="54"/>
      <c r="B102" s="54"/>
      <c r="C102" s="54"/>
      <c r="D102" s="54"/>
      <c r="E102" s="306" t="s">
        <v>221</v>
      </c>
      <c r="F102" s="307"/>
      <c r="G102" s="110" t="s">
        <v>68</v>
      </c>
      <c r="H102" s="57" t="s">
        <v>68</v>
      </c>
      <c r="I102" s="123"/>
      <c r="J102" s="146">
        <v>24290366</v>
      </c>
      <c r="K102" s="146">
        <v>27749183</v>
      </c>
      <c r="L102" s="146" t="s">
        <v>68</v>
      </c>
      <c r="M102" s="124" t="s">
        <v>68</v>
      </c>
      <c r="N102" s="146">
        <v>25025944</v>
      </c>
      <c r="O102" s="146" t="s">
        <v>68</v>
      </c>
      <c r="P102" s="255" t="s">
        <v>68</v>
      </c>
      <c r="Q102" s="145" t="s">
        <v>68</v>
      </c>
      <c r="R102" s="145"/>
      <c r="S102" s="148" t="s">
        <v>68</v>
      </c>
      <c r="T102" s="148" t="s">
        <v>68</v>
      </c>
      <c r="U102" s="147">
        <v>74428</v>
      </c>
      <c r="V102" s="146">
        <v>65.45835019810697</v>
      </c>
      <c r="W102" s="147">
        <v>815</v>
      </c>
      <c r="X102" s="146">
        <f>100-V102</f>
        <v>34.54164980189303</v>
      </c>
      <c r="Y102" s="147">
        <v>75243</v>
      </c>
      <c r="Z102" s="24"/>
      <c r="AA102" s="24"/>
      <c r="AB102" s="24"/>
      <c r="AC102" s="24"/>
      <c r="AD102" s="55"/>
      <c r="AE102" s="55"/>
      <c r="AF102" s="55"/>
      <c r="AG102" s="54"/>
      <c r="AH102" s="54"/>
      <c r="AI102" s="54"/>
      <c r="AJ102" s="54"/>
      <c r="AK102" s="54"/>
      <c r="AL102" s="54"/>
      <c r="AM102" s="54"/>
      <c r="AN102" s="54"/>
      <c r="AO102" s="54"/>
      <c r="AP102" s="54"/>
      <c r="AQ102" s="54"/>
      <c r="AR102" s="54"/>
      <c r="AS102" s="54"/>
      <c r="AT102" s="54"/>
      <c r="AU102" s="54"/>
      <c r="AV102" s="54"/>
      <c r="AW102" s="54"/>
      <c r="AX102" s="54"/>
      <c r="AY102" s="54"/>
      <c r="AZ102" s="54"/>
      <c r="BA102" s="54"/>
      <c r="BB102" s="54"/>
      <c r="BC102" s="54"/>
      <c r="BD102" s="54"/>
      <c r="BE102" s="54"/>
      <c r="BF102" s="54"/>
      <c r="BG102" s="54"/>
      <c r="BH102" s="54"/>
      <c r="BI102" s="54"/>
      <c r="BJ102" s="54"/>
      <c r="BK102" s="54"/>
      <c r="BL102" s="54"/>
      <c r="BM102" s="54"/>
      <c r="BN102" s="54"/>
      <c r="BO102" s="54"/>
      <c r="BP102" s="54"/>
      <c r="BQ102" s="54"/>
      <c r="BR102" s="54"/>
      <c r="BS102" s="54"/>
      <c r="BT102" s="54"/>
      <c r="BU102" s="54"/>
      <c r="BV102" s="54"/>
      <c r="BW102" s="54"/>
      <c r="BX102" s="54"/>
      <c r="BY102" s="54"/>
      <c r="BZ102" s="54"/>
      <c r="CA102" s="54"/>
      <c r="CB102" s="54"/>
      <c r="CC102" s="54"/>
      <c r="CD102" s="54"/>
      <c r="CE102" s="54"/>
      <c r="CF102" s="54"/>
      <c r="CG102" s="54"/>
      <c r="CH102" s="54"/>
      <c r="CI102" s="54"/>
      <c r="CJ102" s="54"/>
      <c r="CK102" s="54"/>
    </row>
    <row r="104" spans="1:89">
      <c r="K104" s="65"/>
    </row>
  </sheetData>
  <mergeCells count="7">
    <mergeCell ref="E2:Y2"/>
    <mergeCell ref="E102:F102"/>
    <mergeCell ref="E30:F30"/>
    <mergeCell ref="E101:F101"/>
    <mergeCell ref="E38:F38"/>
    <mergeCell ref="E45:F45"/>
    <mergeCell ref="E47:F47"/>
  </mergeCells>
  <printOptions horizontalCentered="1"/>
  <pageMargins left="0" right="0" top="0" bottom="0" header="0" footer="0"/>
  <pageSetup scale="23" orientation="landscape" r:id="rId1"/>
</worksheet>
</file>

<file path=xl/worksheets/sheet2.xml><?xml version="1.0" encoding="utf-8"?>
<worksheet xmlns="http://schemas.openxmlformats.org/spreadsheetml/2006/main" xmlns:r="http://schemas.openxmlformats.org/officeDocument/2006/relationships">
  <sheetPr>
    <pageSetUpPr fitToPage="1"/>
  </sheetPr>
  <dimension ref="A1:AS107"/>
  <sheetViews>
    <sheetView rightToLeft="1" topLeftCell="B34" zoomScale="70" zoomScaleNormal="70" workbookViewId="0">
      <selection activeCell="B2" sqref="B2:J107"/>
    </sheetView>
  </sheetViews>
  <sheetFormatPr defaultRowHeight="19.5"/>
  <cols>
    <col min="1" max="1" width="3.125" style="5" customWidth="1"/>
    <col min="2" max="2" width="10.25" style="93" customWidth="1"/>
    <col min="3" max="3" width="52" customWidth="1"/>
    <col min="4" max="4" width="39.375" style="4" customWidth="1"/>
    <col min="5" max="5" width="25.375" style="2" customWidth="1"/>
    <col min="6" max="6" width="23" style="2" customWidth="1"/>
    <col min="7" max="7" width="32.375" style="2" customWidth="1"/>
    <col min="8" max="8" width="21.875" style="3" customWidth="1"/>
    <col min="9" max="9" width="28.75" style="3" customWidth="1"/>
    <col min="10" max="10" width="27.625" style="2" customWidth="1"/>
    <col min="11" max="14" width="9" style="40"/>
    <col min="15" max="15" width="9" style="40" customWidth="1"/>
    <col min="16" max="45" width="9" style="5"/>
  </cols>
  <sheetData>
    <row r="1" spans="1:45" ht="20.25" thickBot="1">
      <c r="D1" s="27"/>
    </row>
    <row r="2" spans="1:45" s="41" customFormat="1" ht="46.5" customHeight="1">
      <c r="A2" s="5"/>
      <c r="B2" s="314" t="s">
        <v>334</v>
      </c>
      <c r="C2" s="315"/>
      <c r="D2" s="315"/>
      <c r="E2" s="315"/>
      <c r="F2" s="315"/>
      <c r="G2" s="315"/>
      <c r="H2" s="315"/>
      <c r="I2" s="315"/>
      <c r="J2" s="316"/>
      <c r="K2" s="40"/>
      <c r="L2" s="40"/>
      <c r="M2" s="40"/>
      <c r="N2" s="40"/>
      <c r="O2" s="40"/>
      <c r="P2" s="5"/>
      <c r="Q2" s="5"/>
      <c r="R2" s="5"/>
      <c r="S2" s="5"/>
      <c r="T2" s="5"/>
      <c r="U2" s="5"/>
      <c r="V2" s="5"/>
      <c r="W2" s="5"/>
      <c r="X2" s="5"/>
      <c r="Y2" s="5"/>
      <c r="Z2" s="5"/>
      <c r="AA2" s="5"/>
      <c r="AB2" s="5"/>
      <c r="AC2" s="5"/>
      <c r="AD2" s="5"/>
      <c r="AE2" s="5"/>
      <c r="AF2" s="5"/>
      <c r="AG2" s="5"/>
      <c r="AH2" s="5"/>
      <c r="AI2" s="5"/>
      <c r="AJ2" s="5"/>
      <c r="AK2" s="5"/>
      <c r="AL2" s="5"/>
      <c r="AM2" s="5"/>
      <c r="AN2" s="5"/>
      <c r="AO2" s="5"/>
      <c r="AP2" s="5"/>
      <c r="AQ2" s="5"/>
      <c r="AR2" s="5"/>
      <c r="AS2" s="5"/>
    </row>
    <row r="3" spans="1:45" s="163" customFormat="1" ht="32.25" customHeight="1">
      <c r="A3" s="160"/>
      <c r="B3" s="322" t="s">
        <v>271</v>
      </c>
      <c r="C3" s="342" t="s">
        <v>272</v>
      </c>
      <c r="D3" s="340" t="s">
        <v>273</v>
      </c>
      <c r="E3" s="317" t="s">
        <v>274</v>
      </c>
      <c r="F3" s="317"/>
      <c r="G3" s="318"/>
      <c r="H3" s="317"/>
      <c r="I3" s="319"/>
      <c r="J3" s="334" t="s">
        <v>275</v>
      </c>
      <c r="K3" s="161"/>
      <c r="L3" s="161"/>
      <c r="M3" s="161"/>
      <c r="N3" s="161"/>
      <c r="O3" s="161"/>
      <c r="P3" s="162"/>
      <c r="Q3" s="162"/>
      <c r="R3" s="162"/>
      <c r="S3" s="162"/>
      <c r="T3" s="162"/>
      <c r="U3" s="162"/>
      <c r="V3" s="162"/>
      <c r="W3" s="162"/>
      <c r="X3" s="162"/>
      <c r="Y3" s="162"/>
      <c r="Z3" s="160"/>
      <c r="AA3" s="160"/>
      <c r="AB3" s="160"/>
      <c r="AC3" s="160"/>
      <c r="AD3" s="160"/>
      <c r="AE3" s="160"/>
      <c r="AF3" s="160"/>
      <c r="AG3" s="160"/>
      <c r="AH3" s="160"/>
      <c r="AI3" s="160"/>
      <c r="AJ3" s="160"/>
      <c r="AK3" s="160"/>
      <c r="AL3" s="160"/>
      <c r="AM3" s="160"/>
      <c r="AN3" s="160"/>
      <c r="AO3" s="160"/>
      <c r="AP3" s="160"/>
      <c r="AQ3" s="160"/>
    </row>
    <row r="4" spans="1:45" s="163" customFormat="1" ht="21" customHeight="1">
      <c r="A4" s="160"/>
      <c r="B4" s="323"/>
      <c r="C4" s="343"/>
      <c r="D4" s="341"/>
      <c r="E4" s="328" t="s">
        <v>277</v>
      </c>
      <c r="F4" s="337" t="s">
        <v>278</v>
      </c>
      <c r="G4" s="164" t="s">
        <v>279</v>
      </c>
      <c r="H4" s="328" t="s">
        <v>280</v>
      </c>
      <c r="I4" s="331" t="s">
        <v>281</v>
      </c>
      <c r="J4" s="335"/>
      <c r="K4" s="161"/>
      <c r="L4" s="161"/>
      <c r="M4" s="161"/>
      <c r="N4" s="161"/>
      <c r="O4" s="161"/>
      <c r="P4" s="162"/>
      <c r="Q4" s="162"/>
      <c r="R4" s="162"/>
      <c r="S4" s="162"/>
      <c r="T4" s="162"/>
      <c r="U4" s="162"/>
      <c r="V4" s="162"/>
      <c r="W4" s="162"/>
      <c r="X4" s="162"/>
      <c r="Y4" s="162"/>
      <c r="Z4" s="160"/>
      <c r="AA4" s="160"/>
      <c r="AB4" s="160"/>
      <c r="AC4" s="160"/>
      <c r="AD4" s="160"/>
      <c r="AE4" s="160"/>
      <c r="AF4" s="160"/>
      <c r="AG4" s="160"/>
      <c r="AH4" s="160"/>
      <c r="AI4" s="160"/>
      <c r="AJ4" s="160"/>
      <c r="AK4" s="160"/>
      <c r="AL4" s="160"/>
      <c r="AM4" s="160"/>
      <c r="AN4" s="160"/>
      <c r="AO4" s="160"/>
      <c r="AP4" s="160"/>
      <c r="AQ4" s="160"/>
    </row>
    <row r="5" spans="1:45" s="163" customFormat="1" ht="24.75" customHeight="1">
      <c r="A5" s="160"/>
      <c r="B5" s="323"/>
      <c r="C5" s="343"/>
      <c r="D5" s="341"/>
      <c r="E5" s="329"/>
      <c r="F5" s="338"/>
      <c r="G5" s="165" t="s">
        <v>376</v>
      </c>
      <c r="H5" s="329"/>
      <c r="I5" s="332"/>
      <c r="J5" s="335"/>
      <c r="K5" s="161"/>
      <c r="L5" s="161"/>
      <c r="M5" s="161"/>
      <c r="N5" s="161"/>
      <c r="O5" s="161"/>
      <c r="P5" s="162"/>
      <c r="Q5" s="162"/>
      <c r="R5" s="162"/>
      <c r="S5" s="162"/>
      <c r="T5" s="162"/>
      <c r="U5" s="162"/>
      <c r="V5" s="162"/>
      <c r="W5" s="162"/>
      <c r="X5" s="162"/>
      <c r="Y5" s="162"/>
      <c r="Z5" s="160"/>
      <c r="AA5" s="160"/>
      <c r="AB5" s="160"/>
      <c r="AC5" s="160"/>
      <c r="AD5" s="160"/>
      <c r="AE5" s="160"/>
      <c r="AF5" s="160"/>
      <c r="AG5" s="160"/>
      <c r="AH5" s="160"/>
      <c r="AI5" s="160"/>
      <c r="AJ5" s="160"/>
      <c r="AK5" s="160"/>
      <c r="AL5" s="160"/>
      <c r="AM5" s="160"/>
      <c r="AN5" s="160"/>
      <c r="AO5" s="160"/>
      <c r="AP5" s="160"/>
      <c r="AQ5" s="160"/>
    </row>
    <row r="6" spans="1:45" s="163" customFormat="1" ht="27.75" customHeight="1">
      <c r="A6" s="160"/>
      <c r="B6" s="324"/>
      <c r="C6" s="344"/>
      <c r="D6" s="166" t="s">
        <v>276</v>
      </c>
      <c r="E6" s="330"/>
      <c r="F6" s="339"/>
      <c r="G6" s="167" t="s">
        <v>377</v>
      </c>
      <c r="H6" s="330"/>
      <c r="I6" s="333"/>
      <c r="J6" s="336"/>
      <c r="K6" s="161"/>
      <c r="L6" s="161"/>
      <c r="M6" s="161"/>
      <c r="N6" s="161"/>
      <c r="O6" s="161"/>
      <c r="P6" s="162"/>
      <c r="Q6" s="162"/>
      <c r="R6" s="162"/>
      <c r="S6" s="162"/>
      <c r="T6" s="162"/>
      <c r="U6" s="162"/>
      <c r="V6" s="162"/>
      <c r="W6" s="162"/>
      <c r="X6" s="162"/>
      <c r="Y6" s="162"/>
      <c r="Z6" s="160"/>
      <c r="AA6" s="160"/>
      <c r="AB6" s="160"/>
      <c r="AC6" s="160"/>
      <c r="AD6" s="160"/>
      <c r="AE6" s="160"/>
      <c r="AF6" s="160"/>
      <c r="AG6" s="160"/>
      <c r="AH6" s="160"/>
      <c r="AI6" s="160"/>
      <c r="AJ6" s="160"/>
      <c r="AK6" s="160"/>
      <c r="AL6" s="160"/>
      <c r="AM6" s="160"/>
      <c r="AN6" s="160"/>
      <c r="AO6" s="160"/>
      <c r="AP6" s="160"/>
      <c r="AQ6" s="160"/>
    </row>
    <row r="7" spans="1:45" s="49" customFormat="1" ht="42" customHeight="1">
      <c r="A7" s="47"/>
      <c r="B7" s="149">
        <v>1</v>
      </c>
      <c r="C7" s="150" t="s">
        <v>94</v>
      </c>
      <c r="D7" s="168">
        <v>327965</v>
      </c>
      <c r="E7" s="169">
        <v>30.52</v>
      </c>
      <c r="F7" s="169">
        <v>3.32</v>
      </c>
      <c r="G7" s="169">
        <f>18.71+46.76</f>
        <v>65.47</v>
      </c>
      <c r="H7" s="169">
        <v>0</v>
      </c>
      <c r="I7" s="169">
        <v>0.69000000000001194</v>
      </c>
      <c r="J7" s="170">
        <v>0.61</v>
      </c>
      <c r="K7" s="39">
        <f t="shared" ref="K7:K32" si="0">E7*D7/$D$33</f>
        <v>0.42051160657550918</v>
      </c>
      <c r="L7" s="39">
        <f t="shared" ref="L7:L32" si="1">F7*D7/$D$33</f>
        <v>4.5743726534426286E-2</v>
      </c>
      <c r="M7" s="39">
        <f t="shared" ref="M7:M32" si="2">G7*D7/$D$33</f>
        <v>0.90206077596653289</v>
      </c>
      <c r="N7" s="39">
        <f t="shared" ref="N7:N32" si="3">H7*D7/$D$33</f>
        <v>0</v>
      </c>
      <c r="O7" s="39">
        <f t="shared" ref="O7:O32" si="4">I7*D7/$D$33</f>
        <v>9.5069793098658678E-3</v>
      </c>
      <c r="P7" s="48"/>
      <c r="Q7" s="48"/>
      <c r="R7" s="48"/>
      <c r="S7" s="48"/>
      <c r="T7" s="48"/>
      <c r="U7" s="48"/>
      <c r="V7" s="48"/>
      <c r="W7" s="48"/>
      <c r="X7" s="48"/>
      <c r="Y7" s="48"/>
      <c r="Z7" s="47"/>
      <c r="AA7" s="47"/>
      <c r="AB7" s="47"/>
      <c r="AC7" s="47"/>
      <c r="AD7" s="47"/>
      <c r="AE7" s="47"/>
      <c r="AF7" s="47"/>
      <c r="AG7" s="47"/>
      <c r="AH7" s="47"/>
      <c r="AI7" s="47"/>
      <c r="AJ7" s="47"/>
      <c r="AK7" s="47"/>
      <c r="AL7" s="47"/>
      <c r="AM7" s="47"/>
      <c r="AN7" s="47"/>
      <c r="AO7" s="47"/>
      <c r="AP7" s="47"/>
      <c r="AQ7" s="47"/>
    </row>
    <row r="8" spans="1:45" s="47" customFormat="1" ht="42" customHeight="1">
      <c r="B8" s="151">
        <v>2</v>
      </c>
      <c r="C8" s="152" t="s">
        <v>57</v>
      </c>
      <c r="D8" s="171">
        <v>32783</v>
      </c>
      <c r="E8" s="172">
        <v>20.8</v>
      </c>
      <c r="F8" s="172">
        <v>0</v>
      </c>
      <c r="G8" s="172">
        <v>73.55</v>
      </c>
      <c r="H8" s="172">
        <v>0</v>
      </c>
      <c r="I8" s="172">
        <v>5.6500000000000057</v>
      </c>
      <c r="J8" s="173">
        <v>3.74</v>
      </c>
      <c r="K8" s="39">
        <f t="shared" si="0"/>
        <v>2.864692346977998E-2</v>
      </c>
      <c r="L8" s="39">
        <f t="shared" si="1"/>
        <v>0</v>
      </c>
      <c r="M8" s="39">
        <f t="shared" si="2"/>
        <v>0.10129717409626526</v>
      </c>
      <c r="N8" s="39">
        <f t="shared" si="3"/>
        <v>0</v>
      </c>
      <c r="O8" s="39">
        <f t="shared" si="4"/>
        <v>7.7814960386662036E-3</v>
      </c>
    </row>
    <row r="9" spans="1:45" s="49" customFormat="1" ht="42" customHeight="1">
      <c r="A9" s="47"/>
      <c r="B9" s="149">
        <v>3</v>
      </c>
      <c r="C9" s="150" t="s">
        <v>60</v>
      </c>
      <c r="D9" s="168">
        <v>60320.496705999998</v>
      </c>
      <c r="E9" s="169">
        <v>18.440000000000001</v>
      </c>
      <c r="F9" s="169">
        <v>0</v>
      </c>
      <c r="G9" s="169">
        <v>78.69</v>
      </c>
      <c r="H9" s="169">
        <v>0.33</v>
      </c>
      <c r="I9" s="169">
        <v>2.5400000000000063</v>
      </c>
      <c r="J9" s="170">
        <v>2.15</v>
      </c>
      <c r="K9" s="39">
        <f t="shared" si="0"/>
        <v>4.672957002450312E-2</v>
      </c>
      <c r="L9" s="39">
        <f t="shared" si="1"/>
        <v>0</v>
      </c>
      <c r="M9" s="39">
        <f t="shared" si="2"/>
        <v>0.19941159789740512</v>
      </c>
      <c r="N9" s="39">
        <f t="shared" si="3"/>
        <v>8.3626670868145511E-4</v>
      </c>
      <c r="O9" s="39">
        <f t="shared" si="4"/>
        <v>6.4367195153057603E-3</v>
      </c>
      <c r="P9" s="47"/>
      <c r="Q9" s="47"/>
      <c r="R9" s="47"/>
      <c r="S9" s="47"/>
      <c r="T9" s="47"/>
      <c r="U9" s="47"/>
      <c r="V9" s="47"/>
      <c r="W9" s="47"/>
      <c r="X9" s="47"/>
      <c r="Y9" s="47"/>
      <c r="Z9" s="47"/>
      <c r="AA9" s="47"/>
      <c r="AB9" s="47"/>
      <c r="AC9" s="47"/>
      <c r="AD9" s="47"/>
      <c r="AE9" s="47"/>
      <c r="AF9" s="47"/>
      <c r="AG9" s="47"/>
      <c r="AH9" s="47"/>
      <c r="AI9" s="47"/>
      <c r="AJ9" s="47"/>
      <c r="AK9" s="47"/>
      <c r="AL9" s="47"/>
      <c r="AM9" s="47"/>
      <c r="AN9" s="47"/>
      <c r="AO9" s="47"/>
      <c r="AP9" s="47"/>
      <c r="AQ9" s="47"/>
    </row>
    <row r="10" spans="1:45" s="47" customFormat="1" ht="42" customHeight="1">
      <c r="B10" s="151">
        <v>4</v>
      </c>
      <c r="C10" s="152" t="s">
        <v>69</v>
      </c>
      <c r="D10" s="171">
        <v>54317.245260999996</v>
      </c>
      <c r="E10" s="172">
        <v>16.760000000000002</v>
      </c>
      <c r="F10" s="172">
        <v>0</v>
      </c>
      <c r="G10" s="172">
        <v>70.59</v>
      </c>
      <c r="H10" s="172">
        <v>0</v>
      </c>
      <c r="I10" s="174">
        <v>12.649999999999991</v>
      </c>
      <c r="J10" s="173">
        <v>2.1800000000000002</v>
      </c>
      <c r="K10" s="39">
        <f t="shared" si="0"/>
        <v>3.8245268104833655E-2</v>
      </c>
      <c r="L10" s="39">
        <f t="shared" si="1"/>
        <v>0</v>
      </c>
      <c r="M10" s="39">
        <f t="shared" si="2"/>
        <v>0.16108194961337755</v>
      </c>
      <c r="N10" s="39">
        <f t="shared" si="3"/>
        <v>0</v>
      </c>
      <c r="O10" s="39">
        <f t="shared" si="4"/>
        <v>2.8866506057645906E-2</v>
      </c>
    </row>
    <row r="11" spans="1:45" s="49" customFormat="1" ht="42" customHeight="1">
      <c r="A11" s="47"/>
      <c r="B11" s="149">
        <v>5</v>
      </c>
      <c r="C11" s="150" t="s">
        <v>381</v>
      </c>
      <c r="D11" s="168">
        <v>80100.960439999995</v>
      </c>
      <c r="E11" s="169">
        <v>15.85</v>
      </c>
      <c r="F11" s="169">
        <v>0</v>
      </c>
      <c r="G11" s="169">
        <f>22.22+61.59</f>
        <v>83.81</v>
      </c>
      <c r="H11" s="169">
        <v>0</v>
      </c>
      <c r="I11" s="169">
        <v>0.34000000000000341</v>
      </c>
      <c r="J11" s="170">
        <v>0.36</v>
      </c>
      <c r="K11" s="39">
        <f t="shared" si="0"/>
        <v>5.3337536024698207E-2</v>
      </c>
      <c r="L11" s="39">
        <f t="shared" si="1"/>
        <v>0</v>
      </c>
      <c r="M11" s="39">
        <f t="shared" si="2"/>
        <v>0.28203273780630644</v>
      </c>
      <c r="N11" s="39">
        <f t="shared" si="3"/>
        <v>0</v>
      </c>
      <c r="O11" s="39">
        <f t="shared" si="4"/>
        <v>1.14414903775379E-3</v>
      </c>
      <c r="P11" s="47"/>
      <c r="Q11" s="47"/>
      <c r="R11" s="47"/>
      <c r="S11" s="47"/>
      <c r="T11" s="47"/>
      <c r="U11" s="47"/>
      <c r="V11" s="47"/>
      <c r="W11" s="47"/>
      <c r="X11" s="47"/>
      <c r="Y11" s="47"/>
      <c r="Z11" s="47"/>
      <c r="AA11" s="47"/>
      <c r="AB11" s="47"/>
      <c r="AC11" s="47"/>
      <c r="AD11" s="47"/>
      <c r="AE11" s="47"/>
      <c r="AF11" s="47"/>
      <c r="AG11" s="47"/>
      <c r="AH11" s="47"/>
      <c r="AI11" s="47"/>
      <c r="AJ11" s="47"/>
      <c r="AK11" s="47"/>
      <c r="AL11" s="47"/>
      <c r="AM11" s="47"/>
      <c r="AN11" s="47"/>
      <c r="AO11" s="47"/>
      <c r="AP11" s="47"/>
      <c r="AQ11" s="47"/>
    </row>
    <row r="12" spans="1:45" s="47" customFormat="1" ht="42" customHeight="1">
      <c r="B12" s="151">
        <v>6</v>
      </c>
      <c r="C12" s="152" t="s">
        <v>283</v>
      </c>
      <c r="D12" s="171">
        <v>278198.30446199997</v>
      </c>
      <c r="E12" s="172">
        <v>15.48</v>
      </c>
      <c r="F12" s="172">
        <v>37.46</v>
      </c>
      <c r="G12" s="172">
        <v>45.08</v>
      </c>
      <c r="H12" s="172">
        <v>0.02</v>
      </c>
      <c r="I12" s="172">
        <v>1.9599999999999969</v>
      </c>
      <c r="J12" s="173">
        <v>2.0099999999999998</v>
      </c>
      <c r="K12" s="39">
        <f t="shared" si="0"/>
        <v>0.18092200595012276</v>
      </c>
      <c r="L12" s="39">
        <f t="shared" si="1"/>
        <v>0.4378125544503616</v>
      </c>
      <c r="M12" s="39">
        <f t="shared" si="2"/>
        <v>0.52687106125526695</v>
      </c>
      <c r="N12" s="39">
        <f t="shared" si="3"/>
        <v>2.3374936169266505E-4</v>
      </c>
      <c r="O12" s="39">
        <f t="shared" si="4"/>
        <v>2.2907437445881133E-2</v>
      </c>
    </row>
    <row r="13" spans="1:45" s="49" customFormat="1" ht="42" customHeight="1">
      <c r="A13" s="47"/>
      <c r="B13" s="149">
        <v>7</v>
      </c>
      <c r="C13" s="150" t="s">
        <v>262</v>
      </c>
      <c r="D13" s="168">
        <v>55000.300532000001</v>
      </c>
      <c r="E13" s="169">
        <v>14.17</v>
      </c>
      <c r="F13" s="169">
        <v>24.62</v>
      </c>
      <c r="G13" s="169">
        <v>53.94</v>
      </c>
      <c r="H13" s="169">
        <v>0</v>
      </c>
      <c r="I13" s="169">
        <v>7.27</v>
      </c>
      <c r="J13" s="170">
        <v>0.54</v>
      </c>
      <c r="K13" s="39">
        <f t="shared" si="0"/>
        <v>3.2741673393394864E-2</v>
      </c>
      <c r="L13" s="39">
        <f t="shared" si="1"/>
        <v>5.6887791033548463E-2</v>
      </c>
      <c r="M13" s="39">
        <f t="shared" si="2"/>
        <v>0.12463555842199853</v>
      </c>
      <c r="N13" s="39">
        <f t="shared" si="3"/>
        <v>0</v>
      </c>
      <c r="O13" s="39">
        <f t="shared" si="4"/>
        <v>1.6798303851092496E-2</v>
      </c>
      <c r="P13" s="47"/>
      <c r="Q13" s="47"/>
      <c r="R13" s="47"/>
      <c r="S13" s="47"/>
      <c r="T13" s="47"/>
      <c r="U13" s="47"/>
      <c r="V13" s="47"/>
      <c r="W13" s="47"/>
      <c r="X13" s="47"/>
      <c r="Y13" s="47"/>
      <c r="Z13" s="47"/>
      <c r="AA13" s="47"/>
      <c r="AB13" s="47"/>
      <c r="AC13" s="47"/>
      <c r="AD13" s="47"/>
      <c r="AE13" s="47"/>
      <c r="AF13" s="47"/>
      <c r="AG13" s="47"/>
      <c r="AH13" s="47"/>
      <c r="AI13" s="47"/>
      <c r="AJ13" s="47"/>
      <c r="AK13" s="47"/>
      <c r="AL13" s="47"/>
      <c r="AM13" s="47"/>
      <c r="AN13" s="47"/>
      <c r="AO13" s="47"/>
      <c r="AP13" s="47"/>
      <c r="AQ13" s="47"/>
    </row>
    <row r="14" spans="1:45" s="50" customFormat="1" ht="42" customHeight="1">
      <c r="B14" s="151">
        <v>8</v>
      </c>
      <c r="C14" s="152" t="s">
        <v>40</v>
      </c>
      <c r="D14" s="175">
        <v>58645.819519999997</v>
      </c>
      <c r="E14" s="172">
        <v>11.05</v>
      </c>
      <c r="F14" s="172">
        <v>21.69</v>
      </c>
      <c r="G14" s="176">
        <v>65.28</v>
      </c>
      <c r="H14" s="172">
        <v>0.13</v>
      </c>
      <c r="I14" s="172">
        <v>1.8500000000000041</v>
      </c>
      <c r="J14" s="173">
        <v>4.7699999999999996</v>
      </c>
      <c r="K14" s="39">
        <f t="shared" si="0"/>
        <v>2.7224837531460159E-2</v>
      </c>
      <c r="L14" s="39">
        <f t="shared" si="1"/>
        <v>5.3439522720124068E-2</v>
      </c>
      <c r="M14" s="39">
        <f t="shared" si="2"/>
        <v>0.16083596326278002</v>
      </c>
      <c r="N14" s="39">
        <f t="shared" si="3"/>
        <v>3.2029220625247247E-4</v>
      </c>
      <c r="O14" s="39">
        <f t="shared" si="4"/>
        <v>4.5580044735928872E-3</v>
      </c>
      <c r="P14" s="51"/>
      <c r="Q14" s="51"/>
      <c r="R14" s="51"/>
      <c r="S14" s="51"/>
      <c r="T14" s="51"/>
      <c r="U14" s="51"/>
      <c r="V14" s="51"/>
      <c r="W14" s="51"/>
      <c r="X14" s="51"/>
      <c r="Y14" s="51"/>
    </row>
    <row r="15" spans="1:45" s="49" customFormat="1" ht="42" customHeight="1">
      <c r="A15" s="47"/>
      <c r="B15" s="149">
        <v>9</v>
      </c>
      <c r="C15" s="150" t="s">
        <v>228</v>
      </c>
      <c r="D15" s="168">
        <v>223884.43312500001</v>
      </c>
      <c r="E15" s="169">
        <v>8.06</v>
      </c>
      <c r="F15" s="169">
        <v>1.05</v>
      </c>
      <c r="G15" s="169">
        <f>32.13+57.19</f>
        <v>89.32</v>
      </c>
      <c r="H15" s="169">
        <v>0</v>
      </c>
      <c r="I15" s="169">
        <v>1.5700000000000003</v>
      </c>
      <c r="J15" s="170">
        <v>12.59</v>
      </c>
      <c r="K15" s="39">
        <f t="shared" si="0"/>
        <v>7.580972107342808E-2</v>
      </c>
      <c r="L15" s="39">
        <f t="shared" si="1"/>
        <v>9.8759562192431132E-3</v>
      </c>
      <c r="M15" s="39">
        <f t="shared" si="2"/>
        <v>0.84011467571694742</v>
      </c>
      <c r="N15" s="39">
        <f t="shared" si="3"/>
        <v>0</v>
      </c>
      <c r="O15" s="39">
        <f t="shared" si="4"/>
        <v>1.4766905965915894E-2</v>
      </c>
      <c r="P15" s="47"/>
      <c r="Q15" s="47"/>
      <c r="R15" s="47"/>
      <c r="S15" s="47"/>
      <c r="T15" s="47"/>
      <c r="U15" s="47"/>
      <c r="V15" s="47"/>
      <c r="W15" s="47"/>
      <c r="X15" s="47"/>
      <c r="Y15" s="47"/>
      <c r="Z15" s="47"/>
      <c r="AA15" s="47"/>
      <c r="AB15" s="47"/>
      <c r="AC15" s="47"/>
      <c r="AD15" s="47"/>
      <c r="AE15" s="47"/>
      <c r="AF15" s="47"/>
      <c r="AG15" s="47"/>
      <c r="AH15" s="47"/>
      <c r="AI15" s="47"/>
      <c r="AJ15" s="47"/>
      <c r="AK15" s="47"/>
      <c r="AL15" s="47"/>
      <c r="AM15" s="47"/>
      <c r="AN15" s="47"/>
      <c r="AO15" s="47"/>
      <c r="AP15" s="47"/>
      <c r="AQ15" s="47"/>
    </row>
    <row r="16" spans="1:45" s="47" customFormat="1" ht="42" customHeight="1">
      <c r="B16" s="151">
        <v>10</v>
      </c>
      <c r="C16" s="152" t="s">
        <v>33</v>
      </c>
      <c r="D16" s="171">
        <v>13074034.71353</v>
      </c>
      <c r="E16" s="172">
        <v>7.98</v>
      </c>
      <c r="F16" s="172">
        <v>8.49</v>
      </c>
      <c r="G16" s="172">
        <v>81.2</v>
      </c>
      <c r="H16" s="172">
        <v>1.69</v>
      </c>
      <c r="I16" s="172">
        <v>0.63999999999999835</v>
      </c>
      <c r="J16" s="173">
        <v>1.1499999999999999</v>
      </c>
      <c r="K16" s="39">
        <f t="shared" si="0"/>
        <v>4.3830707836383471</v>
      </c>
      <c r="L16" s="39">
        <f t="shared" si="1"/>
        <v>4.6631918487580899</v>
      </c>
      <c r="M16" s="39">
        <f t="shared" si="2"/>
        <v>44.599667622986686</v>
      </c>
      <c r="N16" s="39">
        <f t="shared" si="3"/>
        <v>0.92824431382817119</v>
      </c>
      <c r="O16" s="39">
        <f t="shared" si="4"/>
        <v>0.35152447387575625</v>
      </c>
    </row>
    <row r="17" spans="1:43" s="49" customFormat="1" ht="42" customHeight="1">
      <c r="A17" s="47"/>
      <c r="B17" s="149">
        <v>11</v>
      </c>
      <c r="C17" s="150" t="s">
        <v>29</v>
      </c>
      <c r="D17" s="168">
        <v>601999.04221400002</v>
      </c>
      <c r="E17" s="169">
        <v>3.61</v>
      </c>
      <c r="F17" s="169">
        <v>52.27</v>
      </c>
      <c r="G17" s="169">
        <v>43.86</v>
      </c>
      <c r="H17" s="169">
        <v>0.01</v>
      </c>
      <c r="I17" s="169">
        <v>0.249999999999998</v>
      </c>
      <c r="J17" s="170">
        <v>0.26</v>
      </c>
      <c r="K17" s="39">
        <f t="shared" si="0"/>
        <v>9.129961819619653E-2</v>
      </c>
      <c r="L17" s="39">
        <f t="shared" si="1"/>
        <v>1.3219476573726299</v>
      </c>
      <c r="M17" s="39">
        <f t="shared" si="2"/>
        <v>1.1092524249543436</v>
      </c>
      <c r="N17" s="39">
        <f t="shared" si="3"/>
        <v>2.5290752962935331E-4</v>
      </c>
      <c r="O17" s="39">
        <f t="shared" si="4"/>
        <v>6.3226882407337827E-3</v>
      </c>
      <c r="P17" s="47"/>
      <c r="Q17" s="47"/>
      <c r="R17" s="47"/>
      <c r="S17" s="47"/>
      <c r="T17" s="47"/>
      <c r="U17" s="47"/>
      <c r="V17" s="47"/>
      <c r="W17" s="47"/>
      <c r="X17" s="47"/>
      <c r="Y17" s="47"/>
      <c r="Z17" s="47"/>
      <c r="AA17" s="47"/>
      <c r="AB17" s="47"/>
      <c r="AC17" s="47"/>
      <c r="AD17" s="47"/>
      <c r="AE17" s="47"/>
      <c r="AF17" s="47"/>
      <c r="AG17" s="47"/>
      <c r="AH17" s="47"/>
      <c r="AI17" s="47"/>
      <c r="AJ17" s="47"/>
      <c r="AK17" s="47"/>
      <c r="AL17" s="47"/>
      <c r="AM17" s="47"/>
      <c r="AN17" s="47"/>
      <c r="AO17" s="47"/>
      <c r="AP17" s="47"/>
      <c r="AQ17" s="47"/>
    </row>
    <row r="18" spans="1:43" s="47" customFormat="1" ht="42" customHeight="1">
      <c r="B18" s="151">
        <v>12</v>
      </c>
      <c r="C18" s="152" t="s">
        <v>49</v>
      </c>
      <c r="D18" s="171">
        <v>256068.03232699999</v>
      </c>
      <c r="E18" s="172">
        <v>0.49</v>
      </c>
      <c r="F18" s="172">
        <v>77.69</v>
      </c>
      <c r="G18" s="172">
        <v>21.67</v>
      </c>
      <c r="H18" s="172">
        <v>0.02</v>
      </c>
      <c r="I18" s="172">
        <v>0.13000000000000569</v>
      </c>
      <c r="J18" s="173">
        <v>0.24</v>
      </c>
      <c r="K18" s="39">
        <f t="shared" si="0"/>
        <v>5.2712959949238903E-3</v>
      </c>
      <c r="L18" s="39">
        <f t="shared" si="1"/>
        <v>0.83576935886864701</v>
      </c>
      <c r="M18" s="39">
        <f t="shared" si="2"/>
        <v>0.23312037593877696</v>
      </c>
      <c r="N18" s="39">
        <f t="shared" si="3"/>
        <v>2.1515493856832205E-4</v>
      </c>
      <c r="O18" s="39">
        <f t="shared" si="4"/>
        <v>1.3985071006941546E-3</v>
      </c>
    </row>
    <row r="19" spans="1:43" s="49" customFormat="1" ht="42" customHeight="1">
      <c r="A19" s="47"/>
      <c r="B19" s="149">
        <v>13</v>
      </c>
      <c r="C19" s="150" t="s">
        <v>36</v>
      </c>
      <c r="D19" s="168">
        <v>720913.24220500002</v>
      </c>
      <c r="E19" s="169">
        <v>0.16</v>
      </c>
      <c r="F19" s="169">
        <v>29.53</v>
      </c>
      <c r="G19" s="169">
        <v>69.75</v>
      </c>
      <c r="H19" s="169">
        <v>0</v>
      </c>
      <c r="I19" s="169">
        <v>0.56000000000000227</v>
      </c>
      <c r="J19" s="170">
        <v>0.84</v>
      </c>
      <c r="K19" s="39">
        <f t="shared" si="0"/>
        <v>4.8458385978186616E-3</v>
      </c>
      <c r="L19" s="39">
        <f t="shared" si="1"/>
        <v>0.8943600862099067</v>
      </c>
      <c r="M19" s="39">
        <f t="shared" si="2"/>
        <v>2.1124827637365731</v>
      </c>
      <c r="N19" s="39">
        <f t="shared" si="3"/>
        <v>0</v>
      </c>
      <c r="O19" s="39">
        <f t="shared" si="4"/>
        <v>1.6960435092365386E-2</v>
      </c>
      <c r="P19" s="47"/>
      <c r="Q19" s="47"/>
      <c r="R19" s="47"/>
      <c r="S19" s="47"/>
      <c r="T19" s="47"/>
      <c r="U19" s="47"/>
      <c r="V19" s="47"/>
      <c r="W19" s="47"/>
      <c r="X19" s="47"/>
      <c r="Y19" s="47"/>
      <c r="Z19" s="47"/>
      <c r="AA19" s="47"/>
      <c r="AB19" s="47"/>
      <c r="AC19" s="47"/>
      <c r="AD19" s="47"/>
      <c r="AE19" s="47"/>
      <c r="AF19" s="47"/>
      <c r="AG19" s="47"/>
      <c r="AH19" s="47"/>
      <c r="AI19" s="47"/>
      <c r="AJ19" s="47"/>
      <c r="AK19" s="47"/>
      <c r="AL19" s="47"/>
      <c r="AM19" s="47"/>
      <c r="AN19" s="47"/>
      <c r="AO19" s="47"/>
      <c r="AP19" s="47"/>
      <c r="AQ19" s="47"/>
    </row>
    <row r="20" spans="1:43" s="47" customFormat="1" ht="42" customHeight="1">
      <c r="B20" s="151">
        <v>14</v>
      </c>
      <c r="C20" s="153" t="s">
        <v>18</v>
      </c>
      <c r="D20" s="171">
        <v>3576256.4421870001</v>
      </c>
      <c r="E20" s="172">
        <v>0.08</v>
      </c>
      <c r="F20" s="172">
        <v>29.94</v>
      </c>
      <c r="G20" s="172">
        <v>69.03</v>
      </c>
      <c r="H20" s="172">
        <v>0</v>
      </c>
      <c r="I20" s="172">
        <v>0.95000000000000284</v>
      </c>
      <c r="J20" s="173">
        <v>0.94</v>
      </c>
      <c r="K20" s="39">
        <f t="shared" si="0"/>
        <v>1.2019450114580801E-2</v>
      </c>
      <c r="L20" s="39">
        <f t="shared" si="1"/>
        <v>4.4982792053818645</v>
      </c>
      <c r="M20" s="39">
        <f t="shared" si="2"/>
        <v>10.371283017618909</v>
      </c>
      <c r="N20" s="39">
        <f t="shared" si="3"/>
        <v>0</v>
      </c>
      <c r="O20" s="39">
        <f t="shared" si="4"/>
        <v>0.14273097011064745</v>
      </c>
    </row>
    <row r="21" spans="1:43" s="49" customFormat="1" ht="42" customHeight="1">
      <c r="A21" s="47"/>
      <c r="B21" s="149">
        <v>15</v>
      </c>
      <c r="C21" s="150" t="s">
        <v>282</v>
      </c>
      <c r="D21" s="168">
        <v>190843.01646399999</v>
      </c>
      <c r="E21" s="169">
        <v>0</v>
      </c>
      <c r="F21" s="169">
        <v>30.02</v>
      </c>
      <c r="G21" s="169">
        <v>68.989999999999995</v>
      </c>
      <c r="H21" s="169">
        <v>0.01</v>
      </c>
      <c r="I21" s="169">
        <v>0.98000000000000909</v>
      </c>
      <c r="J21" s="170">
        <v>1.04</v>
      </c>
      <c r="K21" s="39">
        <f t="shared" si="0"/>
        <v>0</v>
      </c>
      <c r="L21" s="39">
        <f t="shared" si="1"/>
        <v>0.24068715834093887</v>
      </c>
      <c r="M21" s="39">
        <f t="shared" si="2"/>
        <v>0.55313148081083841</v>
      </c>
      <c r="N21" s="39">
        <f t="shared" si="3"/>
        <v>8.0175602378727137E-5</v>
      </c>
      <c r="O21" s="39">
        <f t="shared" si="4"/>
        <v>7.8572090331153321E-3</v>
      </c>
      <c r="P21" s="47"/>
      <c r="Q21" s="47"/>
      <c r="R21" s="47"/>
      <c r="S21" s="47"/>
      <c r="T21" s="47"/>
      <c r="U21" s="47"/>
      <c r="V21" s="47"/>
      <c r="W21" s="47"/>
      <c r="X21" s="47"/>
      <c r="Y21" s="47"/>
      <c r="Z21" s="47"/>
      <c r="AA21" s="47"/>
      <c r="AB21" s="47"/>
      <c r="AC21" s="47"/>
      <c r="AD21" s="47"/>
      <c r="AE21" s="47"/>
      <c r="AF21" s="47"/>
      <c r="AG21" s="47"/>
      <c r="AH21" s="47"/>
      <c r="AI21" s="47"/>
      <c r="AJ21" s="47"/>
      <c r="AK21" s="47"/>
      <c r="AL21" s="47"/>
      <c r="AM21" s="47"/>
      <c r="AN21" s="47"/>
      <c r="AO21" s="47"/>
      <c r="AP21" s="47"/>
      <c r="AQ21" s="47"/>
    </row>
    <row r="22" spans="1:43" s="47" customFormat="1" ht="42" customHeight="1">
      <c r="B22" s="151">
        <v>16</v>
      </c>
      <c r="C22" s="152" t="s">
        <v>31</v>
      </c>
      <c r="D22" s="171">
        <v>169556</v>
      </c>
      <c r="E22" s="172">
        <v>0</v>
      </c>
      <c r="F22" s="172">
        <v>30.47</v>
      </c>
      <c r="G22" s="172">
        <v>68.680000000000007</v>
      </c>
      <c r="H22" s="172">
        <v>0</v>
      </c>
      <c r="I22" s="172">
        <v>0.84999999999999432</v>
      </c>
      <c r="J22" s="173">
        <v>0.92</v>
      </c>
      <c r="K22" s="39">
        <f t="shared" si="0"/>
        <v>0</v>
      </c>
      <c r="L22" s="39">
        <f t="shared" si="1"/>
        <v>0.21704589477148414</v>
      </c>
      <c r="M22" s="39">
        <f t="shared" si="2"/>
        <v>0.4892258632394334</v>
      </c>
      <c r="N22" s="39">
        <f t="shared" si="3"/>
        <v>0</v>
      </c>
      <c r="O22" s="39">
        <f t="shared" si="4"/>
        <v>6.0547755351414616E-3</v>
      </c>
    </row>
    <row r="23" spans="1:43" s="49" customFormat="1" ht="42" customHeight="1">
      <c r="A23" s="47"/>
      <c r="B23" s="149">
        <v>17</v>
      </c>
      <c r="C23" s="150" t="s">
        <v>43</v>
      </c>
      <c r="D23" s="168">
        <v>20232.264921000002</v>
      </c>
      <c r="E23" s="169">
        <v>0</v>
      </c>
      <c r="F23" s="169">
        <v>47.96</v>
      </c>
      <c r="G23" s="169">
        <v>51.05</v>
      </c>
      <c r="H23" s="169">
        <v>0.37</v>
      </c>
      <c r="I23" s="169">
        <v>0.62000000000000199</v>
      </c>
      <c r="J23" s="170">
        <v>0.92</v>
      </c>
      <c r="K23" s="39">
        <f t="shared" si="0"/>
        <v>0</v>
      </c>
      <c r="L23" s="39">
        <f t="shared" si="1"/>
        <v>4.0765205560916257E-2</v>
      </c>
      <c r="M23" s="39">
        <f t="shared" si="2"/>
        <v>4.3391654376246341E-2</v>
      </c>
      <c r="N23" s="39">
        <f t="shared" si="3"/>
        <v>3.1449387109130553E-4</v>
      </c>
      <c r="O23" s="39">
        <f t="shared" si="4"/>
        <v>5.2698972993678404E-4</v>
      </c>
      <c r="P23" s="47"/>
      <c r="Q23" s="47"/>
      <c r="R23" s="47"/>
      <c r="S23" s="47"/>
      <c r="T23" s="47"/>
      <c r="U23" s="47"/>
      <c r="V23" s="47"/>
      <c r="W23" s="47"/>
      <c r="X23" s="47"/>
      <c r="Y23" s="47"/>
      <c r="Z23" s="47"/>
      <c r="AA23" s="47"/>
      <c r="AB23" s="47"/>
      <c r="AC23" s="47"/>
      <c r="AD23" s="47"/>
      <c r="AE23" s="47"/>
      <c r="AF23" s="47"/>
      <c r="AG23" s="47"/>
      <c r="AH23" s="47"/>
      <c r="AI23" s="47"/>
      <c r="AJ23" s="47"/>
      <c r="AK23" s="47"/>
      <c r="AL23" s="47"/>
      <c r="AM23" s="47"/>
      <c r="AN23" s="47"/>
      <c r="AO23" s="47"/>
      <c r="AP23" s="47"/>
      <c r="AQ23" s="47"/>
    </row>
    <row r="24" spans="1:43" s="47" customFormat="1" ht="42" customHeight="1">
      <c r="B24" s="151">
        <v>18</v>
      </c>
      <c r="C24" s="152" t="s">
        <v>26</v>
      </c>
      <c r="D24" s="171">
        <v>522111.66084000003</v>
      </c>
      <c r="E24" s="172">
        <v>0</v>
      </c>
      <c r="F24" s="172">
        <v>45.79</v>
      </c>
      <c r="G24" s="172">
        <v>53.68</v>
      </c>
      <c r="H24" s="172">
        <v>0</v>
      </c>
      <c r="I24" s="172">
        <v>0.53000000000000114</v>
      </c>
      <c r="J24" s="173">
        <v>0.57999999999999996</v>
      </c>
      <c r="K24" s="39">
        <f t="shared" si="0"/>
        <v>0</v>
      </c>
      <c r="L24" s="39">
        <f t="shared" si="1"/>
        <v>1.0043844852882342</v>
      </c>
      <c r="M24" s="39">
        <f t="shared" si="2"/>
        <v>1.177448333048098</v>
      </c>
      <c r="N24" s="39">
        <f t="shared" si="3"/>
        <v>0</v>
      </c>
      <c r="O24" s="39">
        <f t="shared" si="4"/>
        <v>1.1625328176518131E-2</v>
      </c>
    </row>
    <row r="25" spans="1:43" s="49" customFormat="1" ht="42" customHeight="1">
      <c r="A25" s="47"/>
      <c r="B25" s="149">
        <v>19</v>
      </c>
      <c r="C25" s="150" t="s">
        <v>53</v>
      </c>
      <c r="D25" s="168">
        <v>172700.58770400001</v>
      </c>
      <c r="E25" s="169">
        <v>0</v>
      </c>
      <c r="F25" s="169">
        <v>48.16</v>
      </c>
      <c r="G25" s="169">
        <v>51.18</v>
      </c>
      <c r="H25" s="169">
        <v>0.03</v>
      </c>
      <c r="I25" s="169">
        <v>0.63000000000000367</v>
      </c>
      <c r="J25" s="170">
        <v>0.66</v>
      </c>
      <c r="K25" s="39">
        <f t="shared" si="0"/>
        <v>0</v>
      </c>
      <c r="L25" s="39">
        <f t="shared" si="1"/>
        <v>0.3494187879416622</v>
      </c>
      <c r="M25" s="39">
        <f t="shared" si="2"/>
        <v>0.37133001592305381</v>
      </c>
      <c r="N25" s="39">
        <f t="shared" si="3"/>
        <v>2.1766120511316166E-4</v>
      </c>
      <c r="O25" s="39">
        <f t="shared" si="4"/>
        <v>4.5708853073764214E-3</v>
      </c>
      <c r="P25" s="47"/>
      <c r="Q25" s="47"/>
      <c r="R25" s="47"/>
      <c r="S25" s="47"/>
      <c r="T25" s="47"/>
      <c r="U25" s="47"/>
      <c r="V25" s="47"/>
      <c r="W25" s="47"/>
      <c r="X25" s="47"/>
      <c r="Y25" s="47"/>
      <c r="Z25" s="47"/>
      <c r="AA25" s="47"/>
      <c r="AB25" s="47"/>
      <c r="AC25" s="47"/>
      <c r="AD25" s="47"/>
      <c r="AE25" s="47"/>
      <c r="AF25" s="47"/>
      <c r="AG25" s="47"/>
      <c r="AH25" s="47"/>
      <c r="AI25" s="47"/>
      <c r="AJ25" s="47"/>
      <c r="AK25" s="47"/>
      <c r="AL25" s="47"/>
      <c r="AM25" s="47"/>
      <c r="AN25" s="47"/>
      <c r="AO25" s="47"/>
      <c r="AP25" s="47"/>
      <c r="AQ25" s="47"/>
    </row>
    <row r="26" spans="1:43" s="47" customFormat="1" ht="42" customHeight="1">
      <c r="B26" s="151">
        <v>20</v>
      </c>
      <c r="C26" s="152" t="s">
        <v>55</v>
      </c>
      <c r="D26" s="171">
        <v>878528.60510499997</v>
      </c>
      <c r="E26" s="172">
        <v>0</v>
      </c>
      <c r="F26" s="172">
        <v>31.45</v>
      </c>
      <c r="G26" s="172">
        <v>67.73</v>
      </c>
      <c r="H26" s="172">
        <v>0</v>
      </c>
      <c r="I26" s="172">
        <v>0.81999999999999318</v>
      </c>
      <c r="J26" s="173">
        <v>0.83</v>
      </c>
      <c r="K26" s="39">
        <f t="shared" si="0"/>
        <v>0</v>
      </c>
      <c r="L26" s="39">
        <f t="shared" si="1"/>
        <v>1.1607602189785939</v>
      </c>
      <c r="M26" s="39">
        <f t="shared" si="2"/>
        <v>2.4997866337494492</v>
      </c>
      <c r="N26" s="39">
        <f t="shared" si="3"/>
        <v>0</v>
      </c>
      <c r="O26" s="39">
        <f t="shared" si="4"/>
        <v>3.0264654358106175E-2</v>
      </c>
    </row>
    <row r="27" spans="1:43" s="49" customFormat="1" ht="42" customHeight="1">
      <c r="A27" s="47"/>
      <c r="B27" s="149">
        <v>21</v>
      </c>
      <c r="C27" s="154" t="s">
        <v>47</v>
      </c>
      <c r="D27" s="168">
        <v>243374.28545</v>
      </c>
      <c r="E27" s="169">
        <v>0</v>
      </c>
      <c r="F27" s="169">
        <v>49.11</v>
      </c>
      <c r="G27" s="169">
        <v>49.88</v>
      </c>
      <c r="H27" s="169">
        <v>0.02</v>
      </c>
      <c r="I27" s="169">
        <v>0.98999999999999799</v>
      </c>
      <c r="J27" s="170">
        <v>1.1399999999999999</v>
      </c>
      <c r="K27" s="39">
        <f t="shared" si="0"/>
        <v>0</v>
      </c>
      <c r="L27" s="39">
        <f t="shared" si="1"/>
        <v>0.50212354089831701</v>
      </c>
      <c r="M27" s="39">
        <f t="shared" si="2"/>
        <v>0.50999637996351155</v>
      </c>
      <c r="N27" s="39">
        <f t="shared" si="3"/>
        <v>2.0448932636868945E-4</v>
      </c>
      <c r="O27" s="39">
        <f t="shared" si="4"/>
        <v>1.0122221655250108E-2</v>
      </c>
      <c r="P27" s="47"/>
      <c r="Q27" s="47"/>
      <c r="R27" s="47"/>
      <c r="S27" s="47"/>
      <c r="T27" s="47"/>
      <c r="U27" s="47"/>
      <c r="V27" s="47"/>
      <c r="W27" s="47"/>
      <c r="X27" s="47"/>
      <c r="Y27" s="47"/>
      <c r="Z27" s="47"/>
      <c r="AA27" s="47"/>
      <c r="AB27" s="47"/>
      <c r="AC27" s="47"/>
      <c r="AD27" s="47"/>
      <c r="AE27" s="47"/>
      <c r="AF27" s="47"/>
      <c r="AG27" s="47"/>
      <c r="AH27" s="47"/>
      <c r="AI27" s="47"/>
      <c r="AJ27" s="47"/>
      <c r="AK27" s="47"/>
      <c r="AL27" s="47"/>
      <c r="AM27" s="47"/>
      <c r="AN27" s="47"/>
      <c r="AO27" s="47"/>
      <c r="AP27" s="47"/>
      <c r="AQ27" s="47"/>
    </row>
    <row r="28" spans="1:43" s="47" customFormat="1" ht="42" customHeight="1">
      <c r="B28" s="151">
        <v>22</v>
      </c>
      <c r="C28" s="152" t="s">
        <v>51</v>
      </c>
      <c r="D28" s="171">
        <v>176654.68208100001</v>
      </c>
      <c r="E28" s="172">
        <v>0</v>
      </c>
      <c r="F28" s="172">
        <v>33.42</v>
      </c>
      <c r="G28" s="172">
        <v>65.38</v>
      </c>
      <c r="H28" s="172">
        <v>0.03</v>
      </c>
      <c r="I28" s="172">
        <v>1.1700000000000028</v>
      </c>
      <c r="J28" s="173">
        <v>1.04</v>
      </c>
      <c r="K28" s="39">
        <f t="shared" si="0"/>
        <v>0</v>
      </c>
      <c r="L28" s="39">
        <f t="shared" si="1"/>
        <v>0.24802619871207857</v>
      </c>
      <c r="M28" s="39">
        <f t="shared" si="2"/>
        <v>0.48521702189693883</v>
      </c>
      <c r="N28" s="39">
        <f t="shared" si="3"/>
        <v>2.2264470261407413E-4</v>
      </c>
      <c r="O28" s="39">
        <f t="shared" si="4"/>
        <v>8.6831434019489107E-3</v>
      </c>
    </row>
    <row r="29" spans="1:43" s="49" customFormat="1" ht="42" customHeight="1">
      <c r="A29" s="47"/>
      <c r="B29" s="149">
        <v>23</v>
      </c>
      <c r="C29" s="150" t="s">
        <v>45</v>
      </c>
      <c r="D29" s="168">
        <v>55807.414162000001</v>
      </c>
      <c r="E29" s="169">
        <v>0</v>
      </c>
      <c r="F29" s="169">
        <v>32.299999999999997</v>
      </c>
      <c r="G29" s="169">
        <v>66.27</v>
      </c>
      <c r="H29" s="169">
        <v>0</v>
      </c>
      <c r="I29" s="169">
        <v>1.4300000000000068</v>
      </c>
      <c r="J29" s="170">
        <v>1.38</v>
      </c>
      <c r="K29" s="39">
        <f t="shared" si="0"/>
        <v>0</v>
      </c>
      <c r="L29" s="39">
        <f t="shared" si="1"/>
        <v>7.572867905593611E-2</v>
      </c>
      <c r="M29" s="39">
        <f t="shared" si="2"/>
        <v>0.15537274182776739</v>
      </c>
      <c r="N29" s="39">
        <f t="shared" si="3"/>
        <v>0</v>
      </c>
      <c r="O29" s="39">
        <f t="shared" si="4"/>
        <v>3.3526938405569404E-3</v>
      </c>
      <c r="P29" s="47"/>
      <c r="Q29" s="47"/>
      <c r="R29" s="47"/>
      <c r="S29" s="47"/>
      <c r="T29" s="47"/>
      <c r="U29" s="47"/>
      <c r="V29" s="47"/>
      <c r="W29" s="47"/>
      <c r="X29" s="47"/>
      <c r="Y29" s="47"/>
      <c r="Z29" s="47"/>
      <c r="AA29" s="47"/>
      <c r="AB29" s="47"/>
      <c r="AC29" s="47"/>
      <c r="AD29" s="47"/>
      <c r="AE29" s="47"/>
      <c r="AF29" s="47"/>
      <c r="AG29" s="47"/>
      <c r="AH29" s="47"/>
      <c r="AI29" s="47"/>
      <c r="AJ29" s="47"/>
      <c r="AK29" s="47"/>
      <c r="AL29" s="47"/>
      <c r="AM29" s="47"/>
      <c r="AN29" s="47"/>
      <c r="AO29" s="47"/>
      <c r="AP29" s="47"/>
      <c r="AQ29" s="47"/>
    </row>
    <row r="30" spans="1:43" s="47" customFormat="1" ht="42" customHeight="1">
      <c r="B30" s="151">
        <v>24</v>
      </c>
      <c r="C30" s="155" t="s">
        <v>63</v>
      </c>
      <c r="D30" s="171">
        <v>17191.081888000001</v>
      </c>
      <c r="E30" s="172">
        <v>0</v>
      </c>
      <c r="F30" s="172">
        <v>20.94</v>
      </c>
      <c r="G30" s="172">
        <v>77.64</v>
      </c>
      <c r="H30" s="172">
        <v>0</v>
      </c>
      <c r="I30" s="172">
        <v>1.4200000000000017</v>
      </c>
      <c r="J30" s="173">
        <v>2.44</v>
      </c>
      <c r="K30" s="39">
        <f t="shared" si="0"/>
        <v>0</v>
      </c>
      <c r="L30" s="39">
        <f t="shared" si="1"/>
        <v>1.512327486651867E-2</v>
      </c>
      <c r="M30" s="39">
        <f t="shared" si="2"/>
        <v>5.6073116553797014E-2</v>
      </c>
      <c r="N30" s="39">
        <f t="shared" si="3"/>
        <v>0</v>
      </c>
      <c r="O30" s="39">
        <f t="shared" si="4"/>
        <v>1.0255515907572367E-3</v>
      </c>
    </row>
    <row r="31" spans="1:43" s="49" customFormat="1" ht="42" customHeight="1">
      <c r="A31" s="47"/>
      <c r="B31" s="149">
        <v>25</v>
      </c>
      <c r="C31" s="154" t="s">
        <v>230</v>
      </c>
      <c r="D31" s="168">
        <v>1879567.596045</v>
      </c>
      <c r="E31" s="169">
        <v>0</v>
      </c>
      <c r="F31" s="169">
        <v>32.35</v>
      </c>
      <c r="G31" s="169">
        <v>66.98</v>
      </c>
      <c r="H31" s="169">
        <v>0</v>
      </c>
      <c r="I31" s="169">
        <v>0.67000000000000171</v>
      </c>
      <c r="J31" s="170">
        <v>0.78</v>
      </c>
      <c r="K31" s="39">
        <f t="shared" si="0"/>
        <v>0</v>
      </c>
      <c r="L31" s="39">
        <f t="shared" si="1"/>
        <v>2.554454628723795</v>
      </c>
      <c r="M31" s="39">
        <f t="shared" si="2"/>
        <v>5.2889450087146761</v>
      </c>
      <c r="N31" s="39">
        <f t="shared" si="3"/>
        <v>0</v>
      </c>
      <c r="O31" s="39">
        <f t="shared" si="4"/>
        <v>5.2905242696907169E-2</v>
      </c>
      <c r="P31" s="47"/>
      <c r="Q31" s="47"/>
      <c r="R31" s="47"/>
      <c r="S31" s="47"/>
      <c r="T31" s="47"/>
      <c r="U31" s="47"/>
      <c r="V31" s="47"/>
      <c r="W31" s="47"/>
      <c r="X31" s="47"/>
      <c r="Y31" s="47"/>
      <c r="Z31" s="47"/>
      <c r="AA31" s="47"/>
      <c r="AB31" s="47"/>
      <c r="AC31" s="47"/>
      <c r="AD31" s="47"/>
      <c r="AE31" s="47"/>
      <c r="AF31" s="47"/>
      <c r="AG31" s="47"/>
      <c r="AH31" s="47"/>
      <c r="AI31" s="47"/>
      <c r="AJ31" s="47"/>
      <c r="AK31" s="47"/>
      <c r="AL31" s="47"/>
      <c r="AM31" s="47"/>
      <c r="AN31" s="47"/>
      <c r="AO31" s="47"/>
      <c r="AP31" s="47"/>
      <c r="AQ31" s="47"/>
    </row>
    <row r="32" spans="1:43" s="47" customFormat="1" ht="42" customHeight="1">
      <c r="B32" s="151">
        <v>26</v>
      </c>
      <c r="C32" s="155" t="s">
        <v>259</v>
      </c>
      <c r="D32" s="171">
        <v>76074.256045999995</v>
      </c>
      <c r="E32" s="172">
        <v>0</v>
      </c>
      <c r="F32" s="172">
        <v>0.25</v>
      </c>
      <c r="G32" s="172">
        <f>59.78+39.97</f>
        <v>99.75</v>
      </c>
      <c r="H32" s="172">
        <v>39.97</v>
      </c>
      <c r="I32" s="172">
        <v>0</v>
      </c>
      <c r="J32" s="173">
        <v>3.09</v>
      </c>
      <c r="K32" s="39">
        <f t="shared" si="0"/>
        <v>0</v>
      </c>
      <c r="L32" s="39">
        <f t="shared" si="1"/>
        <v>7.9899430131258255E-4</v>
      </c>
      <c r="M32" s="39">
        <f t="shared" si="2"/>
        <v>0.31879872622372041</v>
      </c>
      <c r="N32" s="39">
        <f t="shared" si="3"/>
        <v>0.12774320889385568</v>
      </c>
      <c r="O32" s="39">
        <f t="shared" si="4"/>
        <v>0</v>
      </c>
    </row>
    <row r="33" spans="1:43" s="53" customFormat="1" ht="42" customHeight="1">
      <c r="A33" s="52"/>
      <c r="B33" s="320" t="s">
        <v>284</v>
      </c>
      <c r="C33" s="321"/>
      <c r="D33" s="177">
        <v>23803128.483214997</v>
      </c>
      <c r="E33" s="178">
        <v>5.4006761286895975</v>
      </c>
      <c r="F33" s="178">
        <v>19.226624774988629</v>
      </c>
      <c r="G33" s="178">
        <v>73.672864675599683</v>
      </c>
      <c r="H33" s="179">
        <v>1.0588853581744171</v>
      </c>
      <c r="I33" s="179">
        <v>0.76869227144153174</v>
      </c>
      <c r="J33" s="179"/>
      <c r="K33" s="42">
        <f>SUM(K7:K32)</f>
        <v>5.4006761286895975</v>
      </c>
      <c r="L33" s="42">
        <f>SUM(L7:L32)</f>
        <v>19.226624774988629</v>
      </c>
      <c r="M33" s="42">
        <f>SUM(M7:M32)</f>
        <v>73.672864675599683</v>
      </c>
      <c r="N33" s="42">
        <f>SUM(N7:N32)</f>
        <v>1.0588853581744171</v>
      </c>
      <c r="O33" s="42">
        <f>SUM(O7:O32)</f>
        <v>0.76869227144153174</v>
      </c>
      <c r="P33" s="52"/>
      <c r="Q33" s="52"/>
      <c r="R33" s="52"/>
      <c r="S33" s="52"/>
      <c r="T33" s="52"/>
      <c r="U33" s="52"/>
      <c r="V33" s="52"/>
      <c r="W33" s="52"/>
      <c r="X33" s="52"/>
      <c r="Y33" s="52"/>
      <c r="Z33" s="52"/>
      <c r="AA33" s="52"/>
      <c r="AB33" s="52"/>
      <c r="AC33" s="52"/>
      <c r="AD33" s="52"/>
      <c r="AE33" s="52"/>
      <c r="AF33" s="52"/>
      <c r="AG33" s="52"/>
      <c r="AH33" s="52"/>
      <c r="AI33" s="52"/>
      <c r="AJ33" s="52"/>
      <c r="AK33" s="52"/>
      <c r="AL33" s="52"/>
      <c r="AM33" s="52"/>
      <c r="AN33" s="52"/>
      <c r="AO33" s="52"/>
      <c r="AP33" s="52"/>
      <c r="AQ33" s="52"/>
    </row>
    <row r="34" spans="1:43" s="49" customFormat="1" ht="42" customHeight="1">
      <c r="A34" s="47"/>
      <c r="B34" s="149">
        <v>27</v>
      </c>
      <c r="C34" s="150" t="s">
        <v>75</v>
      </c>
      <c r="D34" s="168">
        <v>18425.945598999999</v>
      </c>
      <c r="E34" s="169">
        <v>63.92</v>
      </c>
      <c r="F34" s="169">
        <v>8.65</v>
      </c>
      <c r="G34" s="169">
        <v>22.77</v>
      </c>
      <c r="H34" s="169">
        <v>0</v>
      </c>
      <c r="I34" s="180">
        <v>4.66</v>
      </c>
      <c r="J34" s="170">
        <v>3.68</v>
      </c>
      <c r="K34" s="39">
        <f>E34*D34/$D$41</f>
        <v>6.7962679685865472</v>
      </c>
      <c r="L34" s="39">
        <f>F34*D34/$D$41</f>
        <v>0.91970772728838601</v>
      </c>
      <c r="M34" s="39">
        <f>G34*D34/$D$41</f>
        <v>2.421010976919832</v>
      </c>
      <c r="N34" s="39">
        <f>H34*D34/$D$41</f>
        <v>0</v>
      </c>
      <c r="O34" s="39">
        <f>I34*D34/$D$41</f>
        <v>0.49547260221547723</v>
      </c>
      <c r="P34" s="47"/>
      <c r="Q34" s="47"/>
      <c r="R34" s="47"/>
      <c r="S34" s="47"/>
      <c r="T34" s="47"/>
      <c r="U34" s="47"/>
      <c r="V34" s="47"/>
      <c r="W34" s="47"/>
      <c r="X34" s="47"/>
      <c r="Y34" s="47"/>
      <c r="Z34" s="47"/>
      <c r="AA34" s="47"/>
      <c r="AB34" s="47"/>
      <c r="AC34" s="47"/>
      <c r="AD34" s="47"/>
      <c r="AE34" s="47"/>
      <c r="AF34" s="47"/>
      <c r="AG34" s="47"/>
      <c r="AH34" s="47"/>
      <c r="AI34" s="47"/>
      <c r="AJ34" s="47"/>
      <c r="AK34" s="47"/>
      <c r="AL34" s="47"/>
      <c r="AM34" s="47"/>
      <c r="AN34" s="47"/>
      <c r="AO34" s="47"/>
      <c r="AP34" s="47"/>
      <c r="AQ34" s="47"/>
    </row>
    <row r="35" spans="1:43" s="47" customFormat="1" ht="42" customHeight="1">
      <c r="B35" s="151">
        <v>28</v>
      </c>
      <c r="C35" s="152" t="s">
        <v>77</v>
      </c>
      <c r="D35" s="171">
        <v>9266.7685199999996</v>
      </c>
      <c r="E35" s="172">
        <v>57.44</v>
      </c>
      <c r="F35" s="172">
        <v>0</v>
      </c>
      <c r="G35" s="172">
        <v>36.69</v>
      </c>
      <c r="H35" s="172">
        <v>0</v>
      </c>
      <c r="I35" s="174">
        <v>5.8700000000000045</v>
      </c>
      <c r="J35" s="173">
        <v>4.03</v>
      </c>
      <c r="K35" s="39">
        <f>E35*D35/$D$41</f>
        <v>3.0714729097617406</v>
      </c>
      <c r="L35" s="39">
        <f>F35*D35/$D$41</f>
        <v>0</v>
      </c>
      <c r="M35" s="39">
        <f>G35*D35/$D$41</f>
        <v>1.9619140156538697</v>
      </c>
      <c r="N35" s="39">
        <f>H35*D35/$D$41</f>
        <v>0</v>
      </c>
      <c r="O35" s="39">
        <f>I35*D35/$D$41</f>
        <v>0.31388485341750411</v>
      </c>
    </row>
    <row r="36" spans="1:43" s="49" customFormat="1" ht="42" customHeight="1">
      <c r="A36" s="47"/>
      <c r="B36" s="149">
        <v>29</v>
      </c>
      <c r="C36" s="150" t="s">
        <v>233</v>
      </c>
      <c r="D36" s="168">
        <v>11143.14877</v>
      </c>
      <c r="E36" s="169">
        <v>56.79</v>
      </c>
      <c r="F36" s="169">
        <v>34.380000000000003</v>
      </c>
      <c r="G36" s="169">
        <v>4.49</v>
      </c>
      <c r="H36" s="169">
        <v>1.4</v>
      </c>
      <c r="I36" s="180">
        <v>2.9399999999999982</v>
      </c>
      <c r="J36" s="170">
        <v>2.2200000000000002</v>
      </c>
      <c r="K36" s="39">
        <f>E36*D36/$D$41</f>
        <v>3.6516045600280438</v>
      </c>
      <c r="L36" s="39">
        <f>F36*D36/$D$41</f>
        <v>2.2106385767523187</v>
      </c>
      <c r="M36" s="39">
        <f>G36*D36/$D$41</f>
        <v>0.28870759772012533</v>
      </c>
      <c r="N36" s="39">
        <f>H36*D36/$D$41</f>
        <v>9.002018637153128E-2</v>
      </c>
      <c r="O36" s="39">
        <f>I36*D36/$D$41</f>
        <v>0.18904239138021559</v>
      </c>
      <c r="P36" s="47"/>
      <c r="Q36" s="47"/>
      <c r="R36" s="47"/>
      <c r="S36" s="47"/>
      <c r="T36" s="47"/>
      <c r="U36" s="47"/>
      <c r="V36" s="47"/>
      <c r="W36" s="47"/>
      <c r="X36" s="47"/>
      <c r="Y36" s="47"/>
      <c r="Z36" s="47"/>
      <c r="AA36" s="47"/>
      <c r="AB36" s="47"/>
      <c r="AC36" s="47"/>
      <c r="AD36" s="47"/>
      <c r="AE36" s="47"/>
      <c r="AF36" s="47"/>
      <c r="AG36" s="47"/>
      <c r="AH36" s="47"/>
      <c r="AI36" s="47"/>
      <c r="AJ36" s="47"/>
      <c r="AK36" s="47"/>
      <c r="AL36" s="47"/>
      <c r="AM36" s="47"/>
      <c r="AN36" s="47"/>
      <c r="AO36" s="47"/>
      <c r="AP36" s="47"/>
      <c r="AQ36" s="47"/>
    </row>
    <row r="37" spans="1:43" s="47" customFormat="1" ht="42" customHeight="1">
      <c r="B37" s="151">
        <v>30</v>
      </c>
      <c r="C37" s="155" t="s">
        <v>326</v>
      </c>
      <c r="D37" s="171">
        <v>28523.222902000001</v>
      </c>
      <c r="E37" s="172">
        <v>55.73</v>
      </c>
      <c r="F37" s="172">
        <v>29.42</v>
      </c>
      <c r="G37" s="172">
        <v>13.18</v>
      </c>
      <c r="H37" s="172">
        <v>1</v>
      </c>
      <c r="I37" s="172">
        <v>0.67000000000000171</v>
      </c>
      <c r="J37" s="173">
        <v>0.3</v>
      </c>
      <c r="K37" s="39">
        <f t="shared" ref="K37" si="5">E37*D37/$D$41</f>
        <v>9.1725815632430656</v>
      </c>
      <c r="L37" s="39">
        <f t="shared" ref="L37" si="6">F37*D37/$D$41</f>
        <v>4.8422276976603449</v>
      </c>
      <c r="M37" s="39">
        <f t="shared" ref="M37" si="7">G37*D37/$D$41</f>
        <v>2.1692916742067756</v>
      </c>
      <c r="N37" s="39">
        <f t="shared" ref="N37" si="8">H37*D37/$D$41</f>
        <v>0.16458965661659908</v>
      </c>
      <c r="O37" s="39">
        <f t="shared" ref="O37" si="9">I37*D37/$D$41</f>
        <v>0.11027506993312165</v>
      </c>
    </row>
    <row r="38" spans="1:43" s="49" customFormat="1" ht="42" customHeight="1">
      <c r="A38" s="47"/>
      <c r="B38" s="149">
        <v>31</v>
      </c>
      <c r="C38" s="150" t="s">
        <v>246</v>
      </c>
      <c r="D38" s="168">
        <v>14185.135444</v>
      </c>
      <c r="E38" s="169">
        <v>53.56</v>
      </c>
      <c r="F38" s="169">
        <v>45.81</v>
      </c>
      <c r="G38" s="169">
        <v>0</v>
      </c>
      <c r="H38" s="169">
        <v>7.0000000000000007E-2</v>
      </c>
      <c r="I38" s="180">
        <v>0.55999999999999539</v>
      </c>
      <c r="J38" s="170">
        <v>0.72</v>
      </c>
      <c r="K38" s="39">
        <f>E38*D38/$D$41</f>
        <v>4.38407523632935</v>
      </c>
      <c r="L38" s="39">
        <f>F38*D38/$D$41</f>
        <v>3.749710354298871</v>
      </c>
      <c r="M38" s="39">
        <f>G38*D38/$D$41</f>
        <v>0</v>
      </c>
      <c r="N38" s="39">
        <f>H38*D38/$D$41</f>
        <v>5.7297473215656182E-3</v>
      </c>
      <c r="O38" s="39">
        <f>I38*D38/$D$41</f>
        <v>4.5837978572524564E-2</v>
      </c>
      <c r="P38" s="47"/>
      <c r="Q38" s="47"/>
      <c r="R38" s="47"/>
      <c r="S38" s="47"/>
      <c r="T38" s="47"/>
      <c r="U38" s="47"/>
      <c r="V38" s="47"/>
      <c r="W38" s="47"/>
      <c r="X38" s="47"/>
      <c r="Y38" s="47"/>
      <c r="Z38" s="47"/>
      <c r="AA38" s="47"/>
      <c r="AB38" s="47"/>
      <c r="AC38" s="47"/>
      <c r="AD38" s="47"/>
      <c r="AE38" s="47"/>
      <c r="AF38" s="47"/>
      <c r="AG38" s="47"/>
      <c r="AH38" s="47"/>
      <c r="AI38" s="47"/>
      <c r="AJ38" s="47"/>
      <c r="AK38" s="47"/>
      <c r="AL38" s="47"/>
      <c r="AM38" s="47"/>
      <c r="AN38" s="47"/>
      <c r="AO38" s="47"/>
      <c r="AP38" s="47"/>
      <c r="AQ38" s="47"/>
    </row>
    <row r="39" spans="1:43" s="47" customFormat="1" ht="42" customHeight="1">
      <c r="B39" s="151">
        <v>32</v>
      </c>
      <c r="C39" s="155" t="s">
        <v>285</v>
      </c>
      <c r="D39" s="171">
        <v>86231.410145999995</v>
      </c>
      <c r="E39" s="172">
        <v>39.130000000000003</v>
      </c>
      <c r="F39" s="172">
        <v>0</v>
      </c>
      <c r="G39" s="172">
        <v>54.38</v>
      </c>
      <c r="H39" s="172">
        <v>0.06</v>
      </c>
      <c r="I39" s="174">
        <v>6.4299999999999953</v>
      </c>
      <c r="J39" s="173">
        <v>2.15</v>
      </c>
      <c r="K39" s="39">
        <f>E39*D39/$D$41</f>
        <v>19.470597516506039</v>
      </c>
      <c r="L39" s="39">
        <f>F39*D39/$D$41</f>
        <v>0</v>
      </c>
      <c r="M39" s="39">
        <f>G39*D39/$D$41</f>
        <v>27.058806362064871</v>
      </c>
      <c r="N39" s="39">
        <f>H39*D39/$D$41</f>
        <v>2.9855247916952779E-2</v>
      </c>
      <c r="O39" s="39">
        <f>I39*D39/$D$41</f>
        <v>3.1994874017667705</v>
      </c>
    </row>
    <row r="40" spans="1:43" s="49" customFormat="1" ht="42" customHeight="1">
      <c r="A40" s="47"/>
      <c r="B40" s="149">
        <v>33</v>
      </c>
      <c r="C40" s="150" t="s">
        <v>254</v>
      </c>
      <c r="D40" s="168">
        <v>5523</v>
      </c>
      <c r="E40" s="169">
        <v>32.869999999999997</v>
      </c>
      <c r="F40" s="169">
        <v>0</v>
      </c>
      <c r="G40" s="169">
        <v>61.9</v>
      </c>
      <c r="H40" s="169">
        <v>2.4700000000000002</v>
      </c>
      <c r="I40" s="180">
        <v>2.7599999999999967</v>
      </c>
      <c r="J40" s="170">
        <v>0.42</v>
      </c>
      <c r="K40" s="39">
        <f>E40*D40/$D$41</f>
        <v>1.0475594781273982</v>
      </c>
      <c r="L40" s="39">
        <f>F40*D40/$D$41</f>
        <v>0</v>
      </c>
      <c r="M40" s="39">
        <f>G40*D40/$D$41</f>
        <v>1.9727390233065396</v>
      </c>
      <c r="N40" s="39">
        <f>H40*D40/$D$41</f>
        <v>7.8718342287029938E-2</v>
      </c>
      <c r="O40" s="39">
        <f>I40*D40/$D$41</f>
        <v>8.7960576806559651E-2</v>
      </c>
      <c r="P40" s="47"/>
      <c r="Q40" s="47"/>
      <c r="R40" s="47"/>
      <c r="S40" s="47"/>
      <c r="T40" s="47"/>
      <c r="U40" s="47"/>
      <c r="V40" s="47"/>
      <c r="W40" s="47"/>
      <c r="X40" s="47"/>
      <c r="Y40" s="47"/>
      <c r="Z40" s="47"/>
      <c r="AA40" s="47"/>
      <c r="AB40" s="47"/>
      <c r="AC40" s="47"/>
      <c r="AD40" s="47"/>
      <c r="AE40" s="47"/>
      <c r="AF40" s="47"/>
      <c r="AG40" s="47"/>
      <c r="AH40" s="47"/>
      <c r="AI40" s="47"/>
      <c r="AJ40" s="47"/>
      <c r="AK40" s="47"/>
      <c r="AL40" s="47"/>
      <c r="AM40" s="47"/>
      <c r="AN40" s="47"/>
      <c r="AO40" s="47"/>
      <c r="AP40" s="47"/>
      <c r="AQ40" s="47"/>
    </row>
    <row r="41" spans="1:43" s="53" customFormat="1" ht="42" customHeight="1">
      <c r="A41" s="52"/>
      <c r="B41" s="345" t="s">
        <v>286</v>
      </c>
      <c r="C41" s="346"/>
      <c r="D41" s="177">
        <v>173299</v>
      </c>
      <c r="E41" s="181">
        <v>47.594159232582186</v>
      </c>
      <c r="F41" s="181">
        <v>11.722284355999921</v>
      </c>
      <c r="G41" s="178">
        <v>35.872469649872009</v>
      </c>
      <c r="H41" s="179">
        <v>0.36891318051367872</v>
      </c>
      <c r="I41" s="181">
        <v>4.4419608740921737</v>
      </c>
      <c r="J41" s="182"/>
      <c r="K41" s="42">
        <f>SUM(K34:K40)</f>
        <v>47.594159232582186</v>
      </c>
      <c r="L41" s="42">
        <f>SUM(L34:L40)</f>
        <v>11.722284355999921</v>
      </c>
      <c r="M41" s="42">
        <f>SUM(M34:M40)</f>
        <v>35.872469649872009</v>
      </c>
      <c r="N41" s="42">
        <f>SUM(N34:N40)</f>
        <v>0.36891318051367872</v>
      </c>
      <c r="O41" s="42">
        <f>SUM(O34:O40)</f>
        <v>4.4419608740921737</v>
      </c>
      <c r="P41" s="52"/>
      <c r="Q41" s="52"/>
      <c r="R41" s="52"/>
      <c r="S41" s="52"/>
      <c r="T41" s="52"/>
      <c r="U41" s="52"/>
      <c r="V41" s="52"/>
      <c r="W41" s="52"/>
      <c r="X41" s="52"/>
      <c r="Y41" s="52"/>
      <c r="Z41" s="52"/>
      <c r="AA41" s="52"/>
      <c r="AB41" s="52"/>
      <c r="AC41" s="52"/>
      <c r="AD41" s="52"/>
      <c r="AE41" s="52"/>
      <c r="AF41" s="52"/>
      <c r="AG41" s="52"/>
      <c r="AH41" s="52"/>
      <c r="AI41" s="52"/>
      <c r="AJ41" s="52"/>
      <c r="AK41" s="52"/>
      <c r="AL41" s="52"/>
      <c r="AM41" s="52"/>
      <c r="AN41" s="52"/>
      <c r="AO41" s="52"/>
      <c r="AP41" s="52"/>
      <c r="AQ41" s="52"/>
    </row>
    <row r="42" spans="1:43" s="49" customFormat="1" ht="42" customHeight="1">
      <c r="A42" s="47"/>
      <c r="B42" s="149">
        <v>34</v>
      </c>
      <c r="C42" s="150" t="s">
        <v>288</v>
      </c>
      <c r="D42" s="168">
        <v>149473.91647600001</v>
      </c>
      <c r="E42" s="169">
        <v>95.85</v>
      </c>
      <c r="F42" s="169">
        <v>0</v>
      </c>
      <c r="G42" s="169">
        <v>0.02</v>
      </c>
      <c r="H42" s="169">
        <v>0</v>
      </c>
      <c r="I42" s="180">
        <v>4.1300000000000061</v>
      </c>
      <c r="J42" s="170">
        <v>2.04</v>
      </c>
      <c r="K42" s="39">
        <f t="shared" ref="K42:K47" si="10">E42*D42/$D$48</f>
        <v>10.127159542908622</v>
      </c>
      <c r="L42" s="39">
        <f t="shared" ref="L42:L47" si="11">F42*D42/$D$48</f>
        <v>0</v>
      </c>
      <c r="M42" s="39">
        <f t="shared" ref="M42:M47" si="12">G42*D42/$D$48</f>
        <v>2.1131266651869844E-3</v>
      </c>
      <c r="N42" s="39">
        <f t="shared" ref="N42:N47" si="13">H42*D42/$D$48</f>
        <v>0</v>
      </c>
      <c r="O42" s="39">
        <f t="shared" ref="O42:O47" si="14">I42*D42/$D$48</f>
        <v>0.43636065636111293</v>
      </c>
      <c r="P42" s="47"/>
      <c r="Q42" s="47"/>
      <c r="R42" s="47"/>
      <c r="S42" s="47"/>
      <c r="T42" s="47"/>
      <c r="U42" s="47"/>
      <c r="V42" s="47"/>
      <c r="W42" s="47"/>
      <c r="X42" s="47"/>
      <c r="Y42" s="47"/>
      <c r="Z42" s="47"/>
      <c r="AA42" s="47"/>
      <c r="AB42" s="47"/>
      <c r="AC42" s="47"/>
      <c r="AD42" s="47"/>
      <c r="AE42" s="47"/>
      <c r="AF42" s="47"/>
      <c r="AG42" s="47"/>
      <c r="AH42" s="47"/>
      <c r="AI42" s="47"/>
      <c r="AJ42" s="47"/>
      <c r="AK42" s="47"/>
      <c r="AL42" s="47"/>
      <c r="AM42" s="47"/>
      <c r="AN42" s="47"/>
      <c r="AO42" s="47"/>
      <c r="AP42" s="47"/>
      <c r="AQ42" s="47"/>
    </row>
    <row r="43" spans="1:43" s="47" customFormat="1" ht="42" customHeight="1">
      <c r="B43" s="151">
        <v>35</v>
      </c>
      <c r="C43" s="152" t="s">
        <v>86</v>
      </c>
      <c r="D43" s="171">
        <v>165131.47936999999</v>
      </c>
      <c r="E43" s="172">
        <v>88.09</v>
      </c>
      <c r="F43" s="172">
        <v>0.1</v>
      </c>
      <c r="G43" s="172">
        <v>0.6</v>
      </c>
      <c r="H43" s="172">
        <v>2.91</v>
      </c>
      <c r="I43" s="174">
        <v>8.2999999999999972</v>
      </c>
      <c r="J43" s="173">
        <v>3.56</v>
      </c>
      <c r="K43" s="39">
        <f t="shared" si="10"/>
        <v>10.28221314615584</v>
      </c>
      <c r="L43" s="39">
        <f t="shared" si="11"/>
        <v>1.1672395443473539E-2</v>
      </c>
      <c r="M43" s="39">
        <f t="shared" si="12"/>
        <v>7.003437266084124E-2</v>
      </c>
      <c r="N43" s="39">
        <f t="shared" si="13"/>
        <v>0.33966670740507998</v>
      </c>
      <c r="O43" s="39">
        <f t="shared" si="14"/>
        <v>0.96880882180830352</v>
      </c>
    </row>
    <row r="44" spans="1:43" s="49" customFormat="1" ht="42" customHeight="1">
      <c r="A44" s="47"/>
      <c r="B44" s="149">
        <v>36</v>
      </c>
      <c r="C44" s="150" t="s">
        <v>287</v>
      </c>
      <c r="D44" s="168">
        <v>190238.52067999999</v>
      </c>
      <c r="E44" s="169">
        <v>87.59</v>
      </c>
      <c r="F44" s="169">
        <v>2.34</v>
      </c>
      <c r="G44" s="169">
        <v>0.73</v>
      </c>
      <c r="H44" s="169">
        <v>2.04</v>
      </c>
      <c r="I44" s="169">
        <v>7.2999999999999963</v>
      </c>
      <c r="J44" s="170">
        <v>4.01</v>
      </c>
      <c r="K44" s="39">
        <f t="shared" si="10"/>
        <v>11.77831343515895</v>
      </c>
      <c r="L44" s="39">
        <f t="shared" si="11"/>
        <v>0.31466210113337068</v>
      </c>
      <c r="M44" s="39">
        <f t="shared" si="12"/>
        <v>9.8163817874940426E-2</v>
      </c>
      <c r="N44" s="39">
        <f t="shared" si="13"/>
        <v>0.27432080611627191</v>
      </c>
      <c r="O44" s="39">
        <f t="shared" si="14"/>
        <v>0.98163817874940384</v>
      </c>
      <c r="P44" s="47"/>
      <c r="Q44" s="47"/>
      <c r="R44" s="47"/>
      <c r="S44" s="47"/>
      <c r="T44" s="47"/>
      <c r="U44" s="47"/>
      <c r="V44" s="47"/>
      <c r="W44" s="47"/>
      <c r="X44" s="47"/>
      <c r="Y44" s="47"/>
      <c r="Z44" s="47"/>
      <c r="AA44" s="47"/>
      <c r="AB44" s="47"/>
      <c r="AC44" s="47"/>
      <c r="AD44" s="47"/>
      <c r="AE44" s="47"/>
      <c r="AF44" s="47"/>
      <c r="AG44" s="47"/>
      <c r="AH44" s="47"/>
      <c r="AI44" s="47"/>
      <c r="AJ44" s="47"/>
      <c r="AK44" s="47"/>
      <c r="AL44" s="47"/>
      <c r="AM44" s="47"/>
      <c r="AN44" s="47"/>
      <c r="AO44" s="47"/>
      <c r="AP44" s="47"/>
      <c r="AQ44" s="47"/>
    </row>
    <row r="45" spans="1:43" s="47" customFormat="1" ht="42" customHeight="1">
      <c r="B45" s="151">
        <v>37</v>
      </c>
      <c r="C45" s="152" t="s">
        <v>83</v>
      </c>
      <c r="D45" s="171">
        <v>540769.33534600004</v>
      </c>
      <c r="E45" s="172">
        <v>86.84</v>
      </c>
      <c r="F45" s="172">
        <v>4.47</v>
      </c>
      <c r="G45" s="172">
        <v>2.0300000000000002</v>
      </c>
      <c r="H45" s="172">
        <v>0.01</v>
      </c>
      <c r="I45" s="174">
        <v>6.6499999999999977</v>
      </c>
      <c r="J45" s="173">
        <v>8.17</v>
      </c>
      <c r="K45" s="39">
        <f t="shared" si="10"/>
        <v>33.194183633378984</v>
      </c>
      <c r="L45" s="39">
        <f t="shared" si="11"/>
        <v>1.7086365826946572</v>
      </c>
      <c r="M45" s="39">
        <f t="shared" si="12"/>
        <v>0.77595800064209275</v>
      </c>
      <c r="N45" s="39">
        <f t="shared" si="13"/>
        <v>3.8224532051334614E-3</v>
      </c>
      <c r="O45" s="39">
        <f t="shared" si="14"/>
        <v>2.5419313814137512</v>
      </c>
    </row>
    <row r="46" spans="1:43" s="49" customFormat="1" ht="42" customHeight="1">
      <c r="A46" s="47"/>
      <c r="B46" s="149">
        <v>38</v>
      </c>
      <c r="C46" s="150" t="s">
        <v>249</v>
      </c>
      <c r="D46" s="168">
        <v>326773.5</v>
      </c>
      <c r="E46" s="169">
        <v>9.77</v>
      </c>
      <c r="F46" s="169">
        <v>0</v>
      </c>
      <c r="G46" s="169">
        <v>87.78</v>
      </c>
      <c r="H46" s="169">
        <v>0</v>
      </c>
      <c r="I46" s="180">
        <v>2.4500000000000028</v>
      </c>
      <c r="J46" s="170">
        <v>0.15</v>
      </c>
      <c r="K46" s="39">
        <f t="shared" si="10"/>
        <v>2.2566879724439781</v>
      </c>
      <c r="L46" s="39">
        <f t="shared" si="11"/>
        <v>0</v>
      </c>
      <c r="M46" s="39">
        <f t="shared" si="12"/>
        <v>20.275544546687044</v>
      </c>
      <c r="N46" s="39">
        <f t="shared" si="13"/>
        <v>0</v>
      </c>
      <c r="O46" s="39">
        <f t="shared" si="14"/>
        <v>0.56590435337643319</v>
      </c>
      <c r="P46" s="47"/>
      <c r="Q46" s="47"/>
      <c r="R46" s="47"/>
      <c r="S46" s="47"/>
      <c r="T46" s="47"/>
      <c r="U46" s="47"/>
      <c r="V46" s="47"/>
      <c r="W46" s="47"/>
      <c r="X46" s="47"/>
      <c r="Y46" s="47"/>
      <c r="Z46" s="47"/>
      <c r="AA46" s="47"/>
      <c r="AB46" s="47"/>
      <c r="AC46" s="47"/>
      <c r="AD46" s="47"/>
      <c r="AE46" s="47"/>
      <c r="AF46" s="47"/>
      <c r="AG46" s="47"/>
      <c r="AH46" s="47"/>
      <c r="AI46" s="47"/>
      <c r="AJ46" s="47"/>
      <c r="AK46" s="47"/>
      <c r="AL46" s="47"/>
      <c r="AM46" s="47"/>
      <c r="AN46" s="47"/>
      <c r="AO46" s="47"/>
      <c r="AP46" s="47"/>
      <c r="AQ46" s="47"/>
    </row>
    <row r="47" spans="1:43" s="47" customFormat="1" ht="42" customHeight="1">
      <c r="B47" s="151">
        <v>39</v>
      </c>
      <c r="C47" s="155" t="s">
        <v>289</v>
      </c>
      <c r="D47" s="171">
        <v>42332</v>
      </c>
      <c r="E47" s="172">
        <v>95.91</v>
      </c>
      <c r="F47" s="172">
        <v>0</v>
      </c>
      <c r="G47" s="172">
        <v>0</v>
      </c>
      <c r="H47" s="172">
        <v>2.5299999999999998</v>
      </c>
      <c r="I47" s="172">
        <f>100-(E47+H47)</f>
        <v>1.5600000000000023</v>
      </c>
      <c r="J47" s="173">
        <v>1.0900000000000001</v>
      </c>
      <c r="K47" s="39">
        <f t="shared" si="10"/>
        <v>2.869873798170377</v>
      </c>
      <c r="L47" s="39">
        <f t="shared" si="11"/>
        <v>0</v>
      </c>
      <c r="M47" s="39">
        <f t="shared" si="12"/>
        <v>0</v>
      </c>
      <c r="N47" s="39">
        <f t="shared" si="13"/>
        <v>7.5704104987707799E-2</v>
      </c>
      <c r="O47" s="39">
        <f t="shared" si="14"/>
        <v>4.6679210980562984E-2</v>
      </c>
    </row>
    <row r="48" spans="1:43" s="53" customFormat="1" ht="42" customHeight="1">
      <c r="A48" s="52"/>
      <c r="B48" s="320" t="s">
        <v>290</v>
      </c>
      <c r="C48" s="321"/>
      <c r="D48" s="177">
        <v>1414718</v>
      </c>
      <c r="E48" s="178">
        <v>70.508431528216761</v>
      </c>
      <c r="F48" s="178">
        <v>2.0349710792715014</v>
      </c>
      <c r="G48" s="178">
        <v>21.221813864530105</v>
      </c>
      <c r="H48" s="179">
        <v>0.69351407171419321</v>
      </c>
      <c r="I48" s="179">
        <v>5.5413226026895677</v>
      </c>
      <c r="J48" s="183"/>
      <c r="K48" s="42">
        <f>SUM(K42:K47)</f>
        <v>70.508431528216761</v>
      </c>
      <c r="L48" s="42">
        <f>SUM(L42:L47)</f>
        <v>2.0349710792715014</v>
      </c>
      <c r="M48" s="42">
        <f>SUM(M42:M47)</f>
        <v>21.221813864530105</v>
      </c>
      <c r="N48" s="42">
        <f>SUM(N42:N47)</f>
        <v>0.69351407171419321</v>
      </c>
      <c r="O48" s="42">
        <f>SUM(O42:O47)</f>
        <v>5.5413226026895677</v>
      </c>
      <c r="P48" s="52"/>
      <c r="Q48" s="52"/>
      <c r="R48" s="52"/>
      <c r="S48" s="52"/>
      <c r="T48" s="52"/>
      <c r="U48" s="52"/>
      <c r="V48" s="52"/>
      <c r="W48" s="52"/>
      <c r="X48" s="52"/>
      <c r="Y48" s="52"/>
      <c r="Z48" s="52"/>
      <c r="AA48" s="52"/>
      <c r="AB48" s="52"/>
      <c r="AC48" s="52"/>
      <c r="AD48" s="52"/>
      <c r="AE48" s="52"/>
      <c r="AF48" s="52"/>
      <c r="AG48" s="52"/>
      <c r="AH48" s="52"/>
      <c r="AI48" s="52"/>
      <c r="AJ48" s="52"/>
      <c r="AK48" s="52"/>
      <c r="AL48" s="52"/>
      <c r="AM48" s="52"/>
      <c r="AN48" s="52"/>
      <c r="AO48" s="52"/>
      <c r="AP48" s="52"/>
      <c r="AQ48" s="52"/>
    </row>
    <row r="49" spans="1:43" s="49" customFormat="1" ht="42" customHeight="1">
      <c r="A49" s="47"/>
      <c r="B49" s="149">
        <v>40</v>
      </c>
      <c r="C49" s="150" t="s">
        <v>291</v>
      </c>
      <c r="D49" s="168">
        <v>63853.899776999999</v>
      </c>
      <c r="E49" s="169">
        <v>93.43</v>
      </c>
      <c r="F49" s="169">
        <v>2.09</v>
      </c>
      <c r="G49" s="169">
        <v>0</v>
      </c>
      <c r="H49" s="169">
        <v>0</v>
      </c>
      <c r="I49" s="180">
        <v>4.4799999999999933</v>
      </c>
      <c r="J49" s="170">
        <v>4.7699999999999996</v>
      </c>
      <c r="K49" s="40"/>
      <c r="L49" s="40"/>
      <c r="M49" s="40"/>
      <c r="N49" s="40"/>
      <c r="O49" s="40"/>
      <c r="P49" s="47"/>
      <c r="Q49" s="47"/>
      <c r="R49" s="47"/>
      <c r="S49" s="47"/>
      <c r="T49" s="47"/>
      <c r="U49" s="47"/>
      <c r="V49" s="47"/>
      <c r="W49" s="47"/>
      <c r="X49" s="47"/>
      <c r="Y49" s="47"/>
      <c r="Z49" s="47"/>
      <c r="AA49" s="47"/>
      <c r="AB49" s="47"/>
      <c r="AC49" s="47"/>
      <c r="AD49" s="47"/>
      <c r="AE49" s="47"/>
      <c r="AF49" s="47"/>
      <c r="AG49" s="47"/>
      <c r="AH49" s="47"/>
      <c r="AI49" s="47"/>
      <c r="AJ49" s="47"/>
      <c r="AK49" s="47"/>
      <c r="AL49" s="47"/>
      <c r="AM49" s="47"/>
      <c r="AN49" s="47"/>
      <c r="AO49" s="47"/>
      <c r="AP49" s="47"/>
      <c r="AQ49" s="47"/>
    </row>
    <row r="50" spans="1:43" s="53" customFormat="1" ht="42" customHeight="1">
      <c r="A50" s="52"/>
      <c r="B50" s="345" t="s">
        <v>292</v>
      </c>
      <c r="C50" s="346"/>
      <c r="D50" s="177">
        <v>63853.899776999999</v>
      </c>
      <c r="E50" s="181">
        <v>93.43</v>
      </c>
      <c r="F50" s="177">
        <v>2.09</v>
      </c>
      <c r="G50" s="178">
        <v>0</v>
      </c>
      <c r="H50" s="179">
        <v>0</v>
      </c>
      <c r="I50" s="181">
        <v>4.4799999999999933</v>
      </c>
      <c r="J50" s="177"/>
      <c r="K50" s="43">
        <v>93.43</v>
      </c>
      <c r="L50" s="43">
        <v>2.09</v>
      </c>
      <c r="M50" s="43">
        <v>0</v>
      </c>
      <c r="N50" s="43">
        <v>0</v>
      </c>
      <c r="O50" s="43">
        <v>4.4799999999999933</v>
      </c>
      <c r="P50" s="52"/>
      <c r="Q50" s="52"/>
      <c r="R50" s="52"/>
      <c r="S50" s="52"/>
      <c r="T50" s="52"/>
      <c r="U50" s="52"/>
      <c r="V50" s="52"/>
      <c r="W50" s="52"/>
      <c r="X50" s="52"/>
      <c r="Y50" s="52"/>
      <c r="Z50" s="52"/>
      <c r="AA50" s="52"/>
      <c r="AB50" s="52"/>
      <c r="AC50" s="52"/>
      <c r="AD50" s="52"/>
      <c r="AE50" s="52"/>
      <c r="AF50" s="52"/>
      <c r="AG50" s="52"/>
      <c r="AH50" s="52"/>
      <c r="AI50" s="52"/>
      <c r="AJ50" s="52"/>
      <c r="AK50" s="52"/>
      <c r="AL50" s="52"/>
      <c r="AM50" s="52"/>
      <c r="AN50" s="52"/>
      <c r="AO50" s="52"/>
      <c r="AP50" s="52"/>
      <c r="AQ50" s="52"/>
    </row>
    <row r="51" spans="1:43" s="49" customFormat="1" ht="42" customHeight="1">
      <c r="A51" s="47"/>
      <c r="B51" s="149">
        <v>41</v>
      </c>
      <c r="C51" s="150" t="s">
        <v>298</v>
      </c>
      <c r="D51" s="168">
        <v>37236.704598999997</v>
      </c>
      <c r="E51" s="169">
        <v>97.89</v>
      </c>
      <c r="F51" s="169">
        <v>0</v>
      </c>
      <c r="G51" s="169">
        <v>0.84</v>
      </c>
      <c r="H51" s="169">
        <v>0.11</v>
      </c>
      <c r="I51" s="169">
        <v>1.1599999999999995</v>
      </c>
      <c r="J51" s="170">
        <v>2.86</v>
      </c>
      <c r="K51" s="40">
        <f t="shared" ref="K51:K82" si="15">E51*D51/$D$104</f>
        <v>1.5888442309754187</v>
      </c>
      <c r="L51" s="40">
        <f t="shared" ref="L51:L82" si="16">F51*D51/$D$104</f>
        <v>0</v>
      </c>
      <c r="M51" s="40">
        <f t="shared" ref="M51:M82" si="17">G51*D51/$D$104</f>
        <v>1.3633968270705401E-2</v>
      </c>
      <c r="N51" s="40">
        <f t="shared" ref="N51:N82" si="18">H51*D51/$D$104</f>
        <v>1.7854006068780883E-3</v>
      </c>
      <c r="O51" s="40">
        <f t="shared" ref="O51:O82" si="19">I51*D51/$D$104</f>
        <v>1.8827860945259827E-2</v>
      </c>
      <c r="P51" s="47"/>
      <c r="Q51" s="47"/>
      <c r="R51" s="47"/>
      <c r="S51" s="47"/>
      <c r="T51" s="47"/>
      <c r="U51" s="47"/>
      <c r="V51" s="47"/>
      <c r="W51" s="47"/>
      <c r="X51" s="47"/>
      <c r="Y51" s="47"/>
      <c r="Z51" s="47"/>
      <c r="AA51" s="47"/>
      <c r="AB51" s="47"/>
      <c r="AC51" s="47"/>
      <c r="AD51" s="47"/>
      <c r="AE51" s="47"/>
      <c r="AF51" s="47"/>
      <c r="AG51" s="47"/>
      <c r="AH51" s="47"/>
      <c r="AI51" s="47"/>
      <c r="AJ51" s="47"/>
      <c r="AK51" s="47"/>
      <c r="AL51" s="47"/>
      <c r="AM51" s="47"/>
      <c r="AN51" s="47"/>
      <c r="AO51" s="47"/>
      <c r="AP51" s="47"/>
      <c r="AQ51" s="47"/>
    </row>
    <row r="52" spans="1:43" s="47" customFormat="1" ht="42" customHeight="1">
      <c r="B52" s="151">
        <v>42</v>
      </c>
      <c r="C52" s="152" t="s">
        <v>222</v>
      </c>
      <c r="D52" s="171">
        <v>37021.243798000003</v>
      </c>
      <c r="E52" s="172">
        <v>97.32</v>
      </c>
      <c r="F52" s="172">
        <v>0</v>
      </c>
      <c r="G52" s="172">
        <v>0</v>
      </c>
      <c r="H52" s="172">
        <v>0.89</v>
      </c>
      <c r="I52" s="172">
        <v>1.7900000000000067</v>
      </c>
      <c r="J52" s="173">
        <v>0.22</v>
      </c>
      <c r="K52" s="40">
        <f t="shared" si="15"/>
        <v>1.5704526953467377</v>
      </c>
      <c r="L52" s="40">
        <f t="shared" si="16"/>
        <v>0</v>
      </c>
      <c r="M52" s="40">
        <f t="shared" si="17"/>
        <v>0</v>
      </c>
      <c r="N52" s="40">
        <f t="shared" si="18"/>
        <v>1.4361928677133134E-2</v>
      </c>
      <c r="O52" s="40">
        <f t="shared" si="19"/>
        <v>2.88852273394027E-2</v>
      </c>
    </row>
    <row r="53" spans="1:43" s="49" customFormat="1" ht="42" customHeight="1">
      <c r="A53" s="47"/>
      <c r="B53" s="149">
        <v>43</v>
      </c>
      <c r="C53" s="150" t="s">
        <v>308</v>
      </c>
      <c r="D53" s="168">
        <v>22913.798772999999</v>
      </c>
      <c r="E53" s="169">
        <v>97.07</v>
      </c>
      <c r="F53" s="169">
        <v>0</v>
      </c>
      <c r="G53" s="169">
        <v>0.05</v>
      </c>
      <c r="H53" s="169">
        <v>0</v>
      </c>
      <c r="I53" s="169">
        <v>2.880000000000007</v>
      </c>
      <c r="J53" s="170">
        <v>2.44</v>
      </c>
      <c r="K53" s="40">
        <f t="shared" si="15"/>
        <v>0.96951353810117646</v>
      </c>
      <c r="L53" s="40">
        <f t="shared" si="16"/>
        <v>0</v>
      </c>
      <c r="M53" s="40">
        <f t="shared" si="17"/>
        <v>4.9938886272853436E-4</v>
      </c>
      <c r="N53" s="40">
        <f t="shared" si="18"/>
        <v>0</v>
      </c>
      <c r="O53" s="40">
        <f t="shared" si="19"/>
        <v>2.876479849316365E-2</v>
      </c>
      <c r="P53" s="47"/>
      <c r="Q53" s="47"/>
      <c r="R53" s="47"/>
      <c r="S53" s="47"/>
      <c r="T53" s="47"/>
      <c r="U53" s="47"/>
      <c r="V53" s="47"/>
      <c r="W53" s="47"/>
      <c r="X53" s="47"/>
      <c r="Y53" s="47"/>
      <c r="Z53" s="47"/>
      <c r="AA53" s="47"/>
      <c r="AB53" s="47"/>
      <c r="AC53" s="47"/>
      <c r="AD53" s="47"/>
      <c r="AE53" s="47"/>
      <c r="AF53" s="47"/>
      <c r="AG53" s="47"/>
      <c r="AH53" s="47"/>
      <c r="AI53" s="47"/>
      <c r="AJ53" s="47"/>
      <c r="AK53" s="47"/>
      <c r="AL53" s="47"/>
      <c r="AM53" s="47"/>
      <c r="AN53" s="47"/>
      <c r="AO53" s="47"/>
      <c r="AP53" s="47"/>
      <c r="AQ53" s="47"/>
    </row>
    <row r="54" spans="1:43" s="47" customFormat="1" ht="42" customHeight="1">
      <c r="B54" s="151">
        <v>44</v>
      </c>
      <c r="C54" s="152" t="s">
        <v>304</v>
      </c>
      <c r="D54" s="171">
        <v>70064.605622999996</v>
      </c>
      <c r="E54" s="172">
        <v>96.86</v>
      </c>
      <c r="F54" s="172">
        <v>0</v>
      </c>
      <c r="G54" s="172">
        <v>2.0299999999999998</v>
      </c>
      <c r="H54" s="172">
        <v>0</v>
      </c>
      <c r="I54" s="172">
        <v>1.1100000000000008</v>
      </c>
      <c r="J54" s="173">
        <v>1.29</v>
      </c>
      <c r="K54" s="40">
        <f t="shared" si="15"/>
        <v>2.9581139527796285</v>
      </c>
      <c r="L54" s="40">
        <f t="shared" si="16"/>
        <v>0</v>
      </c>
      <c r="M54" s="40">
        <f t="shared" si="17"/>
        <v>6.1996400207956284E-2</v>
      </c>
      <c r="N54" s="40">
        <f t="shared" si="18"/>
        <v>0</v>
      </c>
      <c r="O54" s="40">
        <f t="shared" si="19"/>
        <v>3.3899509473316027E-2</v>
      </c>
    </row>
    <row r="55" spans="1:43" s="49" customFormat="1" ht="42" customHeight="1">
      <c r="A55" s="47"/>
      <c r="B55" s="149">
        <v>45</v>
      </c>
      <c r="C55" s="150" t="s">
        <v>318</v>
      </c>
      <c r="D55" s="168">
        <v>25710.947291</v>
      </c>
      <c r="E55" s="169">
        <v>96.82</v>
      </c>
      <c r="F55" s="169">
        <v>0</v>
      </c>
      <c r="G55" s="169">
        <v>0</v>
      </c>
      <c r="H55" s="169">
        <v>0.14000000000000001</v>
      </c>
      <c r="I55" s="169">
        <v>3.0400000000000067</v>
      </c>
      <c r="J55" s="170">
        <v>4.95</v>
      </c>
      <c r="K55" s="40">
        <f t="shared" si="15"/>
        <v>1.0850628880310471</v>
      </c>
      <c r="L55" s="40">
        <f t="shared" si="16"/>
        <v>0</v>
      </c>
      <c r="M55" s="40">
        <f t="shared" si="17"/>
        <v>0</v>
      </c>
      <c r="N55" s="40">
        <f t="shared" si="18"/>
        <v>1.5689816600324997E-3</v>
      </c>
      <c r="O55" s="40">
        <f t="shared" si="19"/>
        <v>3.4069316046420065E-2</v>
      </c>
      <c r="P55" s="47"/>
      <c r="Q55" s="47"/>
      <c r="R55" s="47"/>
      <c r="S55" s="47"/>
      <c r="T55" s="47"/>
      <c r="U55" s="47"/>
      <c r="V55" s="47"/>
      <c r="W55" s="47"/>
      <c r="X55" s="47"/>
      <c r="Y55" s="47"/>
      <c r="Z55" s="47"/>
      <c r="AA55" s="47"/>
      <c r="AB55" s="47"/>
      <c r="AC55" s="47"/>
      <c r="AD55" s="47"/>
      <c r="AE55" s="47"/>
      <c r="AF55" s="47"/>
      <c r="AG55" s="47"/>
      <c r="AH55" s="47"/>
      <c r="AI55" s="47"/>
      <c r="AJ55" s="47"/>
      <c r="AK55" s="47"/>
      <c r="AL55" s="47"/>
      <c r="AM55" s="47"/>
      <c r="AN55" s="47"/>
      <c r="AO55" s="47"/>
      <c r="AP55" s="47"/>
      <c r="AQ55" s="47"/>
    </row>
    <row r="56" spans="1:43" s="47" customFormat="1" ht="42" customHeight="1">
      <c r="B56" s="151">
        <v>46</v>
      </c>
      <c r="C56" s="152" t="s">
        <v>213</v>
      </c>
      <c r="D56" s="171">
        <v>33875.039900000003</v>
      </c>
      <c r="E56" s="172">
        <v>96.31</v>
      </c>
      <c r="F56" s="172">
        <v>0</v>
      </c>
      <c r="G56" s="172">
        <v>2.4</v>
      </c>
      <c r="H56" s="172">
        <v>0</v>
      </c>
      <c r="I56" s="174">
        <v>1.2899999999999978</v>
      </c>
      <c r="J56" s="173">
        <v>2.31</v>
      </c>
      <c r="K56" s="40">
        <f t="shared" si="15"/>
        <v>1.4220764737130938</v>
      </c>
      <c r="L56" s="40">
        <f t="shared" si="16"/>
        <v>0</v>
      </c>
      <c r="M56" s="40">
        <f t="shared" si="17"/>
        <v>3.5437478319088625E-2</v>
      </c>
      <c r="N56" s="40">
        <f t="shared" si="18"/>
        <v>0</v>
      </c>
      <c r="O56" s="40">
        <f t="shared" si="19"/>
        <v>1.9047644596510104E-2</v>
      </c>
    </row>
    <row r="57" spans="1:43" s="49" customFormat="1" ht="42" customHeight="1">
      <c r="A57" s="47"/>
      <c r="B57" s="149">
        <v>47</v>
      </c>
      <c r="C57" s="150" t="s">
        <v>216</v>
      </c>
      <c r="D57" s="168">
        <v>8296.7349290000002</v>
      </c>
      <c r="E57" s="169">
        <v>96.31</v>
      </c>
      <c r="F57" s="169">
        <v>0</v>
      </c>
      <c r="G57" s="169">
        <v>0</v>
      </c>
      <c r="H57" s="169">
        <v>1.1399999999999999</v>
      </c>
      <c r="I57" s="180">
        <v>2.549999999999998</v>
      </c>
      <c r="J57" s="170">
        <v>1.7</v>
      </c>
      <c r="K57" s="40">
        <f t="shared" si="15"/>
        <v>0.3482974953238232</v>
      </c>
      <c r="L57" s="40">
        <f t="shared" si="16"/>
        <v>0</v>
      </c>
      <c r="M57" s="40">
        <f t="shared" si="17"/>
        <v>0</v>
      </c>
      <c r="N57" s="40">
        <f t="shared" si="18"/>
        <v>4.1227198075917187E-3</v>
      </c>
      <c r="O57" s="40">
        <f t="shared" si="19"/>
        <v>9.2218732538235752E-3</v>
      </c>
      <c r="P57" s="47"/>
      <c r="Q57" s="47"/>
      <c r="R57" s="47"/>
      <c r="S57" s="47"/>
      <c r="T57" s="47"/>
      <c r="U57" s="47"/>
      <c r="V57" s="47"/>
      <c r="W57" s="47"/>
      <c r="X57" s="47"/>
      <c r="Y57" s="47"/>
      <c r="Z57" s="47"/>
      <c r="AA57" s="47"/>
      <c r="AB57" s="47"/>
      <c r="AC57" s="47"/>
      <c r="AD57" s="47"/>
      <c r="AE57" s="47"/>
      <c r="AF57" s="47"/>
      <c r="AG57" s="47"/>
      <c r="AH57" s="47"/>
      <c r="AI57" s="47"/>
      <c r="AJ57" s="47"/>
      <c r="AK57" s="47"/>
      <c r="AL57" s="47"/>
      <c r="AM57" s="47"/>
      <c r="AN57" s="47"/>
      <c r="AO57" s="47"/>
      <c r="AP57" s="47"/>
      <c r="AQ57" s="47"/>
    </row>
    <row r="58" spans="1:43" s="47" customFormat="1" ht="42" customHeight="1">
      <c r="B58" s="151">
        <v>48</v>
      </c>
      <c r="C58" s="152" t="s">
        <v>238</v>
      </c>
      <c r="D58" s="171">
        <v>15382.35967</v>
      </c>
      <c r="E58" s="172">
        <v>94.53</v>
      </c>
      <c r="F58" s="172">
        <v>0</v>
      </c>
      <c r="G58" s="172">
        <v>0</v>
      </c>
      <c r="H58" s="172">
        <v>3.34</v>
      </c>
      <c r="I58" s="172">
        <v>2.129999999999999</v>
      </c>
      <c r="J58" s="173">
        <v>4.9000000000000004</v>
      </c>
      <c r="K58" s="40">
        <f t="shared" si="15"/>
        <v>0.6338177145360181</v>
      </c>
      <c r="L58" s="40">
        <f t="shared" si="16"/>
        <v>0</v>
      </c>
      <c r="M58" s="40">
        <f t="shared" si="17"/>
        <v>0</v>
      </c>
      <c r="N58" s="40">
        <f t="shared" si="18"/>
        <v>2.2394490284039989E-2</v>
      </c>
      <c r="O58" s="40">
        <f t="shared" si="19"/>
        <v>1.428151625898358E-2</v>
      </c>
    </row>
    <row r="59" spans="1:43" s="49" customFormat="1" ht="42" customHeight="1">
      <c r="A59" s="47"/>
      <c r="B59" s="149">
        <v>49</v>
      </c>
      <c r="C59" s="150" t="s">
        <v>315</v>
      </c>
      <c r="D59" s="168">
        <v>6860.789006</v>
      </c>
      <c r="E59" s="169">
        <v>94.2</v>
      </c>
      <c r="F59" s="169">
        <v>0</v>
      </c>
      <c r="G59" s="169">
        <v>0.62</v>
      </c>
      <c r="H59" s="169">
        <v>0.71</v>
      </c>
      <c r="I59" s="169">
        <v>4.4699999999999971</v>
      </c>
      <c r="J59" s="170">
        <v>2.86</v>
      </c>
      <c r="K59" s="40">
        <f t="shared" si="15"/>
        <v>0.28170640383038154</v>
      </c>
      <c r="L59" s="40">
        <f t="shared" si="16"/>
        <v>0</v>
      </c>
      <c r="M59" s="40">
        <f t="shared" si="17"/>
        <v>1.8541185814738488E-3</v>
      </c>
      <c r="N59" s="40">
        <f t="shared" si="18"/>
        <v>2.1232648271716655E-3</v>
      </c>
      <c r="O59" s="40">
        <f t="shared" si="19"/>
        <v>1.3367596869658223E-2</v>
      </c>
      <c r="P59" s="47"/>
      <c r="Q59" s="47"/>
      <c r="R59" s="47"/>
      <c r="S59" s="47"/>
      <c r="T59" s="47"/>
      <c r="U59" s="47"/>
      <c r="V59" s="47"/>
      <c r="W59" s="47"/>
      <c r="X59" s="47"/>
      <c r="Y59" s="47"/>
      <c r="Z59" s="47"/>
      <c r="AA59" s="47"/>
      <c r="AB59" s="47"/>
      <c r="AC59" s="47"/>
      <c r="AD59" s="47"/>
      <c r="AE59" s="47"/>
      <c r="AF59" s="47"/>
      <c r="AG59" s="47"/>
      <c r="AH59" s="47"/>
      <c r="AI59" s="47"/>
      <c r="AJ59" s="47"/>
      <c r="AK59" s="47"/>
      <c r="AL59" s="47"/>
      <c r="AM59" s="47"/>
      <c r="AN59" s="47"/>
      <c r="AO59" s="47"/>
      <c r="AP59" s="47"/>
      <c r="AQ59" s="47"/>
    </row>
    <row r="60" spans="1:43" s="47" customFormat="1" ht="42" customHeight="1">
      <c r="B60" s="151">
        <v>50</v>
      </c>
      <c r="C60" s="152" t="s">
        <v>325</v>
      </c>
      <c r="D60" s="171">
        <v>20576.754831999999</v>
      </c>
      <c r="E60" s="172">
        <v>93.77</v>
      </c>
      <c r="F60" s="172">
        <v>3.61</v>
      </c>
      <c r="G60" s="172">
        <v>0</v>
      </c>
      <c r="H60" s="172">
        <v>0.82</v>
      </c>
      <c r="I60" s="174">
        <v>1.8000000000000043</v>
      </c>
      <c r="J60" s="173">
        <v>2.6</v>
      </c>
      <c r="K60" s="40">
        <f t="shared" si="15"/>
        <v>0.84103206220453097</v>
      </c>
      <c r="L60" s="40">
        <f t="shared" si="16"/>
        <v>3.2378433876062249E-2</v>
      </c>
      <c r="M60" s="40">
        <f t="shared" si="17"/>
        <v>0</v>
      </c>
      <c r="N60" s="40">
        <f t="shared" si="18"/>
        <v>7.3546581103520895E-3</v>
      </c>
      <c r="O60" s="40">
        <f t="shared" si="19"/>
        <v>1.6144371461748526E-2</v>
      </c>
    </row>
    <row r="61" spans="1:43" s="49" customFormat="1" ht="42" customHeight="1">
      <c r="A61" s="47"/>
      <c r="B61" s="149">
        <v>51</v>
      </c>
      <c r="C61" s="150" t="s">
        <v>303</v>
      </c>
      <c r="D61" s="168">
        <v>96260.753744999995</v>
      </c>
      <c r="E61" s="169">
        <v>93.64</v>
      </c>
      <c r="F61" s="169">
        <v>1.7</v>
      </c>
      <c r="G61" s="169">
        <v>0</v>
      </c>
      <c r="H61" s="169">
        <v>0</v>
      </c>
      <c r="I61" s="169">
        <v>4.6599999999999993</v>
      </c>
      <c r="J61" s="170">
        <v>3.08</v>
      </c>
      <c r="K61" s="40">
        <f t="shared" si="15"/>
        <v>3.9290035065547486</v>
      </c>
      <c r="L61" s="40">
        <f t="shared" si="16"/>
        <v>7.1329623677307483E-2</v>
      </c>
      <c r="M61" s="40">
        <f t="shared" si="17"/>
        <v>0</v>
      </c>
      <c r="N61" s="40">
        <f t="shared" si="18"/>
        <v>0</v>
      </c>
      <c r="O61" s="40">
        <f t="shared" si="19"/>
        <v>0.19552708608014871</v>
      </c>
      <c r="P61" s="47"/>
      <c r="Q61" s="47"/>
      <c r="R61" s="47"/>
      <c r="S61" s="47"/>
      <c r="T61" s="47"/>
      <c r="U61" s="47"/>
      <c r="V61" s="47"/>
      <c r="W61" s="47"/>
      <c r="X61" s="47"/>
      <c r="Y61" s="47"/>
      <c r="Z61" s="47"/>
      <c r="AA61" s="47"/>
      <c r="AB61" s="47"/>
      <c r="AC61" s="47"/>
      <c r="AD61" s="47"/>
      <c r="AE61" s="47"/>
      <c r="AF61" s="47"/>
      <c r="AG61" s="47"/>
      <c r="AH61" s="47"/>
      <c r="AI61" s="47"/>
      <c r="AJ61" s="47"/>
      <c r="AK61" s="47"/>
      <c r="AL61" s="47"/>
      <c r="AM61" s="47"/>
      <c r="AN61" s="47"/>
      <c r="AO61" s="47"/>
      <c r="AP61" s="47"/>
      <c r="AQ61" s="47"/>
    </row>
    <row r="62" spans="1:43" s="47" customFormat="1" ht="42" customHeight="1">
      <c r="B62" s="151">
        <v>52</v>
      </c>
      <c r="C62" s="152" t="s">
        <v>322</v>
      </c>
      <c r="D62" s="171">
        <v>8843.3623349999998</v>
      </c>
      <c r="E62" s="172">
        <v>93.53</v>
      </c>
      <c r="F62" s="172">
        <v>0</v>
      </c>
      <c r="G62" s="172">
        <v>2.42</v>
      </c>
      <c r="H62" s="172">
        <v>0.19</v>
      </c>
      <c r="I62" s="172">
        <v>3.859999999999999</v>
      </c>
      <c r="J62" s="173">
        <v>4.22</v>
      </c>
      <c r="K62" s="40">
        <f t="shared" si="15"/>
        <v>0.36052891973466383</v>
      </c>
      <c r="L62" s="40">
        <f t="shared" si="16"/>
        <v>0</v>
      </c>
      <c r="M62" s="40">
        <f t="shared" si="17"/>
        <v>9.3283436946208324E-3</v>
      </c>
      <c r="N62" s="40">
        <f t="shared" si="18"/>
        <v>7.3239062065204882E-4</v>
      </c>
      <c r="O62" s="40">
        <f t="shared" si="19"/>
        <v>1.4879093661667933E-2</v>
      </c>
    </row>
    <row r="63" spans="1:43" s="49" customFormat="1" ht="42" customHeight="1">
      <c r="A63" s="47"/>
      <c r="B63" s="149">
        <v>53</v>
      </c>
      <c r="C63" s="150" t="s">
        <v>268</v>
      </c>
      <c r="D63" s="168">
        <v>8041.7838689999999</v>
      </c>
      <c r="E63" s="169">
        <v>93.29</v>
      </c>
      <c r="F63" s="169">
        <v>0</v>
      </c>
      <c r="G63" s="169">
        <v>0</v>
      </c>
      <c r="H63" s="169">
        <v>4.32</v>
      </c>
      <c r="I63" s="169">
        <v>2.3899999999999935</v>
      </c>
      <c r="J63" s="170">
        <v>0</v>
      </c>
      <c r="K63" s="40">
        <f t="shared" si="15"/>
        <v>0.32700865193855855</v>
      </c>
      <c r="L63" s="40">
        <f t="shared" si="16"/>
        <v>0</v>
      </c>
      <c r="M63" s="40">
        <f t="shared" si="17"/>
        <v>0</v>
      </c>
      <c r="N63" s="40">
        <f t="shared" si="18"/>
        <v>1.5142859645991779E-2</v>
      </c>
      <c r="O63" s="40">
        <f t="shared" si="19"/>
        <v>8.3776468874815404E-3</v>
      </c>
      <c r="P63" s="47"/>
      <c r="Q63" s="47"/>
      <c r="R63" s="47"/>
      <c r="S63" s="47"/>
      <c r="T63" s="47"/>
      <c r="U63" s="47"/>
      <c r="V63" s="47"/>
      <c r="W63" s="47"/>
      <c r="X63" s="47"/>
      <c r="Y63" s="47"/>
      <c r="Z63" s="47"/>
      <c r="AA63" s="47"/>
      <c r="AB63" s="47"/>
      <c r="AC63" s="47"/>
      <c r="AD63" s="47"/>
      <c r="AE63" s="47"/>
      <c r="AF63" s="47"/>
      <c r="AG63" s="47"/>
      <c r="AH63" s="47"/>
      <c r="AI63" s="47"/>
      <c r="AJ63" s="47"/>
      <c r="AK63" s="47"/>
      <c r="AL63" s="47"/>
      <c r="AM63" s="47"/>
      <c r="AN63" s="47"/>
      <c r="AO63" s="47"/>
      <c r="AP63" s="47"/>
      <c r="AQ63" s="47"/>
    </row>
    <row r="64" spans="1:43" s="47" customFormat="1" ht="42" customHeight="1">
      <c r="B64" s="151">
        <v>54</v>
      </c>
      <c r="C64" s="152" t="s">
        <v>184</v>
      </c>
      <c r="D64" s="171">
        <v>10324.550789999999</v>
      </c>
      <c r="E64" s="172">
        <v>93.15</v>
      </c>
      <c r="F64" s="172">
        <v>3.83</v>
      </c>
      <c r="G64" s="172">
        <v>0</v>
      </c>
      <c r="H64" s="172">
        <v>0.6</v>
      </c>
      <c r="I64" s="172">
        <v>2.4199999999999942</v>
      </c>
      <c r="J64" s="173">
        <v>2.31</v>
      </c>
      <c r="K64" s="40">
        <f t="shared" si="15"/>
        <v>0.4192043472051501</v>
      </c>
      <c r="L64" s="40">
        <f t="shared" si="16"/>
        <v>1.7236206653738321E-2</v>
      </c>
      <c r="M64" s="40">
        <f t="shared" si="17"/>
        <v>0</v>
      </c>
      <c r="N64" s="40">
        <f t="shared" si="18"/>
        <v>2.7001890319172301E-3</v>
      </c>
      <c r="O64" s="40">
        <f t="shared" si="19"/>
        <v>1.0890762428732803E-2</v>
      </c>
    </row>
    <row r="65" spans="1:43" s="49" customFormat="1" ht="42" customHeight="1">
      <c r="A65" s="47"/>
      <c r="B65" s="149">
        <v>55</v>
      </c>
      <c r="C65" s="150" t="s">
        <v>191</v>
      </c>
      <c r="D65" s="168">
        <v>10971.676218000001</v>
      </c>
      <c r="E65" s="169">
        <v>93.09</v>
      </c>
      <c r="F65" s="169">
        <v>0</v>
      </c>
      <c r="G65" s="169">
        <v>0.45</v>
      </c>
      <c r="H65" s="169">
        <v>0.45</v>
      </c>
      <c r="I65" s="180">
        <v>6.0099999999999962</v>
      </c>
      <c r="J65" s="170">
        <v>5.4</v>
      </c>
      <c r="K65" s="40">
        <f t="shared" si="15"/>
        <v>0.4451924253388656</v>
      </c>
      <c r="L65" s="40">
        <f t="shared" si="16"/>
        <v>0</v>
      </c>
      <c r="M65" s="40">
        <f t="shared" si="17"/>
        <v>2.1520742443064725E-3</v>
      </c>
      <c r="N65" s="40">
        <f t="shared" si="18"/>
        <v>2.1520742443064725E-3</v>
      </c>
      <c r="O65" s="40">
        <f t="shared" si="19"/>
        <v>2.8742147129515314E-2</v>
      </c>
      <c r="P65" s="47"/>
      <c r="Q65" s="47"/>
      <c r="R65" s="47"/>
      <c r="S65" s="47"/>
      <c r="T65" s="47"/>
      <c r="U65" s="47"/>
      <c r="V65" s="47"/>
      <c r="W65" s="47"/>
      <c r="X65" s="47"/>
      <c r="Y65" s="47"/>
      <c r="Z65" s="47"/>
      <c r="AA65" s="47"/>
      <c r="AB65" s="47"/>
      <c r="AC65" s="47"/>
      <c r="AD65" s="47"/>
      <c r="AE65" s="47"/>
      <c r="AF65" s="47"/>
      <c r="AG65" s="47"/>
      <c r="AH65" s="47"/>
      <c r="AI65" s="47"/>
      <c r="AJ65" s="47"/>
      <c r="AK65" s="47"/>
      <c r="AL65" s="47"/>
      <c r="AM65" s="47"/>
      <c r="AN65" s="47"/>
      <c r="AO65" s="47"/>
      <c r="AP65" s="47"/>
      <c r="AQ65" s="47"/>
    </row>
    <row r="66" spans="1:43" s="47" customFormat="1" ht="42" customHeight="1">
      <c r="B66" s="151">
        <v>56</v>
      </c>
      <c r="C66" s="152" t="s">
        <v>297</v>
      </c>
      <c r="D66" s="171">
        <v>4843.9520069999999</v>
      </c>
      <c r="E66" s="172">
        <v>92.97</v>
      </c>
      <c r="F66" s="172">
        <v>2.66</v>
      </c>
      <c r="G66" s="172">
        <v>1.2</v>
      </c>
      <c r="H66" s="172">
        <v>0</v>
      </c>
      <c r="I66" s="174">
        <v>3.1700000000000008</v>
      </c>
      <c r="J66" s="173">
        <v>3.79</v>
      </c>
      <c r="K66" s="40">
        <f t="shared" si="15"/>
        <v>0.19629734061905671</v>
      </c>
      <c r="L66" s="40">
        <f t="shared" si="16"/>
        <v>5.6163378083972345E-3</v>
      </c>
      <c r="M66" s="40">
        <f t="shared" si="17"/>
        <v>2.5336862293521356E-3</v>
      </c>
      <c r="N66" s="40">
        <f t="shared" si="18"/>
        <v>0</v>
      </c>
      <c r="O66" s="40">
        <f t="shared" si="19"/>
        <v>6.693154455871893E-3</v>
      </c>
    </row>
    <row r="67" spans="1:43" s="49" customFormat="1" ht="42" customHeight="1">
      <c r="A67" s="47"/>
      <c r="B67" s="149">
        <v>57</v>
      </c>
      <c r="C67" s="150" t="s">
        <v>251</v>
      </c>
      <c r="D67" s="168">
        <v>59475.822375999996</v>
      </c>
      <c r="E67" s="169">
        <v>92.63</v>
      </c>
      <c r="F67" s="169">
        <v>0.18</v>
      </c>
      <c r="G67" s="169">
        <v>2.61</v>
      </c>
      <c r="H67" s="169">
        <v>1.17</v>
      </c>
      <c r="I67" s="169">
        <v>3.4100000000000055</v>
      </c>
      <c r="J67" s="170">
        <v>1.08</v>
      </c>
      <c r="K67" s="40">
        <f t="shared" si="15"/>
        <v>2.4013964994476815</v>
      </c>
      <c r="L67" s="40">
        <f t="shared" si="16"/>
        <v>4.6664295573851091E-3</v>
      </c>
      <c r="M67" s="40">
        <f t="shared" si="17"/>
        <v>6.7663228582084081E-2</v>
      </c>
      <c r="N67" s="40">
        <f t="shared" si="18"/>
        <v>3.0331792123003208E-2</v>
      </c>
      <c r="O67" s="40">
        <f t="shared" si="19"/>
        <v>8.8402915503795823E-2</v>
      </c>
      <c r="P67" s="47"/>
      <c r="Q67" s="47"/>
      <c r="R67" s="47"/>
      <c r="S67" s="47"/>
      <c r="T67" s="47"/>
      <c r="U67" s="47"/>
      <c r="V67" s="47"/>
      <c r="W67" s="47"/>
      <c r="X67" s="47"/>
      <c r="Y67" s="47"/>
      <c r="Z67" s="47"/>
      <c r="AA67" s="47"/>
      <c r="AB67" s="47"/>
      <c r="AC67" s="47"/>
      <c r="AD67" s="47"/>
      <c r="AE67" s="47"/>
      <c r="AF67" s="47"/>
      <c r="AG67" s="47"/>
      <c r="AH67" s="47"/>
      <c r="AI67" s="47"/>
      <c r="AJ67" s="47"/>
      <c r="AK67" s="47"/>
      <c r="AL67" s="47"/>
      <c r="AM67" s="47"/>
      <c r="AN67" s="47"/>
      <c r="AO67" s="47"/>
      <c r="AP67" s="47"/>
      <c r="AQ67" s="47"/>
    </row>
    <row r="68" spans="1:43" s="47" customFormat="1" ht="42" customHeight="1">
      <c r="B68" s="151">
        <v>58</v>
      </c>
      <c r="C68" s="152" t="s">
        <v>296</v>
      </c>
      <c r="D68" s="171">
        <v>60226.439469999998</v>
      </c>
      <c r="E68" s="172">
        <v>91.85</v>
      </c>
      <c r="F68" s="172">
        <v>0</v>
      </c>
      <c r="G68" s="172">
        <v>6.25</v>
      </c>
      <c r="H68" s="172">
        <v>0.08</v>
      </c>
      <c r="I68" s="172">
        <v>1.8200000000000056</v>
      </c>
      <c r="J68" s="173">
        <v>1.35</v>
      </c>
      <c r="K68" s="40">
        <f t="shared" si="15"/>
        <v>2.4112270268293647</v>
      </c>
      <c r="L68" s="40">
        <f t="shared" si="16"/>
        <v>0</v>
      </c>
      <c r="M68" s="40">
        <f t="shared" si="17"/>
        <v>0.16407369534767044</v>
      </c>
      <c r="N68" s="40">
        <f t="shared" si="18"/>
        <v>2.1001433004501817E-3</v>
      </c>
      <c r="O68" s="40">
        <f t="shared" si="19"/>
        <v>4.7778260085241782E-2</v>
      </c>
    </row>
    <row r="69" spans="1:43" s="49" customFormat="1" ht="42" customHeight="1">
      <c r="A69" s="47"/>
      <c r="B69" s="149">
        <v>59</v>
      </c>
      <c r="C69" s="150" t="s">
        <v>172</v>
      </c>
      <c r="D69" s="168">
        <v>35559.389772000002</v>
      </c>
      <c r="E69" s="169">
        <v>91.16</v>
      </c>
      <c r="F69" s="169">
        <v>0</v>
      </c>
      <c r="G69" s="169">
        <v>0</v>
      </c>
      <c r="H69" s="169">
        <v>5.9</v>
      </c>
      <c r="I69" s="180">
        <v>2.9400000000000031</v>
      </c>
      <c r="J69" s="170">
        <v>19.73</v>
      </c>
      <c r="K69" s="40">
        <f t="shared" si="15"/>
        <v>1.412961633249783</v>
      </c>
      <c r="L69" s="40">
        <f t="shared" si="16"/>
        <v>0</v>
      </c>
      <c r="M69" s="40">
        <f t="shared" si="17"/>
        <v>0</v>
      </c>
      <c r="N69" s="40">
        <f t="shared" si="18"/>
        <v>9.1448811278781475E-2</v>
      </c>
      <c r="O69" s="40">
        <f t="shared" si="19"/>
        <v>4.5569407654172514E-2</v>
      </c>
      <c r="P69" s="47"/>
      <c r="Q69" s="47"/>
      <c r="R69" s="47"/>
      <c r="S69" s="47"/>
      <c r="T69" s="47"/>
      <c r="U69" s="47"/>
      <c r="V69" s="47"/>
      <c r="W69" s="47"/>
      <c r="X69" s="47"/>
      <c r="Y69" s="47"/>
      <c r="Z69" s="47"/>
      <c r="AA69" s="47"/>
      <c r="AB69" s="47"/>
      <c r="AC69" s="47"/>
      <c r="AD69" s="47"/>
      <c r="AE69" s="47"/>
      <c r="AF69" s="47"/>
      <c r="AG69" s="47"/>
      <c r="AH69" s="47"/>
      <c r="AI69" s="47"/>
      <c r="AJ69" s="47"/>
      <c r="AK69" s="47"/>
      <c r="AL69" s="47"/>
      <c r="AM69" s="47"/>
      <c r="AN69" s="47"/>
      <c r="AO69" s="47"/>
      <c r="AP69" s="47"/>
      <c r="AQ69" s="47"/>
    </row>
    <row r="70" spans="1:43" s="47" customFormat="1" ht="42" customHeight="1">
      <c r="B70" s="151">
        <v>60</v>
      </c>
      <c r="C70" s="152" t="s">
        <v>244</v>
      </c>
      <c r="D70" s="171">
        <v>6857.1893689999997</v>
      </c>
      <c r="E70" s="172">
        <v>90.89</v>
      </c>
      <c r="F70" s="172">
        <v>2.2799999999999998</v>
      </c>
      <c r="G70" s="172">
        <v>0</v>
      </c>
      <c r="H70" s="172">
        <v>0.11</v>
      </c>
      <c r="I70" s="172">
        <v>6.72</v>
      </c>
      <c r="J70" s="173">
        <v>26.84</v>
      </c>
      <c r="K70" s="40">
        <f t="shared" si="15"/>
        <v>0.27166519413805085</v>
      </c>
      <c r="L70" s="40">
        <f t="shared" si="16"/>
        <v>6.814794175759223E-3</v>
      </c>
      <c r="M70" s="40">
        <f t="shared" si="17"/>
        <v>0</v>
      </c>
      <c r="N70" s="40">
        <f t="shared" si="18"/>
        <v>3.2878392953224325E-4</v>
      </c>
      <c r="O70" s="40">
        <f t="shared" si="19"/>
        <v>2.0085709149606133E-2</v>
      </c>
    </row>
    <row r="71" spans="1:43" s="49" customFormat="1" ht="42" customHeight="1">
      <c r="A71" s="47"/>
      <c r="B71" s="149">
        <v>61</v>
      </c>
      <c r="C71" s="150" t="s">
        <v>223</v>
      </c>
      <c r="D71" s="168">
        <v>38166.313436999997</v>
      </c>
      <c r="E71" s="169">
        <v>90.74</v>
      </c>
      <c r="F71" s="169">
        <v>4.49</v>
      </c>
      <c r="G71" s="169">
        <v>0</v>
      </c>
      <c r="H71" s="169">
        <v>0.92</v>
      </c>
      <c r="I71" s="169">
        <v>3.850000000000005</v>
      </c>
      <c r="J71" s="170">
        <v>0.31</v>
      </c>
      <c r="K71" s="40">
        <f t="shared" si="15"/>
        <v>1.509561256321803</v>
      </c>
      <c r="L71" s="40">
        <f t="shared" si="16"/>
        <v>7.4696165317223909E-2</v>
      </c>
      <c r="M71" s="40">
        <f t="shared" si="17"/>
        <v>0</v>
      </c>
      <c r="N71" s="40">
        <f t="shared" si="18"/>
        <v>1.5305227637382179E-2</v>
      </c>
      <c r="O71" s="40">
        <f t="shared" si="19"/>
        <v>6.4049050439045074E-2</v>
      </c>
      <c r="P71" s="47"/>
      <c r="Q71" s="47"/>
      <c r="R71" s="47"/>
      <c r="S71" s="47"/>
      <c r="T71" s="47"/>
      <c r="U71" s="47"/>
      <c r="V71" s="47"/>
      <c r="W71" s="47"/>
      <c r="X71" s="47"/>
      <c r="Y71" s="47"/>
      <c r="Z71" s="47"/>
      <c r="AA71" s="47"/>
      <c r="AB71" s="47"/>
      <c r="AC71" s="47"/>
      <c r="AD71" s="47"/>
      <c r="AE71" s="47"/>
      <c r="AF71" s="47"/>
      <c r="AG71" s="47"/>
      <c r="AH71" s="47"/>
      <c r="AI71" s="47"/>
      <c r="AJ71" s="47"/>
      <c r="AK71" s="47"/>
      <c r="AL71" s="47"/>
      <c r="AM71" s="47"/>
      <c r="AN71" s="47"/>
      <c r="AO71" s="47"/>
      <c r="AP71" s="47"/>
      <c r="AQ71" s="47"/>
    </row>
    <row r="72" spans="1:43" s="47" customFormat="1" ht="42" customHeight="1">
      <c r="B72" s="151">
        <v>62</v>
      </c>
      <c r="C72" s="152" t="s">
        <v>295</v>
      </c>
      <c r="D72" s="171">
        <v>10321.411644</v>
      </c>
      <c r="E72" s="172">
        <v>90.61</v>
      </c>
      <c r="F72" s="172">
        <v>0</v>
      </c>
      <c r="G72" s="172">
        <v>0.1</v>
      </c>
      <c r="H72" s="172">
        <v>0.98</v>
      </c>
      <c r="I72" s="174">
        <v>8.31</v>
      </c>
      <c r="J72" s="173">
        <v>6.21</v>
      </c>
      <c r="K72" s="40">
        <f t="shared" si="15"/>
        <v>0.40764956475280101</v>
      </c>
      <c r="L72" s="40">
        <f t="shared" si="16"/>
        <v>0</v>
      </c>
      <c r="M72" s="40">
        <f t="shared" si="17"/>
        <v>4.4989467470786998E-4</v>
      </c>
      <c r="N72" s="40">
        <f t="shared" si="18"/>
        <v>4.4089678121371255E-3</v>
      </c>
      <c r="O72" s="40">
        <f t="shared" si="19"/>
        <v>3.7386247468223999E-2</v>
      </c>
    </row>
    <row r="73" spans="1:43" s="49" customFormat="1" ht="42" customHeight="1">
      <c r="A73" s="47"/>
      <c r="B73" s="149">
        <v>63</v>
      </c>
      <c r="C73" s="150" t="s">
        <v>293</v>
      </c>
      <c r="D73" s="168">
        <v>807671.08532499999</v>
      </c>
      <c r="E73" s="169">
        <v>90.36</v>
      </c>
      <c r="F73" s="169">
        <v>0</v>
      </c>
      <c r="G73" s="169">
        <v>0</v>
      </c>
      <c r="H73" s="169">
        <v>3.12</v>
      </c>
      <c r="I73" s="180">
        <v>6.5200000000000005</v>
      </c>
      <c r="J73" s="170">
        <v>2.5499999999999998</v>
      </c>
      <c r="K73" s="40">
        <f t="shared" si="15"/>
        <v>31.811380111607004</v>
      </c>
      <c r="L73" s="40">
        <f t="shared" si="16"/>
        <v>0</v>
      </c>
      <c r="M73" s="40">
        <f t="shared" si="17"/>
        <v>0</v>
      </c>
      <c r="N73" s="40">
        <f t="shared" si="18"/>
        <v>1.0984009069080771</v>
      </c>
      <c r="O73" s="40">
        <f t="shared" si="19"/>
        <v>2.2953762541796996</v>
      </c>
      <c r="P73" s="47"/>
      <c r="Q73" s="47"/>
      <c r="R73" s="47"/>
      <c r="S73" s="47"/>
      <c r="T73" s="47"/>
      <c r="U73" s="47"/>
      <c r="V73" s="47"/>
      <c r="W73" s="47"/>
      <c r="X73" s="47"/>
      <c r="Y73" s="47"/>
      <c r="Z73" s="47"/>
      <c r="AA73" s="47"/>
      <c r="AB73" s="47"/>
      <c r="AC73" s="47"/>
      <c r="AD73" s="47"/>
      <c r="AE73" s="47"/>
      <c r="AF73" s="47"/>
      <c r="AG73" s="47"/>
      <c r="AH73" s="47"/>
      <c r="AI73" s="47"/>
      <c r="AJ73" s="47"/>
      <c r="AK73" s="47"/>
      <c r="AL73" s="47"/>
      <c r="AM73" s="47"/>
      <c r="AN73" s="47"/>
      <c r="AO73" s="47"/>
      <c r="AP73" s="47"/>
      <c r="AQ73" s="47"/>
    </row>
    <row r="74" spans="1:43" s="47" customFormat="1" ht="42" customHeight="1">
      <c r="B74" s="151">
        <v>64</v>
      </c>
      <c r="C74" s="152" t="s">
        <v>307</v>
      </c>
      <c r="D74" s="171">
        <v>65277.760449000001</v>
      </c>
      <c r="E74" s="172">
        <v>90.06</v>
      </c>
      <c r="F74" s="172">
        <v>7.77</v>
      </c>
      <c r="G74" s="172">
        <v>0.41</v>
      </c>
      <c r="H74" s="172">
        <v>0.02</v>
      </c>
      <c r="I74" s="172">
        <v>1.7399999999999982</v>
      </c>
      <c r="J74" s="173">
        <v>3.52</v>
      </c>
      <c r="K74" s="40">
        <f t="shared" si="15"/>
        <v>2.5625299043306642</v>
      </c>
      <c r="L74" s="40">
        <f t="shared" si="16"/>
        <v>0.22108435883465755</v>
      </c>
      <c r="M74" s="40">
        <f t="shared" si="17"/>
        <v>1.1665970028598403E-2</v>
      </c>
      <c r="N74" s="40">
        <f t="shared" si="18"/>
        <v>5.690717087121173E-4</v>
      </c>
      <c r="O74" s="40">
        <f t="shared" si="19"/>
        <v>4.9509238657954154E-2</v>
      </c>
    </row>
    <row r="75" spans="1:43" s="49" customFormat="1" ht="42" customHeight="1">
      <c r="A75" s="47"/>
      <c r="B75" s="149">
        <v>65</v>
      </c>
      <c r="C75" s="150" t="s">
        <v>323</v>
      </c>
      <c r="D75" s="168">
        <v>12564.37866</v>
      </c>
      <c r="E75" s="169">
        <v>89.73</v>
      </c>
      <c r="F75" s="169">
        <v>4.7</v>
      </c>
      <c r="G75" s="169">
        <v>1.25</v>
      </c>
      <c r="H75" s="169">
        <v>0</v>
      </c>
      <c r="I75" s="180">
        <v>4.3199999999999958</v>
      </c>
      <c r="J75" s="170">
        <v>1.64</v>
      </c>
      <c r="K75" s="40">
        <f t="shared" si="15"/>
        <v>0.49141729571900072</v>
      </c>
      <c r="L75" s="40">
        <f t="shared" si="16"/>
        <v>2.574012359165612E-2</v>
      </c>
      <c r="M75" s="40">
        <f t="shared" si="17"/>
        <v>6.8457775509723718E-3</v>
      </c>
      <c r="N75" s="40">
        <f t="shared" si="18"/>
        <v>0</v>
      </c>
      <c r="O75" s="40">
        <f t="shared" si="19"/>
        <v>2.3659007216160495E-2</v>
      </c>
      <c r="P75" s="47"/>
      <c r="Q75" s="47"/>
      <c r="R75" s="47"/>
      <c r="S75" s="47"/>
      <c r="T75" s="47"/>
      <c r="U75" s="47"/>
      <c r="V75" s="47"/>
      <c r="W75" s="47"/>
      <c r="X75" s="47"/>
      <c r="Y75" s="47"/>
      <c r="Z75" s="47"/>
      <c r="AA75" s="47"/>
      <c r="AB75" s="47"/>
      <c r="AC75" s="47"/>
      <c r="AD75" s="47"/>
      <c r="AE75" s="47"/>
      <c r="AF75" s="47"/>
      <c r="AG75" s="47"/>
      <c r="AH75" s="47"/>
      <c r="AI75" s="47"/>
      <c r="AJ75" s="47"/>
      <c r="AK75" s="47"/>
      <c r="AL75" s="47"/>
      <c r="AM75" s="47"/>
      <c r="AN75" s="47"/>
      <c r="AO75" s="47"/>
      <c r="AP75" s="47"/>
      <c r="AQ75" s="47"/>
    </row>
    <row r="76" spans="1:43" s="47" customFormat="1" ht="42" customHeight="1">
      <c r="B76" s="151">
        <v>66</v>
      </c>
      <c r="C76" s="152" t="s">
        <v>218</v>
      </c>
      <c r="D76" s="171">
        <v>32549.082072000001</v>
      </c>
      <c r="E76" s="172">
        <v>89.32</v>
      </c>
      <c r="F76" s="172">
        <v>0</v>
      </c>
      <c r="G76" s="172">
        <v>8.9600000000000009</v>
      </c>
      <c r="H76" s="172">
        <v>0</v>
      </c>
      <c r="I76" s="174">
        <v>1.720000000000006</v>
      </c>
      <c r="J76" s="173">
        <v>16.98</v>
      </c>
      <c r="K76" s="40">
        <f t="shared" si="15"/>
        <v>1.2672409931683946</v>
      </c>
      <c r="L76" s="40">
        <f t="shared" si="16"/>
        <v>0</v>
      </c>
      <c r="M76" s="40">
        <f t="shared" si="17"/>
        <v>0.12712135354667281</v>
      </c>
      <c r="N76" s="40">
        <f t="shared" si="18"/>
        <v>0</v>
      </c>
      <c r="O76" s="40">
        <f t="shared" si="19"/>
        <v>2.4402759832620313E-2</v>
      </c>
    </row>
    <row r="77" spans="1:43" s="49" customFormat="1" ht="42" customHeight="1">
      <c r="A77" s="47"/>
      <c r="B77" s="149">
        <v>67</v>
      </c>
      <c r="C77" s="150" t="s">
        <v>314</v>
      </c>
      <c r="D77" s="168">
        <v>11770.378635999999</v>
      </c>
      <c r="E77" s="169">
        <v>88.25</v>
      </c>
      <c r="F77" s="169">
        <v>7.38</v>
      </c>
      <c r="G77" s="169">
        <v>0.31</v>
      </c>
      <c r="H77" s="169">
        <v>0.37</v>
      </c>
      <c r="I77" s="169">
        <v>3.6900000000000004</v>
      </c>
      <c r="J77" s="170">
        <v>42.37</v>
      </c>
      <c r="K77" s="40">
        <f t="shared" si="15"/>
        <v>0.45276922628132704</v>
      </c>
      <c r="L77" s="40">
        <f t="shared" si="16"/>
        <v>3.7863307534914376E-2</v>
      </c>
      <c r="M77" s="40">
        <f t="shared" si="17"/>
        <v>1.5904641376454547E-3</v>
      </c>
      <c r="N77" s="40">
        <f t="shared" si="18"/>
        <v>1.8982959062219943E-3</v>
      </c>
      <c r="O77" s="40">
        <f t="shared" si="19"/>
        <v>1.8931653767457188E-2</v>
      </c>
      <c r="P77" s="47"/>
      <c r="Q77" s="47"/>
      <c r="R77" s="47"/>
      <c r="S77" s="47"/>
      <c r="T77" s="47"/>
      <c r="U77" s="47"/>
      <c r="V77" s="47"/>
      <c r="W77" s="47"/>
      <c r="X77" s="47"/>
      <c r="Y77" s="47"/>
      <c r="Z77" s="47"/>
      <c r="AA77" s="47"/>
      <c r="AB77" s="47"/>
      <c r="AC77" s="47"/>
      <c r="AD77" s="47"/>
      <c r="AE77" s="47"/>
      <c r="AF77" s="47"/>
      <c r="AG77" s="47"/>
      <c r="AH77" s="47"/>
      <c r="AI77" s="47"/>
      <c r="AJ77" s="47"/>
      <c r="AK77" s="47"/>
      <c r="AL77" s="47"/>
      <c r="AM77" s="47"/>
      <c r="AN77" s="47"/>
      <c r="AO77" s="47"/>
      <c r="AP77" s="47"/>
      <c r="AQ77" s="47"/>
    </row>
    <row r="78" spans="1:43" s="47" customFormat="1" ht="42" customHeight="1">
      <c r="B78" s="151">
        <v>68</v>
      </c>
      <c r="C78" s="152" t="s">
        <v>312</v>
      </c>
      <c r="D78" s="171">
        <v>72897.108959999998</v>
      </c>
      <c r="E78" s="172">
        <v>87.88</v>
      </c>
      <c r="F78" s="172">
        <v>1.2</v>
      </c>
      <c r="G78" s="172">
        <v>1.62</v>
      </c>
      <c r="H78" s="172">
        <v>4.9800000000000004</v>
      </c>
      <c r="I78" s="172">
        <v>4.3200000000000038</v>
      </c>
      <c r="J78" s="173">
        <v>3.17</v>
      </c>
      <c r="K78" s="40">
        <f t="shared" si="15"/>
        <v>2.792364490121455</v>
      </c>
      <c r="L78" s="40">
        <f t="shared" si="16"/>
        <v>3.8129692627967067E-2</v>
      </c>
      <c r="M78" s="40">
        <f t="shared" si="17"/>
        <v>5.1475085047755539E-2</v>
      </c>
      <c r="N78" s="40">
        <f t="shared" si="18"/>
        <v>0.15823822440606333</v>
      </c>
      <c r="O78" s="40">
        <f t="shared" si="19"/>
        <v>0.13726689346068158</v>
      </c>
    </row>
    <row r="79" spans="1:43" s="49" customFormat="1" ht="42" customHeight="1">
      <c r="A79" s="47"/>
      <c r="B79" s="149">
        <v>69</v>
      </c>
      <c r="C79" s="150" t="s">
        <v>225</v>
      </c>
      <c r="D79" s="168">
        <v>36476.591410000001</v>
      </c>
      <c r="E79" s="169">
        <v>87.17</v>
      </c>
      <c r="F79" s="169">
        <v>0</v>
      </c>
      <c r="G79" s="169">
        <v>7.73</v>
      </c>
      <c r="H79" s="169">
        <v>0</v>
      </c>
      <c r="I79" s="180">
        <v>5.0999999999999979</v>
      </c>
      <c r="J79" s="170">
        <v>3.07</v>
      </c>
      <c r="K79" s="40">
        <f t="shared" si="15"/>
        <v>1.3859675044415356</v>
      </c>
      <c r="L79" s="40">
        <f t="shared" si="16"/>
        <v>0</v>
      </c>
      <c r="M79" s="40">
        <f t="shared" si="17"/>
        <v>0.12290385234981152</v>
      </c>
      <c r="N79" s="40">
        <f t="shared" si="18"/>
        <v>0</v>
      </c>
      <c r="O79" s="40">
        <f t="shared" si="19"/>
        <v>8.1087923283834212E-2</v>
      </c>
      <c r="P79" s="47"/>
      <c r="Q79" s="47"/>
      <c r="R79" s="47"/>
      <c r="S79" s="47"/>
      <c r="T79" s="47"/>
      <c r="U79" s="47"/>
      <c r="V79" s="47"/>
      <c r="W79" s="47"/>
      <c r="X79" s="47"/>
      <c r="Y79" s="47"/>
      <c r="Z79" s="47"/>
      <c r="AA79" s="47"/>
      <c r="AB79" s="47"/>
      <c r="AC79" s="47"/>
      <c r="AD79" s="47"/>
      <c r="AE79" s="47"/>
      <c r="AF79" s="47"/>
      <c r="AG79" s="47"/>
      <c r="AH79" s="47"/>
      <c r="AI79" s="47"/>
      <c r="AJ79" s="47"/>
      <c r="AK79" s="47"/>
      <c r="AL79" s="47"/>
      <c r="AM79" s="47"/>
      <c r="AN79" s="47"/>
      <c r="AO79" s="47"/>
      <c r="AP79" s="47"/>
      <c r="AQ79" s="47"/>
    </row>
    <row r="80" spans="1:43" s="47" customFormat="1" ht="42" customHeight="1">
      <c r="B80" s="151">
        <v>70</v>
      </c>
      <c r="C80" s="152" t="s">
        <v>301</v>
      </c>
      <c r="D80" s="171">
        <v>25558.847163999999</v>
      </c>
      <c r="E80" s="172">
        <v>86.65</v>
      </c>
      <c r="F80" s="172">
        <v>0</v>
      </c>
      <c r="G80" s="172">
        <v>0</v>
      </c>
      <c r="H80" s="172">
        <v>7.37</v>
      </c>
      <c r="I80" s="172">
        <v>5.9799999999999942</v>
      </c>
      <c r="J80" s="173">
        <v>2.04</v>
      </c>
      <c r="K80" s="40">
        <f t="shared" si="15"/>
        <v>0.96534284380006141</v>
      </c>
      <c r="L80" s="40">
        <f t="shared" si="16"/>
        <v>0</v>
      </c>
      <c r="M80" s="40">
        <f t="shared" si="17"/>
        <v>0</v>
      </c>
      <c r="N80" s="40">
        <f t="shared" si="18"/>
        <v>8.2107060113173133E-2</v>
      </c>
      <c r="O80" s="40">
        <f t="shared" si="19"/>
        <v>6.6621468042981663E-2</v>
      </c>
    </row>
    <row r="81" spans="1:43" s="49" customFormat="1" ht="42" customHeight="1">
      <c r="A81" s="47"/>
      <c r="B81" s="149">
        <v>71</v>
      </c>
      <c r="C81" s="150" t="s">
        <v>320</v>
      </c>
      <c r="D81" s="168">
        <v>13734.891951</v>
      </c>
      <c r="E81" s="169">
        <v>85.83</v>
      </c>
      <c r="F81" s="169">
        <v>0</v>
      </c>
      <c r="G81" s="169">
        <v>0.32</v>
      </c>
      <c r="H81" s="169">
        <v>1.7</v>
      </c>
      <c r="I81" s="169">
        <v>12.150000000000002</v>
      </c>
      <c r="J81" s="170">
        <v>4.1500000000000004</v>
      </c>
      <c r="K81" s="40">
        <f t="shared" si="15"/>
        <v>0.51384970697831123</v>
      </c>
      <c r="L81" s="40">
        <f t="shared" si="16"/>
        <v>0</v>
      </c>
      <c r="M81" s="40">
        <f t="shared" si="17"/>
        <v>1.9157859283823791E-3</v>
      </c>
      <c r="N81" s="40">
        <f t="shared" si="18"/>
        <v>1.0177612744531389E-2</v>
      </c>
      <c r="O81" s="40">
        <f t="shared" si="19"/>
        <v>7.2739996968268467E-2</v>
      </c>
      <c r="P81" s="47"/>
      <c r="Q81" s="47"/>
      <c r="R81" s="47"/>
      <c r="S81" s="47"/>
      <c r="T81" s="47"/>
      <c r="U81" s="47"/>
      <c r="V81" s="47"/>
      <c r="W81" s="47"/>
      <c r="X81" s="47"/>
      <c r="Y81" s="47"/>
      <c r="Z81" s="47"/>
      <c r="AA81" s="47"/>
      <c r="AB81" s="47"/>
      <c r="AC81" s="47"/>
      <c r="AD81" s="47"/>
      <c r="AE81" s="47"/>
      <c r="AF81" s="47"/>
      <c r="AG81" s="47"/>
      <c r="AH81" s="47"/>
      <c r="AI81" s="47"/>
      <c r="AJ81" s="47"/>
      <c r="AK81" s="47"/>
      <c r="AL81" s="47"/>
      <c r="AM81" s="47"/>
      <c r="AN81" s="47"/>
      <c r="AO81" s="47"/>
      <c r="AP81" s="47"/>
      <c r="AQ81" s="47"/>
    </row>
    <row r="82" spans="1:43" s="47" customFormat="1" ht="42" customHeight="1">
      <c r="B82" s="151">
        <v>72</v>
      </c>
      <c r="C82" s="152" t="s">
        <v>313</v>
      </c>
      <c r="D82" s="171">
        <v>13835.476864</v>
      </c>
      <c r="E82" s="172">
        <v>85.78</v>
      </c>
      <c r="F82" s="172">
        <v>8.58</v>
      </c>
      <c r="G82" s="172">
        <v>0</v>
      </c>
      <c r="H82" s="172">
        <v>3.71</v>
      </c>
      <c r="I82" s="174">
        <v>1.9299999999999988</v>
      </c>
      <c r="J82" s="173">
        <v>15.22</v>
      </c>
      <c r="K82" s="40">
        <f t="shared" si="15"/>
        <v>0.51731125550257517</v>
      </c>
      <c r="L82" s="40">
        <f t="shared" si="16"/>
        <v>5.174318689918507E-2</v>
      </c>
      <c r="M82" s="40">
        <f t="shared" si="17"/>
        <v>0</v>
      </c>
      <c r="N82" s="40">
        <f t="shared" si="18"/>
        <v>2.2373802260603336E-2</v>
      </c>
      <c r="O82" s="40">
        <f t="shared" si="19"/>
        <v>1.1639201715084747E-2</v>
      </c>
    </row>
    <row r="83" spans="1:43" s="49" customFormat="1" ht="42" customHeight="1">
      <c r="A83" s="47"/>
      <c r="B83" s="149">
        <v>73</v>
      </c>
      <c r="C83" s="150" t="s">
        <v>294</v>
      </c>
      <c r="D83" s="168">
        <v>118652.71977700001</v>
      </c>
      <c r="E83" s="169">
        <v>85.04</v>
      </c>
      <c r="F83" s="169">
        <v>0</v>
      </c>
      <c r="G83" s="169">
        <v>13.78</v>
      </c>
      <c r="H83" s="169">
        <v>0</v>
      </c>
      <c r="I83" s="169">
        <v>1.1799999999999944</v>
      </c>
      <c r="J83" s="170">
        <v>1.36</v>
      </c>
      <c r="K83" s="40">
        <f t="shared" ref="K83:K103" si="20">E83*D83/$D$104</f>
        <v>4.3981769944503499</v>
      </c>
      <c r="L83" s="40">
        <f t="shared" ref="L83:L103" si="21">F83*D83/$D$104</f>
        <v>0</v>
      </c>
      <c r="M83" s="40">
        <f t="shared" ref="M83:M103" si="22">G83*D83/$D$104</f>
        <v>0.71268672370091501</v>
      </c>
      <c r="N83" s="40">
        <f t="shared" ref="N83:N103" si="23">H83*D83/$D$104</f>
        <v>0</v>
      </c>
      <c r="O83" s="40">
        <f t="shared" ref="O83:O103" si="24">I83*D83/$D$104</f>
        <v>6.1028326122429304E-2</v>
      </c>
      <c r="P83" s="47"/>
      <c r="Q83" s="47"/>
      <c r="R83" s="47"/>
      <c r="S83" s="47"/>
      <c r="T83" s="47"/>
      <c r="U83" s="47"/>
      <c r="V83" s="47"/>
      <c r="W83" s="47"/>
      <c r="X83" s="47"/>
      <c r="Y83" s="47"/>
      <c r="Z83" s="47"/>
      <c r="AA83" s="47"/>
      <c r="AB83" s="47"/>
      <c r="AC83" s="47"/>
      <c r="AD83" s="47"/>
      <c r="AE83" s="47"/>
      <c r="AF83" s="47"/>
      <c r="AG83" s="47"/>
      <c r="AH83" s="47"/>
      <c r="AI83" s="47"/>
      <c r="AJ83" s="47"/>
      <c r="AK83" s="47"/>
      <c r="AL83" s="47"/>
      <c r="AM83" s="47"/>
      <c r="AN83" s="47"/>
      <c r="AO83" s="47"/>
      <c r="AP83" s="47"/>
      <c r="AQ83" s="47"/>
    </row>
    <row r="84" spans="1:43" s="47" customFormat="1" ht="42" customHeight="1">
      <c r="B84" s="151">
        <v>74</v>
      </c>
      <c r="C84" s="152" t="s">
        <v>302</v>
      </c>
      <c r="D84" s="171">
        <v>16844.197963999999</v>
      </c>
      <c r="E84" s="172">
        <v>84.99</v>
      </c>
      <c r="F84" s="172">
        <v>0</v>
      </c>
      <c r="G84" s="172">
        <v>0.08</v>
      </c>
      <c r="H84" s="172">
        <v>0.09</v>
      </c>
      <c r="I84" s="174">
        <v>14.840000000000005</v>
      </c>
      <c r="J84" s="173">
        <v>18.86</v>
      </c>
      <c r="K84" s="40">
        <f t="shared" si="20"/>
        <v>0.62400765804327807</v>
      </c>
      <c r="L84" s="40">
        <f t="shared" si="21"/>
        <v>0</v>
      </c>
      <c r="M84" s="40">
        <f t="shared" si="22"/>
        <v>5.8737042762045243E-4</v>
      </c>
      <c r="N84" s="40">
        <f t="shared" si="23"/>
        <v>6.6079173107300886E-4</v>
      </c>
      <c r="O84" s="40">
        <f t="shared" si="24"/>
        <v>0.10895721432359395</v>
      </c>
    </row>
    <row r="85" spans="1:43" s="49" customFormat="1" ht="42" customHeight="1">
      <c r="A85" s="47"/>
      <c r="B85" s="149">
        <v>75</v>
      </c>
      <c r="C85" s="150" t="s">
        <v>300</v>
      </c>
      <c r="D85" s="168">
        <v>20801.744934999999</v>
      </c>
      <c r="E85" s="169">
        <v>83.82</v>
      </c>
      <c r="F85" s="169">
        <v>0</v>
      </c>
      <c r="G85" s="169">
        <v>0</v>
      </c>
      <c r="H85" s="169">
        <v>0.83</v>
      </c>
      <c r="I85" s="180">
        <v>15.350000000000007</v>
      </c>
      <c r="J85" s="170">
        <v>11.29</v>
      </c>
      <c r="K85" s="40">
        <f t="shared" si="20"/>
        <v>0.76000977273475001</v>
      </c>
      <c r="L85" s="40">
        <f t="shared" si="21"/>
        <v>0</v>
      </c>
      <c r="M85" s="40">
        <f t="shared" si="22"/>
        <v>0</v>
      </c>
      <c r="N85" s="40">
        <f t="shared" si="23"/>
        <v>7.5257469741093121E-3</v>
      </c>
      <c r="O85" s="40">
        <f t="shared" si="24"/>
        <v>0.1391809831958771</v>
      </c>
      <c r="P85" s="47"/>
      <c r="Q85" s="47"/>
      <c r="R85" s="47"/>
      <c r="S85" s="47"/>
      <c r="T85" s="47"/>
      <c r="U85" s="47"/>
      <c r="V85" s="47"/>
      <c r="W85" s="47"/>
      <c r="X85" s="47"/>
      <c r="Y85" s="47"/>
      <c r="Z85" s="47"/>
      <c r="AA85" s="47"/>
      <c r="AB85" s="47"/>
      <c r="AC85" s="47"/>
      <c r="AD85" s="47"/>
      <c r="AE85" s="47"/>
      <c r="AF85" s="47"/>
      <c r="AG85" s="47"/>
      <c r="AH85" s="47"/>
      <c r="AI85" s="47"/>
      <c r="AJ85" s="47"/>
      <c r="AK85" s="47"/>
      <c r="AL85" s="47"/>
      <c r="AM85" s="47"/>
      <c r="AN85" s="47"/>
      <c r="AO85" s="47"/>
      <c r="AP85" s="47"/>
      <c r="AQ85" s="47"/>
    </row>
    <row r="86" spans="1:43" s="47" customFormat="1" ht="42" customHeight="1">
      <c r="B86" s="151">
        <v>76</v>
      </c>
      <c r="C86" s="152" t="s">
        <v>299</v>
      </c>
      <c r="D86" s="171">
        <v>31618.501754000001</v>
      </c>
      <c r="E86" s="172">
        <v>83.63</v>
      </c>
      <c r="F86" s="172">
        <v>9.7200000000000006</v>
      </c>
      <c r="G86" s="172">
        <v>0</v>
      </c>
      <c r="H86" s="172">
        <v>1.45</v>
      </c>
      <c r="I86" s="172">
        <v>5.2000000000000037</v>
      </c>
      <c r="J86" s="173">
        <v>8.35</v>
      </c>
      <c r="K86" s="40">
        <f t="shared" si="20"/>
        <v>1.1525907693920887</v>
      </c>
      <c r="L86" s="40">
        <f t="shared" si="21"/>
        <v>0.13396128516669981</v>
      </c>
      <c r="M86" s="40">
        <f t="shared" si="22"/>
        <v>0</v>
      </c>
      <c r="N86" s="40">
        <f t="shared" si="23"/>
        <v>1.9983936573221679E-2</v>
      </c>
      <c r="O86" s="40">
        <f t="shared" si="24"/>
        <v>7.1666531159139873E-2</v>
      </c>
    </row>
    <row r="87" spans="1:43" s="49" customFormat="1" ht="42" customHeight="1">
      <c r="A87" s="47"/>
      <c r="B87" s="149">
        <v>77</v>
      </c>
      <c r="C87" s="150" t="s">
        <v>306</v>
      </c>
      <c r="D87" s="168">
        <v>101471.275918</v>
      </c>
      <c r="E87" s="169">
        <v>83.61</v>
      </c>
      <c r="F87" s="169">
        <v>0</v>
      </c>
      <c r="G87" s="169">
        <v>13.12</v>
      </c>
      <c r="H87" s="169">
        <v>0.23</v>
      </c>
      <c r="I87" s="180">
        <v>3.0400000000000014</v>
      </c>
      <c r="J87" s="170">
        <v>0.71</v>
      </c>
      <c r="K87" s="40">
        <f t="shared" si="20"/>
        <v>3.698052719182062</v>
      </c>
      <c r="L87" s="40">
        <f t="shared" si="21"/>
        <v>0</v>
      </c>
      <c r="M87" s="40">
        <f t="shared" si="22"/>
        <v>0.5802948412351232</v>
      </c>
      <c r="N87" s="40">
        <f t="shared" si="23"/>
        <v>1.0172851637505972E-2</v>
      </c>
      <c r="O87" s="40">
        <f t="shared" si="24"/>
        <v>0.13445856077399201</v>
      </c>
      <c r="P87" s="47"/>
      <c r="Q87" s="47"/>
      <c r="R87" s="47"/>
      <c r="S87" s="47"/>
      <c r="T87" s="47"/>
      <c r="U87" s="47"/>
      <c r="V87" s="47"/>
      <c r="W87" s="47"/>
      <c r="X87" s="47"/>
      <c r="Y87" s="47"/>
      <c r="Z87" s="47"/>
      <c r="AA87" s="47"/>
      <c r="AB87" s="47"/>
      <c r="AC87" s="47"/>
      <c r="AD87" s="47"/>
      <c r="AE87" s="47"/>
      <c r="AF87" s="47"/>
      <c r="AG87" s="47"/>
      <c r="AH87" s="47"/>
      <c r="AI87" s="47"/>
      <c r="AJ87" s="47"/>
      <c r="AK87" s="47"/>
      <c r="AL87" s="47"/>
      <c r="AM87" s="47"/>
      <c r="AN87" s="47"/>
      <c r="AO87" s="47"/>
      <c r="AP87" s="47"/>
      <c r="AQ87" s="47"/>
    </row>
    <row r="88" spans="1:43" s="47" customFormat="1" ht="42" customHeight="1">
      <c r="B88" s="151">
        <v>78</v>
      </c>
      <c r="C88" s="152" t="s">
        <v>321</v>
      </c>
      <c r="D88" s="171">
        <v>27542.885893999999</v>
      </c>
      <c r="E88" s="172">
        <v>81.92</v>
      </c>
      <c r="F88" s="172">
        <v>6.23</v>
      </c>
      <c r="G88" s="172">
        <v>7.31</v>
      </c>
      <c r="H88" s="172">
        <v>0</v>
      </c>
      <c r="I88" s="172">
        <v>4.5399999999999983</v>
      </c>
      <c r="J88" s="173">
        <v>0.93</v>
      </c>
      <c r="K88" s="40">
        <f t="shared" si="20"/>
        <v>0.98349269824760355</v>
      </c>
      <c r="L88" s="40">
        <f t="shared" si="21"/>
        <v>7.479442761331262E-2</v>
      </c>
      <c r="M88" s="40">
        <f t="shared" si="22"/>
        <v>8.7760395803100355E-2</v>
      </c>
      <c r="N88" s="40">
        <f t="shared" si="23"/>
        <v>0</v>
      </c>
      <c r="O88" s="40">
        <f t="shared" si="24"/>
        <v>5.4505088501515114E-2</v>
      </c>
    </row>
    <row r="89" spans="1:43" s="49" customFormat="1" ht="42" customHeight="1">
      <c r="A89" s="47"/>
      <c r="B89" s="149">
        <v>79</v>
      </c>
      <c r="C89" s="150" t="s">
        <v>305</v>
      </c>
      <c r="D89" s="168">
        <v>37367.976643000002</v>
      </c>
      <c r="E89" s="169">
        <v>81.290000000000006</v>
      </c>
      <c r="F89" s="169">
        <v>11.71</v>
      </c>
      <c r="G89" s="169">
        <v>2.27</v>
      </c>
      <c r="H89" s="169">
        <v>0.05</v>
      </c>
      <c r="I89" s="169">
        <v>4.6799999999999935</v>
      </c>
      <c r="J89" s="170">
        <v>1.89</v>
      </c>
      <c r="K89" s="40">
        <f t="shared" si="20"/>
        <v>1.3240624210217971</v>
      </c>
      <c r="L89" s="40">
        <f t="shared" si="21"/>
        <v>0.19073405031572446</v>
      </c>
      <c r="M89" s="40">
        <f t="shared" si="22"/>
        <v>3.6974064407915841E-2</v>
      </c>
      <c r="N89" s="40">
        <f t="shared" si="23"/>
        <v>8.1440670502017283E-4</v>
      </c>
      <c r="O89" s="40">
        <f t="shared" si="24"/>
        <v>7.6228467589888063E-2</v>
      </c>
      <c r="P89" s="47"/>
      <c r="Q89" s="47"/>
      <c r="R89" s="47"/>
      <c r="S89" s="47"/>
      <c r="T89" s="47"/>
      <c r="U89" s="47"/>
      <c r="V89" s="47"/>
      <c r="W89" s="47"/>
      <c r="X89" s="47"/>
      <c r="Y89" s="47"/>
      <c r="Z89" s="47"/>
      <c r="AA89" s="47"/>
      <c r="AB89" s="47"/>
      <c r="AC89" s="47"/>
      <c r="AD89" s="47"/>
      <c r="AE89" s="47"/>
      <c r="AF89" s="47"/>
      <c r="AG89" s="47"/>
      <c r="AH89" s="47"/>
      <c r="AI89" s="47"/>
      <c r="AJ89" s="47"/>
      <c r="AK89" s="47"/>
      <c r="AL89" s="47"/>
      <c r="AM89" s="47"/>
      <c r="AN89" s="47"/>
      <c r="AO89" s="47"/>
      <c r="AP89" s="47"/>
      <c r="AQ89" s="47"/>
    </row>
    <row r="90" spans="1:43" s="47" customFormat="1" ht="42" customHeight="1">
      <c r="B90" s="151">
        <v>80</v>
      </c>
      <c r="C90" s="152" t="s">
        <v>311</v>
      </c>
      <c r="D90" s="171">
        <v>14261.831378000001</v>
      </c>
      <c r="E90" s="172">
        <v>81.2</v>
      </c>
      <c r="F90" s="172">
        <v>12.49</v>
      </c>
      <c r="G90" s="172">
        <v>0.35</v>
      </c>
      <c r="H90" s="172">
        <v>0.11</v>
      </c>
      <c r="I90" s="174">
        <v>5.849999999999997</v>
      </c>
      <c r="J90" s="173">
        <v>8.7200000000000006</v>
      </c>
      <c r="K90" s="40">
        <f t="shared" si="20"/>
        <v>0.50478109336199717</v>
      </c>
      <c r="L90" s="40">
        <f t="shared" si="21"/>
        <v>7.764428394201163E-2</v>
      </c>
      <c r="M90" s="40">
        <f t="shared" si="22"/>
        <v>2.1757805748361947E-3</v>
      </c>
      <c r="N90" s="40">
        <f t="shared" si="23"/>
        <v>6.8381675209137547E-4</v>
      </c>
      <c r="O90" s="40">
        <f t="shared" si="24"/>
        <v>3.6366618179404946E-2</v>
      </c>
    </row>
    <row r="91" spans="1:43" s="49" customFormat="1" ht="42" customHeight="1">
      <c r="A91" s="47"/>
      <c r="B91" s="149">
        <v>81</v>
      </c>
      <c r="C91" s="150" t="s">
        <v>327</v>
      </c>
      <c r="D91" s="168">
        <v>43110.745028999998</v>
      </c>
      <c r="E91" s="169">
        <v>80.02</v>
      </c>
      <c r="F91" s="169">
        <v>11.73</v>
      </c>
      <c r="G91" s="169">
        <v>0</v>
      </c>
      <c r="H91" s="169">
        <v>0.22</v>
      </c>
      <c r="I91" s="180">
        <v>8.0300000000000029</v>
      </c>
      <c r="J91" s="170">
        <v>5.0199999999999996</v>
      </c>
      <c r="K91" s="40">
        <f t="shared" si="20"/>
        <v>1.50368140359299</v>
      </c>
      <c r="L91" s="40">
        <f t="shared" si="21"/>
        <v>0.22042218025675797</v>
      </c>
      <c r="M91" s="40">
        <f t="shared" si="22"/>
        <v>0</v>
      </c>
      <c r="N91" s="40">
        <f t="shared" si="23"/>
        <v>4.1340903372963983E-3</v>
      </c>
      <c r="O91" s="40">
        <f t="shared" si="24"/>
        <v>0.15089429731131859</v>
      </c>
      <c r="P91" s="47"/>
      <c r="Q91" s="47"/>
      <c r="R91" s="47"/>
      <c r="S91" s="47"/>
      <c r="T91" s="47"/>
      <c r="U91" s="47"/>
      <c r="V91" s="47"/>
      <c r="W91" s="47"/>
      <c r="X91" s="47"/>
      <c r="Y91" s="47"/>
      <c r="Z91" s="47"/>
      <c r="AA91" s="47"/>
      <c r="AB91" s="47"/>
      <c r="AC91" s="47"/>
      <c r="AD91" s="47"/>
      <c r="AE91" s="47"/>
      <c r="AF91" s="47"/>
      <c r="AG91" s="47"/>
      <c r="AH91" s="47"/>
      <c r="AI91" s="47"/>
      <c r="AJ91" s="47"/>
      <c r="AK91" s="47"/>
      <c r="AL91" s="47"/>
      <c r="AM91" s="47"/>
      <c r="AN91" s="47"/>
      <c r="AO91" s="47"/>
      <c r="AP91" s="47"/>
      <c r="AQ91" s="47"/>
    </row>
    <row r="92" spans="1:43" s="47" customFormat="1" ht="42" customHeight="1">
      <c r="B92" s="151">
        <v>82</v>
      </c>
      <c r="C92" s="152" t="s">
        <v>189</v>
      </c>
      <c r="D92" s="171">
        <v>11136.785888</v>
      </c>
      <c r="E92" s="172">
        <v>78.209999999999994</v>
      </c>
      <c r="F92" s="172">
        <v>0</v>
      </c>
      <c r="G92" s="172">
        <v>0</v>
      </c>
      <c r="H92" s="172">
        <v>0.61</v>
      </c>
      <c r="I92" s="174">
        <v>21.180000000000007</v>
      </c>
      <c r="J92" s="173">
        <v>12</v>
      </c>
      <c r="K92" s="40">
        <f t="shared" si="20"/>
        <v>0.37965918352690103</v>
      </c>
      <c r="L92" s="40">
        <f t="shared" si="21"/>
        <v>0</v>
      </c>
      <c r="M92" s="40">
        <f t="shared" si="22"/>
        <v>0</v>
      </c>
      <c r="N92" s="40">
        <f t="shared" si="23"/>
        <v>2.9611571659814559E-3</v>
      </c>
      <c r="O92" s="40">
        <f t="shared" si="24"/>
        <v>0.10281526028768402</v>
      </c>
    </row>
    <row r="93" spans="1:43" s="49" customFormat="1" ht="42" customHeight="1">
      <c r="A93" s="47"/>
      <c r="B93" s="149">
        <v>83</v>
      </c>
      <c r="C93" s="150" t="s">
        <v>316</v>
      </c>
      <c r="D93" s="168">
        <v>12233.84382</v>
      </c>
      <c r="E93" s="169">
        <v>76.75</v>
      </c>
      <c r="F93" s="169">
        <v>7.12</v>
      </c>
      <c r="G93" s="169">
        <v>10.86</v>
      </c>
      <c r="H93" s="169">
        <v>0.38</v>
      </c>
      <c r="I93" s="180">
        <v>4.8899999999999997</v>
      </c>
      <c r="J93" s="170">
        <v>6.93</v>
      </c>
      <c r="K93" s="40">
        <f t="shared" si="20"/>
        <v>0.40927297600584783</v>
      </c>
      <c r="L93" s="40">
        <f t="shared" si="21"/>
        <v>3.7967734060737932E-2</v>
      </c>
      <c r="M93" s="40">
        <f t="shared" si="22"/>
        <v>5.7911459536462637E-2</v>
      </c>
      <c r="N93" s="40">
        <f t="shared" si="23"/>
        <v>2.0263678290843279E-3</v>
      </c>
      <c r="O93" s="40">
        <f t="shared" si="24"/>
        <v>2.6076154432164114E-2</v>
      </c>
      <c r="P93" s="47"/>
      <c r="Q93" s="47"/>
      <c r="R93" s="47"/>
      <c r="S93" s="47"/>
      <c r="T93" s="47"/>
      <c r="U93" s="47"/>
      <c r="V93" s="47"/>
      <c r="W93" s="47"/>
      <c r="X93" s="47"/>
      <c r="Y93" s="47"/>
      <c r="Z93" s="47"/>
      <c r="AA93" s="47"/>
      <c r="AB93" s="47"/>
      <c r="AC93" s="47"/>
      <c r="AD93" s="47"/>
      <c r="AE93" s="47"/>
      <c r="AF93" s="47"/>
      <c r="AG93" s="47"/>
      <c r="AH93" s="47"/>
      <c r="AI93" s="47"/>
      <c r="AJ93" s="47"/>
      <c r="AK93" s="47"/>
      <c r="AL93" s="47"/>
      <c r="AM93" s="47"/>
      <c r="AN93" s="47"/>
      <c r="AO93" s="47"/>
      <c r="AP93" s="47"/>
      <c r="AQ93" s="47"/>
    </row>
    <row r="94" spans="1:43" s="47" customFormat="1" ht="42" customHeight="1">
      <c r="B94" s="151">
        <v>84</v>
      </c>
      <c r="C94" s="152" t="s">
        <v>328</v>
      </c>
      <c r="D94" s="171">
        <v>9028.712211</v>
      </c>
      <c r="E94" s="172">
        <v>75.87</v>
      </c>
      <c r="F94" s="172">
        <v>1.06</v>
      </c>
      <c r="G94" s="172">
        <v>9.7899999999999991</v>
      </c>
      <c r="H94" s="172">
        <v>0.04</v>
      </c>
      <c r="I94" s="172">
        <v>13.239999999999998</v>
      </c>
      <c r="J94" s="173">
        <v>3.58</v>
      </c>
      <c r="K94" s="40">
        <f t="shared" si="20"/>
        <v>0.29858476715406002</v>
      </c>
      <c r="L94" s="40">
        <f t="shared" si="21"/>
        <v>4.1716073966429892E-3</v>
      </c>
      <c r="M94" s="40">
        <f t="shared" si="22"/>
        <v>3.8528336238806471E-2</v>
      </c>
      <c r="N94" s="40">
        <f t="shared" si="23"/>
        <v>1.5741914704313166E-4</v>
      </c>
      <c r="O94" s="40">
        <f t="shared" si="24"/>
        <v>5.2105737671276575E-2</v>
      </c>
    </row>
    <row r="95" spans="1:43" s="49" customFormat="1" ht="42" customHeight="1">
      <c r="A95" s="47"/>
      <c r="B95" s="149">
        <v>85</v>
      </c>
      <c r="C95" s="150" t="s">
        <v>309</v>
      </c>
      <c r="D95" s="168">
        <v>9825.2372219999997</v>
      </c>
      <c r="E95" s="169">
        <v>75.849999999999994</v>
      </c>
      <c r="F95" s="169">
        <v>18.95</v>
      </c>
      <c r="G95" s="169">
        <v>1.04</v>
      </c>
      <c r="H95" s="169">
        <v>1.01</v>
      </c>
      <c r="I95" s="180">
        <v>3.1500000000000066</v>
      </c>
      <c r="J95" s="170">
        <v>23.16</v>
      </c>
      <c r="K95" s="40">
        <f t="shared" si="20"/>
        <v>0.32484065937549034</v>
      </c>
      <c r="L95" s="40">
        <f t="shared" si="21"/>
        <v>8.1156631445821248E-2</v>
      </c>
      <c r="M95" s="40">
        <f t="shared" si="22"/>
        <v>4.4539787178709293E-3</v>
      </c>
      <c r="N95" s="40">
        <f t="shared" si="23"/>
        <v>4.3254985625477294E-3</v>
      </c>
      <c r="O95" s="40">
        <f t="shared" si="24"/>
        <v>1.3490416308936016E-2</v>
      </c>
      <c r="P95" s="47"/>
      <c r="Q95" s="47"/>
      <c r="R95" s="47"/>
      <c r="S95" s="47"/>
      <c r="T95" s="47"/>
      <c r="U95" s="47"/>
      <c r="V95" s="47"/>
      <c r="W95" s="47"/>
      <c r="X95" s="47"/>
      <c r="Y95" s="47"/>
      <c r="Z95" s="47"/>
      <c r="AA95" s="47"/>
      <c r="AB95" s="47"/>
      <c r="AC95" s="47"/>
      <c r="AD95" s="47"/>
      <c r="AE95" s="47"/>
      <c r="AF95" s="47"/>
      <c r="AG95" s="47"/>
      <c r="AH95" s="47"/>
      <c r="AI95" s="47"/>
      <c r="AJ95" s="47"/>
      <c r="AK95" s="47"/>
      <c r="AL95" s="47"/>
      <c r="AM95" s="47"/>
      <c r="AN95" s="47"/>
      <c r="AO95" s="47"/>
      <c r="AP95" s="47"/>
      <c r="AQ95" s="47"/>
    </row>
    <row r="96" spans="1:43" s="47" customFormat="1" ht="42" customHeight="1">
      <c r="B96" s="151">
        <v>86</v>
      </c>
      <c r="C96" s="152" t="s">
        <v>310</v>
      </c>
      <c r="D96" s="171">
        <v>8738.9622569999992</v>
      </c>
      <c r="E96" s="172">
        <v>71.209999999999994</v>
      </c>
      <c r="F96" s="172">
        <v>0</v>
      </c>
      <c r="G96" s="172">
        <v>12.13</v>
      </c>
      <c r="H96" s="172">
        <v>0.39</v>
      </c>
      <c r="I96" s="172">
        <v>16.270000000000003</v>
      </c>
      <c r="J96" s="173">
        <v>23.04</v>
      </c>
      <c r="K96" s="40">
        <f t="shared" si="20"/>
        <v>0.27125178378062526</v>
      </c>
      <c r="L96" s="40">
        <f t="shared" si="21"/>
        <v>0</v>
      </c>
      <c r="M96" s="40">
        <f t="shared" si="22"/>
        <v>4.6205366342634245E-2</v>
      </c>
      <c r="N96" s="40">
        <f t="shared" si="23"/>
        <v>1.4855806161275641E-3</v>
      </c>
      <c r="O96" s="40">
        <f t="shared" si="24"/>
        <v>6.19753759599884E-2</v>
      </c>
    </row>
    <row r="97" spans="1:45" s="49" customFormat="1" ht="42" customHeight="1">
      <c r="A97" s="47"/>
      <c r="B97" s="149">
        <v>87</v>
      </c>
      <c r="C97" s="150" t="s">
        <v>210</v>
      </c>
      <c r="D97" s="168">
        <v>7092.4577959999997</v>
      </c>
      <c r="E97" s="169">
        <v>67.56</v>
      </c>
      <c r="F97" s="169">
        <v>18.55</v>
      </c>
      <c r="G97" s="169">
        <v>2.98</v>
      </c>
      <c r="H97" s="169">
        <v>0</v>
      </c>
      <c r="I97" s="169">
        <v>10.909999999999997</v>
      </c>
      <c r="J97" s="170">
        <v>1.04</v>
      </c>
      <c r="K97" s="40">
        <f t="shared" si="20"/>
        <v>0.20886138544151647</v>
      </c>
      <c r="L97" s="40">
        <f t="shared" si="21"/>
        <v>5.7347227648610583E-2</v>
      </c>
      <c r="M97" s="40">
        <f t="shared" si="22"/>
        <v>9.2126543608010512E-3</v>
      </c>
      <c r="N97" s="40">
        <f t="shared" si="23"/>
        <v>0</v>
      </c>
      <c r="O97" s="40">
        <f t="shared" si="24"/>
        <v>3.3728207743738067E-2</v>
      </c>
      <c r="P97" s="47"/>
      <c r="Q97" s="47"/>
      <c r="R97" s="47"/>
      <c r="S97" s="47"/>
      <c r="T97" s="47"/>
      <c r="U97" s="47"/>
      <c r="V97" s="47"/>
      <c r="W97" s="47"/>
      <c r="X97" s="47"/>
      <c r="Y97" s="47"/>
      <c r="Z97" s="47"/>
      <c r="AA97" s="47"/>
      <c r="AB97" s="47"/>
      <c r="AC97" s="47"/>
      <c r="AD97" s="47"/>
      <c r="AE97" s="47"/>
      <c r="AF97" s="47"/>
      <c r="AG97" s="47"/>
      <c r="AH97" s="47"/>
      <c r="AI97" s="47"/>
      <c r="AJ97" s="47"/>
      <c r="AK97" s="47"/>
      <c r="AL97" s="47"/>
      <c r="AM97" s="47"/>
      <c r="AN97" s="47"/>
      <c r="AO97" s="47"/>
      <c r="AP97" s="47"/>
      <c r="AQ97" s="47"/>
    </row>
    <row r="98" spans="1:45" s="47" customFormat="1" ht="42" customHeight="1">
      <c r="B98" s="151">
        <v>88</v>
      </c>
      <c r="C98" s="152" t="s">
        <v>319</v>
      </c>
      <c r="D98" s="171">
        <v>11349.073054</v>
      </c>
      <c r="E98" s="172">
        <v>67.38</v>
      </c>
      <c r="F98" s="172">
        <v>16.36</v>
      </c>
      <c r="G98" s="172">
        <v>0</v>
      </c>
      <c r="H98" s="172">
        <v>2.0699999999999998</v>
      </c>
      <c r="I98" s="174">
        <v>14.190000000000005</v>
      </c>
      <c r="J98" s="173">
        <v>2.65</v>
      </c>
      <c r="K98" s="40">
        <f t="shared" si="20"/>
        <v>0.33332136497269615</v>
      </c>
      <c r="L98" s="40">
        <f t="shared" si="21"/>
        <v>8.0931100192242644E-2</v>
      </c>
      <c r="M98" s="40">
        <f t="shared" si="22"/>
        <v>0</v>
      </c>
      <c r="N98" s="40">
        <f t="shared" si="23"/>
        <v>1.0240059743150504E-2</v>
      </c>
      <c r="O98" s="40">
        <f t="shared" si="24"/>
        <v>7.0196351572611476E-2</v>
      </c>
    </row>
    <row r="99" spans="1:45" s="49" customFormat="1" ht="42" customHeight="1">
      <c r="A99" s="47"/>
      <c r="B99" s="149">
        <v>89</v>
      </c>
      <c r="C99" s="150" t="s">
        <v>317</v>
      </c>
      <c r="D99" s="168">
        <v>37079.305777000001</v>
      </c>
      <c r="E99" s="169">
        <v>58.99</v>
      </c>
      <c r="F99" s="169">
        <v>28.61</v>
      </c>
      <c r="G99" s="169">
        <v>6.82</v>
      </c>
      <c r="H99" s="169">
        <v>0</v>
      </c>
      <c r="I99" s="169">
        <v>5.5799999999999983</v>
      </c>
      <c r="J99" s="170">
        <v>5.78</v>
      </c>
      <c r="K99" s="40">
        <f t="shared" si="20"/>
        <v>0.95341448104652027</v>
      </c>
      <c r="L99" s="40">
        <f t="shared" si="21"/>
        <v>0.46240359896153493</v>
      </c>
      <c r="M99" s="40">
        <f t="shared" si="22"/>
        <v>0.1102269327129559</v>
      </c>
      <c r="N99" s="40">
        <f t="shared" si="23"/>
        <v>0</v>
      </c>
      <c r="O99" s="40">
        <f t="shared" si="24"/>
        <v>9.0185672219691163E-2</v>
      </c>
      <c r="P99" s="47"/>
      <c r="Q99" s="47"/>
      <c r="R99" s="47"/>
      <c r="S99" s="47"/>
      <c r="T99" s="47"/>
      <c r="U99" s="47"/>
      <c r="V99" s="47"/>
      <c r="W99" s="47"/>
      <c r="X99" s="47"/>
      <c r="Y99" s="47"/>
      <c r="Z99" s="47"/>
      <c r="AA99" s="47"/>
      <c r="AB99" s="47"/>
      <c r="AC99" s="47"/>
      <c r="AD99" s="47"/>
      <c r="AE99" s="47"/>
      <c r="AF99" s="47"/>
      <c r="AG99" s="47"/>
      <c r="AH99" s="47"/>
      <c r="AI99" s="47"/>
      <c r="AJ99" s="47"/>
      <c r="AK99" s="47"/>
      <c r="AL99" s="47"/>
      <c r="AM99" s="47"/>
      <c r="AN99" s="47"/>
      <c r="AO99" s="47"/>
      <c r="AP99" s="47"/>
      <c r="AQ99" s="47"/>
    </row>
    <row r="100" spans="1:45" s="47" customFormat="1" ht="42" customHeight="1">
      <c r="B100" s="151">
        <v>90</v>
      </c>
      <c r="C100" s="155" t="s">
        <v>207</v>
      </c>
      <c r="D100" s="171">
        <v>16491.887974000001</v>
      </c>
      <c r="E100" s="172">
        <v>55.73</v>
      </c>
      <c r="F100" s="172">
        <v>18.55</v>
      </c>
      <c r="G100" s="172">
        <v>15.129999999999999</v>
      </c>
      <c r="H100" s="172">
        <v>0.01</v>
      </c>
      <c r="I100" s="174">
        <v>10.580000000000004</v>
      </c>
      <c r="J100" s="173">
        <v>2.5099999999999998</v>
      </c>
      <c r="K100" s="40">
        <f t="shared" si="20"/>
        <v>0.40061865865641988</v>
      </c>
      <c r="L100" s="40">
        <f t="shared" si="21"/>
        <v>0.13334785785172418</v>
      </c>
      <c r="M100" s="40">
        <f t="shared" si="22"/>
        <v>0.10876296977340091</v>
      </c>
      <c r="N100" s="40">
        <f t="shared" si="23"/>
        <v>7.1885637655916019E-5</v>
      </c>
      <c r="O100" s="40">
        <f t="shared" si="24"/>
        <v>7.6055004639959164E-2</v>
      </c>
    </row>
    <row r="101" spans="1:45" s="49" customFormat="1" ht="42" customHeight="1">
      <c r="A101" s="47"/>
      <c r="B101" s="149">
        <v>91</v>
      </c>
      <c r="C101" s="150" t="s">
        <v>264</v>
      </c>
      <c r="D101" s="168">
        <v>10707.820744000001</v>
      </c>
      <c r="E101" s="169">
        <v>55.31</v>
      </c>
      <c r="F101" s="169">
        <v>0</v>
      </c>
      <c r="G101" s="169">
        <v>35.74</v>
      </c>
      <c r="H101" s="169">
        <v>8.1300000000000008</v>
      </c>
      <c r="I101" s="169">
        <v>0.81999999999999496</v>
      </c>
      <c r="J101" s="170">
        <v>0</v>
      </c>
      <c r="K101" s="40">
        <f t="shared" si="20"/>
        <v>0.25815260038019622</v>
      </c>
      <c r="L101" s="40">
        <f t="shared" si="21"/>
        <v>0</v>
      </c>
      <c r="M101" s="40">
        <f t="shared" si="22"/>
        <v>0.16681204009380243</v>
      </c>
      <c r="N101" s="40">
        <f t="shared" si="23"/>
        <v>3.7945771851220306E-2</v>
      </c>
      <c r="O101" s="40">
        <f t="shared" si="24"/>
        <v>3.8272488214022705E-3</v>
      </c>
      <c r="P101" s="47"/>
      <c r="Q101" s="47"/>
      <c r="R101" s="47"/>
      <c r="S101" s="47"/>
      <c r="T101" s="47"/>
      <c r="U101" s="47"/>
      <c r="V101" s="47"/>
      <c r="W101" s="47"/>
      <c r="X101" s="47"/>
      <c r="Y101" s="47"/>
      <c r="Z101" s="47"/>
      <c r="AA101" s="47"/>
      <c r="AB101" s="47"/>
      <c r="AC101" s="47"/>
      <c r="AD101" s="47"/>
      <c r="AE101" s="47"/>
      <c r="AF101" s="47"/>
      <c r="AG101" s="47"/>
      <c r="AH101" s="47"/>
      <c r="AI101" s="47"/>
      <c r="AJ101" s="47"/>
      <c r="AK101" s="47"/>
      <c r="AL101" s="47"/>
      <c r="AM101" s="47"/>
      <c r="AN101" s="47"/>
      <c r="AO101" s="47"/>
      <c r="AP101" s="47"/>
      <c r="AQ101" s="47"/>
    </row>
    <row r="102" spans="1:45" s="47" customFormat="1" ht="42" customHeight="1">
      <c r="B102" s="151">
        <v>92</v>
      </c>
      <c r="C102" s="155" t="s">
        <v>329</v>
      </c>
      <c r="D102" s="171">
        <v>15617.506447</v>
      </c>
      <c r="E102" s="172">
        <v>53.52</v>
      </c>
      <c r="F102" s="172">
        <v>0</v>
      </c>
      <c r="G102" s="172">
        <v>43.08</v>
      </c>
      <c r="H102" s="172">
        <v>0.57999999999999996</v>
      </c>
      <c r="I102" s="174">
        <v>2.8199999999999985</v>
      </c>
      <c r="J102" s="173">
        <v>2.64</v>
      </c>
      <c r="K102" s="40">
        <f t="shared" si="20"/>
        <v>0.3643338742853407</v>
      </c>
      <c r="L102" s="40">
        <f t="shared" si="21"/>
        <v>0</v>
      </c>
      <c r="M102" s="40">
        <f t="shared" si="22"/>
        <v>0.29326426203685496</v>
      </c>
      <c r="N102" s="40">
        <f t="shared" si="23"/>
        <v>3.9483117915825403E-3</v>
      </c>
      <c r="O102" s="40">
        <f t="shared" si="24"/>
        <v>1.9196964228039241E-2</v>
      </c>
    </row>
    <row r="103" spans="1:45" s="49" customFormat="1" ht="42" customHeight="1">
      <c r="A103" s="47"/>
      <c r="B103" s="149">
        <v>93</v>
      </c>
      <c r="C103" s="154" t="s">
        <v>324</v>
      </c>
      <c r="D103" s="168">
        <v>13042.830787000001</v>
      </c>
      <c r="E103" s="169">
        <v>11.51</v>
      </c>
      <c r="F103" s="169">
        <v>61.36</v>
      </c>
      <c r="G103" s="169">
        <v>26.939999999999998</v>
      </c>
      <c r="H103" s="169">
        <v>0</v>
      </c>
      <c r="I103" s="180">
        <v>0.18999999999999773</v>
      </c>
      <c r="J103" s="170">
        <v>15.43</v>
      </c>
      <c r="K103" s="40">
        <f t="shared" si="20"/>
        <v>6.5436330459270053E-2</v>
      </c>
      <c r="L103" s="40">
        <f t="shared" si="21"/>
        <v>0.34884215786106088</v>
      </c>
      <c r="M103" s="40">
        <f t="shared" si="22"/>
        <v>0.15315853541031582</v>
      </c>
      <c r="N103" s="40">
        <f t="shared" si="23"/>
        <v>0</v>
      </c>
      <c r="O103" s="40">
        <f t="shared" si="24"/>
        <v>1.0801826922034023E-3</v>
      </c>
      <c r="P103" s="47"/>
      <c r="Q103" s="47"/>
      <c r="R103" s="47"/>
      <c r="S103" s="47"/>
      <c r="T103" s="47"/>
      <c r="U103" s="47"/>
      <c r="V103" s="47"/>
      <c r="W103" s="47"/>
      <c r="X103" s="47"/>
      <c r="Y103" s="47"/>
      <c r="Z103" s="47"/>
      <c r="AA103" s="47"/>
      <c r="AB103" s="47"/>
      <c r="AC103" s="47"/>
      <c r="AD103" s="47"/>
      <c r="AE103" s="47"/>
      <c r="AF103" s="47"/>
      <c r="AG103" s="47"/>
      <c r="AH103" s="47"/>
      <c r="AI103" s="47"/>
      <c r="AJ103" s="47"/>
      <c r="AK103" s="47"/>
      <c r="AL103" s="47"/>
      <c r="AM103" s="47"/>
      <c r="AN103" s="47"/>
      <c r="AO103" s="47"/>
      <c r="AP103" s="47"/>
      <c r="AQ103" s="47"/>
    </row>
    <row r="104" spans="1:45" s="53" customFormat="1" ht="42" customHeight="1">
      <c r="A104" s="52"/>
      <c r="B104" s="320" t="s">
        <v>330</v>
      </c>
      <c r="C104" s="321"/>
      <c r="D104" s="177">
        <v>2294184</v>
      </c>
      <c r="E104" s="178">
        <v>87.767390748034515</v>
      </c>
      <c r="F104" s="178">
        <v>2.4910228032671355</v>
      </c>
      <c r="G104" s="178">
        <v>3.0921562769779483</v>
      </c>
      <c r="H104" s="179">
        <v>1.6992653506994468</v>
      </c>
      <c r="I104" s="179">
        <v>4.9501442565413853</v>
      </c>
      <c r="J104" s="183"/>
      <c r="K104" s="43">
        <f>SUM(K51:K103)</f>
        <v>87.767390748034515</v>
      </c>
      <c r="L104" s="43">
        <f>SUM(L51:L103)</f>
        <v>2.4910228032671355</v>
      </c>
      <c r="M104" s="43">
        <f>SUM(M51:M103)</f>
        <v>3.0921562769779483</v>
      </c>
      <c r="N104" s="43">
        <f>SUM(N51:N103)</f>
        <v>1.6992653506994468</v>
      </c>
      <c r="O104" s="43">
        <f>SUM(O51:O103)</f>
        <v>4.9501442565413853</v>
      </c>
      <c r="P104" s="52"/>
      <c r="Q104" s="52"/>
      <c r="R104" s="52"/>
      <c r="S104" s="52"/>
      <c r="T104" s="52"/>
      <c r="U104" s="52"/>
      <c r="V104" s="52"/>
      <c r="W104" s="52"/>
      <c r="X104" s="52"/>
      <c r="Y104" s="52"/>
      <c r="Z104" s="52"/>
      <c r="AA104" s="52"/>
      <c r="AB104" s="52"/>
      <c r="AC104" s="52"/>
      <c r="AD104" s="52"/>
      <c r="AE104" s="52"/>
      <c r="AF104" s="52"/>
      <c r="AG104" s="52"/>
      <c r="AH104" s="52"/>
      <c r="AI104" s="52"/>
      <c r="AJ104" s="52"/>
      <c r="AK104" s="52"/>
      <c r="AL104" s="52"/>
      <c r="AM104" s="52"/>
      <c r="AN104" s="52"/>
      <c r="AO104" s="52"/>
      <c r="AP104" s="52"/>
      <c r="AQ104" s="52"/>
    </row>
    <row r="105" spans="1:45" s="53" customFormat="1" ht="42" customHeight="1">
      <c r="A105" s="52"/>
      <c r="B105" s="320" t="s">
        <v>331</v>
      </c>
      <c r="C105" s="321"/>
      <c r="D105" s="177">
        <v>27749183</v>
      </c>
      <c r="E105" s="178">
        <v>15.995821161836281</v>
      </c>
      <c r="F105" s="178">
        <v>16.880227050251488</v>
      </c>
      <c r="G105" s="178">
        <v>64.648299599539499</v>
      </c>
      <c r="H105" s="178">
        <v>1.0864561574561327</v>
      </c>
      <c r="I105" s="178">
        <v>1.3891970920577494</v>
      </c>
      <c r="J105" s="184"/>
      <c r="K105" s="44">
        <f>(K33*$D33+K41*$D41+K48*$D48+K50*$D50+K104*$D104)/$D$105</f>
        <v>15.995821161836281</v>
      </c>
      <c r="L105" s="44">
        <f>(L33*$D33+L41*$D41+L48*$D48+L50*$D50+L104*$D104)/$D$105</f>
        <v>16.880227050251488</v>
      </c>
      <c r="M105" s="44">
        <f>(M33*$D33+M41*$D41+M48*$D48+M50*$D50+M104*$D104)/$D$105</f>
        <v>64.757877168513645</v>
      </c>
      <c r="N105" s="44">
        <f>(N33*$D33+N41*$D41+N48*$D48+N50*$D50+N104*$D104)/$D$105</f>
        <v>1.0864561574561327</v>
      </c>
      <c r="O105" s="44">
        <f>(O33*$D33+O41*$D41+O48*$D48+O50*$D50+O104*$D104)/$D$105</f>
        <v>1.3891970920577494</v>
      </c>
      <c r="P105" s="52"/>
      <c r="Q105" s="52"/>
      <c r="R105" s="52"/>
      <c r="S105" s="52"/>
      <c r="T105" s="52"/>
      <c r="U105" s="52"/>
      <c r="V105" s="52"/>
      <c r="W105" s="52"/>
      <c r="X105" s="52"/>
      <c r="Y105" s="52"/>
      <c r="Z105" s="52"/>
      <c r="AA105" s="52"/>
      <c r="AB105" s="52"/>
      <c r="AC105" s="52"/>
      <c r="AD105" s="52"/>
      <c r="AE105" s="52"/>
      <c r="AF105" s="52"/>
      <c r="AG105" s="52"/>
      <c r="AH105" s="52"/>
      <c r="AI105" s="52"/>
      <c r="AJ105" s="52"/>
      <c r="AK105" s="52"/>
      <c r="AL105" s="52"/>
      <c r="AM105" s="52"/>
      <c r="AN105" s="52"/>
      <c r="AO105" s="52"/>
      <c r="AP105" s="52"/>
      <c r="AQ105" s="52"/>
    </row>
    <row r="106" spans="1:45" s="28" customFormat="1" ht="28.5" customHeight="1">
      <c r="A106" s="46"/>
      <c r="B106" s="156"/>
      <c r="C106" s="347" t="s">
        <v>332</v>
      </c>
      <c r="D106" s="348"/>
      <c r="E106" s="348"/>
      <c r="F106" s="348"/>
      <c r="G106" s="348"/>
      <c r="H106" s="348"/>
      <c r="I106" s="349"/>
      <c r="J106" s="157"/>
      <c r="K106" s="45"/>
      <c r="L106" s="45"/>
      <c r="M106" s="45"/>
      <c r="N106" s="45"/>
      <c r="O106" s="45"/>
      <c r="P106" s="46"/>
      <c r="Q106" s="46"/>
      <c r="R106" s="46"/>
      <c r="S106" s="46"/>
      <c r="T106" s="46"/>
      <c r="U106" s="46"/>
      <c r="V106" s="46"/>
      <c r="W106" s="46"/>
      <c r="X106" s="46"/>
      <c r="Y106" s="46"/>
      <c r="Z106" s="46"/>
      <c r="AA106" s="46"/>
      <c r="AB106" s="46"/>
      <c r="AC106" s="46"/>
      <c r="AD106" s="46"/>
      <c r="AE106" s="46"/>
      <c r="AF106" s="46"/>
      <c r="AG106" s="46"/>
      <c r="AH106" s="46"/>
      <c r="AI106" s="46"/>
      <c r="AJ106" s="46"/>
      <c r="AK106" s="46"/>
      <c r="AL106" s="46"/>
      <c r="AM106" s="46"/>
      <c r="AN106" s="46"/>
      <c r="AO106" s="46"/>
      <c r="AP106" s="46"/>
      <c r="AQ106" s="46"/>
      <c r="AR106" s="46"/>
      <c r="AS106" s="46"/>
    </row>
    <row r="107" spans="1:45" s="28" customFormat="1" ht="49.5" customHeight="1" thickBot="1">
      <c r="A107" s="46"/>
      <c r="B107" s="158"/>
      <c r="C107" s="325" t="s">
        <v>333</v>
      </c>
      <c r="D107" s="326"/>
      <c r="E107" s="326"/>
      <c r="F107" s="326"/>
      <c r="G107" s="326"/>
      <c r="H107" s="326"/>
      <c r="I107" s="327"/>
      <c r="J107" s="159"/>
      <c r="K107" s="45"/>
      <c r="L107" s="45"/>
      <c r="M107" s="45"/>
      <c r="N107" s="45"/>
      <c r="O107" s="45"/>
      <c r="P107" s="46"/>
      <c r="Q107" s="46"/>
      <c r="R107" s="46"/>
      <c r="S107" s="46"/>
      <c r="T107" s="46"/>
      <c r="U107" s="46"/>
      <c r="V107" s="46"/>
      <c r="W107" s="46"/>
      <c r="X107" s="46"/>
      <c r="Y107" s="46"/>
      <c r="Z107" s="46"/>
      <c r="AA107" s="46"/>
      <c r="AB107" s="46"/>
      <c r="AC107" s="46"/>
      <c r="AD107" s="46"/>
      <c r="AE107" s="46"/>
      <c r="AF107" s="46"/>
      <c r="AG107" s="46"/>
      <c r="AH107" s="46"/>
      <c r="AI107" s="46"/>
      <c r="AJ107" s="46"/>
      <c r="AK107" s="46"/>
      <c r="AL107" s="46"/>
      <c r="AM107" s="46"/>
      <c r="AN107" s="46"/>
      <c r="AO107" s="46"/>
      <c r="AP107" s="46"/>
      <c r="AQ107" s="46"/>
      <c r="AR107" s="46"/>
      <c r="AS107" s="46"/>
    </row>
  </sheetData>
  <sortState ref="B51:O103">
    <sortCondition descending="1" ref="E51:E103"/>
  </sortState>
  <mergeCells count="18">
    <mergeCell ref="B105:C105"/>
    <mergeCell ref="C106:I106"/>
    <mergeCell ref="B2:J2"/>
    <mergeCell ref="E3:I3"/>
    <mergeCell ref="B33:C33"/>
    <mergeCell ref="B3:B6"/>
    <mergeCell ref="C107:I107"/>
    <mergeCell ref="H4:H6"/>
    <mergeCell ref="I4:I6"/>
    <mergeCell ref="J3:J6"/>
    <mergeCell ref="E4:E6"/>
    <mergeCell ref="F4:F6"/>
    <mergeCell ref="D3:D5"/>
    <mergeCell ref="C3:C6"/>
    <mergeCell ref="B41:C41"/>
    <mergeCell ref="B48:C48"/>
    <mergeCell ref="B50:C50"/>
    <mergeCell ref="B104:C104"/>
  </mergeCells>
  <printOptions horizontalCentered="1"/>
  <pageMargins left="0" right="0" top="0" bottom="0" header="0" footer="0"/>
  <pageSetup paperSize="9" scale="36" fitToHeight="2" orientation="portrait" r:id="rId1"/>
</worksheet>
</file>

<file path=xl/worksheets/sheet3.xml><?xml version="1.0" encoding="utf-8"?>
<worksheet xmlns="http://schemas.openxmlformats.org/spreadsheetml/2006/main" xmlns:r="http://schemas.openxmlformats.org/officeDocument/2006/relationships">
  <sheetPr>
    <pageSetUpPr fitToPage="1"/>
  </sheetPr>
  <dimension ref="A1:AW105"/>
  <sheetViews>
    <sheetView rightToLeft="1" zoomScale="90" zoomScaleNormal="90" workbookViewId="0">
      <selection activeCell="E7" sqref="E7"/>
    </sheetView>
  </sheetViews>
  <sheetFormatPr defaultRowHeight="18"/>
  <cols>
    <col min="1" max="1" width="4.625" style="108" customWidth="1"/>
    <col min="2" max="2" width="30.5" style="106" customWidth="1"/>
    <col min="3" max="3" width="16.125" style="106" customWidth="1"/>
    <col min="4" max="4" width="15.875" style="106" customWidth="1"/>
    <col min="5" max="5" width="16.125" style="106" customWidth="1"/>
    <col min="6" max="6" width="17" style="106" customWidth="1"/>
    <col min="7" max="7" width="15.375" style="106" customWidth="1"/>
    <col min="8" max="8" width="14.625" style="106" customWidth="1"/>
    <col min="9" max="10" width="14.375" style="106" customWidth="1"/>
    <col min="11" max="11" width="18.5" style="106" customWidth="1"/>
    <col min="12" max="12" width="17.625" style="106" customWidth="1"/>
    <col min="13" max="13" width="15.375" style="106" bestFit="1" customWidth="1"/>
    <col min="14" max="14" width="17" style="106" customWidth="1"/>
    <col min="15" max="15" width="15.375" style="106" customWidth="1"/>
    <col min="16" max="16" width="15.25" style="106" customWidth="1"/>
    <col min="17" max="17" width="9" style="107"/>
    <col min="18" max="49" width="9" style="105"/>
    <col min="50" max="256" width="9" style="106"/>
    <col min="257" max="257" width="4.625" style="106" customWidth="1"/>
    <col min="258" max="258" width="27.375" style="106" bestFit="1" customWidth="1"/>
    <col min="259" max="259" width="9.5" style="106" bestFit="1" customWidth="1"/>
    <col min="260" max="260" width="8.75" style="106" customWidth="1"/>
    <col min="261" max="261" width="11.75" style="106" customWidth="1"/>
    <col min="262" max="262" width="10" style="106" bestFit="1" customWidth="1"/>
    <col min="263" max="263" width="9" style="106" customWidth="1"/>
    <col min="264" max="264" width="9.25" style="106" customWidth="1"/>
    <col min="265" max="265" width="11.75" style="106" customWidth="1"/>
    <col min="266" max="266" width="10.875" style="106" bestFit="1" customWidth="1"/>
    <col min="267" max="268" width="10.375" style="106" bestFit="1" customWidth="1"/>
    <col min="269" max="269" width="11.75" style="106" customWidth="1"/>
    <col min="270" max="270" width="10.375" style="106" bestFit="1" customWidth="1"/>
    <col min="271" max="271" width="10.25" style="106" bestFit="1" customWidth="1"/>
    <col min="272" max="272" width="11.75" style="106" customWidth="1"/>
    <col min="273" max="512" width="9" style="106"/>
    <col min="513" max="513" width="4.625" style="106" customWidth="1"/>
    <col min="514" max="514" width="27.375" style="106" bestFit="1" customWidth="1"/>
    <col min="515" max="515" width="9.5" style="106" bestFit="1" customWidth="1"/>
    <col min="516" max="516" width="8.75" style="106" customWidth="1"/>
    <col min="517" max="517" width="11.75" style="106" customWidth="1"/>
    <col min="518" max="518" width="10" style="106" bestFit="1" customWidth="1"/>
    <col min="519" max="519" width="9" style="106" customWidth="1"/>
    <col min="520" max="520" width="9.25" style="106" customWidth="1"/>
    <col min="521" max="521" width="11.75" style="106" customWidth="1"/>
    <col min="522" max="522" width="10.875" style="106" bestFit="1" customWidth="1"/>
    <col min="523" max="524" width="10.375" style="106" bestFit="1" customWidth="1"/>
    <col min="525" max="525" width="11.75" style="106" customWidth="1"/>
    <col min="526" max="526" width="10.375" style="106" bestFit="1" customWidth="1"/>
    <col min="527" max="527" width="10.25" style="106" bestFit="1" customWidth="1"/>
    <col min="528" max="528" width="11.75" style="106" customWidth="1"/>
    <col min="529" max="768" width="9" style="106"/>
    <col min="769" max="769" width="4.625" style="106" customWidth="1"/>
    <col min="770" max="770" width="27.375" style="106" bestFit="1" customWidth="1"/>
    <col min="771" max="771" width="9.5" style="106" bestFit="1" customWidth="1"/>
    <col min="772" max="772" width="8.75" style="106" customWidth="1"/>
    <col min="773" max="773" width="11.75" style="106" customWidth="1"/>
    <col min="774" max="774" width="10" style="106" bestFit="1" customWidth="1"/>
    <col min="775" max="775" width="9" style="106" customWidth="1"/>
    <col min="776" max="776" width="9.25" style="106" customWidth="1"/>
    <col min="777" max="777" width="11.75" style="106" customWidth="1"/>
    <col min="778" max="778" width="10.875" style="106" bestFit="1" customWidth="1"/>
    <col min="779" max="780" width="10.375" style="106" bestFit="1" customWidth="1"/>
    <col min="781" max="781" width="11.75" style="106" customWidth="1"/>
    <col min="782" max="782" width="10.375" style="106" bestFit="1" customWidth="1"/>
    <col min="783" max="783" width="10.25" style="106" bestFit="1" customWidth="1"/>
    <col min="784" max="784" width="11.75" style="106" customWidth="1"/>
    <col min="785" max="1024" width="9" style="106"/>
    <col min="1025" max="1025" width="4.625" style="106" customWidth="1"/>
    <col min="1026" max="1026" width="27.375" style="106" bestFit="1" customWidth="1"/>
    <col min="1027" max="1027" width="9.5" style="106" bestFit="1" customWidth="1"/>
    <col min="1028" max="1028" width="8.75" style="106" customWidth="1"/>
    <col min="1029" max="1029" width="11.75" style="106" customWidth="1"/>
    <col min="1030" max="1030" width="10" style="106" bestFit="1" customWidth="1"/>
    <col min="1031" max="1031" width="9" style="106" customWidth="1"/>
    <col min="1032" max="1032" width="9.25" style="106" customWidth="1"/>
    <col min="1033" max="1033" width="11.75" style="106" customWidth="1"/>
    <col min="1034" max="1034" width="10.875" style="106" bestFit="1" customWidth="1"/>
    <col min="1035" max="1036" width="10.375" style="106" bestFit="1" customWidth="1"/>
    <col min="1037" max="1037" width="11.75" style="106" customWidth="1"/>
    <col min="1038" max="1038" width="10.375" style="106" bestFit="1" customWidth="1"/>
    <col min="1039" max="1039" width="10.25" style="106" bestFit="1" customWidth="1"/>
    <col min="1040" max="1040" width="11.75" style="106" customWidth="1"/>
    <col min="1041" max="1280" width="9" style="106"/>
    <col min="1281" max="1281" width="4.625" style="106" customWidth="1"/>
    <col min="1282" max="1282" width="27.375" style="106" bestFit="1" customWidth="1"/>
    <col min="1283" max="1283" width="9.5" style="106" bestFit="1" customWidth="1"/>
    <col min="1284" max="1284" width="8.75" style="106" customWidth="1"/>
    <col min="1285" max="1285" width="11.75" style="106" customWidth="1"/>
    <col min="1286" max="1286" width="10" style="106" bestFit="1" customWidth="1"/>
    <col min="1287" max="1287" width="9" style="106" customWidth="1"/>
    <col min="1288" max="1288" width="9.25" style="106" customWidth="1"/>
    <col min="1289" max="1289" width="11.75" style="106" customWidth="1"/>
    <col min="1290" max="1290" width="10.875" style="106" bestFit="1" customWidth="1"/>
    <col min="1291" max="1292" width="10.375" style="106" bestFit="1" customWidth="1"/>
    <col min="1293" max="1293" width="11.75" style="106" customWidth="1"/>
    <col min="1294" max="1294" width="10.375" style="106" bestFit="1" customWidth="1"/>
    <col min="1295" max="1295" width="10.25" style="106" bestFit="1" customWidth="1"/>
    <col min="1296" max="1296" width="11.75" style="106" customWidth="1"/>
    <col min="1297" max="1536" width="9" style="106"/>
    <col min="1537" max="1537" width="4.625" style="106" customWidth="1"/>
    <col min="1538" max="1538" width="27.375" style="106" bestFit="1" customWidth="1"/>
    <col min="1539" max="1539" width="9.5" style="106" bestFit="1" customWidth="1"/>
    <col min="1540" max="1540" width="8.75" style="106" customWidth="1"/>
    <col min="1541" max="1541" width="11.75" style="106" customWidth="1"/>
    <col min="1542" max="1542" width="10" style="106" bestFit="1" customWidth="1"/>
    <col min="1543" max="1543" width="9" style="106" customWidth="1"/>
    <col min="1544" max="1544" width="9.25" style="106" customWidth="1"/>
    <col min="1545" max="1545" width="11.75" style="106" customWidth="1"/>
    <col min="1546" max="1546" width="10.875" style="106" bestFit="1" customWidth="1"/>
    <col min="1547" max="1548" width="10.375" style="106" bestFit="1" customWidth="1"/>
    <col min="1549" max="1549" width="11.75" style="106" customWidth="1"/>
    <col min="1550" max="1550" width="10.375" style="106" bestFit="1" customWidth="1"/>
    <col min="1551" max="1551" width="10.25" style="106" bestFit="1" customWidth="1"/>
    <col min="1552" max="1552" width="11.75" style="106" customWidth="1"/>
    <col min="1553" max="1792" width="9" style="106"/>
    <col min="1793" max="1793" width="4.625" style="106" customWidth="1"/>
    <col min="1794" max="1794" width="27.375" style="106" bestFit="1" customWidth="1"/>
    <col min="1795" max="1795" width="9.5" style="106" bestFit="1" customWidth="1"/>
    <col min="1796" max="1796" width="8.75" style="106" customWidth="1"/>
    <col min="1797" max="1797" width="11.75" style="106" customWidth="1"/>
    <col min="1798" max="1798" width="10" style="106" bestFit="1" customWidth="1"/>
    <col min="1799" max="1799" width="9" style="106" customWidth="1"/>
    <col min="1800" max="1800" width="9.25" style="106" customWidth="1"/>
    <col min="1801" max="1801" width="11.75" style="106" customWidth="1"/>
    <col min="1802" max="1802" width="10.875" style="106" bestFit="1" customWidth="1"/>
    <col min="1803" max="1804" width="10.375" style="106" bestFit="1" customWidth="1"/>
    <col min="1805" max="1805" width="11.75" style="106" customWidth="1"/>
    <col min="1806" max="1806" width="10.375" style="106" bestFit="1" customWidth="1"/>
    <col min="1807" max="1807" width="10.25" style="106" bestFit="1" customWidth="1"/>
    <col min="1808" max="1808" width="11.75" style="106" customWidth="1"/>
    <col min="1809" max="2048" width="9" style="106"/>
    <col min="2049" max="2049" width="4.625" style="106" customWidth="1"/>
    <col min="2050" max="2050" width="27.375" style="106" bestFit="1" customWidth="1"/>
    <col min="2051" max="2051" width="9.5" style="106" bestFit="1" customWidth="1"/>
    <col min="2052" max="2052" width="8.75" style="106" customWidth="1"/>
    <col min="2053" max="2053" width="11.75" style="106" customWidth="1"/>
    <col min="2054" max="2054" width="10" style="106" bestFit="1" customWidth="1"/>
    <col min="2055" max="2055" width="9" style="106" customWidth="1"/>
    <col min="2056" max="2056" width="9.25" style="106" customWidth="1"/>
    <col min="2057" max="2057" width="11.75" style="106" customWidth="1"/>
    <col min="2058" max="2058" width="10.875" style="106" bestFit="1" customWidth="1"/>
    <col min="2059" max="2060" width="10.375" style="106" bestFit="1" customWidth="1"/>
    <col min="2061" max="2061" width="11.75" style="106" customWidth="1"/>
    <col min="2062" max="2062" width="10.375" style="106" bestFit="1" customWidth="1"/>
    <col min="2063" max="2063" width="10.25" style="106" bestFit="1" customWidth="1"/>
    <col min="2064" max="2064" width="11.75" style="106" customWidth="1"/>
    <col min="2065" max="2304" width="9" style="106"/>
    <col min="2305" max="2305" width="4.625" style="106" customWidth="1"/>
    <col min="2306" max="2306" width="27.375" style="106" bestFit="1" customWidth="1"/>
    <col min="2307" max="2307" width="9.5" style="106" bestFit="1" customWidth="1"/>
    <col min="2308" max="2308" width="8.75" style="106" customWidth="1"/>
    <col min="2309" max="2309" width="11.75" style="106" customWidth="1"/>
    <col min="2310" max="2310" width="10" style="106" bestFit="1" customWidth="1"/>
    <col min="2311" max="2311" width="9" style="106" customWidth="1"/>
    <col min="2312" max="2312" width="9.25" style="106" customWidth="1"/>
    <col min="2313" max="2313" width="11.75" style="106" customWidth="1"/>
    <col min="2314" max="2314" width="10.875" style="106" bestFit="1" customWidth="1"/>
    <col min="2315" max="2316" width="10.375" style="106" bestFit="1" customWidth="1"/>
    <col min="2317" max="2317" width="11.75" style="106" customWidth="1"/>
    <col min="2318" max="2318" width="10.375" style="106" bestFit="1" customWidth="1"/>
    <col min="2319" max="2319" width="10.25" style="106" bestFit="1" customWidth="1"/>
    <col min="2320" max="2320" width="11.75" style="106" customWidth="1"/>
    <col min="2321" max="2560" width="9" style="106"/>
    <col min="2561" max="2561" width="4.625" style="106" customWidth="1"/>
    <col min="2562" max="2562" width="27.375" style="106" bestFit="1" customWidth="1"/>
    <col min="2563" max="2563" width="9.5" style="106" bestFit="1" customWidth="1"/>
    <col min="2564" max="2564" width="8.75" style="106" customWidth="1"/>
    <col min="2565" max="2565" width="11.75" style="106" customWidth="1"/>
    <col min="2566" max="2566" width="10" style="106" bestFit="1" customWidth="1"/>
    <col min="2567" max="2567" width="9" style="106" customWidth="1"/>
    <col min="2568" max="2568" width="9.25" style="106" customWidth="1"/>
    <col min="2569" max="2569" width="11.75" style="106" customWidth="1"/>
    <col min="2570" max="2570" width="10.875" style="106" bestFit="1" customWidth="1"/>
    <col min="2571" max="2572" width="10.375" style="106" bestFit="1" customWidth="1"/>
    <col min="2573" max="2573" width="11.75" style="106" customWidth="1"/>
    <col min="2574" max="2574" width="10.375" style="106" bestFit="1" customWidth="1"/>
    <col min="2575" max="2575" width="10.25" style="106" bestFit="1" customWidth="1"/>
    <col min="2576" max="2576" width="11.75" style="106" customWidth="1"/>
    <col min="2577" max="2816" width="9" style="106"/>
    <col min="2817" max="2817" width="4.625" style="106" customWidth="1"/>
    <col min="2818" max="2818" width="27.375" style="106" bestFit="1" customWidth="1"/>
    <col min="2819" max="2819" width="9.5" style="106" bestFit="1" customWidth="1"/>
    <col min="2820" max="2820" width="8.75" style="106" customWidth="1"/>
    <col min="2821" max="2821" width="11.75" style="106" customWidth="1"/>
    <col min="2822" max="2822" width="10" style="106" bestFit="1" customWidth="1"/>
    <col min="2823" max="2823" width="9" style="106" customWidth="1"/>
    <col min="2824" max="2824" width="9.25" style="106" customWidth="1"/>
    <col min="2825" max="2825" width="11.75" style="106" customWidth="1"/>
    <col min="2826" max="2826" width="10.875" style="106" bestFit="1" customWidth="1"/>
    <col min="2827" max="2828" width="10.375" style="106" bestFit="1" customWidth="1"/>
    <col min="2829" max="2829" width="11.75" style="106" customWidth="1"/>
    <col min="2830" max="2830" width="10.375" style="106" bestFit="1" customWidth="1"/>
    <col min="2831" max="2831" width="10.25" style="106" bestFit="1" customWidth="1"/>
    <col min="2832" max="2832" width="11.75" style="106" customWidth="1"/>
    <col min="2833" max="3072" width="9" style="106"/>
    <col min="3073" max="3073" width="4.625" style="106" customWidth="1"/>
    <col min="3074" max="3074" width="27.375" style="106" bestFit="1" customWidth="1"/>
    <col min="3075" max="3075" width="9.5" style="106" bestFit="1" customWidth="1"/>
    <col min="3076" max="3076" width="8.75" style="106" customWidth="1"/>
    <col min="3077" max="3077" width="11.75" style="106" customWidth="1"/>
    <col min="3078" max="3078" width="10" style="106" bestFit="1" customWidth="1"/>
    <col min="3079" max="3079" width="9" style="106" customWidth="1"/>
    <col min="3080" max="3080" width="9.25" style="106" customWidth="1"/>
    <col min="3081" max="3081" width="11.75" style="106" customWidth="1"/>
    <col min="3082" max="3082" width="10.875" style="106" bestFit="1" customWidth="1"/>
    <col min="3083" max="3084" width="10.375" style="106" bestFit="1" customWidth="1"/>
    <col min="3085" max="3085" width="11.75" style="106" customWidth="1"/>
    <col min="3086" max="3086" width="10.375" style="106" bestFit="1" customWidth="1"/>
    <col min="3087" max="3087" width="10.25" style="106" bestFit="1" customWidth="1"/>
    <col min="3088" max="3088" width="11.75" style="106" customWidth="1"/>
    <col min="3089" max="3328" width="9" style="106"/>
    <col min="3329" max="3329" width="4.625" style="106" customWidth="1"/>
    <col min="3330" max="3330" width="27.375" style="106" bestFit="1" customWidth="1"/>
    <col min="3331" max="3331" width="9.5" style="106" bestFit="1" customWidth="1"/>
    <col min="3332" max="3332" width="8.75" style="106" customWidth="1"/>
    <col min="3333" max="3333" width="11.75" style="106" customWidth="1"/>
    <col min="3334" max="3334" width="10" style="106" bestFit="1" customWidth="1"/>
    <col min="3335" max="3335" width="9" style="106" customWidth="1"/>
    <col min="3336" max="3336" width="9.25" style="106" customWidth="1"/>
    <col min="3337" max="3337" width="11.75" style="106" customWidth="1"/>
    <col min="3338" max="3338" width="10.875" style="106" bestFit="1" customWidth="1"/>
    <col min="3339" max="3340" width="10.375" style="106" bestFit="1" customWidth="1"/>
    <col min="3341" max="3341" width="11.75" style="106" customWidth="1"/>
    <col min="3342" max="3342" width="10.375" style="106" bestFit="1" customWidth="1"/>
    <col min="3343" max="3343" width="10.25" style="106" bestFit="1" customWidth="1"/>
    <col min="3344" max="3344" width="11.75" style="106" customWidth="1"/>
    <col min="3345" max="3584" width="9" style="106"/>
    <col min="3585" max="3585" width="4.625" style="106" customWidth="1"/>
    <col min="3586" max="3586" width="27.375" style="106" bestFit="1" customWidth="1"/>
    <col min="3587" max="3587" width="9.5" style="106" bestFit="1" customWidth="1"/>
    <col min="3588" max="3588" width="8.75" style="106" customWidth="1"/>
    <col min="3589" max="3589" width="11.75" style="106" customWidth="1"/>
    <col min="3590" max="3590" width="10" style="106" bestFit="1" customWidth="1"/>
    <col min="3591" max="3591" width="9" style="106" customWidth="1"/>
    <col min="3592" max="3592" width="9.25" style="106" customWidth="1"/>
    <col min="3593" max="3593" width="11.75" style="106" customWidth="1"/>
    <col min="3594" max="3594" width="10.875" style="106" bestFit="1" customWidth="1"/>
    <col min="3595" max="3596" width="10.375" style="106" bestFit="1" customWidth="1"/>
    <col min="3597" max="3597" width="11.75" style="106" customWidth="1"/>
    <col min="3598" max="3598" width="10.375" style="106" bestFit="1" customWidth="1"/>
    <col min="3599" max="3599" width="10.25" style="106" bestFit="1" customWidth="1"/>
    <col min="3600" max="3600" width="11.75" style="106" customWidth="1"/>
    <col min="3601" max="3840" width="9" style="106"/>
    <col min="3841" max="3841" width="4.625" style="106" customWidth="1"/>
    <col min="3842" max="3842" width="27.375" style="106" bestFit="1" customWidth="1"/>
    <col min="3843" max="3843" width="9.5" style="106" bestFit="1" customWidth="1"/>
    <col min="3844" max="3844" width="8.75" style="106" customWidth="1"/>
    <col min="3845" max="3845" width="11.75" style="106" customWidth="1"/>
    <col min="3846" max="3846" width="10" style="106" bestFit="1" customWidth="1"/>
    <col min="3847" max="3847" width="9" style="106" customWidth="1"/>
    <col min="3848" max="3848" width="9.25" style="106" customWidth="1"/>
    <col min="3849" max="3849" width="11.75" style="106" customWidth="1"/>
    <col min="3850" max="3850" width="10.875" style="106" bestFit="1" customWidth="1"/>
    <col min="3851" max="3852" width="10.375" style="106" bestFit="1" customWidth="1"/>
    <col min="3853" max="3853" width="11.75" style="106" customWidth="1"/>
    <col min="3854" max="3854" width="10.375" style="106" bestFit="1" customWidth="1"/>
    <col min="3855" max="3855" width="10.25" style="106" bestFit="1" customWidth="1"/>
    <col min="3856" max="3856" width="11.75" style="106" customWidth="1"/>
    <col min="3857" max="4096" width="9" style="106"/>
    <col min="4097" max="4097" width="4.625" style="106" customWidth="1"/>
    <col min="4098" max="4098" width="27.375" style="106" bestFit="1" customWidth="1"/>
    <col min="4099" max="4099" width="9.5" style="106" bestFit="1" customWidth="1"/>
    <col min="4100" max="4100" width="8.75" style="106" customWidth="1"/>
    <col min="4101" max="4101" width="11.75" style="106" customWidth="1"/>
    <col min="4102" max="4102" width="10" style="106" bestFit="1" customWidth="1"/>
    <col min="4103" max="4103" width="9" style="106" customWidth="1"/>
    <col min="4104" max="4104" width="9.25" style="106" customWidth="1"/>
    <col min="4105" max="4105" width="11.75" style="106" customWidth="1"/>
    <col min="4106" max="4106" width="10.875" style="106" bestFit="1" customWidth="1"/>
    <col min="4107" max="4108" width="10.375" style="106" bestFit="1" customWidth="1"/>
    <col min="4109" max="4109" width="11.75" style="106" customWidth="1"/>
    <col min="4110" max="4110" width="10.375" style="106" bestFit="1" customWidth="1"/>
    <col min="4111" max="4111" width="10.25" style="106" bestFit="1" customWidth="1"/>
    <col min="4112" max="4112" width="11.75" style="106" customWidth="1"/>
    <col min="4113" max="4352" width="9" style="106"/>
    <col min="4353" max="4353" width="4.625" style="106" customWidth="1"/>
    <col min="4354" max="4354" width="27.375" style="106" bestFit="1" customWidth="1"/>
    <col min="4355" max="4355" width="9.5" style="106" bestFit="1" customWidth="1"/>
    <col min="4356" max="4356" width="8.75" style="106" customWidth="1"/>
    <col min="4357" max="4357" width="11.75" style="106" customWidth="1"/>
    <col min="4358" max="4358" width="10" style="106" bestFit="1" customWidth="1"/>
    <col min="4359" max="4359" width="9" style="106" customWidth="1"/>
    <col min="4360" max="4360" width="9.25" style="106" customWidth="1"/>
    <col min="4361" max="4361" width="11.75" style="106" customWidth="1"/>
    <col min="4362" max="4362" width="10.875" style="106" bestFit="1" customWidth="1"/>
    <col min="4363" max="4364" width="10.375" style="106" bestFit="1" customWidth="1"/>
    <col min="4365" max="4365" width="11.75" style="106" customWidth="1"/>
    <col min="4366" max="4366" width="10.375" style="106" bestFit="1" customWidth="1"/>
    <col min="4367" max="4367" width="10.25" style="106" bestFit="1" customWidth="1"/>
    <col min="4368" max="4368" width="11.75" style="106" customWidth="1"/>
    <col min="4369" max="4608" width="9" style="106"/>
    <col min="4609" max="4609" width="4.625" style="106" customWidth="1"/>
    <col min="4610" max="4610" width="27.375" style="106" bestFit="1" customWidth="1"/>
    <col min="4611" max="4611" width="9.5" style="106" bestFit="1" customWidth="1"/>
    <col min="4612" max="4612" width="8.75" style="106" customWidth="1"/>
    <col min="4613" max="4613" width="11.75" style="106" customWidth="1"/>
    <col min="4614" max="4614" width="10" style="106" bestFit="1" customWidth="1"/>
    <col min="4615" max="4615" width="9" style="106" customWidth="1"/>
    <col min="4616" max="4616" width="9.25" style="106" customWidth="1"/>
    <col min="4617" max="4617" width="11.75" style="106" customWidth="1"/>
    <col min="4618" max="4618" width="10.875" style="106" bestFit="1" customWidth="1"/>
    <col min="4619" max="4620" width="10.375" style="106" bestFit="1" customWidth="1"/>
    <col min="4621" max="4621" width="11.75" style="106" customWidth="1"/>
    <col min="4622" max="4622" width="10.375" style="106" bestFit="1" customWidth="1"/>
    <col min="4623" max="4623" width="10.25" style="106" bestFit="1" customWidth="1"/>
    <col min="4624" max="4624" width="11.75" style="106" customWidth="1"/>
    <col min="4625" max="4864" width="9" style="106"/>
    <col min="4865" max="4865" width="4.625" style="106" customWidth="1"/>
    <col min="4866" max="4866" width="27.375" style="106" bestFit="1" customWidth="1"/>
    <col min="4867" max="4867" width="9.5" style="106" bestFit="1" customWidth="1"/>
    <col min="4868" max="4868" width="8.75" style="106" customWidth="1"/>
    <col min="4869" max="4869" width="11.75" style="106" customWidth="1"/>
    <col min="4870" max="4870" width="10" style="106" bestFit="1" customWidth="1"/>
    <col min="4871" max="4871" width="9" style="106" customWidth="1"/>
    <col min="4872" max="4872" width="9.25" style="106" customWidth="1"/>
    <col min="4873" max="4873" width="11.75" style="106" customWidth="1"/>
    <col min="4874" max="4874" width="10.875" style="106" bestFit="1" customWidth="1"/>
    <col min="4875" max="4876" width="10.375" style="106" bestFit="1" customWidth="1"/>
    <col min="4877" max="4877" width="11.75" style="106" customWidth="1"/>
    <col min="4878" max="4878" width="10.375" style="106" bestFit="1" customWidth="1"/>
    <col min="4879" max="4879" width="10.25" style="106" bestFit="1" customWidth="1"/>
    <col min="4880" max="4880" width="11.75" style="106" customWidth="1"/>
    <col min="4881" max="5120" width="9" style="106"/>
    <col min="5121" max="5121" width="4.625" style="106" customWidth="1"/>
    <col min="5122" max="5122" width="27.375" style="106" bestFit="1" customWidth="1"/>
    <col min="5123" max="5123" width="9.5" style="106" bestFit="1" customWidth="1"/>
    <col min="5124" max="5124" width="8.75" style="106" customWidth="1"/>
    <col min="5125" max="5125" width="11.75" style="106" customWidth="1"/>
    <col min="5126" max="5126" width="10" style="106" bestFit="1" customWidth="1"/>
    <col min="5127" max="5127" width="9" style="106" customWidth="1"/>
    <col min="5128" max="5128" width="9.25" style="106" customWidth="1"/>
    <col min="5129" max="5129" width="11.75" style="106" customWidth="1"/>
    <col min="5130" max="5130" width="10.875" style="106" bestFit="1" customWidth="1"/>
    <col min="5131" max="5132" width="10.375" style="106" bestFit="1" customWidth="1"/>
    <col min="5133" max="5133" width="11.75" style="106" customWidth="1"/>
    <col min="5134" max="5134" width="10.375" style="106" bestFit="1" customWidth="1"/>
    <col min="5135" max="5135" width="10.25" style="106" bestFit="1" customWidth="1"/>
    <col min="5136" max="5136" width="11.75" style="106" customWidth="1"/>
    <col min="5137" max="5376" width="9" style="106"/>
    <col min="5377" max="5377" width="4.625" style="106" customWidth="1"/>
    <col min="5378" max="5378" width="27.375" style="106" bestFit="1" customWidth="1"/>
    <col min="5379" max="5379" width="9.5" style="106" bestFit="1" customWidth="1"/>
    <col min="5380" max="5380" width="8.75" style="106" customWidth="1"/>
    <col min="5381" max="5381" width="11.75" style="106" customWidth="1"/>
    <col min="5382" max="5382" width="10" style="106" bestFit="1" customWidth="1"/>
    <col min="5383" max="5383" width="9" style="106" customWidth="1"/>
    <col min="5384" max="5384" width="9.25" style="106" customWidth="1"/>
    <col min="5385" max="5385" width="11.75" style="106" customWidth="1"/>
    <col min="5386" max="5386" width="10.875" style="106" bestFit="1" customWidth="1"/>
    <col min="5387" max="5388" width="10.375" style="106" bestFit="1" customWidth="1"/>
    <col min="5389" max="5389" width="11.75" style="106" customWidth="1"/>
    <col min="5390" max="5390" width="10.375" style="106" bestFit="1" customWidth="1"/>
    <col min="5391" max="5391" width="10.25" style="106" bestFit="1" customWidth="1"/>
    <col min="5392" max="5392" width="11.75" style="106" customWidth="1"/>
    <col min="5393" max="5632" width="9" style="106"/>
    <col min="5633" max="5633" width="4.625" style="106" customWidth="1"/>
    <col min="5634" max="5634" width="27.375" style="106" bestFit="1" customWidth="1"/>
    <col min="5635" max="5635" width="9.5" style="106" bestFit="1" customWidth="1"/>
    <col min="5636" max="5636" width="8.75" style="106" customWidth="1"/>
    <col min="5637" max="5637" width="11.75" style="106" customWidth="1"/>
    <col min="5638" max="5638" width="10" style="106" bestFit="1" customWidth="1"/>
    <col min="5639" max="5639" width="9" style="106" customWidth="1"/>
    <col min="5640" max="5640" width="9.25" style="106" customWidth="1"/>
    <col min="5641" max="5641" width="11.75" style="106" customWidth="1"/>
    <col min="5642" max="5642" width="10.875" style="106" bestFit="1" customWidth="1"/>
    <col min="5643" max="5644" width="10.375" style="106" bestFit="1" customWidth="1"/>
    <col min="5645" max="5645" width="11.75" style="106" customWidth="1"/>
    <col min="5646" max="5646" width="10.375" style="106" bestFit="1" customWidth="1"/>
    <col min="5647" max="5647" width="10.25" style="106" bestFit="1" customWidth="1"/>
    <col min="5648" max="5648" width="11.75" style="106" customWidth="1"/>
    <col min="5649" max="5888" width="9" style="106"/>
    <col min="5889" max="5889" width="4.625" style="106" customWidth="1"/>
    <col min="5890" max="5890" width="27.375" style="106" bestFit="1" customWidth="1"/>
    <col min="5891" max="5891" width="9.5" style="106" bestFit="1" customWidth="1"/>
    <col min="5892" max="5892" width="8.75" style="106" customWidth="1"/>
    <col min="5893" max="5893" width="11.75" style="106" customWidth="1"/>
    <col min="5894" max="5894" width="10" style="106" bestFit="1" customWidth="1"/>
    <col min="5895" max="5895" width="9" style="106" customWidth="1"/>
    <col min="5896" max="5896" width="9.25" style="106" customWidth="1"/>
    <col min="5897" max="5897" width="11.75" style="106" customWidth="1"/>
    <col min="5898" max="5898" width="10.875" style="106" bestFit="1" customWidth="1"/>
    <col min="5899" max="5900" width="10.375" style="106" bestFit="1" customWidth="1"/>
    <col min="5901" max="5901" width="11.75" style="106" customWidth="1"/>
    <col min="5902" max="5902" width="10.375" style="106" bestFit="1" customWidth="1"/>
    <col min="5903" max="5903" width="10.25" style="106" bestFit="1" customWidth="1"/>
    <col min="5904" max="5904" width="11.75" style="106" customWidth="1"/>
    <col min="5905" max="6144" width="9" style="106"/>
    <col min="6145" max="6145" width="4.625" style="106" customWidth="1"/>
    <col min="6146" max="6146" width="27.375" style="106" bestFit="1" customWidth="1"/>
    <col min="6147" max="6147" width="9.5" style="106" bestFit="1" customWidth="1"/>
    <col min="6148" max="6148" width="8.75" style="106" customWidth="1"/>
    <col min="6149" max="6149" width="11.75" style="106" customWidth="1"/>
    <col min="6150" max="6150" width="10" style="106" bestFit="1" customWidth="1"/>
    <col min="6151" max="6151" width="9" style="106" customWidth="1"/>
    <col min="6152" max="6152" width="9.25" style="106" customWidth="1"/>
    <col min="6153" max="6153" width="11.75" style="106" customWidth="1"/>
    <col min="6154" max="6154" width="10.875" style="106" bestFit="1" customWidth="1"/>
    <col min="6155" max="6156" width="10.375" style="106" bestFit="1" customWidth="1"/>
    <col min="6157" max="6157" width="11.75" style="106" customWidth="1"/>
    <col min="6158" max="6158" width="10.375" style="106" bestFit="1" customWidth="1"/>
    <col min="6159" max="6159" width="10.25" style="106" bestFit="1" customWidth="1"/>
    <col min="6160" max="6160" width="11.75" style="106" customWidth="1"/>
    <col min="6161" max="6400" width="9" style="106"/>
    <col min="6401" max="6401" width="4.625" style="106" customWidth="1"/>
    <col min="6402" max="6402" width="27.375" style="106" bestFit="1" customWidth="1"/>
    <col min="6403" max="6403" width="9.5" style="106" bestFit="1" customWidth="1"/>
    <col min="6404" max="6404" width="8.75" style="106" customWidth="1"/>
    <col min="6405" max="6405" width="11.75" style="106" customWidth="1"/>
    <col min="6406" max="6406" width="10" style="106" bestFit="1" customWidth="1"/>
    <col min="6407" max="6407" width="9" style="106" customWidth="1"/>
    <col min="6408" max="6408" width="9.25" style="106" customWidth="1"/>
    <col min="6409" max="6409" width="11.75" style="106" customWidth="1"/>
    <col min="6410" max="6410" width="10.875" style="106" bestFit="1" customWidth="1"/>
    <col min="6411" max="6412" width="10.375" style="106" bestFit="1" customWidth="1"/>
    <col min="6413" max="6413" width="11.75" style="106" customWidth="1"/>
    <col min="6414" max="6414" width="10.375" style="106" bestFit="1" customWidth="1"/>
    <col min="6415" max="6415" width="10.25" style="106" bestFit="1" customWidth="1"/>
    <col min="6416" max="6416" width="11.75" style="106" customWidth="1"/>
    <col min="6417" max="6656" width="9" style="106"/>
    <col min="6657" max="6657" width="4.625" style="106" customWidth="1"/>
    <col min="6658" max="6658" width="27.375" style="106" bestFit="1" customWidth="1"/>
    <col min="6659" max="6659" width="9.5" style="106" bestFit="1" customWidth="1"/>
    <col min="6660" max="6660" width="8.75" style="106" customWidth="1"/>
    <col min="6661" max="6661" width="11.75" style="106" customWidth="1"/>
    <col min="6662" max="6662" width="10" style="106" bestFit="1" customWidth="1"/>
    <col min="6663" max="6663" width="9" style="106" customWidth="1"/>
    <col min="6664" max="6664" width="9.25" style="106" customWidth="1"/>
    <col min="6665" max="6665" width="11.75" style="106" customWidth="1"/>
    <col min="6666" max="6666" width="10.875" style="106" bestFit="1" customWidth="1"/>
    <col min="6667" max="6668" width="10.375" style="106" bestFit="1" customWidth="1"/>
    <col min="6669" max="6669" width="11.75" style="106" customWidth="1"/>
    <col min="6670" max="6670" width="10.375" style="106" bestFit="1" customWidth="1"/>
    <col min="6671" max="6671" width="10.25" style="106" bestFit="1" customWidth="1"/>
    <col min="6672" max="6672" width="11.75" style="106" customWidth="1"/>
    <col min="6673" max="6912" width="9" style="106"/>
    <col min="6913" max="6913" width="4.625" style="106" customWidth="1"/>
    <col min="6914" max="6914" width="27.375" style="106" bestFit="1" customWidth="1"/>
    <col min="6915" max="6915" width="9.5" style="106" bestFit="1" customWidth="1"/>
    <col min="6916" max="6916" width="8.75" style="106" customWidth="1"/>
    <col min="6917" max="6917" width="11.75" style="106" customWidth="1"/>
    <col min="6918" max="6918" width="10" style="106" bestFit="1" customWidth="1"/>
    <col min="6919" max="6919" width="9" style="106" customWidth="1"/>
    <col min="6920" max="6920" width="9.25" style="106" customWidth="1"/>
    <col min="6921" max="6921" width="11.75" style="106" customWidth="1"/>
    <col min="6922" max="6922" width="10.875" style="106" bestFit="1" customWidth="1"/>
    <col min="6923" max="6924" width="10.375" style="106" bestFit="1" customWidth="1"/>
    <col min="6925" max="6925" width="11.75" style="106" customWidth="1"/>
    <col min="6926" max="6926" width="10.375" style="106" bestFit="1" customWidth="1"/>
    <col min="6927" max="6927" width="10.25" style="106" bestFit="1" customWidth="1"/>
    <col min="6928" max="6928" width="11.75" style="106" customWidth="1"/>
    <col min="6929" max="7168" width="9" style="106"/>
    <col min="7169" max="7169" width="4.625" style="106" customWidth="1"/>
    <col min="7170" max="7170" width="27.375" style="106" bestFit="1" customWidth="1"/>
    <col min="7171" max="7171" width="9.5" style="106" bestFit="1" customWidth="1"/>
    <col min="7172" max="7172" width="8.75" style="106" customWidth="1"/>
    <col min="7173" max="7173" width="11.75" style="106" customWidth="1"/>
    <col min="7174" max="7174" width="10" style="106" bestFit="1" customWidth="1"/>
    <col min="7175" max="7175" width="9" style="106" customWidth="1"/>
    <col min="7176" max="7176" width="9.25" style="106" customWidth="1"/>
    <col min="7177" max="7177" width="11.75" style="106" customWidth="1"/>
    <col min="7178" max="7178" width="10.875" style="106" bestFit="1" customWidth="1"/>
    <col min="7179" max="7180" width="10.375" style="106" bestFit="1" customWidth="1"/>
    <col min="7181" max="7181" width="11.75" style="106" customWidth="1"/>
    <col min="7182" max="7182" width="10.375" style="106" bestFit="1" customWidth="1"/>
    <col min="7183" max="7183" width="10.25" style="106" bestFit="1" customWidth="1"/>
    <col min="7184" max="7184" width="11.75" style="106" customWidth="1"/>
    <col min="7185" max="7424" width="9" style="106"/>
    <col min="7425" max="7425" width="4.625" style="106" customWidth="1"/>
    <col min="7426" max="7426" width="27.375" style="106" bestFit="1" customWidth="1"/>
    <col min="7427" max="7427" width="9.5" style="106" bestFit="1" customWidth="1"/>
    <col min="7428" max="7428" width="8.75" style="106" customWidth="1"/>
    <col min="7429" max="7429" width="11.75" style="106" customWidth="1"/>
    <col min="7430" max="7430" width="10" style="106" bestFit="1" customWidth="1"/>
    <col min="7431" max="7431" width="9" style="106" customWidth="1"/>
    <col min="7432" max="7432" width="9.25" style="106" customWidth="1"/>
    <col min="7433" max="7433" width="11.75" style="106" customWidth="1"/>
    <col min="7434" max="7434" width="10.875" style="106" bestFit="1" customWidth="1"/>
    <col min="7435" max="7436" width="10.375" style="106" bestFit="1" customWidth="1"/>
    <col min="7437" max="7437" width="11.75" style="106" customWidth="1"/>
    <col min="7438" max="7438" width="10.375" style="106" bestFit="1" customWidth="1"/>
    <col min="7439" max="7439" width="10.25" style="106" bestFit="1" customWidth="1"/>
    <col min="7440" max="7440" width="11.75" style="106" customWidth="1"/>
    <col min="7441" max="7680" width="9" style="106"/>
    <col min="7681" max="7681" width="4.625" style="106" customWidth="1"/>
    <col min="7682" max="7682" width="27.375" style="106" bestFit="1" customWidth="1"/>
    <col min="7683" max="7683" width="9.5" style="106" bestFit="1" customWidth="1"/>
    <col min="7684" max="7684" width="8.75" style="106" customWidth="1"/>
    <col min="7685" max="7685" width="11.75" style="106" customWidth="1"/>
    <col min="7686" max="7686" width="10" style="106" bestFit="1" customWidth="1"/>
    <col min="7687" max="7687" width="9" style="106" customWidth="1"/>
    <col min="7688" max="7688" width="9.25" style="106" customWidth="1"/>
    <col min="7689" max="7689" width="11.75" style="106" customWidth="1"/>
    <col min="7690" max="7690" width="10.875" style="106" bestFit="1" customWidth="1"/>
    <col min="7691" max="7692" width="10.375" style="106" bestFit="1" customWidth="1"/>
    <col min="7693" max="7693" width="11.75" style="106" customWidth="1"/>
    <col min="7694" max="7694" width="10.375" style="106" bestFit="1" customWidth="1"/>
    <col min="7695" max="7695" width="10.25" style="106" bestFit="1" customWidth="1"/>
    <col min="7696" max="7696" width="11.75" style="106" customWidth="1"/>
    <col min="7697" max="7936" width="9" style="106"/>
    <col min="7937" max="7937" width="4.625" style="106" customWidth="1"/>
    <col min="7938" max="7938" width="27.375" style="106" bestFit="1" customWidth="1"/>
    <col min="7939" max="7939" width="9.5" style="106" bestFit="1" customWidth="1"/>
    <col min="7940" max="7940" width="8.75" style="106" customWidth="1"/>
    <col min="7941" max="7941" width="11.75" style="106" customWidth="1"/>
    <col min="7942" max="7942" width="10" style="106" bestFit="1" customWidth="1"/>
    <col min="7943" max="7943" width="9" style="106" customWidth="1"/>
    <col min="7944" max="7944" width="9.25" style="106" customWidth="1"/>
    <col min="7945" max="7945" width="11.75" style="106" customWidth="1"/>
    <col min="7946" max="7946" width="10.875" style="106" bestFit="1" customWidth="1"/>
    <col min="7947" max="7948" width="10.375" style="106" bestFit="1" customWidth="1"/>
    <col min="7949" max="7949" width="11.75" style="106" customWidth="1"/>
    <col min="7950" max="7950" width="10.375" style="106" bestFit="1" customWidth="1"/>
    <col min="7951" max="7951" width="10.25" style="106" bestFit="1" customWidth="1"/>
    <col min="7952" max="7952" width="11.75" style="106" customWidth="1"/>
    <col min="7953" max="8192" width="9" style="106"/>
    <col min="8193" max="8193" width="4.625" style="106" customWidth="1"/>
    <col min="8194" max="8194" width="27.375" style="106" bestFit="1" customWidth="1"/>
    <col min="8195" max="8195" width="9.5" style="106" bestFit="1" customWidth="1"/>
    <col min="8196" max="8196" width="8.75" style="106" customWidth="1"/>
    <col min="8197" max="8197" width="11.75" style="106" customWidth="1"/>
    <col min="8198" max="8198" width="10" style="106" bestFit="1" customWidth="1"/>
    <col min="8199" max="8199" width="9" style="106" customWidth="1"/>
    <col min="8200" max="8200" width="9.25" style="106" customWidth="1"/>
    <col min="8201" max="8201" width="11.75" style="106" customWidth="1"/>
    <col min="8202" max="8202" width="10.875" style="106" bestFit="1" customWidth="1"/>
    <col min="8203" max="8204" width="10.375" style="106" bestFit="1" customWidth="1"/>
    <col min="8205" max="8205" width="11.75" style="106" customWidth="1"/>
    <col min="8206" max="8206" width="10.375" style="106" bestFit="1" customWidth="1"/>
    <col min="8207" max="8207" width="10.25" style="106" bestFit="1" customWidth="1"/>
    <col min="8208" max="8208" width="11.75" style="106" customWidth="1"/>
    <col min="8209" max="8448" width="9" style="106"/>
    <col min="8449" max="8449" width="4.625" style="106" customWidth="1"/>
    <col min="8450" max="8450" width="27.375" style="106" bestFit="1" customWidth="1"/>
    <col min="8451" max="8451" width="9.5" style="106" bestFit="1" customWidth="1"/>
    <col min="8452" max="8452" width="8.75" style="106" customWidth="1"/>
    <col min="8453" max="8453" width="11.75" style="106" customWidth="1"/>
    <col min="8454" max="8454" width="10" style="106" bestFit="1" customWidth="1"/>
    <col min="8455" max="8455" width="9" style="106" customWidth="1"/>
    <col min="8456" max="8456" width="9.25" style="106" customWidth="1"/>
    <col min="8457" max="8457" width="11.75" style="106" customWidth="1"/>
    <col min="8458" max="8458" width="10.875" style="106" bestFit="1" customWidth="1"/>
    <col min="8459" max="8460" width="10.375" style="106" bestFit="1" customWidth="1"/>
    <col min="8461" max="8461" width="11.75" style="106" customWidth="1"/>
    <col min="8462" max="8462" width="10.375" style="106" bestFit="1" customWidth="1"/>
    <col min="8463" max="8463" width="10.25" style="106" bestFit="1" customWidth="1"/>
    <col min="8464" max="8464" width="11.75" style="106" customWidth="1"/>
    <col min="8465" max="8704" width="9" style="106"/>
    <col min="8705" max="8705" width="4.625" style="106" customWidth="1"/>
    <col min="8706" max="8706" width="27.375" style="106" bestFit="1" customWidth="1"/>
    <col min="8707" max="8707" width="9.5" style="106" bestFit="1" customWidth="1"/>
    <col min="8708" max="8708" width="8.75" style="106" customWidth="1"/>
    <col min="8709" max="8709" width="11.75" style="106" customWidth="1"/>
    <col min="8710" max="8710" width="10" style="106" bestFit="1" customWidth="1"/>
    <col min="8711" max="8711" width="9" style="106" customWidth="1"/>
    <col min="8712" max="8712" width="9.25" style="106" customWidth="1"/>
    <col min="8713" max="8713" width="11.75" style="106" customWidth="1"/>
    <col min="8714" max="8714" width="10.875" style="106" bestFit="1" customWidth="1"/>
    <col min="8715" max="8716" width="10.375" style="106" bestFit="1" customWidth="1"/>
    <col min="8717" max="8717" width="11.75" style="106" customWidth="1"/>
    <col min="8718" max="8718" width="10.375" style="106" bestFit="1" customWidth="1"/>
    <col min="8719" max="8719" width="10.25" style="106" bestFit="1" customWidth="1"/>
    <col min="8720" max="8720" width="11.75" style="106" customWidth="1"/>
    <col min="8721" max="8960" width="9" style="106"/>
    <col min="8961" max="8961" width="4.625" style="106" customWidth="1"/>
    <col min="8962" max="8962" width="27.375" style="106" bestFit="1" customWidth="1"/>
    <col min="8963" max="8963" width="9.5" style="106" bestFit="1" customWidth="1"/>
    <col min="8964" max="8964" width="8.75" style="106" customWidth="1"/>
    <col min="8965" max="8965" width="11.75" style="106" customWidth="1"/>
    <col min="8966" max="8966" width="10" style="106" bestFit="1" customWidth="1"/>
    <col min="8967" max="8967" width="9" style="106" customWidth="1"/>
    <col min="8968" max="8968" width="9.25" style="106" customWidth="1"/>
    <col min="8969" max="8969" width="11.75" style="106" customWidth="1"/>
    <col min="8970" max="8970" width="10.875" style="106" bestFit="1" customWidth="1"/>
    <col min="8971" max="8972" width="10.375" style="106" bestFit="1" customWidth="1"/>
    <col min="8973" max="8973" width="11.75" style="106" customWidth="1"/>
    <col min="8974" max="8974" width="10.375" style="106" bestFit="1" customWidth="1"/>
    <col min="8975" max="8975" width="10.25" style="106" bestFit="1" customWidth="1"/>
    <col min="8976" max="8976" width="11.75" style="106" customWidth="1"/>
    <col min="8977" max="9216" width="9" style="106"/>
    <col min="9217" max="9217" width="4.625" style="106" customWidth="1"/>
    <col min="9218" max="9218" width="27.375" style="106" bestFit="1" customWidth="1"/>
    <col min="9219" max="9219" width="9.5" style="106" bestFit="1" customWidth="1"/>
    <col min="9220" max="9220" width="8.75" style="106" customWidth="1"/>
    <col min="9221" max="9221" width="11.75" style="106" customWidth="1"/>
    <col min="9222" max="9222" width="10" style="106" bestFit="1" customWidth="1"/>
    <col min="9223" max="9223" width="9" style="106" customWidth="1"/>
    <col min="9224" max="9224" width="9.25" style="106" customWidth="1"/>
    <col min="9225" max="9225" width="11.75" style="106" customWidth="1"/>
    <col min="9226" max="9226" width="10.875" style="106" bestFit="1" customWidth="1"/>
    <col min="9227" max="9228" width="10.375" style="106" bestFit="1" customWidth="1"/>
    <col min="9229" max="9229" width="11.75" style="106" customWidth="1"/>
    <col min="9230" max="9230" width="10.375" style="106" bestFit="1" customWidth="1"/>
    <col min="9231" max="9231" width="10.25" style="106" bestFit="1" customWidth="1"/>
    <col min="9232" max="9232" width="11.75" style="106" customWidth="1"/>
    <col min="9233" max="9472" width="9" style="106"/>
    <col min="9473" max="9473" width="4.625" style="106" customWidth="1"/>
    <col min="9474" max="9474" width="27.375" style="106" bestFit="1" customWidth="1"/>
    <col min="9475" max="9475" width="9.5" style="106" bestFit="1" customWidth="1"/>
    <col min="9476" max="9476" width="8.75" style="106" customWidth="1"/>
    <col min="9477" max="9477" width="11.75" style="106" customWidth="1"/>
    <col min="9478" max="9478" width="10" style="106" bestFit="1" customWidth="1"/>
    <col min="9479" max="9479" width="9" style="106" customWidth="1"/>
    <col min="9480" max="9480" width="9.25" style="106" customWidth="1"/>
    <col min="9481" max="9481" width="11.75" style="106" customWidth="1"/>
    <col min="9482" max="9482" width="10.875" style="106" bestFit="1" customWidth="1"/>
    <col min="9483" max="9484" width="10.375" style="106" bestFit="1" customWidth="1"/>
    <col min="9485" max="9485" width="11.75" style="106" customWidth="1"/>
    <col min="9486" max="9486" width="10.375" style="106" bestFit="1" customWidth="1"/>
    <col min="9487" max="9487" width="10.25" style="106" bestFit="1" customWidth="1"/>
    <col min="9488" max="9488" width="11.75" style="106" customWidth="1"/>
    <col min="9489" max="9728" width="9" style="106"/>
    <col min="9729" max="9729" width="4.625" style="106" customWidth="1"/>
    <col min="9730" max="9730" width="27.375" style="106" bestFit="1" customWidth="1"/>
    <col min="9731" max="9731" width="9.5" style="106" bestFit="1" customWidth="1"/>
    <col min="9732" max="9732" width="8.75" style="106" customWidth="1"/>
    <col min="9733" max="9733" width="11.75" style="106" customWidth="1"/>
    <col min="9734" max="9734" width="10" style="106" bestFit="1" customWidth="1"/>
    <col min="9735" max="9735" width="9" style="106" customWidth="1"/>
    <col min="9736" max="9736" width="9.25" style="106" customWidth="1"/>
    <col min="9737" max="9737" width="11.75" style="106" customWidth="1"/>
    <col min="9738" max="9738" width="10.875" style="106" bestFit="1" customWidth="1"/>
    <col min="9739" max="9740" width="10.375" style="106" bestFit="1" customWidth="1"/>
    <col min="9741" max="9741" width="11.75" style="106" customWidth="1"/>
    <col min="9742" max="9742" width="10.375" style="106" bestFit="1" customWidth="1"/>
    <col min="9743" max="9743" width="10.25" style="106" bestFit="1" customWidth="1"/>
    <col min="9744" max="9744" width="11.75" style="106" customWidth="1"/>
    <col min="9745" max="9984" width="9" style="106"/>
    <col min="9985" max="9985" width="4.625" style="106" customWidth="1"/>
    <col min="9986" max="9986" width="27.375" style="106" bestFit="1" customWidth="1"/>
    <col min="9987" max="9987" width="9.5" style="106" bestFit="1" customWidth="1"/>
    <col min="9988" max="9988" width="8.75" style="106" customWidth="1"/>
    <col min="9989" max="9989" width="11.75" style="106" customWidth="1"/>
    <col min="9990" max="9990" width="10" style="106" bestFit="1" customWidth="1"/>
    <col min="9991" max="9991" width="9" style="106" customWidth="1"/>
    <col min="9992" max="9992" width="9.25" style="106" customWidth="1"/>
    <col min="9993" max="9993" width="11.75" style="106" customWidth="1"/>
    <col min="9994" max="9994" width="10.875" style="106" bestFit="1" customWidth="1"/>
    <col min="9995" max="9996" width="10.375" style="106" bestFit="1" customWidth="1"/>
    <col min="9997" max="9997" width="11.75" style="106" customWidth="1"/>
    <col min="9998" max="9998" width="10.375" style="106" bestFit="1" customWidth="1"/>
    <col min="9999" max="9999" width="10.25" style="106" bestFit="1" customWidth="1"/>
    <col min="10000" max="10000" width="11.75" style="106" customWidth="1"/>
    <col min="10001" max="10240" width="9" style="106"/>
    <col min="10241" max="10241" width="4.625" style="106" customWidth="1"/>
    <col min="10242" max="10242" width="27.375" style="106" bestFit="1" customWidth="1"/>
    <col min="10243" max="10243" width="9.5" style="106" bestFit="1" customWidth="1"/>
    <col min="10244" max="10244" width="8.75" style="106" customWidth="1"/>
    <col min="10245" max="10245" width="11.75" style="106" customWidth="1"/>
    <col min="10246" max="10246" width="10" style="106" bestFit="1" customWidth="1"/>
    <col min="10247" max="10247" width="9" style="106" customWidth="1"/>
    <col min="10248" max="10248" width="9.25" style="106" customWidth="1"/>
    <col min="10249" max="10249" width="11.75" style="106" customWidth="1"/>
    <col min="10250" max="10250" width="10.875" style="106" bestFit="1" customWidth="1"/>
    <col min="10251" max="10252" width="10.375" style="106" bestFit="1" customWidth="1"/>
    <col min="10253" max="10253" width="11.75" style="106" customWidth="1"/>
    <col min="10254" max="10254" width="10.375" style="106" bestFit="1" customWidth="1"/>
    <col min="10255" max="10255" width="10.25" style="106" bestFit="1" customWidth="1"/>
    <col min="10256" max="10256" width="11.75" style="106" customWidth="1"/>
    <col min="10257" max="10496" width="9" style="106"/>
    <col min="10497" max="10497" width="4.625" style="106" customWidth="1"/>
    <col min="10498" max="10498" width="27.375" style="106" bestFit="1" customWidth="1"/>
    <col min="10499" max="10499" width="9.5" style="106" bestFit="1" customWidth="1"/>
    <col min="10500" max="10500" width="8.75" style="106" customWidth="1"/>
    <col min="10501" max="10501" width="11.75" style="106" customWidth="1"/>
    <col min="10502" max="10502" width="10" style="106" bestFit="1" customWidth="1"/>
    <col min="10503" max="10503" width="9" style="106" customWidth="1"/>
    <col min="10504" max="10504" width="9.25" style="106" customWidth="1"/>
    <col min="10505" max="10505" width="11.75" style="106" customWidth="1"/>
    <col min="10506" max="10506" width="10.875" style="106" bestFit="1" customWidth="1"/>
    <col min="10507" max="10508" width="10.375" style="106" bestFit="1" customWidth="1"/>
    <col min="10509" max="10509" width="11.75" style="106" customWidth="1"/>
    <col min="10510" max="10510" width="10.375" style="106" bestFit="1" customWidth="1"/>
    <col min="10511" max="10511" width="10.25" style="106" bestFit="1" customWidth="1"/>
    <col min="10512" max="10512" width="11.75" style="106" customWidth="1"/>
    <col min="10513" max="10752" width="9" style="106"/>
    <col min="10753" max="10753" width="4.625" style="106" customWidth="1"/>
    <col min="10754" max="10754" width="27.375" style="106" bestFit="1" customWidth="1"/>
    <col min="10755" max="10755" width="9.5" style="106" bestFit="1" customWidth="1"/>
    <col min="10756" max="10756" width="8.75" style="106" customWidth="1"/>
    <col min="10757" max="10757" width="11.75" style="106" customWidth="1"/>
    <col min="10758" max="10758" width="10" style="106" bestFit="1" customWidth="1"/>
    <col min="10759" max="10759" width="9" style="106" customWidth="1"/>
    <col min="10760" max="10760" width="9.25" style="106" customWidth="1"/>
    <col min="10761" max="10761" width="11.75" style="106" customWidth="1"/>
    <col min="10762" max="10762" width="10.875" style="106" bestFit="1" customWidth="1"/>
    <col min="10763" max="10764" width="10.375" style="106" bestFit="1" customWidth="1"/>
    <col min="10765" max="10765" width="11.75" style="106" customWidth="1"/>
    <col min="10766" max="10766" width="10.375" style="106" bestFit="1" customWidth="1"/>
    <col min="10767" max="10767" width="10.25" style="106" bestFit="1" customWidth="1"/>
    <col min="10768" max="10768" width="11.75" style="106" customWidth="1"/>
    <col min="10769" max="11008" width="9" style="106"/>
    <col min="11009" max="11009" width="4.625" style="106" customWidth="1"/>
    <col min="11010" max="11010" width="27.375" style="106" bestFit="1" customWidth="1"/>
    <col min="11011" max="11011" width="9.5" style="106" bestFit="1" customWidth="1"/>
    <col min="11012" max="11012" width="8.75" style="106" customWidth="1"/>
    <col min="11013" max="11013" width="11.75" style="106" customWidth="1"/>
    <col min="11014" max="11014" width="10" style="106" bestFit="1" customWidth="1"/>
    <col min="11015" max="11015" width="9" style="106" customWidth="1"/>
    <col min="11016" max="11016" width="9.25" style="106" customWidth="1"/>
    <col min="11017" max="11017" width="11.75" style="106" customWidth="1"/>
    <col min="11018" max="11018" width="10.875" style="106" bestFit="1" customWidth="1"/>
    <col min="11019" max="11020" width="10.375" style="106" bestFit="1" customWidth="1"/>
    <col min="11021" max="11021" width="11.75" style="106" customWidth="1"/>
    <col min="11022" max="11022" width="10.375" style="106" bestFit="1" customWidth="1"/>
    <col min="11023" max="11023" width="10.25" style="106" bestFit="1" customWidth="1"/>
    <col min="11024" max="11024" width="11.75" style="106" customWidth="1"/>
    <col min="11025" max="11264" width="9" style="106"/>
    <col min="11265" max="11265" width="4.625" style="106" customWidth="1"/>
    <col min="11266" max="11266" width="27.375" style="106" bestFit="1" customWidth="1"/>
    <col min="11267" max="11267" width="9.5" style="106" bestFit="1" customWidth="1"/>
    <col min="11268" max="11268" width="8.75" style="106" customWidth="1"/>
    <col min="11269" max="11269" width="11.75" style="106" customWidth="1"/>
    <col min="11270" max="11270" width="10" style="106" bestFit="1" customWidth="1"/>
    <col min="11271" max="11271" width="9" style="106" customWidth="1"/>
    <col min="11272" max="11272" width="9.25" style="106" customWidth="1"/>
    <col min="11273" max="11273" width="11.75" style="106" customWidth="1"/>
    <col min="11274" max="11274" width="10.875" style="106" bestFit="1" customWidth="1"/>
    <col min="11275" max="11276" width="10.375" style="106" bestFit="1" customWidth="1"/>
    <col min="11277" max="11277" width="11.75" style="106" customWidth="1"/>
    <col min="11278" max="11278" width="10.375" style="106" bestFit="1" customWidth="1"/>
    <col min="11279" max="11279" width="10.25" style="106" bestFit="1" customWidth="1"/>
    <col min="11280" max="11280" width="11.75" style="106" customWidth="1"/>
    <col min="11281" max="11520" width="9" style="106"/>
    <col min="11521" max="11521" width="4.625" style="106" customWidth="1"/>
    <col min="11522" max="11522" width="27.375" style="106" bestFit="1" customWidth="1"/>
    <col min="11523" max="11523" width="9.5" style="106" bestFit="1" customWidth="1"/>
    <col min="11524" max="11524" width="8.75" style="106" customWidth="1"/>
    <col min="11525" max="11525" width="11.75" style="106" customWidth="1"/>
    <col min="11526" max="11526" width="10" style="106" bestFit="1" customWidth="1"/>
    <col min="11527" max="11527" width="9" style="106" customWidth="1"/>
    <col min="11528" max="11528" width="9.25" style="106" customWidth="1"/>
    <col min="11529" max="11529" width="11.75" style="106" customWidth="1"/>
    <col min="11530" max="11530" width="10.875" style="106" bestFit="1" customWidth="1"/>
    <col min="11531" max="11532" width="10.375" style="106" bestFit="1" customWidth="1"/>
    <col min="11533" max="11533" width="11.75" style="106" customWidth="1"/>
    <col min="11534" max="11534" width="10.375" style="106" bestFit="1" customWidth="1"/>
    <col min="11535" max="11535" width="10.25" style="106" bestFit="1" customWidth="1"/>
    <col min="11536" max="11536" width="11.75" style="106" customWidth="1"/>
    <col min="11537" max="11776" width="9" style="106"/>
    <col min="11777" max="11777" width="4.625" style="106" customWidth="1"/>
    <col min="11778" max="11778" width="27.375" style="106" bestFit="1" customWidth="1"/>
    <col min="11779" max="11779" width="9.5" style="106" bestFit="1" customWidth="1"/>
    <col min="11780" max="11780" width="8.75" style="106" customWidth="1"/>
    <col min="11781" max="11781" width="11.75" style="106" customWidth="1"/>
    <col min="11782" max="11782" width="10" style="106" bestFit="1" customWidth="1"/>
    <col min="11783" max="11783" width="9" style="106" customWidth="1"/>
    <col min="11784" max="11784" width="9.25" style="106" customWidth="1"/>
    <col min="11785" max="11785" width="11.75" style="106" customWidth="1"/>
    <col min="11786" max="11786" width="10.875" style="106" bestFit="1" customWidth="1"/>
    <col min="11787" max="11788" width="10.375" style="106" bestFit="1" customWidth="1"/>
    <col min="11789" max="11789" width="11.75" style="106" customWidth="1"/>
    <col min="11790" max="11790" width="10.375" style="106" bestFit="1" customWidth="1"/>
    <col min="11791" max="11791" width="10.25" style="106" bestFit="1" customWidth="1"/>
    <col min="11792" max="11792" width="11.75" style="106" customWidth="1"/>
    <col min="11793" max="12032" width="9" style="106"/>
    <col min="12033" max="12033" width="4.625" style="106" customWidth="1"/>
    <col min="12034" max="12034" width="27.375" style="106" bestFit="1" customWidth="1"/>
    <col min="12035" max="12035" width="9.5" style="106" bestFit="1" customWidth="1"/>
    <col min="12036" max="12036" width="8.75" style="106" customWidth="1"/>
    <col min="12037" max="12037" width="11.75" style="106" customWidth="1"/>
    <col min="12038" max="12038" width="10" style="106" bestFit="1" customWidth="1"/>
    <col min="12039" max="12039" width="9" style="106" customWidth="1"/>
    <col min="12040" max="12040" width="9.25" style="106" customWidth="1"/>
    <col min="12041" max="12041" width="11.75" style="106" customWidth="1"/>
    <col min="12042" max="12042" width="10.875" style="106" bestFit="1" customWidth="1"/>
    <col min="12043" max="12044" width="10.375" style="106" bestFit="1" customWidth="1"/>
    <col min="12045" max="12045" width="11.75" style="106" customWidth="1"/>
    <col min="12046" max="12046" width="10.375" style="106" bestFit="1" customWidth="1"/>
    <col min="12047" max="12047" width="10.25" style="106" bestFit="1" customWidth="1"/>
    <col min="12048" max="12048" width="11.75" style="106" customWidth="1"/>
    <col min="12049" max="12288" width="9" style="106"/>
    <col min="12289" max="12289" width="4.625" style="106" customWidth="1"/>
    <col min="12290" max="12290" width="27.375" style="106" bestFit="1" customWidth="1"/>
    <col min="12291" max="12291" width="9.5" style="106" bestFit="1" customWidth="1"/>
    <col min="12292" max="12292" width="8.75" style="106" customWidth="1"/>
    <col min="12293" max="12293" width="11.75" style="106" customWidth="1"/>
    <col min="12294" max="12294" width="10" style="106" bestFit="1" customWidth="1"/>
    <col min="12295" max="12295" width="9" style="106" customWidth="1"/>
    <col min="12296" max="12296" width="9.25" style="106" customWidth="1"/>
    <col min="12297" max="12297" width="11.75" style="106" customWidth="1"/>
    <col min="12298" max="12298" width="10.875" style="106" bestFit="1" customWidth="1"/>
    <col min="12299" max="12300" width="10.375" style="106" bestFit="1" customWidth="1"/>
    <col min="12301" max="12301" width="11.75" style="106" customWidth="1"/>
    <col min="12302" max="12302" width="10.375" style="106" bestFit="1" customWidth="1"/>
    <col min="12303" max="12303" width="10.25" style="106" bestFit="1" customWidth="1"/>
    <col min="12304" max="12304" width="11.75" style="106" customWidth="1"/>
    <col min="12305" max="12544" width="9" style="106"/>
    <col min="12545" max="12545" width="4.625" style="106" customWidth="1"/>
    <col min="12546" max="12546" width="27.375" style="106" bestFit="1" customWidth="1"/>
    <col min="12547" max="12547" width="9.5" style="106" bestFit="1" customWidth="1"/>
    <col min="12548" max="12548" width="8.75" style="106" customWidth="1"/>
    <col min="12549" max="12549" width="11.75" style="106" customWidth="1"/>
    <col min="12550" max="12550" width="10" style="106" bestFit="1" customWidth="1"/>
    <col min="12551" max="12551" width="9" style="106" customWidth="1"/>
    <col min="12552" max="12552" width="9.25" style="106" customWidth="1"/>
    <col min="12553" max="12553" width="11.75" style="106" customWidth="1"/>
    <col min="12554" max="12554" width="10.875" style="106" bestFit="1" customWidth="1"/>
    <col min="12555" max="12556" width="10.375" style="106" bestFit="1" customWidth="1"/>
    <col min="12557" max="12557" width="11.75" style="106" customWidth="1"/>
    <col min="12558" max="12558" width="10.375" style="106" bestFit="1" customWidth="1"/>
    <col min="12559" max="12559" width="10.25" style="106" bestFit="1" customWidth="1"/>
    <col min="12560" max="12560" width="11.75" style="106" customWidth="1"/>
    <col min="12561" max="12800" width="9" style="106"/>
    <col min="12801" max="12801" width="4.625" style="106" customWidth="1"/>
    <col min="12802" max="12802" width="27.375" style="106" bestFit="1" customWidth="1"/>
    <col min="12803" max="12803" width="9.5" style="106" bestFit="1" customWidth="1"/>
    <col min="12804" max="12804" width="8.75" style="106" customWidth="1"/>
    <col min="12805" max="12805" width="11.75" style="106" customWidth="1"/>
    <col min="12806" max="12806" width="10" style="106" bestFit="1" customWidth="1"/>
    <col min="12807" max="12807" width="9" style="106" customWidth="1"/>
    <col min="12808" max="12808" width="9.25" style="106" customWidth="1"/>
    <col min="12809" max="12809" width="11.75" style="106" customWidth="1"/>
    <col min="12810" max="12810" width="10.875" style="106" bestFit="1" customWidth="1"/>
    <col min="12811" max="12812" width="10.375" style="106" bestFit="1" customWidth="1"/>
    <col min="12813" max="12813" width="11.75" style="106" customWidth="1"/>
    <col min="12814" max="12814" width="10.375" style="106" bestFit="1" customWidth="1"/>
    <col min="12815" max="12815" width="10.25" style="106" bestFit="1" customWidth="1"/>
    <col min="12816" max="12816" width="11.75" style="106" customWidth="1"/>
    <col min="12817" max="13056" width="9" style="106"/>
    <col min="13057" max="13057" width="4.625" style="106" customWidth="1"/>
    <col min="13058" max="13058" width="27.375" style="106" bestFit="1" customWidth="1"/>
    <col min="13059" max="13059" width="9.5" style="106" bestFit="1" customWidth="1"/>
    <col min="13060" max="13060" width="8.75" style="106" customWidth="1"/>
    <col min="13061" max="13061" width="11.75" style="106" customWidth="1"/>
    <col min="13062" max="13062" width="10" style="106" bestFit="1" customWidth="1"/>
    <col min="13063" max="13063" width="9" style="106" customWidth="1"/>
    <col min="13064" max="13064" width="9.25" style="106" customWidth="1"/>
    <col min="13065" max="13065" width="11.75" style="106" customWidth="1"/>
    <col min="13066" max="13066" width="10.875" style="106" bestFit="1" customWidth="1"/>
    <col min="13067" max="13068" width="10.375" style="106" bestFit="1" customWidth="1"/>
    <col min="13069" max="13069" width="11.75" style="106" customWidth="1"/>
    <col min="13070" max="13070" width="10.375" style="106" bestFit="1" customWidth="1"/>
    <col min="13071" max="13071" width="10.25" style="106" bestFit="1" customWidth="1"/>
    <col min="13072" max="13072" width="11.75" style="106" customWidth="1"/>
    <col min="13073" max="13312" width="9" style="106"/>
    <col min="13313" max="13313" width="4.625" style="106" customWidth="1"/>
    <col min="13314" max="13314" width="27.375" style="106" bestFit="1" customWidth="1"/>
    <col min="13315" max="13315" width="9.5" style="106" bestFit="1" customWidth="1"/>
    <col min="13316" max="13316" width="8.75" style="106" customWidth="1"/>
    <col min="13317" max="13317" width="11.75" style="106" customWidth="1"/>
    <col min="13318" max="13318" width="10" style="106" bestFit="1" customWidth="1"/>
    <col min="13319" max="13319" width="9" style="106" customWidth="1"/>
    <col min="13320" max="13320" width="9.25" style="106" customWidth="1"/>
    <col min="13321" max="13321" width="11.75" style="106" customWidth="1"/>
    <col min="13322" max="13322" width="10.875" style="106" bestFit="1" customWidth="1"/>
    <col min="13323" max="13324" width="10.375" style="106" bestFit="1" customWidth="1"/>
    <col min="13325" max="13325" width="11.75" style="106" customWidth="1"/>
    <col min="13326" max="13326" width="10.375" style="106" bestFit="1" customWidth="1"/>
    <col min="13327" max="13327" width="10.25" style="106" bestFit="1" customWidth="1"/>
    <col min="13328" max="13328" width="11.75" style="106" customWidth="1"/>
    <col min="13329" max="13568" width="9" style="106"/>
    <col min="13569" max="13569" width="4.625" style="106" customWidth="1"/>
    <col min="13570" max="13570" width="27.375" style="106" bestFit="1" customWidth="1"/>
    <col min="13571" max="13571" width="9.5" style="106" bestFit="1" customWidth="1"/>
    <col min="13572" max="13572" width="8.75" style="106" customWidth="1"/>
    <col min="13573" max="13573" width="11.75" style="106" customWidth="1"/>
    <col min="13574" max="13574" width="10" style="106" bestFit="1" customWidth="1"/>
    <col min="13575" max="13575" width="9" style="106" customWidth="1"/>
    <col min="13576" max="13576" width="9.25" style="106" customWidth="1"/>
    <col min="13577" max="13577" width="11.75" style="106" customWidth="1"/>
    <col min="13578" max="13578" width="10.875" style="106" bestFit="1" customWidth="1"/>
    <col min="13579" max="13580" width="10.375" style="106" bestFit="1" customWidth="1"/>
    <col min="13581" max="13581" width="11.75" style="106" customWidth="1"/>
    <col min="13582" max="13582" width="10.375" style="106" bestFit="1" customWidth="1"/>
    <col min="13583" max="13583" width="10.25" style="106" bestFit="1" customWidth="1"/>
    <col min="13584" max="13584" width="11.75" style="106" customWidth="1"/>
    <col min="13585" max="13824" width="9" style="106"/>
    <col min="13825" max="13825" width="4.625" style="106" customWidth="1"/>
    <col min="13826" max="13826" width="27.375" style="106" bestFit="1" customWidth="1"/>
    <col min="13827" max="13827" width="9.5" style="106" bestFit="1" customWidth="1"/>
    <col min="13828" max="13828" width="8.75" style="106" customWidth="1"/>
    <col min="13829" max="13829" width="11.75" style="106" customWidth="1"/>
    <col min="13830" max="13830" width="10" style="106" bestFit="1" customWidth="1"/>
    <col min="13831" max="13831" width="9" style="106" customWidth="1"/>
    <col min="13832" max="13832" width="9.25" style="106" customWidth="1"/>
    <col min="13833" max="13833" width="11.75" style="106" customWidth="1"/>
    <col min="13834" max="13834" width="10.875" style="106" bestFit="1" customWidth="1"/>
    <col min="13835" max="13836" width="10.375" style="106" bestFit="1" customWidth="1"/>
    <col min="13837" max="13837" width="11.75" style="106" customWidth="1"/>
    <col min="13838" max="13838" width="10.375" style="106" bestFit="1" customWidth="1"/>
    <col min="13839" max="13839" width="10.25" style="106" bestFit="1" customWidth="1"/>
    <col min="13840" max="13840" width="11.75" style="106" customWidth="1"/>
    <col min="13841" max="14080" width="9" style="106"/>
    <col min="14081" max="14081" width="4.625" style="106" customWidth="1"/>
    <col min="14082" max="14082" width="27.375" style="106" bestFit="1" customWidth="1"/>
    <col min="14083" max="14083" width="9.5" style="106" bestFit="1" customWidth="1"/>
    <col min="14084" max="14084" width="8.75" style="106" customWidth="1"/>
    <col min="14085" max="14085" width="11.75" style="106" customWidth="1"/>
    <col min="14086" max="14086" width="10" style="106" bestFit="1" customWidth="1"/>
    <col min="14087" max="14087" width="9" style="106" customWidth="1"/>
    <col min="14088" max="14088" width="9.25" style="106" customWidth="1"/>
    <col min="14089" max="14089" width="11.75" style="106" customWidth="1"/>
    <col min="14090" max="14090" width="10.875" style="106" bestFit="1" customWidth="1"/>
    <col min="14091" max="14092" width="10.375" style="106" bestFit="1" customWidth="1"/>
    <col min="14093" max="14093" width="11.75" style="106" customWidth="1"/>
    <col min="14094" max="14094" width="10.375" style="106" bestFit="1" customWidth="1"/>
    <col min="14095" max="14095" width="10.25" style="106" bestFit="1" customWidth="1"/>
    <col min="14096" max="14096" width="11.75" style="106" customWidth="1"/>
    <col min="14097" max="14336" width="9" style="106"/>
    <col min="14337" max="14337" width="4.625" style="106" customWidth="1"/>
    <col min="14338" max="14338" width="27.375" style="106" bestFit="1" customWidth="1"/>
    <col min="14339" max="14339" width="9.5" style="106" bestFit="1" customWidth="1"/>
    <col min="14340" max="14340" width="8.75" style="106" customWidth="1"/>
    <col min="14341" max="14341" width="11.75" style="106" customWidth="1"/>
    <col min="14342" max="14342" width="10" style="106" bestFit="1" customWidth="1"/>
    <col min="14343" max="14343" width="9" style="106" customWidth="1"/>
    <col min="14344" max="14344" width="9.25" style="106" customWidth="1"/>
    <col min="14345" max="14345" width="11.75" style="106" customWidth="1"/>
    <col min="14346" max="14346" width="10.875" style="106" bestFit="1" customWidth="1"/>
    <col min="14347" max="14348" width="10.375" style="106" bestFit="1" customWidth="1"/>
    <col min="14349" max="14349" width="11.75" style="106" customWidth="1"/>
    <col min="14350" max="14350" width="10.375" style="106" bestFit="1" customWidth="1"/>
    <col min="14351" max="14351" width="10.25" style="106" bestFit="1" customWidth="1"/>
    <col min="14352" max="14352" width="11.75" style="106" customWidth="1"/>
    <col min="14353" max="14592" width="9" style="106"/>
    <col min="14593" max="14593" width="4.625" style="106" customWidth="1"/>
    <col min="14594" max="14594" width="27.375" style="106" bestFit="1" customWidth="1"/>
    <col min="14595" max="14595" width="9.5" style="106" bestFit="1" customWidth="1"/>
    <col min="14596" max="14596" width="8.75" style="106" customWidth="1"/>
    <col min="14597" max="14597" width="11.75" style="106" customWidth="1"/>
    <col min="14598" max="14598" width="10" style="106" bestFit="1" customWidth="1"/>
    <col min="14599" max="14599" width="9" style="106" customWidth="1"/>
    <col min="14600" max="14600" width="9.25" style="106" customWidth="1"/>
    <col min="14601" max="14601" width="11.75" style="106" customWidth="1"/>
    <col min="14602" max="14602" width="10.875" style="106" bestFit="1" customWidth="1"/>
    <col min="14603" max="14604" width="10.375" style="106" bestFit="1" customWidth="1"/>
    <col min="14605" max="14605" width="11.75" style="106" customWidth="1"/>
    <col min="14606" max="14606" width="10.375" style="106" bestFit="1" customWidth="1"/>
    <col min="14607" max="14607" width="10.25" style="106" bestFit="1" customWidth="1"/>
    <col min="14608" max="14608" width="11.75" style="106" customWidth="1"/>
    <col min="14609" max="14848" width="9" style="106"/>
    <col min="14849" max="14849" width="4.625" style="106" customWidth="1"/>
    <col min="14850" max="14850" width="27.375" style="106" bestFit="1" customWidth="1"/>
    <col min="14851" max="14851" width="9.5" style="106" bestFit="1" customWidth="1"/>
    <col min="14852" max="14852" width="8.75" style="106" customWidth="1"/>
    <col min="14853" max="14853" width="11.75" style="106" customWidth="1"/>
    <col min="14854" max="14854" width="10" style="106" bestFit="1" customWidth="1"/>
    <col min="14855" max="14855" width="9" style="106" customWidth="1"/>
    <col min="14856" max="14856" width="9.25" style="106" customWidth="1"/>
    <col min="14857" max="14857" width="11.75" style="106" customWidth="1"/>
    <col min="14858" max="14858" width="10.875" style="106" bestFit="1" customWidth="1"/>
    <col min="14859" max="14860" width="10.375" style="106" bestFit="1" customWidth="1"/>
    <col min="14861" max="14861" width="11.75" style="106" customWidth="1"/>
    <col min="14862" max="14862" width="10.375" style="106" bestFit="1" customWidth="1"/>
    <col min="14863" max="14863" width="10.25" style="106" bestFit="1" customWidth="1"/>
    <col min="14864" max="14864" width="11.75" style="106" customWidth="1"/>
    <col min="14865" max="15104" width="9" style="106"/>
    <col min="15105" max="15105" width="4.625" style="106" customWidth="1"/>
    <col min="15106" max="15106" width="27.375" style="106" bestFit="1" customWidth="1"/>
    <col min="15107" max="15107" width="9.5" style="106" bestFit="1" customWidth="1"/>
    <col min="15108" max="15108" width="8.75" style="106" customWidth="1"/>
    <col min="15109" max="15109" width="11.75" style="106" customWidth="1"/>
    <col min="15110" max="15110" width="10" style="106" bestFit="1" customWidth="1"/>
    <col min="15111" max="15111" width="9" style="106" customWidth="1"/>
    <col min="15112" max="15112" width="9.25" style="106" customWidth="1"/>
    <col min="15113" max="15113" width="11.75" style="106" customWidth="1"/>
    <col min="15114" max="15114" width="10.875" style="106" bestFit="1" customWidth="1"/>
    <col min="15115" max="15116" width="10.375" style="106" bestFit="1" customWidth="1"/>
    <col min="15117" max="15117" width="11.75" style="106" customWidth="1"/>
    <col min="15118" max="15118" width="10.375" style="106" bestFit="1" customWidth="1"/>
    <col min="15119" max="15119" width="10.25" style="106" bestFit="1" customWidth="1"/>
    <col min="15120" max="15120" width="11.75" style="106" customWidth="1"/>
    <col min="15121" max="15360" width="9" style="106"/>
    <col min="15361" max="15361" width="4.625" style="106" customWidth="1"/>
    <col min="15362" max="15362" width="27.375" style="106" bestFit="1" customWidth="1"/>
    <col min="15363" max="15363" width="9.5" style="106" bestFit="1" customWidth="1"/>
    <col min="15364" max="15364" width="8.75" style="106" customWidth="1"/>
    <col min="15365" max="15365" width="11.75" style="106" customWidth="1"/>
    <col min="15366" max="15366" width="10" style="106" bestFit="1" customWidth="1"/>
    <col min="15367" max="15367" width="9" style="106" customWidth="1"/>
    <col min="15368" max="15368" width="9.25" style="106" customWidth="1"/>
    <col min="15369" max="15369" width="11.75" style="106" customWidth="1"/>
    <col min="15370" max="15370" width="10.875" style="106" bestFit="1" customWidth="1"/>
    <col min="15371" max="15372" width="10.375" style="106" bestFit="1" customWidth="1"/>
    <col min="15373" max="15373" width="11.75" style="106" customWidth="1"/>
    <col min="15374" max="15374" width="10.375" style="106" bestFit="1" customWidth="1"/>
    <col min="15375" max="15375" width="10.25" style="106" bestFit="1" customWidth="1"/>
    <col min="15376" max="15376" width="11.75" style="106" customWidth="1"/>
    <col min="15377" max="15616" width="9" style="106"/>
    <col min="15617" max="15617" width="4.625" style="106" customWidth="1"/>
    <col min="15618" max="15618" width="27.375" style="106" bestFit="1" customWidth="1"/>
    <col min="15619" max="15619" width="9.5" style="106" bestFit="1" customWidth="1"/>
    <col min="15620" max="15620" width="8.75" style="106" customWidth="1"/>
    <col min="15621" max="15621" width="11.75" style="106" customWidth="1"/>
    <col min="15622" max="15622" width="10" style="106" bestFit="1" customWidth="1"/>
    <col min="15623" max="15623" width="9" style="106" customWidth="1"/>
    <col min="15624" max="15624" width="9.25" style="106" customWidth="1"/>
    <col min="15625" max="15625" width="11.75" style="106" customWidth="1"/>
    <col min="15626" max="15626" width="10.875" style="106" bestFit="1" customWidth="1"/>
    <col min="15627" max="15628" width="10.375" style="106" bestFit="1" customWidth="1"/>
    <col min="15629" max="15629" width="11.75" style="106" customWidth="1"/>
    <col min="15630" max="15630" width="10.375" style="106" bestFit="1" customWidth="1"/>
    <col min="15631" max="15631" width="10.25" style="106" bestFit="1" customWidth="1"/>
    <col min="15632" max="15632" width="11.75" style="106" customWidth="1"/>
    <col min="15633" max="15872" width="9" style="106"/>
    <col min="15873" max="15873" width="4.625" style="106" customWidth="1"/>
    <col min="15874" max="15874" width="27.375" style="106" bestFit="1" customWidth="1"/>
    <col min="15875" max="15875" width="9.5" style="106" bestFit="1" customWidth="1"/>
    <col min="15876" max="15876" width="8.75" style="106" customWidth="1"/>
    <col min="15877" max="15877" width="11.75" style="106" customWidth="1"/>
    <col min="15878" max="15878" width="10" style="106" bestFit="1" customWidth="1"/>
    <col min="15879" max="15879" width="9" style="106" customWidth="1"/>
    <col min="15880" max="15880" width="9.25" style="106" customWidth="1"/>
    <col min="15881" max="15881" width="11.75" style="106" customWidth="1"/>
    <col min="15882" max="15882" width="10.875" style="106" bestFit="1" customWidth="1"/>
    <col min="15883" max="15884" width="10.375" style="106" bestFit="1" customWidth="1"/>
    <col min="15885" max="15885" width="11.75" style="106" customWidth="1"/>
    <col min="15886" max="15886" width="10.375" style="106" bestFit="1" customWidth="1"/>
    <col min="15887" max="15887" width="10.25" style="106" bestFit="1" customWidth="1"/>
    <col min="15888" max="15888" width="11.75" style="106" customWidth="1"/>
    <col min="15889" max="16128" width="9" style="106"/>
    <col min="16129" max="16129" width="4.625" style="106" customWidth="1"/>
    <col min="16130" max="16130" width="27.375" style="106" bestFit="1" customWidth="1"/>
    <col min="16131" max="16131" width="9.5" style="106" bestFit="1" customWidth="1"/>
    <col min="16132" max="16132" width="8.75" style="106" customWidth="1"/>
    <col min="16133" max="16133" width="11.75" style="106" customWidth="1"/>
    <col min="16134" max="16134" width="10" style="106" bestFit="1" customWidth="1"/>
    <col min="16135" max="16135" width="9" style="106" customWidth="1"/>
    <col min="16136" max="16136" width="9.25" style="106" customWidth="1"/>
    <col min="16137" max="16137" width="11.75" style="106" customWidth="1"/>
    <col min="16138" max="16138" width="10.875" style="106" bestFit="1" customWidth="1"/>
    <col min="16139" max="16140" width="10.375" style="106" bestFit="1" customWidth="1"/>
    <col min="16141" max="16141" width="11.75" style="106" customWidth="1"/>
    <col min="16142" max="16142" width="10.375" style="106" bestFit="1" customWidth="1"/>
    <col min="16143" max="16143" width="10.25" style="106" bestFit="1" customWidth="1"/>
    <col min="16144" max="16144" width="11.75" style="106" customWidth="1"/>
    <col min="16145" max="16384" width="9" style="106"/>
  </cols>
  <sheetData>
    <row r="1" spans="1:49" ht="15.75" customHeight="1" thickBot="1">
      <c r="Q1" s="104"/>
    </row>
    <row r="2" spans="1:49" ht="34.5" customHeight="1" thickBot="1">
      <c r="A2" s="354" t="s">
        <v>387</v>
      </c>
      <c r="B2" s="355"/>
      <c r="C2" s="355"/>
      <c r="D2" s="355"/>
      <c r="E2" s="355"/>
      <c r="F2" s="355"/>
      <c r="G2" s="355"/>
      <c r="H2" s="355"/>
      <c r="I2" s="355"/>
      <c r="J2" s="355"/>
      <c r="K2" s="355"/>
      <c r="L2" s="355"/>
      <c r="M2" s="355"/>
      <c r="N2" s="355"/>
      <c r="O2" s="355"/>
      <c r="P2" s="356"/>
      <c r="Q2" s="104"/>
    </row>
    <row r="3" spans="1:49" s="258" customFormat="1" ht="21" customHeight="1">
      <c r="A3" s="357" t="s">
        <v>271</v>
      </c>
      <c r="B3" s="359" t="s">
        <v>335</v>
      </c>
      <c r="C3" s="361" t="s">
        <v>388</v>
      </c>
      <c r="D3" s="362"/>
      <c r="E3" s="362"/>
      <c r="F3" s="362"/>
      <c r="G3" s="362"/>
      <c r="H3" s="362"/>
      <c r="I3" s="362"/>
      <c r="J3" s="363"/>
      <c r="K3" s="361" t="s">
        <v>337</v>
      </c>
      <c r="L3" s="362"/>
      <c r="M3" s="362"/>
      <c r="N3" s="362"/>
      <c r="O3" s="362"/>
      <c r="P3" s="364"/>
      <c r="Q3" s="256"/>
      <c r="R3" s="257"/>
      <c r="S3" s="257"/>
      <c r="T3" s="257"/>
      <c r="U3" s="257"/>
      <c r="V3" s="257"/>
      <c r="W3" s="257"/>
      <c r="X3" s="257"/>
      <c r="Y3" s="257"/>
      <c r="Z3" s="257"/>
      <c r="AA3" s="257"/>
      <c r="AB3" s="257"/>
      <c r="AC3" s="257"/>
      <c r="AD3" s="257"/>
      <c r="AE3" s="257"/>
      <c r="AF3" s="257"/>
      <c r="AG3" s="257"/>
      <c r="AH3" s="257"/>
      <c r="AI3" s="257"/>
      <c r="AJ3" s="257"/>
      <c r="AK3" s="257"/>
      <c r="AL3" s="257"/>
      <c r="AM3" s="257"/>
      <c r="AN3" s="257"/>
      <c r="AO3" s="257"/>
      <c r="AP3" s="257"/>
      <c r="AQ3" s="257"/>
      <c r="AR3" s="257"/>
      <c r="AS3" s="257"/>
      <c r="AT3" s="257"/>
      <c r="AU3" s="257"/>
      <c r="AV3" s="257"/>
      <c r="AW3" s="257"/>
    </row>
    <row r="4" spans="1:49" s="258" customFormat="1" ht="26.25" customHeight="1">
      <c r="A4" s="358"/>
      <c r="B4" s="360"/>
      <c r="C4" s="360" t="s">
        <v>359</v>
      </c>
      <c r="D4" s="360"/>
      <c r="E4" s="360"/>
      <c r="F4" s="360"/>
      <c r="G4" s="360" t="s">
        <v>361</v>
      </c>
      <c r="H4" s="360"/>
      <c r="I4" s="360"/>
      <c r="J4" s="360"/>
      <c r="K4" s="365" t="s">
        <v>360</v>
      </c>
      <c r="L4" s="366"/>
      <c r="M4" s="367"/>
      <c r="N4" s="365" t="s">
        <v>361</v>
      </c>
      <c r="O4" s="366"/>
      <c r="P4" s="368"/>
      <c r="Q4" s="256"/>
      <c r="R4" s="257"/>
      <c r="S4" s="257"/>
      <c r="T4" s="257"/>
      <c r="U4" s="257"/>
      <c r="V4" s="257"/>
      <c r="W4" s="257"/>
      <c r="X4" s="257"/>
      <c r="Y4" s="257"/>
      <c r="Z4" s="257"/>
      <c r="AA4" s="257"/>
      <c r="AB4" s="257"/>
      <c r="AC4" s="257"/>
      <c r="AD4" s="257"/>
      <c r="AE4" s="257"/>
      <c r="AF4" s="257"/>
      <c r="AG4" s="257"/>
      <c r="AH4" s="257"/>
      <c r="AI4" s="257"/>
      <c r="AJ4" s="257"/>
      <c r="AK4" s="257"/>
      <c r="AL4" s="257"/>
      <c r="AM4" s="257"/>
      <c r="AN4" s="257"/>
      <c r="AO4" s="257"/>
      <c r="AP4" s="257"/>
      <c r="AQ4" s="257"/>
      <c r="AR4" s="257"/>
      <c r="AS4" s="257"/>
      <c r="AT4" s="257"/>
      <c r="AU4" s="257"/>
      <c r="AV4" s="257"/>
      <c r="AW4" s="257"/>
    </row>
    <row r="5" spans="1:49" s="258" customFormat="1" ht="47.25" customHeight="1">
      <c r="A5" s="358"/>
      <c r="B5" s="360"/>
      <c r="C5" s="103" t="s">
        <v>338</v>
      </c>
      <c r="D5" s="103" t="s">
        <v>339</v>
      </c>
      <c r="E5" s="259" t="s">
        <v>340</v>
      </c>
      <c r="F5" s="103" t="s">
        <v>341</v>
      </c>
      <c r="G5" s="103" t="s">
        <v>342</v>
      </c>
      <c r="H5" s="103" t="s">
        <v>339</v>
      </c>
      <c r="I5" s="259" t="s">
        <v>340</v>
      </c>
      <c r="J5" s="103" t="s">
        <v>341</v>
      </c>
      <c r="K5" s="103" t="s">
        <v>343</v>
      </c>
      <c r="L5" s="103" t="s">
        <v>344</v>
      </c>
      <c r="M5" s="259" t="s">
        <v>340</v>
      </c>
      <c r="N5" s="103" t="s">
        <v>343</v>
      </c>
      <c r="O5" s="103" t="s">
        <v>344</v>
      </c>
      <c r="P5" s="260" t="s">
        <v>340</v>
      </c>
      <c r="Q5" s="256"/>
      <c r="R5" s="257"/>
      <c r="S5" s="257"/>
      <c r="T5" s="257"/>
      <c r="U5" s="257"/>
      <c r="V5" s="257"/>
      <c r="W5" s="257"/>
      <c r="X5" s="257"/>
      <c r="Y5" s="257"/>
      <c r="Z5" s="257"/>
      <c r="AA5" s="257"/>
      <c r="AB5" s="257"/>
      <c r="AC5" s="257"/>
      <c r="AD5" s="257"/>
      <c r="AE5" s="257"/>
      <c r="AF5" s="257"/>
      <c r="AG5" s="257"/>
      <c r="AH5" s="257"/>
      <c r="AI5" s="257"/>
      <c r="AJ5" s="257"/>
      <c r="AK5" s="257"/>
      <c r="AL5" s="257"/>
      <c r="AM5" s="257"/>
      <c r="AN5" s="257"/>
      <c r="AO5" s="257"/>
      <c r="AP5" s="257"/>
      <c r="AQ5" s="257"/>
      <c r="AR5" s="257"/>
      <c r="AS5" s="257"/>
      <c r="AT5" s="257"/>
      <c r="AU5" s="257"/>
      <c r="AV5" s="257"/>
      <c r="AW5" s="257"/>
    </row>
    <row r="6" spans="1:49" s="192" customFormat="1" ht="36.75" customHeight="1">
      <c r="A6" s="185">
        <v>1</v>
      </c>
      <c r="B6" s="186" t="s">
        <v>33</v>
      </c>
      <c r="C6" s="187">
        <v>1543003.0213880001</v>
      </c>
      <c r="D6" s="187">
        <v>772673.18263699999</v>
      </c>
      <c r="E6" s="187">
        <v>770329.83875100012</v>
      </c>
      <c r="F6" s="187">
        <v>2315676.2040250003</v>
      </c>
      <c r="G6" s="187">
        <v>167117.77828100001</v>
      </c>
      <c r="H6" s="187">
        <v>28247.111648999999</v>
      </c>
      <c r="I6" s="187">
        <v>138870.66663200001</v>
      </c>
      <c r="J6" s="187">
        <v>195364.88993</v>
      </c>
      <c r="K6" s="187">
        <v>18580970</v>
      </c>
      <c r="L6" s="187">
        <v>10342825</v>
      </c>
      <c r="M6" s="187">
        <v>8238145</v>
      </c>
      <c r="N6" s="187">
        <v>1591599</v>
      </c>
      <c r="O6" s="187">
        <v>898098</v>
      </c>
      <c r="P6" s="188">
        <v>693501</v>
      </c>
      <c r="Q6" s="189"/>
      <c r="R6" s="190"/>
      <c r="S6" s="190"/>
      <c r="T6" s="190"/>
      <c r="U6" s="191"/>
      <c r="V6" s="191"/>
      <c r="W6" s="191"/>
      <c r="X6" s="191"/>
      <c r="Y6" s="191"/>
      <c r="Z6" s="191"/>
      <c r="AA6" s="191"/>
      <c r="AB6" s="191"/>
      <c r="AC6" s="191"/>
      <c r="AD6" s="191"/>
      <c r="AE6" s="191"/>
      <c r="AF6" s="191"/>
      <c r="AG6" s="191"/>
      <c r="AH6" s="191"/>
      <c r="AI6" s="191"/>
      <c r="AJ6" s="191"/>
      <c r="AK6" s="191"/>
      <c r="AL6" s="191"/>
      <c r="AM6" s="191"/>
      <c r="AN6" s="191"/>
      <c r="AO6" s="191"/>
      <c r="AP6" s="191"/>
      <c r="AQ6" s="191"/>
      <c r="AR6" s="191"/>
      <c r="AS6" s="191"/>
      <c r="AT6" s="191"/>
      <c r="AU6" s="191"/>
      <c r="AV6" s="191"/>
      <c r="AW6" s="191"/>
    </row>
    <row r="7" spans="1:49" s="197" customFormat="1" ht="36.75" customHeight="1">
      <c r="A7" s="193">
        <v>2</v>
      </c>
      <c r="B7" s="194" t="s">
        <v>31</v>
      </c>
      <c r="C7" s="195">
        <v>8184.4216150000002</v>
      </c>
      <c r="D7" s="195">
        <v>15489.729748</v>
      </c>
      <c r="E7" s="195">
        <v>-7305.3081329999995</v>
      </c>
      <c r="F7" s="195">
        <v>23674.151363000001</v>
      </c>
      <c r="G7" s="195">
        <v>0</v>
      </c>
      <c r="H7" s="195">
        <v>0</v>
      </c>
      <c r="I7" s="195">
        <v>0</v>
      </c>
      <c r="J7" s="195">
        <v>0</v>
      </c>
      <c r="K7" s="195">
        <v>94020.200060000003</v>
      </c>
      <c r="L7" s="195">
        <v>245053.49532300001</v>
      </c>
      <c r="M7" s="195">
        <v>-151033.29526300001</v>
      </c>
      <c r="N7" s="195">
        <v>149.455893</v>
      </c>
      <c r="O7" s="195">
        <v>7862.2396769999996</v>
      </c>
      <c r="P7" s="196">
        <v>-7712.7837839999993</v>
      </c>
      <c r="Q7" s="189"/>
      <c r="R7" s="190"/>
      <c r="S7" s="190"/>
      <c r="T7" s="190"/>
    </row>
    <row r="8" spans="1:49" s="192" customFormat="1" ht="36.75" customHeight="1">
      <c r="A8" s="185">
        <v>3</v>
      </c>
      <c r="B8" s="186" t="s">
        <v>222</v>
      </c>
      <c r="C8" s="187">
        <v>1788.35</v>
      </c>
      <c r="D8" s="187">
        <v>861.21500000000003</v>
      </c>
      <c r="E8" s="187">
        <v>927.13499999999988</v>
      </c>
      <c r="F8" s="187">
        <v>2649.5650000000001</v>
      </c>
      <c r="G8" s="187">
        <v>0</v>
      </c>
      <c r="H8" s="187">
        <v>253.77500000000001</v>
      </c>
      <c r="I8" s="187">
        <v>-253.77500000000001</v>
      </c>
      <c r="J8" s="187">
        <v>253.77500000000001</v>
      </c>
      <c r="K8" s="187">
        <v>1266615</v>
      </c>
      <c r="L8" s="187">
        <v>1536998</v>
      </c>
      <c r="M8" s="187">
        <v>-270383</v>
      </c>
      <c r="N8" s="187">
        <v>41124</v>
      </c>
      <c r="O8" s="187">
        <v>116311</v>
      </c>
      <c r="P8" s="188">
        <v>-75187</v>
      </c>
      <c r="Q8" s="189"/>
      <c r="R8" s="190"/>
      <c r="S8" s="190"/>
      <c r="T8" s="190"/>
      <c r="U8" s="191"/>
      <c r="V8" s="191"/>
      <c r="W8" s="191"/>
      <c r="X8" s="191"/>
      <c r="Y8" s="191"/>
      <c r="Z8" s="191"/>
      <c r="AA8" s="191"/>
      <c r="AB8" s="191"/>
      <c r="AC8" s="191"/>
      <c r="AD8" s="191"/>
      <c r="AE8" s="191"/>
      <c r="AF8" s="191"/>
      <c r="AG8" s="191"/>
      <c r="AH8" s="191"/>
      <c r="AI8" s="191"/>
      <c r="AJ8" s="191"/>
      <c r="AK8" s="191"/>
      <c r="AL8" s="191"/>
      <c r="AM8" s="191"/>
      <c r="AN8" s="191"/>
      <c r="AO8" s="191"/>
      <c r="AP8" s="191"/>
      <c r="AQ8" s="191"/>
      <c r="AR8" s="191"/>
      <c r="AS8" s="191"/>
      <c r="AT8" s="191"/>
      <c r="AU8" s="191"/>
      <c r="AV8" s="191"/>
      <c r="AW8" s="191"/>
    </row>
    <row r="9" spans="1:49" s="197" customFormat="1" ht="36.75" customHeight="1">
      <c r="A9" s="193">
        <v>4</v>
      </c>
      <c r="B9" s="194" t="s">
        <v>346</v>
      </c>
      <c r="C9" s="195">
        <v>50569.239347000002</v>
      </c>
      <c r="D9" s="195">
        <v>53694.795750999998</v>
      </c>
      <c r="E9" s="195">
        <v>-3125.5564039999954</v>
      </c>
      <c r="F9" s="195">
        <v>104264.03509799999</v>
      </c>
      <c r="G9" s="195">
        <v>7123.5556729999998</v>
      </c>
      <c r="H9" s="195">
        <v>7234.134419</v>
      </c>
      <c r="I9" s="195">
        <v>-110.57874600000014</v>
      </c>
      <c r="J9" s="195">
        <v>14357.690092000001</v>
      </c>
      <c r="K9" s="195">
        <v>12519</v>
      </c>
      <c r="L9" s="195">
        <v>10651</v>
      </c>
      <c r="M9" s="195">
        <v>1868</v>
      </c>
      <c r="N9" s="195">
        <v>0</v>
      </c>
      <c r="O9" s="195">
        <v>84</v>
      </c>
      <c r="P9" s="196">
        <v>-84</v>
      </c>
      <c r="Q9" s="189"/>
      <c r="R9" s="190"/>
      <c r="S9" s="190"/>
      <c r="T9" s="190"/>
    </row>
    <row r="10" spans="1:49" s="192" customFormat="1" ht="36.75" customHeight="1">
      <c r="A10" s="185">
        <v>5</v>
      </c>
      <c r="B10" s="186" t="s">
        <v>29</v>
      </c>
      <c r="C10" s="187">
        <v>34036.189225000002</v>
      </c>
      <c r="D10" s="187">
        <v>15957.993936000001</v>
      </c>
      <c r="E10" s="187">
        <v>18078.195289000003</v>
      </c>
      <c r="F10" s="187">
        <v>49994.183161000001</v>
      </c>
      <c r="G10" s="187">
        <v>21685.098680999999</v>
      </c>
      <c r="H10" s="187">
        <v>8471.9113429999998</v>
      </c>
      <c r="I10" s="187">
        <v>13213.187338</v>
      </c>
      <c r="J10" s="187">
        <v>30157.010023999999</v>
      </c>
      <c r="K10" s="187">
        <v>716506</v>
      </c>
      <c r="L10" s="187">
        <v>1103857</v>
      </c>
      <c r="M10" s="187">
        <v>-387351</v>
      </c>
      <c r="N10" s="187">
        <v>44609</v>
      </c>
      <c r="O10" s="187">
        <v>56452</v>
      </c>
      <c r="P10" s="188">
        <v>-11843</v>
      </c>
      <c r="Q10" s="189"/>
      <c r="R10" s="190"/>
      <c r="S10" s="190"/>
      <c r="T10" s="190"/>
      <c r="U10" s="191"/>
      <c r="V10" s="191"/>
      <c r="W10" s="191"/>
      <c r="X10" s="191"/>
      <c r="Y10" s="191"/>
      <c r="Z10" s="191"/>
      <c r="AA10" s="191"/>
      <c r="AB10" s="191"/>
      <c r="AC10" s="191"/>
      <c r="AD10" s="191"/>
      <c r="AE10" s="191"/>
      <c r="AF10" s="191"/>
      <c r="AG10" s="191"/>
      <c r="AH10" s="191"/>
      <c r="AI10" s="191"/>
      <c r="AJ10" s="191"/>
      <c r="AK10" s="191"/>
      <c r="AL10" s="191"/>
      <c r="AM10" s="191"/>
      <c r="AN10" s="191"/>
      <c r="AO10" s="191"/>
      <c r="AP10" s="191"/>
      <c r="AQ10" s="191"/>
      <c r="AR10" s="191"/>
      <c r="AS10" s="191"/>
      <c r="AT10" s="191"/>
      <c r="AU10" s="191"/>
      <c r="AV10" s="191"/>
      <c r="AW10" s="191"/>
    </row>
    <row r="11" spans="1:49" s="191" customFormat="1" ht="36.75" customHeight="1">
      <c r="A11" s="198">
        <v>6</v>
      </c>
      <c r="B11" s="199" t="s">
        <v>26</v>
      </c>
      <c r="C11" s="195">
        <v>125.7</v>
      </c>
      <c r="D11" s="195">
        <v>7280.8440579999997</v>
      </c>
      <c r="E11" s="195">
        <v>-7155.1440579999999</v>
      </c>
      <c r="F11" s="195">
        <v>7406.5440579999995</v>
      </c>
      <c r="G11" s="195">
        <v>0</v>
      </c>
      <c r="H11" s="195">
        <v>0</v>
      </c>
      <c r="I11" s="195">
        <v>0</v>
      </c>
      <c r="J11" s="195">
        <v>0</v>
      </c>
      <c r="K11" s="195">
        <v>128709</v>
      </c>
      <c r="L11" s="195">
        <v>596546</v>
      </c>
      <c r="M11" s="195">
        <v>-467837</v>
      </c>
      <c r="N11" s="195">
        <v>847</v>
      </c>
      <c r="O11" s="195">
        <v>23856</v>
      </c>
      <c r="P11" s="196">
        <v>-23009</v>
      </c>
      <c r="Q11" s="189"/>
      <c r="R11" s="190"/>
      <c r="S11" s="190"/>
      <c r="T11" s="190"/>
    </row>
    <row r="12" spans="1:49" s="192" customFormat="1" ht="36.75" customHeight="1">
      <c r="A12" s="185">
        <v>7</v>
      </c>
      <c r="B12" s="200" t="s">
        <v>18</v>
      </c>
      <c r="C12" s="187">
        <v>9990.7000000000007</v>
      </c>
      <c r="D12" s="187">
        <v>8439.7365250000003</v>
      </c>
      <c r="E12" s="187">
        <v>1550.9634750000005</v>
      </c>
      <c r="F12" s="187">
        <v>18430.436525000001</v>
      </c>
      <c r="G12" s="187">
        <v>1975.1</v>
      </c>
      <c r="H12" s="187">
        <v>3980.6</v>
      </c>
      <c r="I12" s="187">
        <v>-2005.5</v>
      </c>
      <c r="J12" s="187">
        <v>5955.7</v>
      </c>
      <c r="K12" s="187">
        <v>6670146</v>
      </c>
      <c r="L12" s="187">
        <v>5534634</v>
      </c>
      <c r="M12" s="187">
        <v>1135512</v>
      </c>
      <c r="N12" s="187">
        <v>273621</v>
      </c>
      <c r="O12" s="187">
        <v>442113</v>
      </c>
      <c r="P12" s="188">
        <v>-168492</v>
      </c>
      <c r="Q12" s="201"/>
      <c r="R12" s="191"/>
      <c r="S12" s="191"/>
      <c r="T12" s="191"/>
      <c r="U12" s="191"/>
      <c r="V12" s="191"/>
      <c r="W12" s="191"/>
      <c r="X12" s="191"/>
      <c r="Y12" s="191"/>
      <c r="Z12" s="191"/>
      <c r="AA12" s="191"/>
      <c r="AB12" s="191"/>
      <c r="AC12" s="191"/>
      <c r="AD12" s="191"/>
      <c r="AE12" s="191"/>
      <c r="AF12" s="191"/>
      <c r="AG12" s="191"/>
      <c r="AH12" s="191"/>
      <c r="AI12" s="191"/>
      <c r="AJ12" s="191"/>
      <c r="AK12" s="191"/>
      <c r="AL12" s="191"/>
      <c r="AM12" s="191"/>
      <c r="AN12" s="191"/>
      <c r="AO12" s="191"/>
      <c r="AP12" s="191"/>
      <c r="AQ12" s="191"/>
      <c r="AR12" s="191"/>
      <c r="AS12" s="191"/>
      <c r="AT12" s="191"/>
      <c r="AU12" s="191"/>
      <c r="AV12" s="191"/>
      <c r="AW12" s="191"/>
    </row>
    <row r="13" spans="1:49" s="191" customFormat="1" ht="36.75" customHeight="1">
      <c r="A13" s="193">
        <v>8</v>
      </c>
      <c r="B13" s="202" t="s">
        <v>43</v>
      </c>
      <c r="C13" s="195">
        <v>125.7</v>
      </c>
      <c r="D13" s="195">
        <v>132.47749999999999</v>
      </c>
      <c r="E13" s="195">
        <v>-6.7774999999999892</v>
      </c>
      <c r="F13" s="195">
        <v>258.17750000000001</v>
      </c>
      <c r="G13" s="195">
        <v>0</v>
      </c>
      <c r="H13" s="195">
        <v>0</v>
      </c>
      <c r="I13" s="195">
        <v>0</v>
      </c>
      <c r="J13" s="195">
        <v>0</v>
      </c>
      <c r="K13" s="195">
        <v>1339</v>
      </c>
      <c r="L13" s="195">
        <v>3594</v>
      </c>
      <c r="M13" s="195">
        <v>-2255</v>
      </c>
      <c r="N13" s="195">
        <v>0</v>
      </c>
      <c r="O13" s="195">
        <v>437</v>
      </c>
      <c r="P13" s="196">
        <v>-437</v>
      </c>
      <c r="Q13" s="201"/>
    </row>
    <row r="14" spans="1:49" s="192" customFormat="1" ht="36.75" customHeight="1">
      <c r="A14" s="185">
        <v>9</v>
      </c>
      <c r="B14" s="203" t="s">
        <v>45</v>
      </c>
      <c r="C14" s="187">
        <v>4803.7904570000001</v>
      </c>
      <c r="D14" s="187">
        <v>4053.867221</v>
      </c>
      <c r="E14" s="187">
        <v>749.92323600000009</v>
      </c>
      <c r="F14" s="187">
        <v>8857.6576779999996</v>
      </c>
      <c r="G14" s="187">
        <v>0</v>
      </c>
      <c r="H14" s="187">
        <v>0</v>
      </c>
      <c r="I14" s="187">
        <v>0</v>
      </c>
      <c r="J14" s="187">
        <v>0</v>
      </c>
      <c r="K14" s="187">
        <v>13852</v>
      </c>
      <c r="L14" s="187">
        <v>75567</v>
      </c>
      <c r="M14" s="187">
        <v>-61715</v>
      </c>
      <c r="N14" s="187">
        <v>57</v>
      </c>
      <c r="O14" s="187">
        <v>2036</v>
      </c>
      <c r="P14" s="188">
        <v>-1979</v>
      </c>
      <c r="Q14" s="201"/>
      <c r="R14" s="191"/>
      <c r="S14" s="191"/>
      <c r="T14" s="191"/>
      <c r="U14" s="191"/>
      <c r="V14" s="191"/>
      <c r="W14" s="191"/>
      <c r="X14" s="191"/>
      <c r="Y14" s="191"/>
      <c r="Z14" s="191"/>
      <c r="AA14" s="191"/>
      <c r="AB14" s="191"/>
      <c r="AC14" s="191"/>
      <c r="AD14" s="191"/>
      <c r="AE14" s="191"/>
      <c r="AF14" s="191"/>
      <c r="AG14" s="191"/>
      <c r="AH14" s="191"/>
      <c r="AI14" s="191"/>
      <c r="AJ14" s="191"/>
      <c r="AK14" s="191"/>
      <c r="AL14" s="191"/>
      <c r="AM14" s="191"/>
      <c r="AN14" s="191"/>
      <c r="AO14" s="191"/>
      <c r="AP14" s="191"/>
      <c r="AQ14" s="191"/>
      <c r="AR14" s="191"/>
      <c r="AS14" s="191"/>
      <c r="AT14" s="191"/>
      <c r="AU14" s="191"/>
      <c r="AV14" s="191"/>
      <c r="AW14" s="191"/>
    </row>
    <row r="15" spans="1:49" s="191" customFormat="1" ht="36.75" customHeight="1">
      <c r="A15" s="193">
        <v>10</v>
      </c>
      <c r="B15" s="202" t="s">
        <v>47</v>
      </c>
      <c r="C15" s="195">
        <v>125.7</v>
      </c>
      <c r="D15" s="195">
        <v>132.47749999999999</v>
      </c>
      <c r="E15" s="195">
        <v>-6.7774999999999892</v>
      </c>
      <c r="F15" s="195">
        <v>258.17750000000001</v>
      </c>
      <c r="G15" s="195">
        <v>0</v>
      </c>
      <c r="H15" s="195">
        <v>0</v>
      </c>
      <c r="I15" s="195">
        <v>0</v>
      </c>
      <c r="J15" s="195">
        <v>0</v>
      </c>
      <c r="K15" s="195">
        <v>9997</v>
      </c>
      <c r="L15" s="195">
        <v>237196</v>
      </c>
      <c r="M15" s="195">
        <v>-227199</v>
      </c>
      <c r="N15" s="195">
        <v>12</v>
      </c>
      <c r="O15" s="195">
        <v>8349</v>
      </c>
      <c r="P15" s="196">
        <v>-8337</v>
      </c>
      <c r="Q15" s="201"/>
    </row>
    <row r="16" spans="1:49" s="192" customFormat="1" ht="36.75" customHeight="1">
      <c r="A16" s="185">
        <v>11</v>
      </c>
      <c r="B16" s="203" t="s">
        <v>49</v>
      </c>
      <c r="C16" s="187">
        <v>4127.7</v>
      </c>
      <c r="D16" s="187">
        <v>5850.4074730000002</v>
      </c>
      <c r="E16" s="187">
        <v>-1722.7074730000004</v>
      </c>
      <c r="F16" s="187">
        <v>9978.107473</v>
      </c>
      <c r="G16" s="187">
        <v>0</v>
      </c>
      <c r="H16" s="187">
        <v>0</v>
      </c>
      <c r="I16" s="187">
        <v>0</v>
      </c>
      <c r="J16" s="187">
        <v>0</v>
      </c>
      <c r="K16" s="187">
        <v>200229</v>
      </c>
      <c r="L16" s="187">
        <v>582982</v>
      </c>
      <c r="M16" s="187">
        <v>-382753</v>
      </c>
      <c r="N16" s="187">
        <v>6938</v>
      </c>
      <c r="O16" s="187">
        <v>19746</v>
      </c>
      <c r="P16" s="188">
        <v>-12808</v>
      </c>
      <c r="Q16" s="201"/>
      <c r="R16" s="191"/>
      <c r="S16" s="191"/>
      <c r="T16" s="191"/>
      <c r="U16" s="191"/>
      <c r="V16" s="191"/>
      <c r="W16" s="191"/>
      <c r="X16" s="191"/>
      <c r="Y16" s="191"/>
      <c r="Z16" s="191"/>
      <c r="AA16" s="191"/>
      <c r="AB16" s="191"/>
      <c r="AC16" s="191"/>
      <c r="AD16" s="191"/>
      <c r="AE16" s="191"/>
      <c r="AF16" s="191"/>
      <c r="AG16" s="191"/>
      <c r="AH16" s="191"/>
      <c r="AI16" s="191"/>
      <c r="AJ16" s="191"/>
      <c r="AK16" s="191"/>
      <c r="AL16" s="191"/>
      <c r="AM16" s="191"/>
      <c r="AN16" s="191"/>
      <c r="AO16" s="191"/>
      <c r="AP16" s="191"/>
      <c r="AQ16" s="191"/>
      <c r="AR16" s="191"/>
      <c r="AS16" s="191"/>
      <c r="AT16" s="191"/>
      <c r="AU16" s="191"/>
      <c r="AV16" s="191"/>
      <c r="AW16" s="191"/>
    </row>
    <row r="17" spans="1:49" s="191" customFormat="1" ht="36.75" customHeight="1">
      <c r="A17" s="198">
        <v>12</v>
      </c>
      <c r="B17" s="202" t="s">
        <v>51</v>
      </c>
      <c r="C17" s="195">
        <v>125.7</v>
      </c>
      <c r="D17" s="195">
        <v>132.47749999999999</v>
      </c>
      <c r="E17" s="195">
        <v>-6.7774999999999892</v>
      </c>
      <c r="F17" s="195">
        <v>258.17750000000001</v>
      </c>
      <c r="G17" s="195">
        <v>0</v>
      </c>
      <c r="H17" s="195">
        <v>0</v>
      </c>
      <c r="I17" s="195">
        <v>0</v>
      </c>
      <c r="J17" s="195">
        <v>0</v>
      </c>
      <c r="K17" s="195">
        <v>176413</v>
      </c>
      <c r="L17" s="195">
        <v>536014</v>
      </c>
      <c r="M17" s="195">
        <v>-359601</v>
      </c>
      <c r="N17" s="195">
        <v>259</v>
      </c>
      <c r="O17" s="195">
        <v>12281</v>
      </c>
      <c r="P17" s="196">
        <v>-12022</v>
      </c>
      <c r="Q17" s="201"/>
    </row>
    <row r="18" spans="1:49" s="192" customFormat="1" ht="36.75" customHeight="1">
      <c r="A18" s="185">
        <v>13</v>
      </c>
      <c r="B18" s="203" t="s">
        <v>53</v>
      </c>
      <c r="C18" s="187">
        <v>125.7</v>
      </c>
      <c r="D18" s="187">
        <v>132.47749999999999</v>
      </c>
      <c r="E18" s="187">
        <v>-6.7774999999999892</v>
      </c>
      <c r="F18" s="187">
        <v>258.17750000000001</v>
      </c>
      <c r="G18" s="187">
        <v>0</v>
      </c>
      <c r="H18" s="187">
        <v>0</v>
      </c>
      <c r="I18" s="187">
        <v>0</v>
      </c>
      <c r="J18" s="187">
        <v>0</v>
      </c>
      <c r="K18" s="187">
        <v>3968</v>
      </c>
      <c r="L18" s="187">
        <v>272873</v>
      </c>
      <c r="M18" s="187">
        <v>-268905</v>
      </c>
      <c r="N18" s="187">
        <v>207</v>
      </c>
      <c r="O18" s="187">
        <v>878</v>
      </c>
      <c r="P18" s="188">
        <v>-671</v>
      </c>
      <c r="Q18" s="201"/>
      <c r="R18" s="191"/>
      <c r="S18" s="191"/>
      <c r="T18" s="191"/>
      <c r="U18" s="191"/>
      <c r="V18" s="191"/>
      <c r="W18" s="191"/>
      <c r="X18" s="191"/>
      <c r="Y18" s="191"/>
      <c r="Z18" s="191"/>
      <c r="AA18" s="191"/>
      <c r="AB18" s="191"/>
      <c r="AC18" s="191"/>
      <c r="AD18" s="191"/>
      <c r="AE18" s="191"/>
      <c r="AF18" s="191"/>
      <c r="AG18" s="191"/>
      <c r="AH18" s="191"/>
      <c r="AI18" s="191"/>
      <c r="AJ18" s="191"/>
      <c r="AK18" s="191"/>
      <c r="AL18" s="191"/>
      <c r="AM18" s="191"/>
      <c r="AN18" s="191"/>
      <c r="AO18" s="191"/>
      <c r="AP18" s="191"/>
      <c r="AQ18" s="191"/>
      <c r="AR18" s="191"/>
      <c r="AS18" s="191"/>
      <c r="AT18" s="191"/>
      <c r="AU18" s="191"/>
      <c r="AV18" s="191"/>
      <c r="AW18" s="191"/>
    </row>
    <row r="19" spans="1:49" s="191" customFormat="1" ht="36.75" customHeight="1">
      <c r="A19" s="193">
        <v>14</v>
      </c>
      <c r="B19" s="202" t="s">
        <v>55</v>
      </c>
      <c r="C19" s="195">
        <v>3337.7257060000002</v>
      </c>
      <c r="D19" s="195">
        <v>2648.8151710000002</v>
      </c>
      <c r="E19" s="195">
        <v>688.91053499999998</v>
      </c>
      <c r="F19" s="195">
        <v>5986.5408770000004</v>
      </c>
      <c r="G19" s="195">
        <v>0</v>
      </c>
      <c r="H19" s="195">
        <v>0</v>
      </c>
      <c r="I19" s="195">
        <v>0</v>
      </c>
      <c r="J19" s="195">
        <v>0</v>
      </c>
      <c r="K19" s="195">
        <v>1095487</v>
      </c>
      <c r="L19" s="195">
        <v>845372</v>
      </c>
      <c r="M19" s="195">
        <v>250115</v>
      </c>
      <c r="N19" s="195">
        <v>45432</v>
      </c>
      <c r="O19" s="195">
        <v>79179</v>
      </c>
      <c r="P19" s="196">
        <v>-33747</v>
      </c>
      <c r="Q19" s="201"/>
    </row>
    <row r="20" spans="1:49" s="192" customFormat="1" ht="36.75" customHeight="1">
      <c r="A20" s="185">
        <v>15</v>
      </c>
      <c r="B20" s="186" t="s">
        <v>347</v>
      </c>
      <c r="C20" s="187">
        <v>15202.785178</v>
      </c>
      <c r="D20" s="187">
        <v>18661.313426000001</v>
      </c>
      <c r="E20" s="187">
        <v>-3458.5282480000005</v>
      </c>
      <c r="F20" s="187">
        <v>33864.098603999999</v>
      </c>
      <c r="G20" s="187">
        <v>0</v>
      </c>
      <c r="H20" s="187">
        <v>0</v>
      </c>
      <c r="I20" s="187">
        <v>0</v>
      </c>
      <c r="J20" s="187">
        <v>0</v>
      </c>
      <c r="K20" s="187">
        <v>374</v>
      </c>
      <c r="L20" s="187">
        <v>22193</v>
      </c>
      <c r="M20" s="187">
        <v>-21819</v>
      </c>
      <c r="N20" s="187">
        <v>0</v>
      </c>
      <c r="O20" s="187">
        <v>0</v>
      </c>
      <c r="P20" s="188">
        <v>0</v>
      </c>
      <c r="Q20" s="189"/>
      <c r="R20" s="190"/>
      <c r="S20" s="190"/>
      <c r="T20" s="190"/>
      <c r="U20" s="191"/>
      <c r="V20" s="191"/>
      <c r="W20" s="191"/>
      <c r="X20" s="191"/>
      <c r="Y20" s="191"/>
      <c r="Z20" s="191"/>
      <c r="AA20" s="191"/>
      <c r="AB20" s="191"/>
      <c r="AC20" s="191"/>
      <c r="AD20" s="191"/>
      <c r="AE20" s="191"/>
      <c r="AF20" s="191"/>
      <c r="AG20" s="191"/>
      <c r="AH20" s="191"/>
      <c r="AI20" s="191"/>
      <c r="AJ20" s="191"/>
      <c r="AK20" s="191"/>
      <c r="AL20" s="191"/>
      <c r="AM20" s="191"/>
      <c r="AN20" s="191"/>
      <c r="AO20" s="191"/>
      <c r="AP20" s="191"/>
      <c r="AQ20" s="191"/>
      <c r="AR20" s="191"/>
      <c r="AS20" s="191"/>
      <c r="AT20" s="191"/>
      <c r="AU20" s="191"/>
      <c r="AV20" s="191"/>
      <c r="AW20" s="191"/>
    </row>
    <row r="21" spans="1:49" s="191" customFormat="1" ht="36.75" customHeight="1">
      <c r="A21" s="193">
        <v>16</v>
      </c>
      <c r="B21" s="204" t="s">
        <v>57</v>
      </c>
      <c r="C21" s="195">
        <v>53889.302086000003</v>
      </c>
      <c r="D21" s="195">
        <v>78900.305533999999</v>
      </c>
      <c r="E21" s="195">
        <v>-25011.003447999996</v>
      </c>
      <c r="F21" s="195">
        <v>132789.60762</v>
      </c>
      <c r="G21" s="195">
        <v>9558.3737199999996</v>
      </c>
      <c r="H21" s="195">
        <v>12958.694949000001</v>
      </c>
      <c r="I21" s="195">
        <v>-3400.321229000001</v>
      </c>
      <c r="J21" s="195">
        <v>22517.068669</v>
      </c>
      <c r="K21" s="195">
        <v>10472.255659</v>
      </c>
      <c r="L21" s="195">
        <v>66.962427000000005</v>
      </c>
      <c r="M21" s="195">
        <v>10405.293232</v>
      </c>
      <c r="N21" s="195">
        <v>3442.448605</v>
      </c>
      <c r="O21" s="195">
        <v>32.185805999999999</v>
      </c>
      <c r="P21" s="196">
        <v>3410.2627990000001</v>
      </c>
      <c r="Q21" s="189"/>
      <c r="R21" s="190"/>
      <c r="S21" s="190"/>
      <c r="T21" s="190"/>
    </row>
    <row r="22" spans="1:49" s="192" customFormat="1" ht="36.75" customHeight="1">
      <c r="A22" s="185">
        <v>17</v>
      </c>
      <c r="B22" s="200" t="s">
        <v>60</v>
      </c>
      <c r="C22" s="205">
        <v>70421.227711</v>
      </c>
      <c r="D22" s="187">
        <v>73743.504287999996</v>
      </c>
      <c r="E22" s="187">
        <v>-3322.2765769999969</v>
      </c>
      <c r="F22" s="187">
        <v>144164.73199900001</v>
      </c>
      <c r="G22" s="187">
        <v>7188.9242130000002</v>
      </c>
      <c r="H22" s="187">
        <v>0</v>
      </c>
      <c r="I22" s="187">
        <v>7188.9242130000002</v>
      </c>
      <c r="J22" s="187">
        <v>7188.9242130000002</v>
      </c>
      <c r="K22" s="187">
        <v>707.91308600000002</v>
      </c>
      <c r="L22" s="187">
        <v>1391.588542</v>
      </c>
      <c r="M22" s="187">
        <v>-683.67545599999994</v>
      </c>
      <c r="N22" s="187">
        <v>338.786903</v>
      </c>
      <c r="O22" s="187">
        <v>69.822368999999995</v>
      </c>
      <c r="P22" s="188">
        <v>268.96453400000001</v>
      </c>
      <c r="Q22" s="189"/>
      <c r="R22" s="190"/>
      <c r="S22" s="190"/>
      <c r="T22" s="190"/>
      <c r="U22" s="191"/>
      <c r="V22" s="191"/>
      <c r="W22" s="191"/>
      <c r="X22" s="191"/>
      <c r="Y22" s="191"/>
      <c r="Z22" s="191"/>
      <c r="AA22" s="191"/>
      <c r="AB22" s="191"/>
      <c r="AC22" s="191"/>
      <c r="AD22" s="191"/>
      <c r="AE22" s="191"/>
      <c r="AF22" s="191"/>
      <c r="AG22" s="191"/>
      <c r="AH22" s="191"/>
      <c r="AI22" s="191"/>
      <c r="AJ22" s="191"/>
      <c r="AK22" s="191"/>
      <c r="AL22" s="191"/>
      <c r="AM22" s="191"/>
      <c r="AN22" s="191"/>
      <c r="AO22" s="191"/>
      <c r="AP22" s="191"/>
      <c r="AQ22" s="191"/>
      <c r="AR22" s="191"/>
      <c r="AS22" s="191"/>
      <c r="AT22" s="191"/>
      <c r="AU22" s="191"/>
      <c r="AV22" s="191"/>
      <c r="AW22" s="191"/>
    </row>
    <row r="23" spans="1:49" s="191" customFormat="1" ht="36.75" customHeight="1">
      <c r="A23" s="198">
        <v>18</v>
      </c>
      <c r="B23" s="194" t="s">
        <v>63</v>
      </c>
      <c r="C23" s="195">
        <v>2460.2440000000001</v>
      </c>
      <c r="D23" s="195">
        <v>2715.9328110000001</v>
      </c>
      <c r="E23" s="195">
        <v>-255.68881099999999</v>
      </c>
      <c r="F23" s="195">
        <v>5176.1768110000003</v>
      </c>
      <c r="G23" s="195">
        <v>0</v>
      </c>
      <c r="H23" s="195">
        <v>0</v>
      </c>
      <c r="I23" s="195">
        <v>0</v>
      </c>
      <c r="J23" s="195">
        <v>0</v>
      </c>
      <c r="K23" s="195">
        <v>116024</v>
      </c>
      <c r="L23" s="195">
        <v>121664</v>
      </c>
      <c r="M23" s="195">
        <v>-5640</v>
      </c>
      <c r="N23" s="195">
        <v>1169</v>
      </c>
      <c r="O23" s="195">
        <v>2547</v>
      </c>
      <c r="P23" s="196">
        <v>-1378</v>
      </c>
      <c r="Q23" s="189"/>
      <c r="R23" s="190"/>
      <c r="S23" s="190"/>
      <c r="T23" s="190"/>
    </row>
    <row r="24" spans="1:49" s="192" customFormat="1" ht="36.75" customHeight="1">
      <c r="A24" s="185">
        <v>19</v>
      </c>
      <c r="B24" s="200" t="s">
        <v>38</v>
      </c>
      <c r="C24" s="205">
        <v>60452.676643999999</v>
      </c>
      <c r="D24" s="187">
        <v>70222.194031999999</v>
      </c>
      <c r="E24" s="187">
        <v>-9769.5173880000002</v>
      </c>
      <c r="F24" s="187">
        <v>130674.87067599999</v>
      </c>
      <c r="G24" s="187">
        <v>40797.573907999998</v>
      </c>
      <c r="H24" s="187">
        <v>9065.9899879999994</v>
      </c>
      <c r="I24" s="187">
        <v>31731.583919999997</v>
      </c>
      <c r="J24" s="187">
        <v>49863.563896</v>
      </c>
      <c r="K24" s="187">
        <v>226697</v>
      </c>
      <c r="L24" s="187">
        <v>300387</v>
      </c>
      <c r="M24" s="187">
        <v>-73690</v>
      </c>
      <c r="N24" s="187">
        <v>152665</v>
      </c>
      <c r="O24" s="187">
        <v>10604</v>
      </c>
      <c r="P24" s="188">
        <v>142061</v>
      </c>
      <c r="Q24" s="189"/>
      <c r="R24" s="190"/>
      <c r="S24" s="190"/>
      <c r="T24" s="190"/>
      <c r="U24" s="191"/>
      <c r="V24" s="191"/>
      <c r="W24" s="191"/>
      <c r="X24" s="191"/>
      <c r="Y24" s="191"/>
      <c r="Z24" s="191"/>
      <c r="AA24" s="191"/>
      <c r="AB24" s="191"/>
      <c r="AC24" s="191"/>
      <c r="AD24" s="191"/>
      <c r="AE24" s="191"/>
      <c r="AF24" s="191"/>
      <c r="AG24" s="191"/>
      <c r="AH24" s="191"/>
      <c r="AI24" s="191"/>
      <c r="AJ24" s="191"/>
      <c r="AK24" s="191"/>
      <c r="AL24" s="191"/>
      <c r="AM24" s="191"/>
      <c r="AN24" s="191"/>
      <c r="AO24" s="191"/>
      <c r="AP24" s="191"/>
      <c r="AQ24" s="191"/>
      <c r="AR24" s="191"/>
      <c r="AS24" s="191"/>
      <c r="AT24" s="191"/>
      <c r="AU24" s="191"/>
      <c r="AV24" s="191"/>
      <c r="AW24" s="191"/>
    </row>
    <row r="25" spans="1:49" s="191" customFormat="1" ht="36.75" customHeight="1">
      <c r="A25" s="193">
        <v>20</v>
      </c>
      <c r="B25" s="194" t="s">
        <v>267</v>
      </c>
      <c r="C25" s="206">
        <v>104140.563752</v>
      </c>
      <c r="D25" s="195">
        <v>94773.221772999997</v>
      </c>
      <c r="E25" s="195">
        <v>9367.3419790000044</v>
      </c>
      <c r="F25" s="195">
        <v>198913.78552500001</v>
      </c>
      <c r="G25" s="195">
        <v>9432.2364280000002</v>
      </c>
      <c r="H25" s="195">
        <v>0</v>
      </c>
      <c r="I25" s="195">
        <v>9432.2364280000002</v>
      </c>
      <c r="J25" s="195">
        <v>9432.2364280000002</v>
      </c>
      <c r="K25" s="195">
        <v>87391.88665</v>
      </c>
      <c r="L25" s="195">
        <v>6091.1173639999997</v>
      </c>
      <c r="M25" s="195">
        <v>81300.769285999995</v>
      </c>
      <c r="N25" s="195">
        <v>250.35493600000001</v>
      </c>
      <c r="O25" s="195">
        <v>265.49124999999998</v>
      </c>
      <c r="P25" s="196">
        <v>-15.13631399999997</v>
      </c>
      <c r="Q25" s="189"/>
      <c r="R25" s="190"/>
      <c r="S25" s="190"/>
      <c r="T25" s="190"/>
    </row>
    <row r="26" spans="1:49" s="192" customFormat="1" ht="36.75" customHeight="1">
      <c r="A26" s="185">
        <v>21</v>
      </c>
      <c r="B26" s="200" t="s">
        <v>228</v>
      </c>
      <c r="C26" s="187">
        <v>104905.904174</v>
      </c>
      <c r="D26" s="187">
        <v>102414.71967200001</v>
      </c>
      <c r="E26" s="187">
        <v>2491.1845019999892</v>
      </c>
      <c r="F26" s="187">
        <v>207320.623846</v>
      </c>
      <c r="G26" s="187">
        <v>20997.345135</v>
      </c>
      <c r="H26" s="187">
        <v>5364.3648499999999</v>
      </c>
      <c r="I26" s="187">
        <v>15632.980285</v>
      </c>
      <c r="J26" s="187">
        <v>26361.709985000001</v>
      </c>
      <c r="K26" s="187">
        <v>218412.66844400001</v>
      </c>
      <c r="L26" s="187">
        <v>9203.5850389999996</v>
      </c>
      <c r="M26" s="187">
        <v>209209.08340500001</v>
      </c>
      <c r="N26" s="187">
        <v>0</v>
      </c>
      <c r="O26" s="187">
        <v>196.48041599999999</v>
      </c>
      <c r="P26" s="188">
        <v>-196.48041599999999</v>
      </c>
      <c r="Q26" s="189"/>
      <c r="R26" s="190"/>
      <c r="S26" s="190"/>
      <c r="T26" s="190"/>
      <c r="U26" s="191"/>
      <c r="V26" s="191"/>
      <c r="W26" s="191"/>
      <c r="X26" s="191"/>
      <c r="Y26" s="191"/>
      <c r="Z26" s="191"/>
      <c r="AA26" s="191"/>
      <c r="AB26" s="191"/>
      <c r="AC26" s="191"/>
      <c r="AD26" s="191"/>
      <c r="AE26" s="191"/>
      <c r="AF26" s="191"/>
      <c r="AG26" s="191"/>
      <c r="AH26" s="191"/>
      <c r="AI26" s="191"/>
      <c r="AJ26" s="191"/>
      <c r="AK26" s="191"/>
      <c r="AL26" s="191"/>
      <c r="AM26" s="191"/>
      <c r="AN26" s="191"/>
      <c r="AO26" s="191"/>
      <c r="AP26" s="191"/>
      <c r="AQ26" s="191"/>
      <c r="AR26" s="191"/>
      <c r="AS26" s="191"/>
      <c r="AT26" s="191"/>
      <c r="AU26" s="191"/>
      <c r="AV26" s="191"/>
      <c r="AW26" s="191"/>
    </row>
    <row r="27" spans="1:49" s="191" customFormat="1" ht="36.75" customHeight="1">
      <c r="A27" s="193">
        <v>22</v>
      </c>
      <c r="B27" s="194" t="s">
        <v>230</v>
      </c>
      <c r="C27" s="206">
        <v>1478.104</v>
      </c>
      <c r="D27" s="195">
        <v>1617.0457759999999</v>
      </c>
      <c r="E27" s="195">
        <v>-138.94177599999989</v>
      </c>
      <c r="F27" s="195">
        <v>3095.1497760000002</v>
      </c>
      <c r="G27" s="195">
        <v>0</v>
      </c>
      <c r="H27" s="195">
        <v>0</v>
      </c>
      <c r="I27" s="195">
        <v>0</v>
      </c>
      <c r="J27" s="195">
        <v>0</v>
      </c>
      <c r="K27" s="195">
        <v>3195352</v>
      </c>
      <c r="L27" s="195">
        <v>1382008</v>
      </c>
      <c r="M27" s="195">
        <v>1813344</v>
      </c>
      <c r="N27" s="195">
        <v>402400</v>
      </c>
      <c r="O27" s="195">
        <v>263992</v>
      </c>
      <c r="P27" s="196">
        <v>138408</v>
      </c>
      <c r="Q27" s="189"/>
      <c r="R27" s="190"/>
      <c r="S27" s="190"/>
      <c r="T27" s="190"/>
    </row>
    <row r="28" spans="1:49" s="192" customFormat="1" ht="36.75" customHeight="1">
      <c r="A28" s="185">
        <v>23</v>
      </c>
      <c r="B28" s="186" t="s">
        <v>348</v>
      </c>
      <c r="C28" s="187">
        <v>73335.298532000001</v>
      </c>
      <c r="D28" s="187">
        <v>90767.52433</v>
      </c>
      <c r="E28" s="187">
        <v>-17432.225797999999</v>
      </c>
      <c r="F28" s="187">
        <v>164102.822862</v>
      </c>
      <c r="G28" s="187">
        <v>11839.835553999999</v>
      </c>
      <c r="H28" s="187">
        <v>22940.033168000002</v>
      </c>
      <c r="I28" s="187">
        <v>-11100.197614000002</v>
      </c>
      <c r="J28" s="187">
        <v>34779.868721999999</v>
      </c>
      <c r="K28" s="187">
        <v>7586</v>
      </c>
      <c r="L28" s="187">
        <v>3735</v>
      </c>
      <c r="M28" s="187">
        <v>3851</v>
      </c>
      <c r="N28" s="187">
        <v>0</v>
      </c>
      <c r="O28" s="187">
        <v>141</v>
      </c>
      <c r="P28" s="188">
        <v>-141</v>
      </c>
      <c r="Q28" s="189"/>
      <c r="R28" s="190"/>
      <c r="S28" s="190"/>
      <c r="T28" s="190"/>
      <c r="U28" s="191"/>
      <c r="V28" s="191"/>
      <c r="W28" s="191"/>
      <c r="X28" s="191"/>
      <c r="Y28" s="191"/>
      <c r="Z28" s="191"/>
      <c r="AA28" s="191"/>
      <c r="AB28" s="191"/>
      <c r="AC28" s="191"/>
      <c r="AD28" s="191"/>
      <c r="AE28" s="191"/>
      <c r="AF28" s="191"/>
      <c r="AG28" s="191"/>
      <c r="AH28" s="191"/>
      <c r="AI28" s="191"/>
      <c r="AJ28" s="191"/>
      <c r="AK28" s="191"/>
      <c r="AL28" s="191"/>
      <c r="AM28" s="191"/>
      <c r="AN28" s="191"/>
      <c r="AO28" s="191"/>
      <c r="AP28" s="191"/>
      <c r="AQ28" s="191"/>
      <c r="AR28" s="191"/>
      <c r="AS28" s="191"/>
      <c r="AT28" s="191"/>
      <c r="AU28" s="191"/>
      <c r="AV28" s="191"/>
      <c r="AW28" s="191"/>
    </row>
    <row r="29" spans="1:49" s="191" customFormat="1" ht="36.75" customHeight="1">
      <c r="A29" s="198">
        <v>24</v>
      </c>
      <c r="B29" s="207" t="s">
        <v>94</v>
      </c>
      <c r="C29" s="195">
        <v>380357.13105500001</v>
      </c>
      <c r="D29" s="195">
        <v>319785.903918</v>
      </c>
      <c r="E29" s="195">
        <v>60571.227137000009</v>
      </c>
      <c r="F29" s="195">
        <v>700143.03497299994</v>
      </c>
      <c r="G29" s="195">
        <v>66023.378098000001</v>
      </c>
      <c r="H29" s="195">
        <v>1263.302017</v>
      </c>
      <c r="I29" s="195">
        <v>64760.076080999999</v>
      </c>
      <c r="J29" s="195">
        <v>67286.680114999996</v>
      </c>
      <c r="K29" s="195">
        <v>0</v>
      </c>
      <c r="L29" s="195">
        <v>0</v>
      </c>
      <c r="M29" s="195">
        <v>0</v>
      </c>
      <c r="N29" s="195">
        <v>0</v>
      </c>
      <c r="O29" s="195">
        <v>0</v>
      </c>
      <c r="P29" s="196">
        <v>0</v>
      </c>
      <c r="Q29" s="189"/>
      <c r="R29" s="190"/>
      <c r="S29" s="190"/>
      <c r="T29" s="190"/>
    </row>
    <row r="30" spans="1:49" s="192" customFormat="1" ht="36.75" customHeight="1">
      <c r="A30" s="185">
        <v>25</v>
      </c>
      <c r="B30" s="208" t="s">
        <v>259</v>
      </c>
      <c r="C30" s="187">
        <v>0</v>
      </c>
      <c r="D30" s="187">
        <v>0</v>
      </c>
      <c r="E30" s="187">
        <v>0</v>
      </c>
      <c r="F30" s="187">
        <v>0</v>
      </c>
      <c r="G30" s="187">
        <v>0</v>
      </c>
      <c r="H30" s="187">
        <v>0</v>
      </c>
      <c r="I30" s="187">
        <v>0</v>
      </c>
      <c r="J30" s="187">
        <v>0</v>
      </c>
      <c r="K30" s="187">
        <v>96074</v>
      </c>
      <c r="L30" s="187">
        <v>42696</v>
      </c>
      <c r="M30" s="187">
        <v>53378</v>
      </c>
      <c r="N30" s="187">
        <v>349</v>
      </c>
      <c r="O30" s="187">
        <v>42283</v>
      </c>
      <c r="P30" s="188">
        <v>-41934</v>
      </c>
      <c r="Q30" s="189"/>
      <c r="R30" s="190"/>
      <c r="S30" s="190"/>
      <c r="T30" s="190"/>
      <c r="U30" s="191"/>
      <c r="V30" s="191"/>
      <c r="W30" s="191"/>
      <c r="X30" s="191"/>
      <c r="Y30" s="191"/>
      <c r="Z30" s="191"/>
      <c r="AA30" s="191"/>
      <c r="AB30" s="191"/>
      <c r="AC30" s="191"/>
      <c r="AD30" s="191"/>
      <c r="AE30" s="191"/>
      <c r="AF30" s="191"/>
      <c r="AG30" s="191"/>
      <c r="AH30" s="191"/>
      <c r="AI30" s="191"/>
      <c r="AJ30" s="191"/>
      <c r="AK30" s="191"/>
      <c r="AL30" s="191"/>
      <c r="AM30" s="191"/>
      <c r="AN30" s="191"/>
      <c r="AO30" s="191"/>
      <c r="AP30" s="191"/>
      <c r="AQ30" s="191"/>
      <c r="AR30" s="191"/>
      <c r="AS30" s="191"/>
      <c r="AT30" s="191"/>
      <c r="AU30" s="191"/>
      <c r="AV30" s="191"/>
      <c r="AW30" s="191"/>
    </row>
    <row r="31" spans="1:49" s="191" customFormat="1" ht="36.75" customHeight="1">
      <c r="A31" s="193">
        <v>26</v>
      </c>
      <c r="B31" s="209" t="s">
        <v>262</v>
      </c>
      <c r="C31" s="195">
        <v>32006.824877999999</v>
      </c>
      <c r="D31" s="195">
        <v>25736.587342999999</v>
      </c>
      <c r="E31" s="195">
        <v>6270.2375350000002</v>
      </c>
      <c r="F31" s="195">
        <v>57743.412220999999</v>
      </c>
      <c r="G31" s="195">
        <v>22877.542108000001</v>
      </c>
      <c r="H31" s="195">
        <v>22329.722943000001</v>
      </c>
      <c r="I31" s="195">
        <v>547.81916500000079</v>
      </c>
      <c r="J31" s="195">
        <v>45207.265051000002</v>
      </c>
      <c r="K31" s="195">
        <v>40949</v>
      </c>
      <c r="L31" s="195">
        <v>0</v>
      </c>
      <c r="M31" s="195">
        <v>40949</v>
      </c>
      <c r="N31" s="195">
        <v>0</v>
      </c>
      <c r="O31" s="195">
        <v>0</v>
      </c>
      <c r="P31" s="196">
        <v>0</v>
      </c>
      <c r="Q31" s="189"/>
      <c r="R31" s="190"/>
      <c r="S31" s="190"/>
      <c r="T31" s="190"/>
    </row>
    <row r="32" spans="1:49" s="214" customFormat="1" ht="36.75" customHeight="1">
      <c r="A32" s="350" t="s">
        <v>349</v>
      </c>
      <c r="B32" s="351"/>
      <c r="C32" s="210">
        <v>2559119.6997480006</v>
      </c>
      <c r="D32" s="210">
        <v>1766818.750423</v>
      </c>
      <c r="E32" s="210">
        <v>792300.94932500029</v>
      </c>
      <c r="F32" s="210">
        <v>4325938.4501710013</v>
      </c>
      <c r="G32" s="210">
        <v>386616.74179900001</v>
      </c>
      <c r="H32" s="210">
        <v>122109.64032600001</v>
      </c>
      <c r="I32" s="210">
        <v>264507.10147299996</v>
      </c>
      <c r="J32" s="210">
        <v>508726.38212499995</v>
      </c>
      <c r="K32" s="210">
        <v>32970810.923898999</v>
      </c>
      <c r="L32" s="210">
        <v>23813598.748695005</v>
      </c>
      <c r="M32" s="210">
        <v>9157212.1752040014</v>
      </c>
      <c r="N32" s="210">
        <v>2565469.0463370001</v>
      </c>
      <c r="O32" s="210">
        <v>1987813.2195179996</v>
      </c>
      <c r="P32" s="211">
        <v>577655.82681900007</v>
      </c>
      <c r="Q32" s="212"/>
      <c r="R32" s="213"/>
      <c r="S32" s="213"/>
      <c r="T32" s="213"/>
      <c r="U32" s="213"/>
      <c r="V32" s="213"/>
      <c r="W32" s="213"/>
      <c r="X32" s="213"/>
      <c r="Y32" s="213"/>
      <c r="Z32" s="213"/>
      <c r="AA32" s="213"/>
      <c r="AB32" s="213"/>
      <c r="AC32" s="213"/>
      <c r="AD32" s="213"/>
      <c r="AE32" s="213"/>
      <c r="AF32" s="213"/>
      <c r="AG32" s="213"/>
      <c r="AH32" s="213"/>
      <c r="AI32" s="213"/>
      <c r="AJ32" s="213"/>
      <c r="AK32" s="213"/>
      <c r="AL32" s="213"/>
      <c r="AM32" s="213"/>
      <c r="AN32" s="213"/>
      <c r="AO32" s="213"/>
      <c r="AP32" s="213"/>
      <c r="AQ32" s="213"/>
      <c r="AR32" s="213"/>
      <c r="AS32" s="213"/>
      <c r="AT32" s="213"/>
      <c r="AU32" s="213"/>
      <c r="AV32" s="213"/>
      <c r="AW32" s="213"/>
    </row>
    <row r="33" spans="1:49" s="192" customFormat="1" ht="36.75" customHeight="1">
      <c r="A33" s="185">
        <v>27</v>
      </c>
      <c r="B33" s="186" t="s">
        <v>75</v>
      </c>
      <c r="C33" s="187">
        <v>26625.596239999999</v>
      </c>
      <c r="D33" s="187">
        <v>25240.135182000002</v>
      </c>
      <c r="E33" s="187">
        <v>1385.4610579999971</v>
      </c>
      <c r="F33" s="187">
        <v>51865.731421999997</v>
      </c>
      <c r="G33" s="187">
        <v>2641.3741199999999</v>
      </c>
      <c r="H33" s="187">
        <v>5472.700382</v>
      </c>
      <c r="I33" s="187">
        <v>-2831.326262</v>
      </c>
      <c r="J33" s="187">
        <v>8114.0745019999995</v>
      </c>
      <c r="K33" s="187">
        <v>2443</v>
      </c>
      <c r="L33" s="187">
        <v>3216</v>
      </c>
      <c r="M33" s="187">
        <v>-773</v>
      </c>
      <c r="N33" s="187">
        <v>0</v>
      </c>
      <c r="O33" s="187">
        <v>77</v>
      </c>
      <c r="P33" s="188">
        <v>-77</v>
      </c>
      <c r="Q33" s="189"/>
      <c r="R33" s="190"/>
      <c r="S33" s="190"/>
      <c r="T33" s="190"/>
      <c r="U33" s="191"/>
      <c r="V33" s="191"/>
      <c r="W33" s="191"/>
      <c r="X33" s="191"/>
      <c r="Y33" s="191"/>
      <c r="Z33" s="191"/>
      <c r="AA33" s="191"/>
      <c r="AB33" s="191"/>
      <c r="AC33" s="191"/>
      <c r="AD33" s="191"/>
      <c r="AE33" s="191"/>
      <c r="AF33" s="191"/>
      <c r="AG33" s="191"/>
      <c r="AH33" s="191"/>
      <c r="AI33" s="191"/>
      <c r="AJ33" s="191"/>
      <c r="AK33" s="191"/>
      <c r="AL33" s="191"/>
      <c r="AM33" s="191"/>
      <c r="AN33" s="191"/>
      <c r="AO33" s="191"/>
      <c r="AP33" s="191"/>
      <c r="AQ33" s="191"/>
      <c r="AR33" s="191"/>
      <c r="AS33" s="191"/>
      <c r="AT33" s="191"/>
      <c r="AU33" s="191"/>
      <c r="AV33" s="191"/>
      <c r="AW33" s="191"/>
    </row>
    <row r="34" spans="1:49" s="191" customFormat="1" ht="36.75" customHeight="1">
      <c r="A34" s="198">
        <v>28</v>
      </c>
      <c r="B34" s="199" t="s">
        <v>77</v>
      </c>
      <c r="C34" s="195">
        <v>13837.363762999999</v>
      </c>
      <c r="D34" s="195">
        <v>14549.57258</v>
      </c>
      <c r="E34" s="195">
        <v>-712.20881700000064</v>
      </c>
      <c r="F34" s="195">
        <v>28386.936343000001</v>
      </c>
      <c r="G34" s="195">
        <v>1068.4702</v>
      </c>
      <c r="H34" s="195">
        <v>2669.010315</v>
      </c>
      <c r="I34" s="195">
        <v>-1600.540115</v>
      </c>
      <c r="J34" s="195">
        <v>3737.4805150000002</v>
      </c>
      <c r="K34" s="195">
        <v>1741</v>
      </c>
      <c r="L34" s="195">
        <v>1877</v>
      </c>
      <c r="M34" s="195">
        <v>-136</v>
      </c>
      <c r="N34" s="195">
        <v>0</v>
      </c>
      <c r="O34" s="195">
        <v>0</v>
      </c>
      <c r="P34" s="196">
        <v>0</v>
      </c>
      <c r="Q34" s="189"/>
      <c r="R34" s="190"/>
      <c r="S34" s="190"/>
      <c r="T34" s="190"/>
    </row>
    <row r="35" spans="1:49" s="192" customFormat="1" ht="36.75" customHeight="1">
      <c r="A35" s="185">
        <v>29</v>
      </c>
      <c r="B35" s="215" t="s">
        <v>72</v>
      </c>
      <c r="C35" s="187">
        <v>78234.667151999995</v>
      </c>
      <c r="D35" s="187">
        <v>68610.901811999996</v>
      </c>
      <c r="E35" s="187">
        <v>9623.7653399999981</v>
      </c>
      <c r="F35" s="187">
        <v>146845.56896399998</v>
      </c>
      <c r="G35" s="187">
        <v>16221.794048</v>
      </c>
      <c r="H35" s="187">
        <v>15166.75201</v>
      </c>
      <c r="I35" s="187">
        <v>1055.0420379999996</v>
      </c>
      <c r="J35" s="187">
        <v>31388.546058</v>
      </c>
      <c r="K35" s="187">
        <v>0</v>
      </c>
      <c r="L35" s="187">
        <v>88317</v>
      </c>
      <c r="M35" s="187">
        <v>-88317</v>
      </c>
      <c r="N35" s="187">
        <v>0</v>
      </c>
      <c r="O35" s="187">
        <v>0</v>
      </c>
      <c r="P35" s="188">
        <v>0</v>
      </c>
      <c r="Q35" s="189"/>
      <c r="R35" s="190"/>
      <c r="S35" s="190"/>
      <c r="T35" s="190"/>
      <c r="U35" s="191"/>
      <c r="V35" s="191"/>
      <c r="W35" s="191"/>
      <c r="X35" s="191"/>
      <c r="Y35" s="191"/>
      <c r="Z35" s="191"/>
      <c r="AA35" s="191"/>
      <c r="AB35" s="191"/>
      <c r="AC35" s="191"/>
      <c r="AD35" s="191"/>
      <c r="AE35" s="191"/>
      <c r="AF35" s="191"/>
      <c r="AG35" s="191"/>
      <c r="AH35" s="191"/>
      <c r="AI35" s="191"/>
      <c r="AJ35" s="191"/>
      <c r="AK35" s="191"/>
      <c r="AL35" s="191"/>
      <c r="AM35" s="191"/>
      <c r="AN35" s="191"/>
      <c r="AO35" s="191"/>
      <c r="AP35" s="191"/>
      <c r="AQ35" s="191"/>
      <c r="AR35" s="191"/>
      <c r="AS35" s="191"/>
      <c r="AT35" s="191"/>
      <c r="AU35" s="191"/>
      <c r="AV35" s="191"/>
      <c r="AW35" s="191"/>
    </row>
    <row r="36" spans="1:49" s="191" customFormat="1" ht="36.75" customHeight="1">
      <c r="A36" s="198">
        <v>30</v>
      </c>
      <c r="B36" s="199" t="s">
        <v>233</v>
      </c>
      <c r="C36" s="195">
        <v>53536.008980999999</v>
      </c>
      <c r="D36" s="195">
        <v>50232.522782</v>
      </c>
      <c r="E36" s="195">
        <v>3303.486198999999</v>
      </c>
      <c r="F36" s="195">
        <v>103768.53176300001</v>
      </c>
      <c r="G36" s="195">
        <v>5086.9326010000004</v>
      </c>
      <c r="H36" s="195">
        <v>4372.7441259999996</v>
      </c>
      <c r="I36" s="195">
        <v>714.18847500000084</v>
      </c>
      <c r="J36" s="195">
        <v>9459.676727</v>
      </c>
      <c r="K36" s="195">
        <v>10415.948979000001</v>
      </c>
      <c r="L36" s="195">
        <v>1925.0391770000001</v>
      </c>
      <c r="M36" s="195">
        <v>8490.9098020000001</v>
      </c>
      <c r="N36" s="195">
        <v>1004.563014</v>
      </c>
      <c r="O36" s="195">
        <v>102.88495899999999</v>
      </c>
      <c r="P36" s="196">
        <v>901.67805499999997</v>
      </c>
      <c r="Q36" s="189"/>
      <c r="R36" s="190"/>
      <c r="S36" s="190"/>
      <c r="T36" s="190"/>
    </row>
    <row r="37" spans="1:49" s="192" customFormat="1" ht="36.75" customHeight="1">
      <c r="A37" s="185">
        <v>31</v>
      </c>
      <c r="B37" s="216" t="s">
        <v>246</v>
      </c>
      <c r="C37" s="187">
        <v>29693.539669999998</v>
      </c>
      <c r="D37" s="187">
        <v>22600.872779000001</v>
      </c>
      <c r="E37" s="187">
        <v>7092.6668909999971</v>
      </c>
      <c r="F37" s="187">
        <v>52294.412448999996</v>
      </c>
      <c r="G37" s="187">
        <v>6559.56927</v>
      </c>
      <c r="H37" s="187">
        <v>4481.6830630000004</v>
      </c>
      <c r="I37" s="187">
        <v>2077.8862069999996</v>
      </c>
      <c r="J37" s="187">
        <v>11041.252333</v>
      </c>
      <c r="K37" s="187">
        <v>13414.643701000001</v>
      </c>
      <c r="L37" s="187">
        <v>702.07858399999998</v>
      </c>
      <c r="M37" s="187">
        <v>12712.565117</v>
      </c>
      <c r="N37" s="187">
        <v>1486.621349</v>
      </c>
      <c r="O37" s="187"/>
      <c r="P37" s="188"/>
      <c r="Q37" s="189"/>
      <c r="R37" s="190"/>
      <c r="S37" s="190"/>
      <c r="T37" s="190"/>
      <c r="U37" s="191"/>
      <c r="V37" s="191"/>
      <c r="W37" s="191"/>
      <c r="X37" s="191"/>
      <c r="Y37" s="191"/>
      <c r="Z37" s="191"/>
      <c r="AA37" s="191"/>
      <c r="AB37" s="191"/>
      <c r="AC37" s="191"/>
      <c r="AD37" s="191"/>
      <c r="AE37" s="191"/>
      <c r="AF37" s="191"/>
      <c r="AG37" s="191"/>
      <c r="AH37" s="191"/>
      <c r="AI37" s="191"/>
      <c r="AJ37" s="191"/>
      <c r="AK37" s="191"/>
      <c r="AL37" s="191"/>
      <c r="AM37" s="191"/>
      <c r="AN37" s="191"/>
      <c r="AO37" s="191"/>
      <c r="AP37" s="191"/>
      <c r="AQ37" s="191"/>
      <c r="AR37" s="191"/>
      <c r="AS37" s="191"/>
      <c r="AT37" s="191"/>
      <c r="AU37" s="191"/>
      <c r="AV37" s="191"/>
      <c r="AW37" s="191"/>
    </row>
    <row r="38" spans="1:49" s="191" customFormat="1" ht="36.75" customHeight="1">
      <c r="A38" s="198">
        <v>32</v>
      </c>
      <c r="B38" s="217" t="s">
        <v>254</v>
      </c>
      <c r="C38" s="195">
        <v>3719.5231779999999</v>
      </c>
      <c r="D38" s="195">
        <v>1629.7405980000001</v>
      </c>
      <c r="E38" s="195">
        <v>2089.7825800000001</v>
      </c>
      <c r="F38" s="195">
        <v>5349.2637759999998</v>
      </c>
      <c r="G38" s="195">
        <v>170.07255499999999</v>
      </c>
      <c r="H38" s="195">
        <v>851.32825600000001</v>
      </c>
      <c r="I38" s="195">
        <v>-681.25570100000004</v>
      </c>
      <c r="J38" s="195">
        <v>1021.400811</v>
      </c>
      <c r="K38" s="195">
        <v>5165.56646</v>
      </c>
      <c r="L38" s="195">
        <v>16.009184999999999</v>
      </c>
      <c r="M38" s="195">
        <v>5149.5572750000001</v>
      </c>
      <c r="N38" s="195">
        <v>0</v>
      </c>
      <c r="O38" s="195">
        <v>0</v>
      </c>
      <c r="P38" s="196">
        <v>0</v>
      </c>
      <c r="Q38" s="189"/>
      <c r="R38" s="190"/>
      <c r="S38" s="190"/>
      <c r="T38" s="190"/>
    </row>
    <row r="39" spans="1:49" s="192" customFormat="1" ht="36.75" customHeight="1">
      <c r="A39" s="185">
        <v>52</v>
      </c>
      <c r="B39" s="215" t="s">
        <v>159</v>
      </c>
      <c r="C39" s="187">
        <v>38230.985171</v>
      </c>
      <c r="D39" s="187">
        <v>41369.823217999998</v>
      </c>
      <c r="E39" s="187">
        <v>-3138.8380469999975</v>
      </c>
      <c r="F39" s="187">
        <v>79600.808388999998</v>
      </c>
      <c r="G39" s="187">
        <v>321.798789</v>
      </c>
      <c r="H39" s="187">
        <v>807.57107099999996</v>
      </c>
      <c r="I39" s="187">
        <v>-485.77228199999996</v>
      </c>
      <c r="J39" s="187">
        <v>1129.36986</v>
      </c>
      <c r="K39" s="187">
        <v>1243.845523</v>
      </c>
      <c r="L39" s="187">
        <v>1617.5997179999999</v>
      </c>
      <c r="M39" s="187">
        <v>-373.75419499999998</v>
      </c>
      <c r="N39" s="187">
        <v>16.620899999999999</v>
      </c>
      <c r="O39" s="187">
        <v>65.331310000000002</v>
      </c>
      <c r="P39" s="188">
        <v>-48.710410000000003</v>
      </c>
      <c r="Q39" s="189"/>
      <c r="R39" s="190"/>
      <c r="S39" s="190"/>
      <c r="T39" s="190"/>
      <c r="U39" s="191"/>
      <c r="V39" s="191"/>
      <c r="W39" s="191"/>
      <c r="X39" s="191"/>
      <c r="Y39" s="191"/>
      <c r="Z39" s="191"/>
      <c r="AA39" s="191"/>
      <c r="AB39" s="191"/>
      <c r="AC39" s="191"/>
      <c r="AD39" s="191"/>
      <c r="AE39" s="191"/>
      <c r="AF39" s="191"/>
      <c r="AG39" s="191"/>
      <c r="AH39" s="191"/>
      <c r="AI39" s="191"/>
      <c r="AJ39" s="191"/>
      <c r="AK39" s="191"/>
      <c r="AL39" s="191"/>
      <c r="AM39" s="191"/>
      <c r="AN39" s="191"/>
      <c r="AO39" s="191"/>
      <c r="AP39" s="191"/>
      <c r="AQ39" s="191"/>
      <c r="AR39" s="191"/>
      <c r="AS39" s="191"/>
      <c r="AT39" s="191"/>
      <c r="AU39" s="191"/>
      <c r="AV39" s="191"/>
      <c r="AW39" s="191"/>
    </row>
    <row r="40" spans="1:49" s="214" customFormat="1" ht="36.75" customHeight="1">
      <c r="A40" s="352" t="s">
        <v>350</v>
      </c>
      <c r="B40" s="353"/>
      <c r="C40" s="210">
        <v>243878</v>
      </c>
      <c r="D40" s="210">
        <v>224234</v>
      </c>
      <c r="E40" s="210">
        <v>19644</v>
      </c>
      <c r="F40" s="210">
        <v>468111</v>
      </c>
      <c r="G40" s="210">
        <v>32070</v>
      </c>
      <c r="H40" s="210">
        <v>33822</v>
      </c>
      <c r="I40" s="210">
        <v>-1752</v>
      </c>
      <c r="J40" s="210">
        <v>65892</v>
      </c>
      <c r="K40" s="210">
        <v>34424</v>
      </c>
      <c r="L40" s="210">
        <v>97671</v>
      </c>
      <c r="M40" s="210">
        <v>-63247</v>
      </c>
      <c r="N40" s="210">
        <v>2508</v>
      </c>
      <c r="O40" s="210">
        <v>245</v>
      </c>
      <c r="P40" s="211">
        <v>776</v>
      </c>
      <c r="Q40" s="212"/>
      <c r="R40" s="213"/>
      <c r="S40" s="213"/>
      <c r="T40" s="213"/>
      <c r="U40" s="213"/>
      <c r="V40" s="213"/>
      <c r="W40" s="213"/>
      <c r="X40" s="213"/>
      <c r="Y40" s="213"/>
      <c r="Z40" s="213"/>
      <c r="AA40" s="213"/>
      <c r="AB40" s="213"/>
      <c r="AC40" s="213"/>
      <c r="AD40" s="213"/>
      <c r="AE40" s="213"/>
      <c r="AF40" s="213"/>
      <c r="AG40" s="213"/>
      <c r="AH40" s="213"/>
      <c r="AI40" s="213"/>
      <c r="AJ40" s="213"/>
      <c r="AK40" s="213"/>
      <c r="AL40" s="213"/>
      <c r="AM40" s="213"/>
      <c r="AN40" s="213"/>
      <c r="AO40" s="213"/>
      <c r="AP40" s="213"/>
      <c r="AQ40" s="213"/>
      <c r="AR40" s="213"/>
      <c r="AS40" s="213"/>
      <c r="AT40" s="213"/>
      <c r="AU40" s="213"/>
      <c r="AV40" s="213"/>
      <c r="AW40" s="213"/>
    </row>
    <row r="41" spans="1:49" s="192" customFormat="1" ht="36.75" customHeight="1">
      <c r="A41" s="185">
        <v>33</v>
      </c>
      <c r="B41" s="186" t="s">
        <v>351</v>
      </c>
      <c r="C41" s="187">
        <v>295709.48523799999</v>
      </c>
      <c r="D41" s="187">
        <v>871334.05336300004</v>
      </c>
      <c r="E41" s="187">
        <v>-575624.56812499999</v>
      </c>
      <c r="F41" s="187">
        <v>1167043.5386010001</v>
      </c>
      <c r="G41" s="187">
        <v>70169.629442999998</v>
      </c>
      <c r="H41" s="187">
        <v>70122.948017000002</v>
      </c>
      <c r="I41" s="187">
        <v>46.681425999995554</v>
      </c>
      <c r="J41" s="187">
        <v>140292.57746</v>
      </c>
      <c r="K41" s="187">
        <v>96137</v>
      </c>
      <c r="L41" s="187">
        <v>891351</v>
      </c>
      <c r="M41" s="187">
        <v>-795214</v>
      </c>
      <c r="N41" s="187">
        <v>0</v>
      </c>
      <c r="O41" s="187">
        <v>3126</v>
      </c>
      <c r="P41" s="188">
        <v>-3126</v>
      </c>
      <c r="Q41" s="189"/>
      <c r="R41" s="190"/>
      <c r="S41" s="190"/>
      <c r="T41" s="190"/>
      <c r="U41" s="191"/>
      <c r="V41" s="191"/>
      <c r="W41" s="191"/>
      <c r="X41" s="191"/>
      <c r="Y41" s="191"/>
      <c r="Z41" s="191"/>
      <c r="AA41" s="191"/>
      <c r="AB41" s="191"/>
      <c r="AC41" s="191"/>
      <c r="AD41" s="191"/>
      <c r="AE41" s="191"/>
      <c r="AF41" s="191"/>
      <c r="AG41" s="191"/>
      <c r="AH41" s="191"/>
      <c r="AI41" s="191"/>
      <c r="AJ41" s="191"/>
      <c r="AK41" s="191"/>
      <c r="AL41" s="191"/>
      <c r="AM41" s="191"/>
      <c r="AN41" s="191"/>
      <c r="AO41" s="191"/>
      <c r="AP41" s="191"/>
      <c r="AQ41" s="191"/>
      <c r="AR41" s="191"/>
      <c r="AS41" s="191"/>
      <c r="AT41" s="191"/>
      <c r="AU41" s="191"/>
      <c r="AV41" s="191"/>
      <c r="AW41" s="191"/>
    </row>
    <row r="42" spans="1:49" s="191" customFormat="1" ht="36.75" customHeight="1">
      <c r="A42" s="198">
        <v>34</v>
      </c>
      <c r="B42" s="207" t="s">
        <v>86</v>
      </c>
      <c r="C42" s="195">
        <v>121808.791168</v>
      </c>
      <c r="D42" s="195">
        <v>137505.037816</v>
      </c>
      <c r="E42" s="195">
        <v>-15696.246648</v>
      </c>
      <c r="F42" s="195">
        <v>259313.82898399999</v>
      </c>
      <c r="G42" s="195">
        <v>6551.9617029999999</v>
      </c>
      <c r="H42" s="195">
        <v>16291.518024000001</v>
      </c>
      <c r="I42" s="195">
        <v>-9739.556321</v>
      </c>
      <c r="J42" s="195">
        <v>22843.479727000002</v>
      </c>
      <c r="K42" s="195">
        <v>64250.985086000001</v>
      </c>
      <c r="L42" s="195">
        <v>112125.603155</v>
      </c>
      <c r="M42" s="195">
        <v>-47874.618069000004</v>
      </c>
      <c r="N42" s="195">
        <v>4713.0907269999998</v>
      </c>
      <c r="O42" s="195">
        <v>8441.3147840000001</v>
      </c>
      <c r="P42" s="196">
        <v>-3728.2240570000004</v>
      </c>
      <c r="Q42" s="189"/>
      <c r="R42" s="190"/>
      <c r="S42" s="190"/>
      <c r="T42" s="190"/>
    </row>
    <row r="43" spans="1:49" s="192" customFormat="1" ht="36.75" customHeight="1">
      <c r="A43" s="185">
        <v>35</v>
      </c>
      <c r="B43" s="186" t="s">
        <v>386</v>
      </c>
      <c r="C43" s="187">
        <v>129421.37854000001</v>
      </c>
      <c r="D43" s="187">
        <v>199867.623303</v>
      </c>
      <c r="E43" s="187">
        <v>-70446.244762999995</v>
      </c>
      <c r="F43" s="187">
        <v>329289.00184300001</v>
      </c>
      <c r="G43" s="187">
        <v>8492.9059560000005</v>
      </c>
      <c r="H43" s="187">
        <v>19391.018691000001</v>
      </c>
      <c r="I43" s="187">
        <v>-10898.112735000001</v>
      </c>
      <c r="J43" s="187">
        <v>27883.924647</v>
      </c>
      <c r="K43" s="187">
        <v>44521.255551000002</v>
      </c>
      <c r="L43" s="187">
        <v>143106.300988</v>
      </c>
      <c r="M43" s="187">
        <v>-98585.045436999993</v>
      </c>
      <c r="N43" s="187">
        <v>398.813468</v>
      </c>
      <c r="O43" s="187">
        <v>2177.0691459999998</v>
      </c>
      <c r="P43" s="188">
        <v>-1778.2556779999998</v>
      </c>
      <c r="Q43" s="189"/>
      <c r="R43" s="190"/>
      <c r="S43" s="190"/>
      <c r="T43" s="190"/>
      <c r="U43" s="191"/>
      <c r="V43" s="191"/>
      <c r="W43" s="191"/>
      <c r="X43" s="191"/>
      <c r="Y43" s="191"/>
      <c r="Z43" s="191"/>
      <c r="AA43" s="191"/>
      <c r="AB43" s="191"/>
      <c r="AC43" s="191"/>
      <c r="AD43" s="191"/>
      <c r="AE43" s="191"/>
      <c r="AF43" s="191"/>
      <c r="AG43" s="191"/>
      <c r="AH43" s="191"/>
      <c r="AI43" s="191"/>
      <c r="AJ43" s="191"/>
      <c r="AK43" s="191"/>
      <c r="AL43" s="191"/>
      <c r="AM43" s="191"/>
      <c r="AN43" s="191"/>
      <c r="AO43" s="191"/>
      <c r="AP43" s="191"/>
      <c r="AQ43" s="191"/>
      <c r="AR43" s="191"/>
      <c r="AS43" s="191"/>
      <c r="AT43" s="191"/>
      <c r="AU43" s="191"/>
      <c r="AV43" s="191"/>
      <c r="AW43" s="191"/>
    </row>
    <row r="44" spans="1:49" s="191" customFormat="1" ht="36.75" customHeight="1">
      <c r="A44" s="198">
        <v>36</v>
      </c>
      <c r="B44" s="207" t="s">
        <v>89</v>
      </c>
      <c r="C44" s="195">
        <v>436926.21891300002</v>
      </c>
      <c r="D44" s="195">
        <v>438756.21781499998</v>
      </c>
      <c r="E44" s="195">
        <v>-1829.998901999963</v>
      </c>
      <c r="F44" s="195">
        <v>875682.43672799994</v>
      </c>
      <c r="G44" s="195">
        <v>74210.715481000007</v>
      </c>
      <c r="H44" s="195">
        <v>78220.200035000002</v>
      </c>
      <c r="I44" s="195">
        <v>-4009.4845539999951</v>
      </c>
      <c r="J44" s="195">
        <v>152430.91551600001</v>
      </c>
      <c r="K44" s="195">
        <v>203</v>
      </c>
      <c r="L44" s="195">
        <v>9391</v>
      </c>
      <c r="M44" s="195">
        <v>-9188</v>
      </c>
      <c r="N44" s="195">
        <v>0</v>
      </c>
      <c r="O44" s="195">
        <v>1246</v>
      </c>
      <c r="P44" s="196">
        <v>-1246</v>
      </c>
      <c r="Q44" s="189"/>
      <c r="R44" s="190"/>
      <c r="S44" s="190"/>
      <c r="T44" s="190"/>
    </row>
    <row r="45" spans="1:49" s="192" customFormat="1" ht="36.75" customHeight="1">
      <c r="A45" s="185">
        <v>37</v>
      </c>
      <c r="B45" s="215" t="s">
        <v>91</v>
      </c>
      <c r="C45" s="187">
        <v>244670.61756499999</v>
      </c>
      <c r="D45" s="187">
        <v>235616.253253</v>
      </c>
      <c r="E45" s="187">
        <v>9054.3643119999906</v>
      </c>
      <c r="F45" s="187">
        <v>480286.870818</v>
      </c>
      <c r="G45" s="187">
        <v>25339.766457000002</v>
      </c>
      <c r="H45" s="187">
        <v>27553.928672999999</v>
      </c>
      <c r="I45" s="187">
        <v>-2214.162215999997</v>
      </c>
      <c r="J45" s="187">
        <v>52893.69513</v>
      </c>
      <c r="K45" s="187">
        <v>368</v>
      </c>
      <c r="L45" s="187">
        <v>5615</v>
      </c>
      <c r="M45" s="187">
        <v>-5247</v>
      </c>
      <c r="N45" s="187">
        <v>0</v>
      </c>
      <c r="O45" s="187">
        <v>0</v>
      </c>
      <c r="P45" s="188">
        <v>0</v>
      </c>
      <c r="Q45" s="189"/>
      <c r="R45" s="190"/>
      <c r="S45" s="190"/>
      <c r="T45" s="190"/>
      <c r="U45" s="191"/>
      <c r="V45" s="191"/>
      <c r="W45" s="191"/>
      <c r="X45" s="191"/>
      <c r="Y45" s="191"/>
      <c r="Z45" s="191"/>
      <c r="AA45" s="191"/>
      <c r="AB45" s="191"/>
      <c r="AC45" s="191"/>
      <c r="AD45" s="191"/>
      <c r="AE45" s="191"/>
      <c r="AF45" s="191"/>
      <c r="AG45" s="191"/>
      <c r="AH45" s="191"/>
      <c r="AI45" s="191"/>
      <c r="AJ45" s="191"/>
      <c r="AK45" s="191"/>
      <c r="AL45" s="191"/>
      <c r="AM45" s="191"/>
      <c r="AN45" s="191"/>
      <c r="AO45" s="191"/>
      <c r="AP45" s="191"/>
      <c r="AQ45" s="191"/>
      <c r="AR45" s="191"/>
      <c r="AS45" s="191"/>
      <c r="AT45" s="191"/>
      <c r="AU45" s="191"/>
      <c r="AV45" s="191"/>
      <c r="AW45" s="191"/>
    </row>
    <row r="46" spans="1:49" s="191" customFormat="1" ht="36.75" customHeight="1">
      <c r="A46" s="198">
        <v>38</v>
      </c>
      <c r="B46" s="217" t="s">
        <v>249</v>
      </c>
      <c r="C46" s="195">
        <v>75187.879551999999</v>
      </c>
      <c r="D46" s="195">
        <v>50022.429658000001</v>
      </c>
      <c r="E46" s="195">
        <v>25165.449893999998</v>
      </c>
      <c r="F46" s="195">
        <v>125210.30921000001</v>
      </c>
      <c r="G46" s="195">
        <v>5599.6593270000003</v>
      </c>
      <c r="H46" s="195">
        <v>42306.905549000003</v>
      </c>
      <c r="I46" s="195">
        <v>-36707.246222000002</v>
      </c>
      <c r="J46" s="195">
        <v>47906.564876000004</v>
      </c>
      <c r="K46" s="195">
        <v>299998.5</v>
      </c>
      <c r="L46" s="195">
        <v>0</v>
      </c>
      <c r="M46" s="195">
        <v>299998.5</v>
      </c>
      <c r="N46" s="195">
        <v>0</v>
      </c>
      <c r="O46" s="195">
        <v>0</v>
      </c>
      <c r="P46" s="196">
        <v>0</v>
      </c>
      <c r="Q46" s="189"/>
      <c r="R46" s="190"/>
      <c r="S46" s="190"/>
      <c r="T46" s="190"/>
    </row>
    <row r="47" spans="1:49" s="214" customFormat="1" ht="36.75" customHeight="1">
      <c r="A47" s="352" t="s">
        <v>352</v>
      </c>
      <c r="B47" s="353"/>
      <c r="C47" s="210">
        <v>1303724.3709760001</v>
      </c>
      <c r="D47" s="210">
        <v>1933101.6152080002</v>
      </c>
      <c r="E47" s="210">
        <v>-629377.24423200008</v>
      </c>
      <c r="F47" s="210">
        <v>3236825.986184</v>
      </c>
      <c r="G47" s="210">
        <v>190364.63836700001</v>
      </c>
      <c r="H47" s="210">
        <v>253886.518989</v>
      </c>
      <c r="I47" s="210">
        <v>-63521.880621999997</v>
      </c>
      <c r="J47" s="210">
        <v>444251.15735599998</v>
      </c>
      <c r="K47" s="210">
        <v>505478.74063700001</v>
      </c>
      <c r="L47" s="210">
        <v>1161588.904143</v>
      </c>
      <c r="M47" s="210">
        <v>-656110.16350599995</v>
      </c>
      <c r="N47" s="210">
        <v>5111.9041950000001</v>
      </c>
      <c r="O47" s="210">
        <v>14990.38393</v>
      </c>
      <c r="P47" s="211">
        <v>-9878.4797350000008</v>
      </c>
      <c r="Q47" s="212"/>
      <c r="R47" s="213"/>
      <c r="S47" s="213"/>
      <c r="T47" s="213"/>
      <c r="U47" s="213"/>
      <c r="V47" s="213"/>
      <c r="W47" s="213"/>
      <c r="X47" s="213"/>
      <c r="Y47" s="213"/>
      <c r="Z47" s="213"/>
      <c r="AA47" s="213"/>
      <c r="AB47" s="213"/>
      <c r="AC47" s="213"/>
      <c r="AD47" s="213"/>
      <c r="AE47" s="213"/>
      <c r="AF47" s="213"/>
      <c r="AG47" s="213"/>
      <c r="AH47" s="213"/>
      <c r="AI47" s="213"/>
      <c r="AJ47" s="213"/>
      <c r="AK47" s="213"/>
      <c r="AL47" s="213"/>
      <c r="AM47" s="213"/>
      <c r="AN47" s="213"/>
      <c r="AO47" s="213"/>
      <c r="AP47" s="213"/>
      <c r="AQ47" s="213"/>
      <c r="AR47" s="213"/>
      <c r="AS47" s="213"/>
      <c r="AT47" s="213"/>
      <c r="AU47" s="213"/>
      <c r="AV47" s="213"/>
      <c r="AW47" s="213"/>
    </row>
    <row r="48" spans="1:49" s="192" customFormat="1" ht="36.75" customHeight="1">
      <c r="A48" s="185">
        <v>39</v>
      </c>
      <c r="B48" s="186" t="s">
        <v>98</v>
      </c>
      <c r="C48" s="187">
        <v>21402.337567999999</v>
      </c>
      <c r="D48" s="187">
        <v>20351.228018000002</v>
      </c>
      <c r="E48" s="187">
        <v>1051.1095499999974</v>
      </c>
      <c r="F48" s="187">
        <v>41753.565585999997</v>
      </c>
      <c r="G48" s="187">
        <v>1347.9839219999999</v>
      </c>
      <c r="H48" s="187">
        <v>123.25</v>
      </c>
      <c r="I48" s="187">
        <v>1224.7339219999999</v>
      </c>
      <c r="J48" s="187">
        <v>1471.2339219999999</v>
      </c>
      <c r="K48" s="187">
        <v>179</v>
      </c>
      <c r="L48" s="187">
        <v>2914</v>
      </c>
      <c r="M48" s="187">
        <v>-2735</v>
      </c>
      <c r="N48" s="187">
        <v>0</v>
      </c>
      <c r="O48" s="187">
        <v>0</v>
      </c>
      <c r="P48" s="188">
        <v>0</v>
      </c>
      <c r="Q48" s="189"/>
      <c r="R48" s="190"/>
      <c r="S48" s="190"/>
      <c r="T48" s="190"/>
      <c r="U48" s="191"/>
      <c r="V48" s="191"/>
      <c r="W48" s="191"/>
      <c r="X48" s="191"/>
      <c r="Y48" s="191"/>
      <c r="Z48" s="191"/>
      <c r="AA48" s="191"/>
      <c r="AB48" s="191"/>
      <c r="AC48" s="191"/>
      <c r="AD48" s="191"/>
      <c r="AE48" s="191"/>
      <c r="AF48" s="191"/>
      <c r="AG48" s="191"/>
      <c r="AH48" s="191"/>
      <c r="AI48" s="191"/>
      <c r="AJ48" s="191"/>
      <c r="AK48" s="191"/>
      <c r="AL48" s="191"/>
      <c r="AM48" s="191"/>
      <c r="AN48" s="191"/>
      <c r="AO48" s="191"/>
      <c r="AP48" s="191"/>
      <c r="AQ48" s="191"/>
      <c r="AR48" s="191"/>
      <c r="AS48" s="191"/>
      <c r="AT48" s="191"/>
      <c r="AU48" s="191"/>
      <c r="AV48" s="191"/>
      <c r="AW48" s="191"/>
    </row>
    <row r="49" spans="1:49" s="214" customFormat="1" ht="36.75" customHeight="1">
      <c r="A49" s="352" t="s">
        <v>353</v>
      </c>
      <c r="B49" s="353"/>
      <c r="C49" s="210">
        <v>21402.337567999999</v>
      </c>
      <c r="D49" s="210">
        <v>20351.228018000002</v>
      </c>
      <c r="E49" s="210">
        <v>1051.1095499999974</v>
      </c>
      <c r="F49" s="210">
        <v>41753.565585999997</v>
      </c>
      <c r="G49" s="210">
        <v>1347.9839219999999</v>
      </c>
      <c r="H49" s="210">
        <v>123.25</v>
      </c>
      <c r="I49" s="210">
        <v>1224.7339219999999</v>
      </c>
      <c r="J49" s="210">
        <v>1471.2339219999999</v>
      </c>
      <c r="K49" s="210">
        <v>179</v>
      </c>
      <c r="L49" s="210">
        <v>2914</v>
      </c>
      <c r="M49" s="210">
        <v>-2735</v>
      </c>
      <c r="N49" s="210">
        <v>0</v>
      </c>
      <c r="O49" s="210">
        <v>0</v>
      </c>
      <c r="P49" s="211">
        <v>0</v>
      </c>
      <c r="Q49" s="212"/>
      <c r="R49" s="213"/>
      <c r="S49" s="213"/>
      <c r="T49" s="213"/>
      <c r="U49" s="213"/>
      <c r="V49" s="213"/>
      <c r="W49" s="213"/>
      <c r="X49" s="213"/>
      <c r="Y49" s="213"/>
      <c r="Z49" s="213"/>
      <c r="AA49" s="213"/>
      <c r="AB49" s="213"/>
      <c r="AC49" s="213"/>
      <c r="AD49" s="213"/>
      <c r="AE49" s="213"/>
      <c r="AF49" s="213"/>
      <c r="AG49" s="213"/>
      <c r="AH49" s="213"/>
      <c r="AI49" s="213"/>
      <c r="AJ49" s="213"/>
      <c r="AK49" s="213"/>
      <c r="AL49" s="213"/>
      <c r="AM49" s="213"/>
      <c r="AN49" s="213"/>
      <c r="AO49" s="213"/>
      <c r="AP49" s="213"/>
      <c r="AQ49" s="213"/>
      <c r="AR49" s="213"/>
      <c r="AS49" s="213"/>
      <c r="AT49" s="213"/>
      <c r="AU49" s="213"/>
      <c r="AV49" s="213"/>
      <c r="AW49" s="213"/>
    </row>
    <row r="50" spans="1:49" s="192" customFormat="1" ht="36.75" customHeight="1">
      <c r="A50" s="185">
        <v>40</v>
      </c>
      <c r="B50" s="215" t="s">
        <v>129</v>
      </c>
      <c r="C50" s="187">
        <v>48931.727593000003</v>
      </c>
      <c r="D50" s="187">
        <v>45904.226360000001</v>
      </c>
      <c r="E50" s="187">
        <v>3027.5012330000027</v>
      </c>
      <c r="F50" s="187">
        <v>94835.953953000004</v>
      </c>
      <c r="G50" s="187">
        <v>8268.3073189999996</v>
      </c>
      <c r="H50" s="187">
        <v>3743.6564739999999</v>
      </c>
      <c r="I50" s="187">
        <v>4524.6508450000001</v>
      </c>
      <c r="J50" s="187">
        <v>12011.963792999999</v>
      </c>
      <c r="K50" s="187">
        <v>0</v>
      </c>
      <c r="L50" s="187">
        <v>1987.514484</v>
      </c>
      <c r="M50" s="187">
        <v>-1987.514484</v>
      </c>
      <c r="N50" s="187">
        <v>0</v>
      </c>
      <c r="O50" s="187">
        <v>0</v>
      </c>
      <c r="P50" s="188">
        <v>0</v>
      </c>
      <c r="Q50" s="189"/>
      <c r="R50" s="190"/>
      <c r="S50" s="190"/>
      <c r="T50" s="190"/>
      <c r="U50" s="191"/>
      <c r="V50" s="191"/>
      <c r="W50" s="191"/>
      <c r="X50" s="191"/>
      <c r="Y50" s="191"/>
      <c r="Z50" s="191"/>
      <c r="AA50" s="191"/>
      <c r="AB50" s="191"/>
      <c r="AC50" s="191"/>
      <c r="AD50" s="191"/>
      <c r="AE50" s="191"/>
      <c r="AF50" s="191"/>
      <c r="AG50" s="191"/>
      <c r="AH50" s="191"/>
      <c r="AI50" s="191"/>
      <c r="AJ50" s="191"/>
      <c r="AK50" s="191"/>
      <c r="AL50" s="191"/>
      <c r="AM50" s="191"/>
      <c r="AN50" s="191"/>
      <c r="AO50" s="191"/>
      <c r="AP50" s="191"/>
      <c r="AQ50" s="191"/>
      <c r="AR50" s="191"/>
      <c r="AS50" s="191"/>
      <c r="AT50" s="191"/>
      <c r="AU50" s="191"/>
      <c r="AV50" s="191"/>
      <c r="AW50" s="191"/>
    </row>
    <row r="51" spans="1:49" s="191" customFormat="1" ht="36.75" customHeight="1">
      <c r="A51" s="198">
        <v>41</v>
      </c>
      <c r="B51" s="218" t="s">
        <v>116</v>
      </c>
      <c r="C51" s="195">
        <v>57693.721890000001</v>
      </c>
      <c r="D51" s="195">
        <v>79325.448302000004</v>
      </c>
      <c r="E51" s="195">
        <v>-21631.726412000004</v>
      </c>
      <c r="F51" s="195">
        <v>137019.17019199999</v>
      </c>
      <c r="G51" s="195">
        <v>4787.5153380000002</v>
      </c>
      <c r="H51" s="195">
        <v>5447.0946590000003</v>
      </c>
      <c r="I51" s="195">
        <v>-659.57932100000016</v>
      </c>
      <c r="J51" s="195">
        <v>10234.609997</v>
      </c>
      <c r="K51" s="195">
        <v>16068.839171</v>
      </c>
      <c r="L51" s="195">
        <v>42376.708139000002</v>
      </c>
      <c r="M51" s="195">
        <v>-26307.868968000002</v>
      </c>
      <c r="N51" s="195">
        <v>877.34054500000002</v>
      </c>
      <c r="O51" s="195">
        <v>921.62941999999998</v>
      </c>
      <c r="P51" s="196">
        <v>-44.288874999999962</v>
      </c>
      <c r="Q51" s="189"/>
      <c r="R51" s="190"/>
      <c r="S51" s="190"/>
      <c r="T51" s="190"/>
    </row>
    <row r="52" spans="1:49" s="192" customFormat="1" ht="36.75" customHeight="1">
      <c r="A52" s="185">
        <v>42</v>
      </c>
      <c r="B52" s="215" t="s">
        <v>149</v>
      </c>
      <c r="C52" s="187">
        <v>71069.336851</v>
      </c>
      <c r="D52" s="187">
        <v>68690.753318000003</v>
      </c>
      <c r="E52" s="187">
        <v>2378.5835329999973</v>
      </c>
      <c r="F52" s="187">
        <v>139760.090169</v>
      </c>
      <c r="G52" s="187">
        <v>16086.829426</v>
      </c>
      <c r="H52" s="187">
        <v>8067.880803</v>
      </c>
      <c r="I52" s="187">
        <v>8018.9486230000002</v>
      </c>
      <c r="J52" s="187">
        <v>24154.710229</v>
      </c>
      <c r="K52" s="187">
        <v>10167</v>
      </c>
      <c r="L52" s="187">
        <v>10417</v>
      </c>
      <c r="M52" s="187">
        <v>-250</v>
      </c>
      <c r="N52" s="187">
        <v>5419</v>
      </c>
      <c r="O52" s="187">
        <v>205</v>
      </c>
      <c r="P52" s="188">
        <v>5214</v>
      </c>
      <c r="Q52" s="189"/>
      <c r="R52" s="190"/>
      <c r="S52" s="190"/>
      <c r="T52" s="190"/>
      <c r="U52" s="191"/>
      <c r="V52" s="191"/>
      <c r="W52" s="191"/>
      <c r="X52" s="191"/>
      <c r="Y52" s="191"/>
      <c r="Z52" s="191"/>
      <c r="AA52" s="191"/>
      <c r="AB52" s="191"/>
      <c r="AC52" s="191"/>
      <c r="AD52" s="191"/>
      <c r="AE52" s="191"/>
      <c r="AF52" s="191"/>
      <c r="AG52" s="191"/>
      <c r="AH52" s="191"/>
      <c r="AI52" s="191"/>
      <c r="AJ52" s="191"/>
      <c r="AK52" s="191"/>
      <c r="AL52" s="191"/>
      <c r="AM52" s="191"/>
      <c r="AN52" s="191"/>
      <c r="AO52" s="191"/>
      <c r="AP52" s="191"/>
      <c r="AQ52" s="191"/>
      <c r="AR52" s="191"/>
      <c r="AS52" s="191"/>
      <c r="AT52" s="191"/>
      <c r="AU52" s="191"/>
      <c r="AV52" s="191"/>
      <c r="AW52" s="191"/>
    </row>
    <row r="53" spans="1:49" s="191" customFormat="1" ht="36.75" customHeight="1">
      <c r="A53" s="198">
        <v>43</v>
      </c>
      <c r="B53" s="218" t="s">
        <v>138</v>
      </c>
      <c r="C53" s="195">
        <v>520818.39672299998</v>
      </c>
      <c r="D53" s="195">
        <v>310416.25783800002</v>
      </c>
      <c r="E53" s="195">
        <v>210402.13888499996</v>
      </c>
      <c r="F53" s="195">
        <v>831234.65456099994</v>
      </c>
      <c r="G53" s="195">
        <v>116509.29504700001</v>
      </c>
      <c r="H53" s="195">
        <v>83376.189717999994</v>
      </c>
      <c r="I53" s="195">
        <v>33133.105329000013</v>
      </c>
      <c r="J53" s="195">
        <v>199885.484765</v>
      </c>
      <c r="K53" s="195">
        <v>351837</v>
      </c>
      <c r="L53" s="195">
        <v>103721</v>
      </c>
      <c r="M53" s="195">
        <v>248116</v>
      </c>
      <c r="N53" s="195">
        <v>133314</v>
      </c>
      <c r="O53" s="195">
        <v>40783</v>
      </c>
      <c r="P53" s="196">
        <v>92531</v>
      </c>
      <c r="Q53" s="189"/>
      <c r="R53" s="190"/>
      <c r="S53" s="190"/>
      <c r="T53" s="190"/>
    </row>
    <row r="54" spans="1:49" s="192" customFormat="1" ht="36.75" customHeight="1">
      <c r="A54" s="185">
        <v>44</v>
      </c>
      <c r="B54" s="215" t="s">
        <v>108</v>
      </c>
      <c r="C54" s="187">
        <v>97386.787481000007</v>
      </c>
      <c r="D54" s="187">
        <v>87358.498496999993</v>
      </c>
      <c r="E54" s="187">
        <v>10028.288984000013</v>
      </c>
      <c r="F54" s="187">
        <v>184745.285978</v>
      </c>
      <c r="G54" s="187">
        <v>13457.009255999999</v>
      </c>
      <c r="H54" s="187">
        <v>20202.135736</v>
      </c>
      <c r="I54" s="187">
        <v>-6745.1264800000008</v>
      </c>
      <c r="J54" s="187">
        <v>33659.144992000001</v>
      </c>
      <c r="K54" s="187">
        <v>37837</v>
      </c>
      <c r="L54" s="187">
        <v>25747</v>
      </c>
      <c r="M54" s="187">
        <v>12090</v>
      </c>
      <c r="N54" s="187">
        <v>0</v>
      </c>
      <c r="O54" s="187">
        <v>31</v>
      </c>
      <c r="P54" s="188">
        <v>-31</v>
      </c>
      <c r="Q54" s="189"/>
      <c r="R54" s="190"/>
      <c r="S54" s="190"/>
      <c r="T54" s="190"/>
      <c r="U54" s="191"/>
      <c r="V54" s="191"/>
      <c r="W54" s="191"/>
      <c r="X54" s="191"/>
      <c r="Y54" s="191"/>
      <c r="Z54" s="191"/>
      <c r="AA54" s="191"/>
      <c r="AB54" s="191"/>
      <c r="AC54" s="191"/>
      <c r="AD54" s="191"/>
      <c r="AE54" s="191"/>
      <c r="AF54" s="191"/>
      <c r="AG54" s="191"/>
      <c r="AH54" s="191"/>
      <c r="AI54" s="191"/>
      <c r="AJ54" s="191"/>
      <c r="AK54" s="191"/>
      <c r="AL54" s="191"/>
      <c r="AM54" s="191"/>
      <c r="AN54" s="191"/>
      <c r="AO54" s="191"/>
      <c r="AP54" s="191"/>
      <c r="AQ54" s="191"/>
      <c r="AR54" s="191"/>
      <c r="AS54" s="191"/>
      <c r="AT54" s="191"/>
      <c r="AU54" s="191"/>
      <c r="AV54" s="191"/>
      <c r="AW54" s="191"/>
    </row>
    <row r="55" spans="1:49" s="191" customFormat="1" ht="36.75" customHeight="1">
      <c r="A55" s="198">
        <v>45</v>
      </c>
      <c r="B55" s="218" t="s">
        <v>166</v>
      </c>
      <c r="C55" s="195">
        <v>89111.129167999999</v>
      </c>
      <c r="D55" s="195">
        <v>97033.980993000005</v>
      </c>
      <c r="E55" s="195">
        <v>-7922.8518250000052</v>
      </c>
      <c r="F55" s="195">
        <v>186145.11016099999</v>
      </c>
      <c r="G55" s="195">
        <v>8058.6355489999996</v>
      </c>
      <c r="H55" s="195">
        <v>7952.8455789999998</v>
      </c>
      <c r="I55" s="195">
        <v>105.78996999999981</v>
      </c>
      <c r="J55" s="195">
        <v>16011.481127999999</v>
      </c>
      <c r="K55" s="195">
        <v>1631.823648</v>
      </c>
      <c r="L55" s="195">
        <v>8650.3688980000006</v>
      </c>
      <c r="M55" s="195">
        <v>-7018.545250000001</v>
      </c>
      <c r="N55" s="195">
        <v>0</v>
      </c>
      <c r="O55" s="195">
        <v>0</v>
      </c>
      <c r="P55" s="196">
        <v>0</v>
      </c>
      <c r="Q55" s="189"/>
      <c r="R55" s="190"/>
      <c r="S55" s="190"/>
      <c r="T55" s="190"/>
    </row>
    <row r="56" spans="1:49" s="192" customFormat="1" ht="36.75" customHeight="1">
      <c r="A56" s="185">
        <v>46</v>
      </c>
      <c r="B56" s="215" t="s">
        <v>124</v>
      </c>
      <c r="C56" s="187">
        <v>88733.885108000002</v>
      </c>
      <c r="D56" s="187">
        <v>84161.432276000007</v>
      </c>
      <c r="E56" s="187">
        <v>4572.4528319999954</v>
      </c>
      <c r="F56" s="187">
        <v>172895.31738399999</v>
      </c>
      <c r="G56" s="187">
        <v>8749.0501559999993</v>
      </c>
      <c r="H56" s="187">
        <v>9737.8110749999996</v>
      </c>
      <c r="I56" s="187">
        <v>-988.76091900000029</v>
      </c>
      <c r="J56" s="187">
        <v>18486.861230999999</v>
      </c>
      <c r="K56" s="187">
        <v>12154</v>
      </c>
      <c r="L56" s="187">
        <v>16183</v>
      </c>
      <c r="M56" s="187">
        <v>-4029</v>
      </c>
      <c r="N56" s="187">
        <v>2512</v>
      </c>
      <c r="O56" s="187">
        <v>2619</v>
      </c>
      <c r="P56" s="188">
        <v>-107</v>
      </c>
      <c r="Q56" s="189"/>
      <c r="R56" s="190"/>
      <c r="S56" s="190"/>
      <c r="T56" s="190"/>
      <c r="U56" s="191"/>
      <c r="V56" s="191"/>
      <c r="W56" s="191"/>
      <c r="X56" s="191"/>
      <c r="Y56" s="191"/>
      <c r="Z56" s="191"/>
      <c r="AA56" s="191"/>
      <c r="AB56" s="191"/>
      <c r="AC56" s="191"/>
      <c r="AD56" s="191"/>
      <c r="AE56" s="191"/>
      <c r="AF56" s="191"/>
      <c r="AG56" s="191"/>
      <c r="AH56" s="191"/>
      <c r="AI56" s="191"/>
      <c r="AJ56" s="191"/>
      <c r="AK56" s="191"/>
      <c r="AL56" s="191"/>
      <c r="AM56" s="191"/>
      <c r="AN56" s="191"/>
      <c r="AO56" s="191"/>
      <c r="AP56" s="191"/>
      <c r="AQ56" s="191"/>
      <c r="AR56" s="191"/>
      <c r="AS56" s="191"/>
      <c r="AT56" s="191"/>
      <c r="AU56" s="191"/>
      <c r="AV56" s="191"/>
      <c r="AW56" s="191"/>
    </row>
    <row r="57" spans="1:49" s="191" customFormat="1" ht="36.75" customHeight="1">
      <c r="A57" s="198">
        <v>47</v>
      </c>
      <c r="B57" s="218" t="s">
        <v>102</v>
      </c>
      <c r="C57" s="195">
        <v>107982.636902</v>
      </c>
      <c r="D57" s="195">
        <v>111634.637739</v>
      </c>
      <c r="E57" s="195">
        <v>-3652.0008369999996</v>
      </c>
      <c r="F57" s="195">
        <v>219617.274641</v>
      </c>
      <c r="G57" s="195">
        <v>15448.515316999999</v>
      </c>
      <c r="H57" s="195">
        <v>16143.762493</v>
      </c>
      <c r="I57" s="195">
        <v>-695.24717600000076</v>
      </c>
      <c r="J57" s="195">
        <v>31592.27781</v>
      </c>
      <c r="K57" s="195">
        <v>4670</v>
      </c>
      <c r="L57" s="195">
        <v>6962</v>
      </c>
      <c r="M57" s="195">
        <v>-2292</v>
      </c>
      <c r="N57" s="195">
        <v>1422</v>
      </c>
      <c r="O57" s="195">
        <v>277</v>
      </c>
      <c r="P57" s="196">
        <v>1145</v>
      </c>
      <c r="Q57" s="189"/>
      <c r="R57" s="190"/>
      <c r="S57" s="190"/>
      <c r="T57" s="190"/>
    </row>
    <row r="58" spans="1:49" s="192" customFormat="1" ht="36.75" customHeight="1">
      <c r="A58" s="185">
        <v>48</v>
      </c>
      <c r="B58" s="215" t="s">
        <v>132</v>
      </c>
      <c r="C58" s="187">
        <v>168061.39399099999</v>
      </c>
      <c r="D58" s="187">
        <v>160596.426534</v>
      </c>
      <c r="E58" s="187">
        <v>7464.9674569999916</v>
      </c>
      <c r="F58" s="187">
        <v>328657.82052499999</v>
      </c>
      <c r="G58" s="187">
        <v>13099.697899999999</v>
      </c>
      <c r="H58" s="187">
        <v>12807.163676</v>
      </c>
      <c r="I58" s="187">
        <v>292.53422399999909</v>
      </c>
      <c r="J58" s="187">
        <v>25906.861575999999</v>
      </c>
      <c r="K58" s="187">
        <v>9142</v>
      </c>
      <c r="L58" s="187">
        <v>12354</v>
      </c>
      <c r="M58" s="187">
        <v>-3212</v>
      </c>
      <c r="N58" s="187">
        <v>0</v>
      </c>
      <c r="O58" s="187">
        <v>192</v>
      </c>
      <c r="P58" s="188">
        <v>-192</v>
      </c>
      <c r="Q58" s="189"/>
      <c r="R58" s="190"/>
      <c r="S58" s="190"/>
      <c r="T58" s="190"/>
      <c r="U58" s="191"/>
      <c r="V58" s="191"/>
      <c r="W58" s="191"/>
      <c r="X58" s="191"/>
      <c r="Y58" s="191"/>
      <c r="Z58" s="191"/>
      <c r="AA58" s="191"/>
      <c r="AB58" s="191"/>
      <c r="AC58" s="191"/>
      <c r="AD58" s="191"/>
      <c r="AE58" s="191"/>
      <c r="AF58" s="191"/>
      <c r="AG58" s="191"/>
      <c r="AH58" s="191"/>
      <c r="AI58" s="191"/>
      <c r="AJ58" s="191"/>
      <c r="AK58" s="191"/>
      <c r="AL58" s="191"/>
      <c r="AM58" s="191"/>
      <c r="AN58" s="191"/>
      <c r="AO58" s="191"/>
      <c r="AP58" s="191"/>
      <c r="AQ58" s="191"/>
      <c r="AR58" s="191"/>
      <c r="AS58" s="191"/>
      <c r="AT58" s="191"/>
      <c r="AU58" s="191"/>
      <c r="AV58" s="191"/>
      <c r="AW58" s="191"/>
    </row>
    <row r="59" spans="1:49" s="191" customFormat="1" ht="36.75" customHeight="1">
      <c r="A59" s="198">
        <v>49</v>
      </c>
      <c r="B59" s="218" t="s">
        <v>141</v>
      </c>
      <c r="C59" s="195">
        <v>146657.62735900001</v>
      </c>
      <c r="D59" s="195">
        <v>150680.27611199999</v>
      </c>
      <c r="E59" s="195">
        <v>-4022.6487529999868</v>
      </c>
      <c r="F59" s="195">
        <v>297337.90347100003</v>
      </c>
      <c r="G59" s="195">
        <v>12059.07331</v>
      </c>
      <c r="H59" s="195">
        <v>12429.642634</v>
      </c>
      <c r="I59" s="195">
        <v>-370.56932400000005</v>
      </c>
      <c r="J59" s="195">
        <v>24488.715944</v>
      </c>
      <c r="K59" s="195">
        <v>19387</v>
      </c>
      <c r="L59" s="195">
        <v>14874</v>
      </c>
      <c r="M59" s="195">
        <v>4513</v>
      </c>
      <c r="N59" s="195">
        <v>0</v>
      </c>
      <c r="O59" s="195">
        <v>122</v>
      </c>
      <c r="P59" s="196">
        <v>-122</v>
      </c>
      <c r="Q59" s="189"/>
      <c r="R59" s="190"/>
      <c r="S59" s="190"/>
      <c r="T59" s="190"/>
    </row>
    <row r="60" spans="1:49" s="192" customFormat="1" ht="36.75" customHeight="1">
      <c r="A60" s="185">
        <v>50</v>
      </c>
      <c r="B60" s="215" t="s">
        <v>313</v>
      </c>
      <c r="C60" s="187">
        <v>95306.941351000001</v>
      </c>
      <c r="D60" s="187">
        <v>89683.774783000001</v>
      </c>
      <c r="E60" s="187">
        <v>5623.1665680000006</v>
      </c>
      <c r="F60" s="187">
        <v>184990.71613399999</v>
      </c>
      <c r="G60" s="187">
        <v>19929.018752</v>
      </c>
      <c r="H60" s="187">
        <v>12469.192152</v>
      </c>
      <c r="I60" s="187">
        <v>7459.8266000000003</v>
      </c>
      <c r="J60" s="187">
        <v>32398.210904</v>
      </c>
      <c r="K60" s="187">
        <v>11285.548553000001</v>
      </c>
      <c r="L60" s="187">
        <v>7943.4920309999998</v>
      </c>
      <c r="M60" s="187">
        <v>3342.0565220000008</v>
      </c>
      <c r="N60" s="187">
        <v>0</v>
      </c>
      <c r="O60" s="187">
        <v>0</v>
      </c>
      <c r="P60" s="188">
        <v>0</v>
      </c>
      <c r="Q60" s="189"/>
      <c r="R60" s="190"/>
      <c r="S60" s="190"/>
      <c r="T60" s="190"/>
      <c r="U60" s="191"/>
      <c r="V60" s="191"/>
      <c r="W60" s="191"/>
      <c r="X60" s="191"/>
      <c r="Y60" s="191"/>
      <c r="Z60" s="191"/>
      <c r="AA60" s="191"/>
      <c r="AB60" s="191"/>
      <c r="AC60" s="191"/>
      <c r="AD60" s="191"/>
      <c r="AE60" s="191"/>
      <c r="AF60" s="191"/>
      <c r="AG60" s="191"/>
      <c r="AH60" s="191"/>
      <c r="AI60" s="191"/>
      <c r="AJ60" s="191"/>
      <c r="AK60" s="191"/>
      <c r="AL60" s="191"/>
      <c r="AM60" s="191"/>
      <c r="AN60" s="191"/>
      <c r="AO60" s="191"/>
      <c r="AP60" s="191"/>
      <c r="AQ60" s="191"/>
      <c r="AR60" s="191"/>
      <c r="AS60" s="191"/>
      <c r="AT60" s="191"/>
      <c r="AU60" s="191"/>
      <c r="AV60" s="191"/>
      <c r="AW60" s="191"/>
    </row>
    <row r="61" spans="1:49" s="191" customFormat="1" ht="36.75" customHeight="1">
      <c r="A61" s="198">
        <v>51</v>
      </c>
      <c r="B61" s="218" t="s">
        <v>354</v>
      </c>
      <c r="C61" s="195">
        <v>109233.582612</v>
      </c>
      <c r="D61" s="195">
        <v>106052.009882</v>
      </c>
      <c r="E61" s="195">
        <v>3181.5727299999999</v>
      </c>
      <c r="F61" s="195">
        <v>215285.59249399998</v>
      </c>
      <c r="G61" s="195">
        <v>11399.620615</v>
      </c>
      <c r="H61" s="195">
        <v>8131.1291620000002</v>
      </c>
      <c r="I61" s="195">
        <v>3268.4914529999996</v>
      </c>
      <c r="J61" s="195">
        <v>19530.749777000001</v>
      </c>
      <c r="K61" s="195">
        <v>0</v>
      </c>
      <c r="L61" s="195">
        <v>4636</v>
      </c>
      <c r="M61" s="195">
        <v>-4636</v>
      </c>
      <c r="N61" s="195">
        <v>0</v>
      </c>
      <c r="O61" s="195">
        <v>0</v>
      </c>
      <c r="P61" s="196">
        <v>0</v>
      </c>
      <c r="Q61" s="189"/>
      <c r="R61" s="190"/>
      <c r="S61" s="190"/>
      <c r="T61" s="190"/>
    </row>
    <row r="62" spans="1:49" s="192" customFormat="1" ht="36.75" customHeight="1">
      <c r="A62" s="185">
        <v>53</v>
      </c>
      <c r="B62" s="215" t="s">
        <v>355</v>
      </c>
      <c r="C62" s="187">
        <v>29279.245309999998</v>
      </c>
      <c r="D62" s="187">
        <v>30571.852989999999</v>
      </c>
      <c r="E62" s="187">
        <v>-1292.607680000001</v>
      </c>
      <c r="F62" s="187">
        <v>59851.098299999998</v>
      </c>
      <c r="G62" s="187">
        <v>1007.59322</v>
      </c>
      <c r="H62" s="187">
        <v>1528.9717270000001</v>
      </c>
      <c r="I62" s="187">
        <v>-521.37850700000013</v>
      </c>
      <c r="J62" s="187">
        <v>2536.5649469999998</v>
      </c>
      <c r="K62" s="187">
        <v>377.03067399999998</v>
      </c>
      <c r="L62" s="187">
        <v>140.95589100000001</v>
      </c>
      <c r="M62" s="187">
        <v>236.07478299999997</v>
      </c>
      <c r="N62" s="187">
        <v>0</v>
      </c>
      <c r="O62" s="187">
        <v>53.058554999999998</v>
      </c>
      <c r="P62" s="188">
        <v>-53.058554999999998</v>
      </c>
      <c r="Q62" s="189"/>
      <c r="R62" s="190"/>
      <c r="S62" s="190"/>
      <c r="T62" s="190"/>
      <c r="U62" s="191"/>
      <c r="V62" s="191"/>
      <c r="W62" s="191"/>
      <c r="X62" s="191"/>
      <c r="Y62" s="191"/>
      <c r="Z62" s="191"/>
      <c r="AA62" s="191"/>
      <c r="AB62" s="191"/>
      <c r="AC62" s="191"/>
      <c r="AD62" s="191"/>
      <c r="AE62" s="191"/>
      <c r="AF62" s="191"/>
      <c r="AG62" s="191"/>
      <c r="AH62" s="191"/>
      <c r="AI62" s="191"/>
      <c r="AJ62" s="191"/>
      <c r="AK62" s="191"/>
    </row>
    <row r="63" spans="1:49" s="191" customFormat="1" ht="36.75" customHeight="1">
      <c r="A63" s="198">
        <v>54</v>
      </c>
      <c r="B63" s="218" t="s">
        <v>199</v>
      </c>
      <c r="C63" s="195">
        <v>19285.997012</v>
      </c>
      <c r="D63" s="195">
        <v>24179.119339000001</v>
      </c>
      <c r="E63" s="195">
        <v>-4893.122327000001</v>
      </c>
      <c r="F63" s="195">
        <v>43465.116351000004</v>
      </c>
      <c r="G63" s="195">
        <v>2747.2950470000001</v>
      </c>
      <c r="H63" s="195">
        <v>2728.1231769999999</v>
      </c>
      <c r="I63" s="195">
        <v>19.171870000000126</v>
      </c>
      <c r="J63" s="195">
        <v>5475.418224</v>
      </c>
      <c r="K63" s="195">
        <v>749</v>
      </c>
      <c r="L63" s="195">
        <v>7015</v>
      </c>
      <c r="M63" s="195">
        <v>-6266</v>
      </c>
      <c r="N63" s="195">
        <v>0</v>
      </c>
      <c r="O63" s="195">
        <v>580</v>
      </c>
      <c r="P63" s="196">
        <v>-580</v>
      </c>
      <c r="Q63" s="189"/>
      <c r="R63" s="190"/>
      <c r="S63" s="190"/>
      <c r="T63" s="190"/>
    </row>
    <row r="64" spans="1:49" s="192" customFormat="1" ht="36.75" customHeight="1">
      <c r="A64" s="185">
        <v>55</v>
      </c>
      <c r="B64" s="215" t="s">
        <v>113</v>
      </c>
      <c r="C64" s="187">
        <v>223570.05103599999</v>
      </c>
      <c r="D64" s="187">
        <v>215226.58543599999</v>
      </c>
      <c r="E64" s="187">
        <v>8343.4655999999959</v>
      </c>
      <c r="F64" s="187">
        <v>438796.63647199998</v>
      </c>
      <c r="G64" s="187">
        <v>31117.751620999999</v>
      </c>
      <c r="H64" s="187">
        <v>27378.169319000001</v>
      </c>
      <c r="I64" s="187">
        <v>3739.5823019999989</v>
      </c>
      <c r="J64" s="187">
        <v>58495.920939999996</v>
      </c>
      <c r="K64" s="187">
        <v>7616</v>
      </c>
      <c r="L64" s="187">
        <v>13582</v>
      </c>
      <c r="M64" s="187">
        <v>-5966</v>
      </c>
      <c r="N64" s="187">
        <v>995</v>
      </c>
      <c r="O64" s="187">
        <v>19</v>
      </c>
      <c r="P64" s="188">
        <v>976</v>
      </c>
      <c r="Q64" s="189"/>
      <c r="R64" s="190"/>
      <c r="S64" s="190"/>
      <c r="T64" s="190"/>
      <c r="U64" s="191"/>
      <c r="V64" s="191"/>
      <c r="W64" s="191"/>
      <c r="X64" s="191"/>
      <c r="Y64" s="191"/>
      <c r="Z64" s="191"/>
      <c r="AA64" s="191"/>
      <c r="AB64" s="191"/>
      <c r="AC64" s="191"/>
      <c r="AD64" s="191"/>
      <c r="AE64" s="191"/>
      <c r="AF64" s="191"/>
      <c r="AG64" s="191"/>
      <c r="AH64" s="191"/>
      <c r="AI64" s="191"/>
      <c r="AJ64" s="191"/>
      <c r="AK64" s="191"/>
    </row>
    <row r="65" spans="1:37" s="191" customFormat="1" ht="36.75" customHeight="1">
      <c r="A65" s="198">
        <v>56</v>
      </c>
      <c r="B65" s="218" t="s">
        <v>169</v>
      </c>
      <c r="C65" s="195">
        <v>120537.628574</v>
      </c>
      <c r="D65" s="195">
        <v>125336.68739799999</v>
      </c>
      <c r="E65" s="195">
        <v>-4799.0588239999925</v>
      </c>
      <c r="F65" s="195">
        <v>245874.31597200001</v>
      </c>
      <c r="G65" s="195">
        <v>5748.3963050000002</v>
      </c>
      <c r="H65" s="195">
        <v>3173.6922979999999</v>
      </c>
      <c r="I65" s="195">
        <v>2574.7040070000003</v>
      </c>
      <c r="J65" s="195">
        <v>8922.0886030000001</v>
      </c>
      <c r="K65" s="195">
        <v>751</v>
      </c>
      <c r="L65" s="195">
        <v>5715</v>
      </c>
      <c r="M65" s="195">
        <v>-4964</v>
      </c>
      <c r="N65" s="195">
        <v>199</v>
      </c>
      <c r="O65" s="195">
        <v>80</v>
      </c>
      <c r="P65" s="196">
        <v>119</v>
      </c>
      <c r="Q65" s="189"/>
      <c r="R65" s="190"/>
      <c r="S65" s="190"/>
      <c r="T65" s="190"/>
    </row>
    <row r="66" spans="1:37" s="192" customFormat="1" ht="36.75" customHeight="1">
      <c r="A66" s="185">
        <v>57</v>
      </c>
      <c r="B66" s="215" t="s">
        <v>197</v>
      </c>
      <c r="C66" s="187">
        <v>121015.598839</v>
      </c>
      <c r="D66" s="187">
        <v>65834.190713999997</v>
      </c>
      <c r="E66" s="187">
        <v>55181.408125000002</v>
      </c>
      <c r="F66" s="187">
        <v>186849.78955300001</v>
      </c>
      <c r="G66" s="187">
        <v>17949.944847999999</v>
      </c>
      <c r="H66" s="187">
        <v>10279.706987</v>
      </c>
      <c r="I66" s="187">
        <v>7670.2378609999996</v>
      </c>
      <c r="J66" s="187">
        <v>28229.651834999997</v>
      </c>
      <c r="K66" s="187">
        <v>81383</v>
      </c>
      <c r="L66" s="187">
        <v>22609</v>
      </c>
      <c r="M66" s="187">
        <v>58774</v>
      </c>
      <c r="N66" s="187">
        <v>20203</v>
      </c>
      <c r="O66" s="187">
        <v>1910</v>
      </c>
      <c r="P66" s="188">
        <v>18293</v>
      </c>
      <c r="Q66" s="189"/>
      <c r="R66" s="190"/>
      <c r="S66" s="190"/>
      <c r="T66" s="190"/>
      <c r="U66" s="191"/>
      <c r="V66" s="191"/>
      <c r="W66" s="191"/>
      <c r="X66" s="191"/>
      <c r="Y66" s="191"/>
      <c r="Z66" s="191"/>
      <c r="AA66" s="191"/>
      <c r="AB66" s="191"/>
      <c r="AC66" s="191"/>
      <c r="AD66" s="191"/>
      <c r="AE66" s="191"/>
      <c r="AF66" s="191"/>
      <c r="AG66" s="191"/>
      <c r="AH66" s="191"/>
      <c r="AI66" s="191"/>
      <c r="AJ66" s="191"/>
      <c r="AK66" s="191"/>
    </row>
    <row r="67" spans="1:37" s="191" customFormat="1" ht="36.75" customHeight="1">
      <c r="A67" s="198">
        <v>58</v>
      </c>
      <c r="B67" s="218" t="s">
        <v>191</v>
      </c>
      <c r="C67" s="195">
        <v>37408.113862999999</v>
      </c>
      <c r="D67" s="195">
        <v>35243.299864000001</v>
      </c>
      <c r="E67" s="195">
        <v>2164.8139989999981</v>
      </c>
      <c r="F67" s="195">
        <v>72651.413727000006</v>
      </c>
      <c r="G67" s="195">
        <v>2954.888324</v>
      </c>
      <c r="H67" s="195">
        <v>2748.0272749999999</v>
      </c>
      <c r="I67" s="195">
        <v>206.86104900000009</v>
      </c>
      <c r="J67" s="195">
        <v>5702.9155989999999</v>
      </c>
      <c r="K67" s="195">
        <v>10380</v>
      </c>
      <c r="L67" s="195">
        <v>10226</v>
      </c>
      <c r="M67" s="195">
        <v>154</v>
      </c>
      <c r="N67" s="195">
        <v>49</v>
      </c>
      <c r="O67" s="195">
        <v>0</v>
      </c>
      <c r="P67" s="196">
        <v>49</v>
      </c>
      <c r="Q67" s="189"/>
      <c r="R67" s="190"/>
      <c r="S67" s="190"/>
      <c r="T67" s="190"/>
    </row>
    <row r="68" spans="1:37" s="192" customFormat="1" ht="36.75" customHeight="1">
      <c r="A68" s="185">
        <v>59</v>
      </c>
      <c r="B68" s="215" t="s">
        <v>175</v>
      </c>
      <c r="C68" s="187">
        <v>40811.596272000003</v>
      </c>
      <c r="D68" s="187">
        <v>37542.135155999997</v>
      </c>
      <c r="E68" s="187">
        <v>3269.4611160000059</v>
      </c>
      <c r="F68" s="187">
        <v>78353.731427999999</v>
      </c>
      <c r="G68" s="187">
        <v>1589.89</v>
      </c>
      <c r="H68" s="187">
        <v>1316.4491700000001</v>
      </c>
      <c r="I68" s="187">
        <v>273.44083000000001</v>
      </c>
      <c r="J68" s="187">
        <v>2906.3391700000002</v>
      </c>
      <c r="K68" s="187">
        <v>1528</v>
      </c>
      <c r="L68" s="187">
        <v>4057</v>
      </c>
      <c r="M68" s="187">
        <v>-2529</v>
      </c>
      <c r="N68" s="187">
        <v>0</v>
      </c>
      <c r="O68" s="187">
        <v>620</v>
      </c>
      <c r="P68" s="188">
        <v>-620</v>
      </c>
      <c r="Q68" s="189"/>
      <c r="R68" s="190"/>
      <c r="S68" s="190"/>
      <c r="T68" s="190"/>
      <c r="U68" s="191"/>
      <c r="V68" s="191"/>
      <c r="W68" s="191"/>
      <c r="X68" s="191"/>
      <c r="Y68" s="191"/>
      <c r="Z68" s="191"/>
      <c r="AA68" s="191"/>
      <c r="AB68" s="191"/>
      <c r="AC68" s="191"/>
      <c r="AD68" s="191"/>
      <c r="AE68" s="191"/>
      <c r="AF68" s="191"/>
      <c r="AG68" s="191"/>
      <c r="AH68" s="191"/>
      <c r="AI68" s="191"/>
      <c r="AJ68" s="191"/>
      <c r="AK68" s="191"/>
    </row>
    <row r="69" spans="1:37" s="191" customFormat="1" ht="36.75" customHeight="1">
      <c r="A69" s="198">
        <v>60</v>
      </c>
      <c r="B69" s="218" t="s">
        <v>327</v>
      </c>
      <c r="C69" s="195">
        <v>76405.244770999998</v>
      </c>
      <c r="D69" s="195">
        <v>75749.691091999994</v>
      </c>
      <c r="E69" s="195">
        <v>655.55367900000419</v>
      </c>
      <c r="F69" s="195">
        <v>152154.93586299999</v>
      </c>
      <c r="G69" s="195">
        <v>585.46661500000005</v>
      </c>
      <c r="H69" s="195">
        <v>4022.4515259999998</v>
      </c>
      <c r="I69" s="195">
        <v>-3436.9849109999996</v>
      </c>
      <c r="J69" s="195">
        <v>4607.9181410000001</v>
      </c>
      <c r="K69" s="195">
        <v>805.35951699999998</v>
      </c>
      <c r="L69" s="195">
        <v>6863.2084510000004</v>
      </c>
      <c r="M69" s="195">
        <v>-6057.8489340000006</v>
      </c>
      <c r="N69" s="195">
        <v>0</v>
      </c>
      <c r="O69" s="195">
        <v>668.34371099999998</v>
      </c>
      <c r="P69" s="196">
        <v>-668.34371099999998</v>
      </c>
      <c r="Q69" s="189"/>
      <c r="R69" s="190"/>
      <c r="S69" s="190"/>
      <c r="T69" s="190"/>
    </row>
    <row r="70" spans="1:37" s="192" customFormat="1" ht="36.75" customHeight="1">
      <c r="A70" s="185">
        <v>61</v>
      </c>
      <c r="B70" s="215" t="s">
        <v>106</v>
      </c>
      <c r="C70" s="187">
        <v>159816.21347799999</v>
      </c>
      <c r="D70" s="187">
        <v>165049.97078500001</v>
      </c>
      <c r="E70" s="187">
        <v>-5233.7573070000217</v>
      </c>
      <c r="F70" s="187">
        <v>324866.18426300003</v>
      </c>
      <c r="G70" s="187">
        <v>13516.703749</v>
      </c>
      <c r="H70" s="187">
        <v>28338.833638</v>
      </c>
      <c r="I70" s="187">
        <v>-14822.129889</v>
      </c>
      <c r="J70" s="187">
        <v>41855.537387000004</v>
      </c>
      <c r="K70" s="187">
        <v>7330</v>
      </c>
      <c r="L70" s="187">
        <v>9633</v>
      </c>
      <c r="M70" s="187">
        <v>-2303</v>
      </c>
      <c r="N70" s="187">
        <v>297</v>
      </c>
      <c r="O70" s="187">
        <v>834</v>
      </c>
      <c r="P70" s="188">
        <v>-537</v>
      </c>
      <c r="Q70" s="189"/>
      <c r="R70" s="190"/>
      <c r="S70" s="190"/>
      <c r="T70" s="190"/>
      <c r="U70" s="191"/>
      <c r="V70" s="191"/>
      <c r="W70" s="191"/>
      <c r="X70" s="191"/>
      <c r="Y70" s="191"/>
      <c r="Z70" s="191"/>
      <c r="AA70" s="191"/>
      <c r="AB70" s="191"/>
      <c r="AC70" s="191"/>
      <c r="AD70" s="191"/>
      <c r="AE70" s="191"/>
      <c r="AF70" s="191"/>
      <c r="AG70" s="191"/>
      <c r="AH70" s="191"/>
      <c r="AI70" s="191"/>
      <c r="AJ70" s="191"/>
      <c r="AK70" s="191"/>
    </row>
    <row r="71" spans="1:37" s="191" customFormat="1" ht="36.75" customHeight="1">
      <c r="A71" s="198">
        <v>62</v>
      </c>
      <c r="B71" s="218" t="s">
        <v>155</v>
      </c>
      <c r="C71" s="195">
        <v>13585.999533</v>
      </c>
      <c r="D71" s="195">
        <v>13283.262688000001</v>
      </c>
      <c r="E71" s="195">
        <v>302.73684499999945</v>
      </c>
      <c r="F71" s="195">
        <v>26869.262221000001</v>
      </c>
      <c r="G71" s="195">
        <v>151.6</v>
      </c>
      <c r="H71" s="195">
        <v>578.49628399999995</v>
      </c>
      <c r="I71" s="195">
        <v>-426.89628399999992</v>
      </c>
      <c r="J71" s="195">
        <v>730.09628399999997</v>
      </c>
      <c r="K71" s="195">
        <v>725</v>
      </c>
      <c r="L71" s="195">
        <v>2228</v>
      </c>
      <c r="M71" s="195">
        <v>-1503</v>
      </c>
      <c r="N71" s="195">
        <v>89</v>
      </c>
      <c r="O71" s="195">
        <v>45</v>
      </c>
      <c r="P71" s="196">
        <v>44</v>
      </c>
      <c r="Q71" s="189"/>
      <c r="R71" s="190"/>
      <c r="S71" s="190"/>
      <c r="T71" s="190"/>
    </row>
    <row r="72" spans="1:37" s="192" customFormat="1" ht="36.75" customHeight="1">
      <c r="A72" s="185">
        <v>63</v>
      </c>
      <c r="B72" s="215" t="s">
        <v>186</v>
      </c>
      <c r="C72" s="187">
        <v>75769.585424999997</v>
      </c>
      <c r="D72" s="187">
        <v>69935.883260999995</v>
      </c>
      <c r="E72" s="187">
        <v>5833.7021640000021</v>
      </c>
      <c r="F72" s="187">
        <v>145705.46868599998</v>
      </c>
      <c r="G72" s="187">
        <v>4497.5398740000001</v>
      </c>
      <c r="H72" s="187">
        <v>1686.347272</v>
      </c>
      <c r="I72" s="187">
        <v>2811.1926020000001</v>
      </c>
      <c r="J72" s="187">
        <v>6183.887146</v>
      </c>
      <c r="K72" s="187">
        <v>2361</v>
      </c>
      <c r="L72" s="187">
        <v>3076</v>
      </c>
      <c r="M72" s="187">
        <v>-715</v>
      </c>
      <c r="N72" s="187">
        <v>33</v>
      </c>
      <c r="O72" s="187">
        <v>116</v>
      </c>
      <c r="P72" s="188">
        <v>-83</v>
      </c>
      <c r="Q72" s="189"/>
      <c r="R72" s="190"/>
      <c r="S72" s="190"/>
      <c r="T72" s="190"/>
      <c r="U72" s="191"/>
      <c r="V72" s="191"/>
      <c r="W72" s="191"/>
      <c r="X72" s="191"/>
      <c r="Y72" s="191"/>
      <c r="Z72" s="191"/>
      <c r="AA72" s="191"/>
      <c r="AB72" s="191"/>
      <c r="AC72" s="191"/>
      <c r="AD72" s="191"/>
      <c r="AE72" s="191"/>
      <c r="AF72" s="191"/>
      <c r="AG72" s="191"/>
      <c r="AH72" s="191"/>
      <c r="AI72" s="191"/>
      <c r="AJ72" s="191"/>
      <c r="AK72" s="191"/>
    </row>
    <row r="73" spans="1:37" s="191" customFormat="1" ht="36.75" customHeight="1">
      <c r="A73" s="198">
        <v>64</v>
      </c>
      <c r="B73" s="218" t="s">
        <v>201</v>
      </c>
      <c r="C73" s="195">
        <v>70822.009915000002</v>
      </c>
      <c r="D73" s="195">
        <v>70288.188204000005</v>
      </c>
      <c r="E73" s="195">
        <v>533.82171099999687</v>
      </c>
      <c r="F73" s="195">
        <v>141110.19811900001</v>
      </c>
      <c r="G73" s="195">
        <v>2891.2861549999998</v>
      </c>
      <c r="H73" s="195">
        <v>2623.700476</v>
      </c>
      <c r="I73" s="195">
        <v>267.5856789999998</v>
      </c>
      <c r="J73" s="195">
        <v>5514.9866309999998</v>
      </c>
      <c r="K73" s="195">
        <v>2882</v>
      </c>
      <c r="L73" s="195">
        <v>2822</v>
      </c>
      <c r="M73" s="195">
        <v>60</v>
      </c>
      <c r="N73" s="195">
        <v>0</v>
      </c>
      <c r="O73" s="195">
        <v>12</v>
      </c>
      <c r="P73" s="196">
        <v>-12</v>
      </c>
      <c r="Q73" s="189"/>
      <c r="R73" s="190"/>
      <c r="S73" s="190"/>
      <c r="T73" s="190"/>
    </row>
    <row r="74" spans="1:37" s="192" customFormat="1" ht="36.75" customHeight="1">
      <c r="A74" s="185">
        <v>65</v>
      </c>
      <c r="B74" s="215" t="s">
        <v>144</v>
      </c>
      <c r="C74" s="187">
        <v>136714.89002200001</v>
      </c>
      <c r="D74" s="187">
        <v>133133.680078</v>
      </c>
      <c r="E74" s="187">
        <v>3581.209944000002</v>
      </c>
      <c r="F74" s="187">
        <v>269848.57010000001</v>
      </c>
      <c r="G74" s="187">
        <v>11969.658149000001</v>
      </c>
      <c r="H74" s="187">
        <v>5389.8965330000001</v>
      </c>
      <c r="I74" s="187">
        <v>6579.7616160000007</v>
      </c>
      <c r="J74" s="187">
        <v>17359.554682000002</v>
      </c>
      <c r="K74" s="187">
        <v>2148</v>
      </c>
      <c r="L74" s="187">
        <v>390</v>
      </c>
      <c r="M74" s="187">
        <v>1758</v>
      </c>
      <c r="N74" s="187">
        <v>0</v>
      </c>
      <c r="O74" s="187">
        <v>0</v>
      </c>
      <c r="P74" s="188">
        <v>0</v>
      </c>
      <c r="Q74" s="189"/>
      <c r="R74" s="190"/>
      <c r="S74" s="190"/>
      <c r="T74" s="190"/>
      <c r="U74" s="191"/>
      <c r="V74" s="191"/>
      <c r="W74" s="191"/>
      <c r="X74" s="191"/>
      <c r="Y74" s="191"/>
      <c r="Z74" s="191"/>
      <c r="AA74" s="191"/>
      <c r="AB74" s="191"/>
      <c r="AC74" s="191"/>
      <c r="AD74" s="191"/>
      <c r="AE74" s="191"/>
      <c r="AF74" s="191"/>
      <c r="AG74" s="191"/>
      <c r="AH74" s="191"/>
      <c r="AI74" s="191"/>
      <c r="AJ74" s="191"/>
      <c r="AK74" s="191"/>
    </row>
    <row r="75" spans="1:37" s="191" customFormat="1" ht="36.75" customHeight="1">
      <c r="A75" s="198">
        <v>66</v>
      </c>
      <c r="B75" s="218" t="s">
        <v>164</v>
      </c>
      <c r="C75" s="195">
        <v>28518.917127000001</v>
      </c>
      <c r="D75" s="195">
        <v>31839.703991999999</v>
      </c>
      <c r="E75" s="195">
        <v>-3320.7868649999982</v>
      </c>
      <c r="F75" s="195">
        <v>60358.621119000003</v>
      </c>
      <c r="G75" s="195">
        <v>10150.920563</v>
      </c>
      <c r="H75" s="195">
        <v>8042.6952819999997</v>
      </c>
      <c r="I75" s="195">
        <v>2108.225281</v>
      </c>
      <c r="J75" s="195">
        <v>18193.615845</v>
      </c>
      <c r="K75" s="195">
        <v>1992</v>
      </c>
      <c r="L75" s="195">
        <v>6481</v>
      </c>
      <c r="M75" s="195">
        <v>-4489</v>
      </c>
      <c r="N75" s="195">
        <v>77</v>
      </c>
      <c r="O75" s="195">
        <v>320</v>
      </c>
      <c r="P75" s="196">
        <v>-243</v>
      </c>
      <c r="Q75" s="189"/>
      <c r="R75" s="190"/>
      <c r="S75" s="190"/>
      <c r="T75" s="190"/>
    </row>
    <row r="76" spans="1:37" s="192" customFormat="1" ht="36.75" customHeight="1">
      <c r="A76" s="185">
        <v>67</v>
      </c>
      <c r="B76" s="215" t="s">
        <v>110</v>
      </c>
      <c r="C76" s="187">
        <v>68419.361122000002</v>
      </c>
      <c r="D76" s="187">
        <v>65422.753073</v>
      </c>
      <c r="E76" s="187">
        <v>2996.6080490000022</v>
      </c>
      <c r="F76" s="187">
        <v>133842.114195</v>
      </c>
      <c r="G76" s="187">
        <v>13288.282756000001</v>
      </c>
      <c r="H76" s="187">
        <v>6036.6010640000004</v>
      </c>
      <c r="I76" s="187">
        <v>7251.6816920000001</v>
      </c>
      <c r="J76" s="187">
        <v>19324.883820000003</v>
      </c>
      <c r="K76" s="187">
        <v>297</v>
      </c>
      <c r="L76" s="187">
        <v>5843</v>
      </c>
      <c r="M76" s="187">
        <v>-5546</v>
      </c>
      <c r="N76" s="187">
        <v>0</v>
      </c>
      <c r="O76" s="187">
        <v>0</v>
      </c>
      <c r="P76" s="188">
        <v>0</v>
      </c>
      <c r="Q76" s="189"/>
      <c r="R76" s="190"/>
      <c r="S76" s="190"/>
      <c r="T76" s="190"/>
      <c r="U76" s="191"/>
      <c r="V76" s="191"/>
      <c r="W76" s="191"/>
      <c r="X76" s="191"/>
      <c r="Y76" s="191"/>
      <c r="Z76" s="191"/>
      <c r="AA76" s="191"/>
      <c r="AB76" s="191"/>
      <c r="AC76" s="191"/>
      <c r="AD76" s="191"/>
      <c r="AE76" s="191"/>
      <c r="AF76" s="191"/>
      <c r="AG76" s="191"/>
      <c r="AH76" s="191"/>
      <c r="AI76" s="191"/>
      <c r="AJ76" s="191"/>
      <c r="AK76" s="191"/>
    </row>
    <row r="77" spans="1:37" s="191" customFormat="1" ht="36.75" customHeight="1">
      <c r="A77" s="198">
        <v>68</v>
      </c>
      <c r="B77" s="218" t="s">
        <v>172</v>
      </c>
      <c r="C77" s="195">
        <v>146490.477098</v>
      </c>
      <c r="D77" s="195">
        <v>137640.50494399999</v>
      </c>
      <c r="E77" s="195">
        <v>8849.9721540000173</v>
      </c>
      <c r="F77" s="195">
        <v>284130.98204199999</v>
      </c>
      <c r="G77" s="195">
        <v>20756.498159999999</v>
      </c>
      <c r="H77" s="195">
        <v>12245.106801</v>
      </c>
      <c r="I77" s="195">
        <v>8511.3913589999993</v>
      </c>
      <c r="J77" s="195">
        <v>33001.604960999997</v>
      </c>
      <c r="K77" s="195">
        <v>14788.387307000001</v>
      </c>
      <c r="L77" s="195">
        <v>8530.4346879999994</v>
      </c>
      <c r="M77" s="195">
        <v>6257.9526190000015</v>
      </c>
      <c r="N77" s="195">
        <v>2738.0705640000001</v>
      </c>
      <c r="O77" s="195">
        <v>136.70947799999999</v>
      </c>
      <c r="P77" s="196">
        <v>2601.3610859999999</v>
      </c>
      <c r="Q77" s="189"/>
      <c r="R77" s="190"/>
      <c r="S77" s="190"/>
      <c r="T77" s="190"/>
    </row>
    <row r="78" spans="1:37" s="192" customFormat="1" ht="36.75" customHeight="1">
      <c r="A78" s="185">
        <v>69</v>
      </c>
      <c r="B78" s="215" t="s">
        <v>135</v>
      </c>
      <c r="C78" s="187">
        <v>202291.24849500001</v>
      </c>
      <c r="D78" s="187">
        <v>196108.65599900001</v>
      </c>
      <c r="E78" s="187">
        <v>6182.5924959999975</v>
      </c>
      <c r="F78" s="187">
        <v>398399.90449400002</v>
      </c>
      <c r="G78" s="187">
        <v>20049.645251000002</v>
      </c>
      <c r="H78" s="187">
        <v>16396.790918999999</v>
      </c>
      <c r="I78" s="187">
        <v>3652.8543320000026</v>
      </c>
      <c r="J78" s="187">
        <v>36446.436170000001</v>
      </c>
      <c r="K78" s="187">
        <v>6307.8604939999996</v>
      </c>
      <c r="L78" s="187">
        <v>5101.8250969999999</v>
      </c>
      <c r="M78" s="187">
        <v>1206.0353969999996</v>
      </c>
      <c r="N78" s="187">
        <v>0</v>
      </c>
      <c r="O78" s="187">
        <v>229.943825</v>
      </c>
      <c r="P78" s="188">
        <v>-229.943825</v>
      </c>
      <c r="Q78" s="189"/>
      <c r="R78" s="190"/>
      <c r="S78" s="190"/>
      <c r="T78" s="190"/>
      <c r="U78" s="191"/>
      <c r="V78" s="191"/>
      <c r="W78" s="191"/>
      <c r="X78" s="191"/>
      <c r="Y78" s="191"/>
      <c r="Z78" s="191"/>
      <c r="AA78" s="191"/>
      <c r="AB78" s="191"/>
      <c r="AC78" s="191"/>
      <c r="AD78" s="191"/>
      <c r="AE78" s="191"/>
      <c r="AF78" s="191"/>
      <c r="AG78" s="191"/>
      <c r="AH78" s="191"/>
      <c r="AI78" s="191"/>
      <c r="AJ78" s="191"/>
      <c r="AK78" s="191"/>
    </row>
    <row r="79" spans="1:37" s="191" customFormat="1" ht="36.75" customHeight="1">
      <c r="A79" s="198">
        <v>70</v>
      </c>
      <c r="B79" s="218" t="s">
        <v>184</v>
      </c>
      <c r="C79" s="195">
        <v>85059.877951000002</v>
      </c>
      <c r="D79" s="195">
        <v>83201.250174999994</v>
      </c>
      <c r="E79" s="195">
        <v>1858.6277760000085</v>
      </c>
      <c r="F79" s="195">
        <v>168261.128126</v>
      </c>
      <c r="G79" s="195">
        <v>3287.1555109999999</v>
      </c>
      <c r="H79" s="195">
        <v>3184.4170490000001</v>
      </c>
      <c r="I79" s="195">
        <v>102.7384619999998</v>
      </c>
      <c r="J79" s="195">
        <v>6471.5725600000005</v>
      </c>
      <c r="K79" s="195">
        <v>563.44915000000003</v>
      </c>
      <c r="L79" s="195">
        <v>1276.5074549999999</v>
      </c>
      <c r="M79" s="195">
        <v>-713.0583049999999</v>
      </c>
      <c r="N79" s="195">
        <v>0</v>
      </c>
      <c r="O79" s="195">
        <v>238.086275</v>
      </c>
      <c r="P79" s="196">
        <v>-238.086275</v>
      </c>
      <c r="Q79" s="189"/>
      <c r="R79" s="190"/>
      <c r="S79" s="190"/>
      <c r="T79" s="190"/>
    </row>
    <row r="80" spans="1:37" s="192" customFormat="1" ht="36.75" customHeight="1">
      <c r="A80" s="185">
        <v>71</v>
      </c>
      <c r="B80" s="215" t="s">
        <v>118</v>
      </c>
      <c r="C80" s="187">
        <v>181721.742917</v>
      </c>
      <c r="D80" s="187">
        <v>195890.19347500001</v>
      </c>
      <c r="E80" s="187">
        <v>-14168.450558000011</v>
      </c>
      <c r="F80" s="187">
        <v>377611.936392</v>
      </c>
      <c r="G80" s="187">
        <v>0</v>
      </c>
      <c r="H80" s="187">
        <v>2014.890013</v>
      </c>
      <c r="I80" s="187">
        <v>-2014.890013</v>
      </c>
      <c r="J80" s="187">
        <v>2014.890013</v>
      </c>
      <c r="K80" s="187">
        <v>4281</v>
      </c>
      <c r="L80" s="187">
        <v>5909</v>
      </c>
      <c r="M80" s="187">
        <v>-1628</v>
      </c>
      <c r="N80" s="187">
        <v>0</v>
      </c>
      <c r="O80" s="187">
        <v>211</v>
      </c>
      <c r="P80" s="188">
        <v>-211</v>
      </c>
      <c r="Q80" s="189"/>
      <c r="R80" s="190"/>
      <c r="S80" s="190"/>
      <c r="T80" s="190"/>
      <c r="U80" s="191"/>
      <c r="V80" s="191"/>
      <c r="W80" s="191"/>
      <c r="X80" s="191"/>
      <c r="Y80" s="191"/>
      <c r="Z80" s="191"/>
      <c r="AA80" s="191"/>
      <c r="AB80" s="191"/>
      <c r="AC80" s="191"/>
      <c r="AD80" s="191"/>
      <c r="AE80" s="191"/>
      <c r="AF80" s="191"/>
      <c r="AG80" s="191"/>
      <c r="AH80" s="191"/>
      <c r="AI80" s="191"/>
      <c r="AJ80" s="191"/>
      <c r="AK80" s="191"/>
    </row>
    <row r="81" spans="1:37" s="191" customFormat="1" ht="36.75" customHeight="1">
      <c r="A81" s="198">
        <v>72</v>
      </c>
      <c r="B81" s="218" t="s">
        <v>157</v>
      </c>
      <c r="C81" s="195">
        <v>106557.077217</v>
      </c>
      <c r="D81" s="195">
        <v>105300.04939299999</v>
      </c>
      <c r="E81" s="195">
        <v>1257.0278240000043</v>
      </c>
      <c r="F81" s="195">
        <v>211857.12660999998</v>
      </c>
      <c r="G81" s="195">
        <v>10329.76973</v>
      </c>
      <c r="H81" s="195">
        <v>8896.1595140000009</v>
      </c>
      <c r="I81" s="195">
        <v>1433.6102159999991</v>
      </c>
      <c r="J81" s="195">
        <v>19225.929243999999</v>
      </c>
      <c r="K81" s="195">
        <v>2769.3027699999998</v>
      </c>
      <c r="L81" s="195">
        <v>2335.1720770000002</v>
      </c>
      <c r="M81" s="195">
        <v>434.13069299999961</v>
      </c>
      <c r="N81" s="195">
        <v>10.385721</v>
      </c>
      <c r="O81" s="195">
        <v>0</v>
      </c>
      <c r="P81" s="196">
        <v>10.385721</v>
      </c>
      <c r="Q81" s="189"/>
      <c r="R81" s="190"/>
      <c r="S81" s="190"/>
      <c r="T81" s="190"/>
    </row>
    <row r="82" spans="1:37" s="192" customFormat="1" ht="36.75" customHeight="1">
      <c r="A82" s="185">
        <v>73</v>
      </c>
      <c r="B82" s="215" t="s">
        <v>147</v>
      </c>
      <c r="C82" s="187">
        <v>42944.966369000002</v>
      </c>
      <c r="D82" s="187">
        <v>37445.634759</v>
      </c>
      <c r="E82" s="187">
        <v>5499.3316100000011</v>
      </c>
      <c r="F82" s="187">
        <v>80390.601128000009</v>
      </c>
      <c r="G82" s="187">
        <v>11168.693519</v>
      </c>
      <c r="H82" s="187">
        <v>6279.573891</v>
      </c>
      <c r="I82" s="187">
        <v>4889.1196280000004</v>
      </c>
      <c r="J82" s="187">
        <v>17448.26741</v>
      </c>
      <c r="K82" s="187">
        <v>58</v>
      </c>
      <c r="L82" s="187">
        <v>2344</v>
      </c>
      <c r="M82" s="187">
        <v>-2286</v>
      </c>
      <c r="N82" s="187">
        <v>0</v>
      </c>
      <c r="O82" s="187">
        <v>0</v>
      </c>
      <c r="P82" s="188">
        <v>0</v>
      </c>
      <c r="Q82" s="189"/>
      <c r="R82" s="190"/>
      <c r="S82" s="190"/>
      <c r="T82" s="190"/>
      <c r="U82" s="191"/>
      <c r="V82" s="191"/>
      <c r="W82" s="191"/>
      <c r="X82" s="191"/>
      <c r="Y82" s="191"/>
      <c r="Z82" s="191"/>
      <c r="AA82" s="191"/>
      <c r="AB82" s="191"/>
      <c r="AC82" s="191"/>
      <c r="AD82" s="191"/>
      <c r="AE82" s="191"/>
      <c r="AF82" s="191"/>
      <c r="AG82" s="191"/>
      <c r="AH82" s="191"/>
      <c r="AI82" s="191"/>
      <c r="AJ82" s="191"/>
      <c r="AK82" s="191"/>
    </row>
    <row r="83" spans="1:37" s="191" customFormat="1" ht="36.75" customHeight="1">
      <c r="A83" s="198">
        <v>74</v>
      </c>
      <c r="B83" s="218" t="s">
        <v>121</v>
      </c>
      <c r="C83" s="195">
        <v>23099.703883999999</v>
      </c>
      <c r="D83" s="195">
        <v>22390.402177</v>
      </c>
      <c r="E83" s="195">
        <v>709.30170699999871</v>
      </c>
      <c r="F83" s="195">
        <v>45490.106060999999</v>
      </c>
      <c r="G83" s="195">
        <v>1149.5198760000001</v>
      </c>
      <c r="H83" s="195">
        <v>2131.6170000000002</v>
      </c>
      <c r="I83" s="195">
        <v>-982.09712400000012</v>
      </c>
      <c r="J83" s="195">
        <v>3281.1368760000005</v>
      </c>
      <c r="K83" s="195">
        <v>3499</v>
      </c>
      <c r="L83" s="195">
        <v>20</v>
      </c>
      <c r="M83" s="195">
        <v>3479</v>
      </c>
      <c r="N83" s="195">
        <v>0</v>
      </c>
      <c r="O83" s="195">
        <v>0</v>
      </c>
      <c r="P83" s="196">
        <v>0</v>
      </c>
      <c r="Q83" s="189"/>
      <c r="R83" s="190"/>
      <c r="S83" s="190"/>
      <c r="T83" s="190"/>
    </row>
    <row r="84" spans="1:37" s="192" customFormat="1" ht="36.75" customHeight="1">
      <c r="A84" s="185">
        <v>75</v>
      </c>
      <c r="B84" s="215" t="s">
        <v>189</v>
      </c>
      <c r="C84" s="187">
        <v>30648.815988999999</v>
      </c>
      <c r="D84" s="187">
        <v>35275.853321000002</v>
      </c>
      <c r="E84" s="187">
        <v>-4627.0373320000035</v>
      </c>
      <c r="F84" s="187">
        <v>65924.669309999997</v>
      </c>
      <c r="G84" s="187">
        <v>3548.150756</v>
      </c>
      <c r="H84" s="187">
        <v>4694.119275</v>
      </c>
      <c r="I84" s="187">
        <v>-1145.968519</v>
      </c>
      <c r="J84" s="187">
        <v>8242.270031</v>
      </c>
      <c r="K84" s="187">
        <v>0</v>
      </c>
      <c r="L84" s="187">
        <v>3023</v>
      </c>
      <c r="M84" s="187">
        <v>-3023</v>
      </c>
      <c r="N84" s="187">
        <v>0</v>
      </c>
      <c r="O84" s="187">
        <v>0</v>
      </c>
      <c r="P84" s="188">
        <v>0</v>
      </c>
      <c r="Q84" s="189"/>
      <c r="R84" s="190"/>
      <c r="S84" s="190"/>
      <c r="T84" s="190"/>
      <c r="U84" s="191"/>
      <c r="V84" s="191"/>
      <c r="W84" s="191"/>
      <c r="X84" s="191"/>
      <c r="Y84" s="191"/>
      <c r="Z84" s="191"/>
      <c r="AA84" s="191"/>
      <c r="AB84" s="191"/>
      <c r="AC84" s="191"/>
      <c r="AD84" s="191"/>
      <c r="AE84" s="191"/>
      <c r="AF84" s="191"/>
      <c r="AG84" s="191"/>
      <c r="AH84" s="191"/>
      <c r="AI84" s="191"/>
      <c r="AJ84" s="191"/>
      <c r="AK84" s="191"/>
    </row>
    <row r="85" spans="1:37" s="191" customFormat="1" ht="36.75" customHeight="1">
      <c r="A85" s="198">
        <v>76</v>
      </c>
      <c r="B85" s="218" t="s">
        <v>356</v>
      </c>
      <c r="C85" s="195">
        <v>61642.195671000001</v>
      </c>
      <c r="D85" s="195">
        <v>61440.676559</v>
      </c>
      <c r="E85" s="195">
        <v>201.51911200000177</v>
      </c>
      <c r="F85" s="195">
        <v>123082.87223000001</v>
      </c>
      <c r="G85" s="195">
        <v>9103.2368499999993</v>
      </c>
      <c r="H85" s="195">
        <v>8775.9912330000006</v>
      </c>
      <c r="I85" s="195">
        <v>327.24561699999867</v>
      </c>
      <c r="J85" s="195">
        <v>17879.228083000002</v>
      </c>
      <c r="K85" s="195">
        <v>4054.8973529999998</v>
      </c>
      <c r="L85" s="195">
        <v>2647.4344179999998</v>
      </c>
      <c r="M85" s="195">
        <v>1407.462935</v>
      </c>
      <c r="N85" s="195">
        <v>0</v>
      </c>
      <c r="O85" s="195">
        <v>37.267043000000001</v>
      </c>
      <c r="P85" s="196">
        <v>-37.267043000000001</v>
      </c>
      <c r="Q85" s="189"/>
      <c r="R85" s="190"/>
      <c r="S85" s="190"/>
      <c r="T85" s="190"/>
    </row>
    <row r="86" spans="1:37" s="192" customFormat="1" ht="36.75" customHeight="1">
      <c r="A86" s="185">
        <v>77</v>
      </c>
      <c r="B86" s="215" t="s">
        <v>194</v>
      </c>
      <c r="C86" s="187">
        <v>182814.24458100001</v>
      </c>
      <c r="D86" s="187">
        <v>137916.698534</v>
      </c>
      <c r="E86" s="187">
        <v>44897.546047000011</v>
      </c>
      <c r="F86" s="187">
        <v>320730.94311500003</v>
      </c>
      <c r="G86" s="187">
        <v>20626.195330999999</v>
      </c>
      <c r="H86" s="187">
        <v>22411.546582999999</v>
      </c>
      <c r="I86" s="187">
        <v>-1785.3512520000004</v>
      </c>
      <c r="J86" s="187">
        <v>43037.741913999998</v>
      </c>
      <c r="K86" s="187">
        <v>62686</v>
      </c>
      <c r="L86" s="187">
        <v>22898</v>
      </c>
      <c r="M86" s="187">
        <v>39788</v>
      </c>
      <c r="N86" s="187">
        <v>7816</v>
      </c>
      <c r="O86" s="187">
        <v>1815</v>
      </c>
      <c r="P86" s="188">
        <v>6001</v>
      </c>
      <c r="Q86" s="189"/>
      <c r="R86" s="190"/>
      <c r="S86" s="190"/>
      <c r="T86" s="190"/>
      <c r="U86" s="191"/>
      <c r="V86" s="191"/>
      <c r="W86" s="191"/>
      <c r="X86" s="191"/>
      <c r="Y86" s="191"/>
      <c r="Z86" s="191"/>
      <c r="AA86" s="191"/>
      <c r="AB86" s="191"/>
      <c r="AC86" s="191"/>
      <c r="AD86" s="191"/>
      <c r="AE86" s="191"/>
      <c r="AF86" s="191"/>
      <c r="AG86" s="191"/>
      <c r="AH86" s="191"/>
      <c r="AI86" s="191"/>
      <c r="AJ86" s="191"/>
      <c r="AK86" s="191"/>
    </row>
    <row r="87" spans="1:37" s="191" customFormat="1" ht="36.75" customHeight="1">
      <c r="A87" s="198">
        <v>78</v>
      </c>
      <c r="B87" s="218" t="s">
        <v>177</v>
      </c>
      <c r="C87" s="195">
        <v>23475.374986999999</v>
      </c>
      <c r="D87" s="195">
        <v>25331.999134999998</v>
      </c>
      <c r="E87" s="195">
        <v>-1856.624147999999</v>
      </c>
      <c r="F87" s="195">
        <v>48807.374121999994</v>
      </c>
      <c r="G87" s="195">
        <v>4753.2586929999998</v>
      </c>
      <c r="H87" s="195">
        <v>5058.663485</v>
      </c>
      <c r="I87" s="195">
        <v>-305.40479200000027</v>
      </c>
      <c r="J87" s="195">
        <v>9811.9221780000007</v>
      </c>
      <c r="K87" s="195">
        <v>0</v>
      </c>
      <c r="L87" s="195">
        <v>5976</v>
      </c>
      <c r="M87" s="195">
        <v>-5976</v>
      </c>
      <c r="N87" s="195">
        <v>0</v>
      </c>
      <c r="O87" s="195">
        <v>0</v>
      </c>
      <c r="P87" s="196">
        <v>0</v>
      </c>
      <c r="Q87" s="189"/>
      <c r="R87" s="190"/>
      <c r="S87" s="190"/>
      <c r="T87" s="190"/>
    </row>
    <row r="88" spans="1:37" s="192" customFormat="1" ht="36.75" customHeight="1">
      <c r="A88" s="185">
        <v>79</v>
      </c>
      <c r="B88" s="215" t="s">
        <v>205</v>
      </c>
      <c r="C88" s="187">
        <v>44184.174309000002</v>
      </c>
      <c r="D88" s="187">
        <v>44275.213672999998</v>
      </c>
      <c r="E88" s="187">
        <v>-91.039363999996567</v>
      </c>
      <c r="F88" s="187">
        <v>88459.387982</v>
      </c>
      <c r="G88" s="187">
        <v>2206.491</v>
      </c>
      <c r="H88" s="187">
        <v>3120.15497</v>
      </c>
      <c r="I88" s="187">
        <v>-913.66397000000006</v>
      </c>
      <c r="J88" s="187">
        <v>5326.6459699999996</v>
      </c>
      <c r="K88" s="187">
        <v>70</v>
      </c>
      <c r="L88" s="187">
        <v>130</v>
      </c>
      <c r="M88" s="187">
        <v>-60</v>
      </c>
      <c r="N88" s="187">
        <v>0</v>
      </c>
      <c r="O88" s="187">
        <v>0</v>
      </c>
      <c r="P88" s="188">
        <v>0</v>
      </c>
      <c r="Q88" s="189"/>
      <c r="R88" s="190"/>
      <c r="S88" s="190"/>
      <c r="T88" s="190"/>
      <c r="U88" s="191"/>
      <c r="V88" s="191"/>
      <c r="W88" s="191"/>
      <c r="X88" s="191"/>
      <c r="Y88" s="191"/>
      <c r="Z88" s="191"/>
      <c r="AA88" s="191"/>
      <c r="AB88" s="191"/>
      <c r="AC88" s="191"/>
      <c r="AD88" s="191"/>
      <c r="AE88" s="191"/>
      <c r="AF88" s="191"/>
      <c r="AG88" s="191"/>
      <c r="AH88" s="191"/>
      <c r="AI88" s="191"/>
      <c r="AJ88" s="191"/>
      <c r="AK88" s="191"/>
    </row>
    <row r="89" spans="1:37" s="191" customFormat="1" ht="36.75" customHeight="1">
      <c r="A89" s="198">
        <v>80</v>
      </c>
      <c r="B89" s="218" t="s">
        <v>207</v>
      </c>
      <c r="C89" s="195">
        <v>100922.436795</v>
      </c>
      <c r="D89" s="195">
        <v>103901.828981</v>
      </c>
      <c r="E89" s="195">
        <v>-2979.3921859999973</v>
      </c>
      <c r="F89" s="195">
        <v>204824.26577599999</v>
      </c>
      <c r="G89" s="195">
        <v>13519.297452000001</v>
      </c>
      <c r="H89" s="195">
        <v>16363.124191999999</v>
      </c>
      <c r="I89" s="195">
        <v>-2843.8267399999986</v>
      </c>
      <c r="J89" s="195">
        <v>29882.421644000002</v>
      </c>
      <c r="K89" s="195">
        <v>3528</v>
      </c>
      <c r="L89" s="195">
        <v>1899</v>
      </c>
      <c r="M89" s="195">
        <v>1629</v>
      </c>
      <c r="N89" s="195">
        <v>381</v>
      </c>
      <c r="O89" s="195">
        <v>0</v>
      </c>
      <c r="P89" s="196">
        <v>381</v>
      </c>
      <c r="Q89" s="189"/>
      <c r="R89" s="190"/>
      <c r="S89" s="190"/>
      <c r="T89" s="190"/>
    </row>
    <row r="90" spans="1:37" s="192" customFormat="1" ht="36.75" customHeight="1">
      <c r="A90" s="185">
        <v>81</v>
      </c>
      <c r="B90" s="215" t="s">
        <v>126</v>
      </c>
      <c r="C90" s="187">
        <v>54949.910193000003</v>
      </c>
      <c r="D90" s="187">
        <v>52709.003665999997</v>
      </c>
      <c r="E90" s="187">
        <v>2240.9065270000065</v>
      </c>
      <c r="F90" s="187">
        <v>107658.91385899999</v>
      </c>
      <c r="G90" s="187">
        <v>12651.323480999999</v>
      </c>
      <c r="H90" s="187">
        <v>11768.237852</v>
      </c>
      <c r="I90" s="187">
        <v>883.08562899999924</v>
      </c>
      <c r="J90" s="187">
        <v>24419.561332999998</v>
      </c>
      <c r="K90" s="187">
        <v>582</v>
      </c>
      <c r="L90" s="187">
        <v>2760</v>
      </c>
      <c r="M90" s="187">
        <v>-2178</v>
      </c>
      <c r="N90" s="187">
        <v>0</v>
      </c>
      <c r="O90" s="187">
        <v>138</v>
      </c>
      <c r="P90" s="188">
        <v>-138</v>
      </c>
      <c r="Q90" s="189"/>
      <c r="R90" s="190"/>
      <c r="S90" s="190"/>
      <c r="T90" s="190"/>
      <c r="U90" s="191"/>
      <c r="V90" s="191"/>
      <c r="W90" s="191"/>
      <c r="X90" s="191"/>
      <c r="Y90" s="191"/>
      <c r="Z90" s="191"/>
      <c r="AA90" s="191"/>
      <c r="AB90" s="191"/>
      <c r="AC90" s="191"/>
      <c r="AD90" s="191"/>
      <c r="AE90" s="191"/>
      <c r="AF90" s="191"/>
      <c r="AG90" s="191"/>
      <c r="AH90" s="191"/>
      <c r="AI90" s="191"/>
      <c r="AJ90" s="191"/>
      <c r="AK90" s="191"/>
    </row>
    <row r="91" spans="1:37" s="191" customFormat="1" ht="36.75" customHeight="1">
      <c r="A91" s="198">
        <v>82</v>
      </c>
      <c r="B91" s="218" t="s">
        <v>210</v>
      </c>
      <c r="C91" s="195">
        <v>16385.837038999998</v>
      </c>
      <c r="D91" s="195">
        <v>13813.742308999999</v>
      </c>
      <c r="E91" s="195">
        <v>2572.0947299999989</v>
      </c>
      <c r="F91" s="195">
        <v>30199.579347999999</v>
      </c>
      <c r="G91" s="195">
        <v>1946.3224520000001</v>
      </c>
      <c r="H91" s="195">
        <v>834.73190999999997</v>
      </c>
      <c r="I91" s="195">
        <v>1111.5905420000001</v>
      </c>
      <c r="J91" s="195">
        <v>2781.0543619999999</v>
      </c>
      <c r="K91" s="195">
        <v>0</v>
      </c>
      <c r="L91" s="195">
        <v>57</v>
      </c>
      <c r="M91" s="195">
        <v>-57</v>
      </c>
      <c r="N91" s="195">
        <v>0</v>
      </c>
      <c r="O91" s="195">
        <v>0</v>
      </c>
      <c r="P91" s="196">
        <v>0</v>
      </c>
      <c r="Q91" s="189"/>
      <c r="R91" s="190"/>
      <c r="S91" s="190"/>
      <c r="T91" s="190"/>
    </row>
    <row r="92" spans="1:37" s="192" customFormat="1" ht="36.75" customHeight="1">
      <c r="A92" s="185">
        <v>83</v>
      </c>
      <c r="B92" s="215" t="s">
        <v>213</v>
      </c>
      <c r="C92" s="187">
        <v>72444.661007999995</v>
      </c>
      <c r="D92" s="187">
        <v>81320.920373000001</v>
      </c>
      <c r="E92" s="187">
        <v>-8876.2593650000053</v>
      </c>
      <c r="F92" s="187">
        <v>153765.581381</v>
      </c>
      <c r="G92" s="187">
        <v>4969.060305</v>
      </c>
      <c r="H92" s="187">
        <v>4408.4047520000004</v>
      </c>
      <c r="I92" s="187">
        <v>560.6555529999996</v>
      </c>
      <c r="J92" s="187">
        <v>9377.4650570000013</v>
      </c>
      <c r="K92" s="187">
        <v>4867</v>
      </c>
      <c r="L92" s="187">
        <v>19098</v>
      </c>
      <c r="M92" s="187">
        <v>-14231</v>
      </c>
      <c r="N92" s="187">
        <v>0</v>
      </c>
      <c r="O92" s="187">
        <v>0</v>
      </c>
      <c r="P92" s="188">
        <v>0</v>
      </c>
      <c r="Q92" s="189"/>
      <c r="R92" s="190"/>
      <c r="S92" s="190"/>
      <c r="T92" s="190"/>
      <c r="U92" s="191"/>
      <c r="V92" s="191"/>
      <c r="W92" s="191"/>
      <c r="X92" s="191"/>
      <c r="Y92" s="191"/>
      <c r="Z92" s="191"/>
      <c r="AA92" s="191"/>
      <c r="AB92" s="191"/>
      <c r="AC92" s="191"/>
      <c r="AD92" s="191"/>
      <c r="AE92" s="191"/>
      <c r="AF92" s="191"/>
      <c r="AG92" s="191"/>
      <c r="AH92" s="191"/>
      <c r="AI92" s="191"/>
      <c r="AJ92" s="191"/>
      <c r="AK92" s="191"/>
    </row>
    <row r="93" spans="1:37" s="191" customFormat="1" ht="36.75" customHeight="1">
      <c r="A93" s="198">
        <v>84</v>
      </c>
      <c r="B93" s="218" t="s">
        <v>216</v>
      </c>
      <c r="C93" s="195">
        <v>53623.336481999999</v>
      </c>
      <c r="D93" s="195">
        <v>51885.202123000003</v>
      </c>
      <c r="E93" s="195">
        <v>1738.134358999996</v>
      </c>
      <c r="F93" s="195">
        <v>105508.53860500001</v>
      </c>
      <c r="G93" s="195">
        <v>12095.089626000001</v>
      </c>
      <c r="H93" s="195">
        <v>12051.353781</v>
      </c>
      <c r="I93" s="195">
        <v>43.735845000001063</v>
      </c>
      <c r="J93" s="195">
        <v>24146.443406999999</v>
      </c>
      <c r="K93" s="195">
        <v>13.963380000000001</v>
      </c>
      <c r="L93" s="195">
        <v>391.94722000000002</v>
      </c>
      <c r="M93" s="195">
        <v>-377.98383999999999</v>
      </c>
      <c r="N93" s="195">
        <v>0</v>
      </c>
      <c r="O93" s="195">
        <v>0</v>
      </c>
      <c r="P93" s="196">
        <v>0</v>
      </c>
      <c r="Q93" s="189"/>
      <c r="R93" s="190"/>
      <c r="S93" s="190"/>
      <c r="T93" s="190"/>
    </row>
    <row r="94" spans="1:37" s="192" customFormat="1" ht="36.75" customHeight="1">
      <c r="A94" s="185">
        <v>85</v>
      </c>
      <c r="B94" s="215" t="s">
        <v>218</v>
      </c>
      <c r="C94" s="187">
        <v>116098.859352</v>
      </c>
      <c r="D94" s="187">
        <v>100192.360239</v>
      </c>
      <c r="E94" s="187">
        <v>15906.499112999998</v>
      </c>
      <c r="F94" s="187">
        <v>216291.219591</v>
      </c>
      <c r="G94" s="187">
        <v>18450.612424999999</v>
      </c>
      <c r="H94" s="187">
        <v>11463.624915</v>
      </c>
      <c r="I94" s="187">
        <v>6986.987509999999</v>
      </c>
      <c r="J94" s="187">
        <v>29914.23734</v>
      </c>
      <c r="K94" s="187">
        <v>14501.182183000001</v>
      </c>
      <c r="L94" s="187">
        <v>1098.8561790000001</v>
      </c>
      <c r="M94" s="187">
        <v>13402.326004</v>
      </c>
      <c r="N94" s="187">
        <v>5638.8508750000001</v>
      </c>
      <c r="O94" s="187">
        <v>0</v>
      </c>
      <c r="P94" s="188">
        <v>5638.8508750000001</v>
      </c>
      <c r="Q94" s="189"/>
      <c r="R94" s="190"/>
      <c r="S94" s="190"/>
      <c r="T94" s="190"/>
      <c r="U94" s="191"/>
      <c r="V94" s="191"/>
      <c r="W94" s="191"/>
      <c r="X94" s="191"/>
      <c r="Y94" s="191"/>
      <c r="Z94" s="191"/>
      <c r="AA94" s="191"/>
      <c r="AB94" s="191"/>
      <c r="AC94" s="191"/>
      <c r="AD94" s="191"/>
      <c r="AE94" s="191"/>
      <c r="AF94" s="191"/>
      <c r="AG94" s="191"/>
      <c r="AH94" s="191"/>
      <c r="AI94" s="191"/>
      <c r="AJ94" s="191"/>
      <c r="AK94" s="191"/>
    </row>
    <row r="95" spans="1:37" s="191" customFormat="1" ht="36.75" customHeight="1">
      <c r="A95" s="198">
        <v>86</v>
      </c>
      <c r="B95" s="218" t="s">
        <v>223</v>
      </c>
      <c r="C95" s="195">
        <v>49413.374900000003</v>
      </c>
      <c r="D95" s="195">
        <v>25477.668417000001</v>
      </c>
      <c r="E95" s="195">
        <v>23935.706483000002</v>
      </c>
      <c r="F95" s="195">
        <v>74891.043317000003</v>
      </c>
      <c r="G95" s="195">
        <v>7700.4395139999997</v>
      </c>
      <c r="H95" s="195">
        <v>5075.5018769999997</v>
      </c>
      <c r="I95" s="195">
        <v>2624.937637</v>
      </c>
      <c r="J95" s="195">
        <v>12775.941391</v>
      </c>
      <c r="K95" s="195">
        <v>35835.684212</v>
      </c>
      <c r="L95" s="195">
        <v>9935.4398799999999</v>
      </c>
      <c r="M95" s="195">
        <v>25900.244332000002</v>
      </c>
      <c r="N95" s="195">
        <v>3445.0769540000001</v>
      </c>
      <c r="O95" s="195">
        <v>392.71112499999998</v>
      </c>
      <c r="P95" s="196">
        <v>3052.3658290000003</v>
      </c>
      <c r="Q95" s="189"/>
      <c r="R95" s="190"/>
      <c r="S95" s="190"/>
      <c r="T95" s="190"/>
    </row>
    <row r="96" spans="1:37" s="192" customFormat="1" ht="36.75" customHeight="1">
      <c r="A96" s="185">
        <v>87</v>
      </c>
      <c r="B96" s="215" t="s">
        <v>225</v>
      </c>
      <c r="C96" s="187">
        <v>91773.394211999999</v>
      </c>
      <c r="D96" s="187">
        <v>72970.098081999997</v>
      </c>
      <c r="E96" s="187">
        <v>18803.296130000002</v>
      </c>
      <c r="F96" s="187">
        <v>164743.492294</v>
      </c>
      <c r="G96" s="187">
        <v>22424.148095</v>
      </c>
      <c r="H96" s="187">
        <v>18357.587722</v>
      </c>
      <c r="I96" s="187">
        <v>4066.5603730000003</v>
      </c>
      <c r="J96" s="187">
        <v>40781.735817000001</v>
      </c>
      <c r="K96" s="187">
        <v>30268.203718000001</v>
      </c>
      <c r="L96" s="187">
        <v>8262.3582490000008</v>
      </c>
      <c r="M96" s="187">
        <v>22005.845469</v>
      </c>
      <c r="N96" s="187">
        <v>9790.9800670000004</v>
      </c>
      <c r="O96" s="187">
        <v>721.69625399999995</v>
      </c>
      <c r="P96" s="188">
        <v>9069.283813</v>
      </c>
      <c r="Q96" s="189"/>
      <c r="R96" s="190"/>
      <c r="S96" s="190"/>
      <c r="T96" s="190"/>
      <c r="U96" s="191"/>
      <c r="V96" s="191"/>
      <c r="W96" s="191"/>
      <c r="X96" s="191"/>
      <c r="Y96" s="191"/>
      <c r="Z96" s="191"/>
      <c r="AA96" s="191"/>
      <c r="AB96" s="191"/>
      <c r="AC96" s="191"/>
      <c r="AD96" s="191"/>
      <c r="AE96" s="191"/>
      <c r="AF96" s="191"/>
      <c r="AG96" s="191"/>
      <c r="AH96" s="191"/>
      <c r="AI96" s="191"/>
      <c r="AJ96" s="191"/>
      <c r="AK96" s="191"/>
    </row>
    <row r="97" spans="1:49" s="191" customFormat="1" ht="36.75" customHeight="1">
      <c r="A97" s="198">
        <v>88</v>
      </c>
      <c r="B97" s="218" t="s">
        <v>238</v>
      </c>
      <c r="C97" s="195">
        <v>52930.615759</v>
      </c>
      <c r="D97" s="195">
        <v>42427.937719000001</v>
      </c>
      <c r="E97" s="195">
        <v>10502.678039999999</v>
      </c>
      <c r="F97" s="195">
        <v>95358.553478000002</v>
      </c>
      <c r="G97" s="195">
        <v>9294.113985</v>
      </c>
      <c r="H97" s="195">
        <v>3214.15</v>
      </c>
      <c r="I97" s="195">
        <v>6079.9639850000003</v>
      </c>
      <c r="J97" s="195">
        <v>12508.263985</v>
      </c>
      <c r="K97" s="195">
        <v>16631</v>
      </c>
      <c r="L97" s="195">
        <v>9757</v>
      </c>
      <c r="M97" s="195">
        <v>6874</v>
      </c>
      <c r="N97" s="195">
        <v>3944</v>
      </c>
      <c r="O97" s="195">
        <v>2782</v>
      </c>
      <c r="P97" s="196">
        <v>1162</v>
      </c>
      <c r="Q97" s="189"/>
      <c r="R97" s="190"/>
      <c r="S97" s="190"/>
      <c r="T97" s="190"/>
    </row>
    <row r="98" spans="1:49" s="192" customFormat="1" ht="36.75" customHeight="1">
      <c r="A98" s="185">
        <v>89</v>
      </c>
      <c r="B98" s="215" t="s">
        <v>222</v>
      </c>
      <c r="C98" s="187">
        <v>111584.950448</v>
      </c>
      <c r="D98" s="187">
        <v>83608.829308999993</v>
      </c>
      <c r="E98" s="187">
        <v>27976.12113900001</v>
      </c>
      <c r="F98" s="187">
        <v>195193.77975699998</v>
      </c>
      <c r="G98" s="187">
        <v>17873.894660000002</v>
      </c>
      <c r="H98" s="187">
        <v>12251.487932</v>
      </c>
      <c r="I98" s="187">
        <v>5622.4067280000017</v>
      </c>
      <c r="J98" s="187">
        <v>30125.382592000002</v>
      </c>
      <c r="K98" s="187">
        <v>25465.679626000001</v>
      </c>
      <c r="L98" s="187">
        <v>955.53575499999999</v>
      </c>
      <c r="M98" s="187">
        <v>24510.143871</v>
      </c>
      <c r="N98" s="187">
        <v>5992.453536</v>
      </c>
      <c r="O98" s="187">
        <v>264.00403</v>
      </c>
      <c r="P98" s="188">
        <v>5728.4495059999999</v>
      </c>
      <c r="Q98" s="189"/>
      <c r="R98" s="190"/>
      <c r="S98" s="190"/>
      <c r="T98" s="190"/>
      <c r="U98" s="191"/>
      <c r="V98" s="191"/>
      <c r="W98" s="191"/>
      <c r="X98" s="191"/>
      <c r="Y98" s="191"/>
      <c r="Z98" s="191"/>
      <c r="AA98" s="191"/>
      <c r="AB98" s="191"/>
      <c r="AC98" s="191"/>
      <c r="AD98" s="191"/>
      <c r="AE98" s="191"/>
      <c r="AF98" s="191"/>
      <c r="AG98" s="191"/>
      <c r="AH98" s="191"/>
      <c r="AI98" s="191"/>
      <c r="AJ98" s="191"/>
      <c r="AK98" s="191"/>
    </row>
    <row r="99" spans="1:49" s="191" customFormat="1" ht="36.75" customHeight="1">
      <c r="A99" s="198">
        <v>90</v>
      </c>
      <c r="B99" s="218" t="s">
        <v>244</v>
      </c>
      <c r="C99" s="195">
        <v>33454.280654000002</v>
      </c>
      <c r="D99" s="195">
        <v>28959.091227000001</v>
      </c>
      <c r="E99" s="195">
        <v>4495.1894270000012</v>
      </c>
      <c r="F99" s="195">
        <v>62413.371880999999</v>
      </c>
      <c r="G99" s="195">
        <v>6568.5561189999999</v>
      </c>
      <c r="H99" s="195">
        <v>5614.1473880000003</v>
      </c>
      <c r="I99" s="195">
        <v>954.40873099999953</v>
      </c>
      <c r="J99" s="195">
        <v>12182.703507</v>
      </c>
      <c r="K99" s="195">
        <v>9330</v>
      </c>
      <c r="L99" s="195">
        <v>5358</v>
      </c>
      <c r="M99" s="195">
        <v>3972</v>
      </c>
      <c r="N99" s="195">
        <v>107</v>
      </c>
      <c r="O99" s="195">
        <v>302</v>
      </c>
      <c r="P99" s="196">
        <v>-195</v>
      </c>
      <c r="Q99" s="189"/>
      <c r="R99" s="190"/>
      <c r="S99" s="190"/>
      <c r="T99" s="190"/>
    </row>
    <row r="100" spans="1:49" s="192" customFormat="1" ht="36.75" customHeight="1">
      <c r="A100" s="185">
        <v>91</v>
      </c>
      <c r="B100" s="219" t="s">
        <v>251</v>
      </c>
      <c r="C100" s="187">
        <v>59912.368764999999</v>
      </c>
      <c r="D100" s="187">
        <v>13382.274289999999</v>
      </c>
      <c r="E100" s="187">
        <v>46530.094474999998</v>
      </c>
      <c r="F100" s="187">
        <v>73294.643054999993</v>
      </c>
      <c r="G100" s="187">
        <v>5398.9062050000002</v>
      </c>
      <c r="H100" s="187">
        <v>4299.1020060000001</v>
      </c>
      <c r="I100" s="187">
        <v>1099.8041990000002</v>
      </c>
      <c r="J100" s="187">
        <v>9698.0082110000003</v>
      </c>
      <c r="K100" s="187">
        <v>54788.324508999998</v>
      </c>
      <c r="L100" s="187">
        <v>4522.3710419999998</v>
      </c>
      <c r="M100" s="187">
        <v>50265.953466999999</v>
      </c>
      <c r="N100" s="187">
        <v>1144.4374519999999</v>
      </c>
      <c r="O100" s="187">
        <v>548.53564700000004</v>
      </c>
      <c r="P100" s="188">
        <v>595.90180499999985</v>
      </c>
      <c r="Q100" s="189"/>
      <c r="R100" s="190"/>
      <c r="S100" s="190"/>
      <c r="T100" s="190"/>
      <c r="U100" s="191"/>
      <c r="V100" s="191"/>
      <c r="W100" s="191"/>
      <c r="X100" s="191"/>
      <c r="Y100" s="191"/>
      <c r="Z100" s="191"/>
      <c r="AA100" s="191"/>
      <c r="AB100" s="191"/>
      <c r="AC100" s="191"/>
      <c r="AD100" s="191"/>
      <c r="AE100" s="191"/>
      <c r="AF100" s="191"/>
      <c r="AG100" s="191"/>
      <c r="AH100" s="191"/>
      <c r="AI100" s="191"/>
      <c r="AJ100" s="191"/>
      <c r="AK100" s="191"/>
    </row>
    <row r="101" spans="1:49" s="191" customFormat="1" ht="36.75" customHeight="1">
      <c r="A101" s="198">
        <v>92</v>
      </c>
      <c r="B101" s="217" t="s">
        <v>264</v>
      </c>
      <c r="C101" s="195">
        <v>8295.4959689999996</v>
      </c>
      <c r="D101" s="195">
        <v>2180.0409869999999</v>
      </c>
      <c r="E101" s="195">
        <v>6115.4549819999993</v>
      </c>
      <c r="F101" s="195">
        <v>10475.536956</v>
      </c>
      <c r="G101" s="195">
        <v>8295.4959689999996</v>
      </c>
      <c r="H101" s="195">
        <v>2180.0409869999999</v>
      </c>
      <c r="I101" s="195">
        <v>6115.4549819999993</v>
      </c>
      <c r="J101" s="195">
        <v>10475.536956</v>
      </c>
      <c r="K101" s="195">
        <v>9269</v>
      </c>
      <c r="L101" s="195">
        <v>0</v>
      </c>
      <c r="M101" s="195">
        <v>9269</v>
      </c>
      <c r="N101" s="195">
        <v>5249</v>
      </c>
      <c r="O101" s="195">
        <v>0</v>
      </c>
      <c r="P101" s="196">
        <v>5249</v>
      </c>
      <c r="Q101" s="189"/>
      <c r="R101" s="190"/>
      <c r="S101" s="190"/>
      <c r="T101" s="190"/>
    </row>
    <row r="102" spans="1:49" s="192" customFormat="1" ht="36.75" customHeight="1">
      <c r="A102" s="185">
        <v>93</v>
      </c>
      <c r="B102" s="219" t="s">
        <v>268</v>
      </c>
      <c r="C102" s="187">
        <v>10540.578678</v>
      </c>
      <c r="D102" s="187">
        <v>1643.2366850000001</v>
      </c>
      <c r="E102" s="187">
        <v>8897.341993</v>
      </c>
      <c r="F102" s="187">
        <v>12183.815363</v>
      </c>
      <c r="G102" s="187">
        <v>10540.578678</v>
      </c>
      <c r="H102" s="187">
        <v>1643.2366850000001</v>
      </c>
      <c r="I102" s="187">
        <v>8897.341993</v>
      </c>
      <c r="J102" s="187">
        <v>12183.815363</v>
      </c>
      <c r="K102" s="187">
        <v>8060.7722430000003</v>
      </c>
      <c r="L102" s="187">
        <v>0</v>
      </c>
      <c r="M102" s="187">
        <v>8060.7722430000003</v>
      </c>
      <c r="N102" s="187">
        <v>8060.7722430000003</v>
      </c>
      <c r="O102" s="187">
        <v>0</v>
      </c>
      <c r="P102" s="188">
        <v>8060.7722430000003</v>
      </c>
      <c r="Q102" s="189"/>
      <c r="R102" s="190"/>
      <c r="S102" s="190"/>
      <c r="T102" s="190"/>
      <c r="U102" s="191"/>
      <c r="V102" s="191"/>
      <c r="W102" s="191"/>
      <c r="X102" s="191"/>
      <c r="Y102" s="191"/>
      <c r="Z102" s="191"/>
      <c r="AA102" s="191"/>
      <c r="AB102" s="191"/>
      <c r="AC102" s="191"/>
      <c r="AD102" s="191"/>
      <c r="AE102" s="191"/>
      <c r="AF102" s="191"/>
      <c r="AG102" s="191"/>
      <c r="AH102" s="191"/>
      <c r="AI102" s="191"/>
      <c r="AJ102" s="191"/>
      <c r="AK102" s="191"/>
    </row>
    <row r="103" spans="1:49" s="214" customFormat="1" ht="36.75" customHeight="1">
      <c r="A103" s="220" t="s">
        <v>357</v>
      </c>
      <c r="B103" s="221"/>
      <c r="C103" s="210">
        <v>4786208</v>
      </c>
      <c r="D103" s="210">
        <v>4306864</v>
      </c>
      <c r="E103" s="210">
        <v>479344</v>
      </c>
      <c r="F103" s="210">
        <v>9093072</v>
      </c>
      <c r="G103" s="210">
        <v>626726</v>
      </c>
      <c r="H103" s="210">
        <v>511114</v>
      </c>
      <c r="I103" s="210">
        <v>115612</v>
      </c>
      <c r="J103" s="210">
        <v>1137841</v>
      </c>
      <c r="K103" s="210">
        <v>907723</v>
      </c>
      <c r="L103" s="210">
        <v>480820</v>
      </c>
      <c r="M103" s="210">
        <v>426903</v>
      </c>
      <c r="N103" s="210">
        <v>219804</v>
      </c>
      <c r="O103" s="210">
        <v>58225</v>
      </c>
      <c r="P103" s="211">
        <v>161579</v>
      </c>
      <c r="Q103" s="212"/>
      <c r="R103" s="213"/>
      <c r="S103" s="213"/>
      <c r="T103" s="213"/>
      <c r="U103" s="213"/>
      <c r="V103" s="213"/>
      <c r="W103" s="213"/>
      <c r="X103" s="213"/>
      <c r="Y103" s="213"/>
      <c r="Z103" s="213"/>
      <c r="AA103" s="213"/>
      <c r="AB103" s="213"/>
      <c r="AC103" s="213"/>
      <c r="AD103" s="213"/>
      <c r="AE103" s="213"/>
      <c r="AF103" s="213"/>
      <c r="AG103" s="213"/>
      <c r="AH103" s="213"/>
      <c r="AI103" s="213"/>
      <c r="AJ103" s="213"/>
      <c r="AK103" s="213"/>
      <c r="AL103" s="213"/>
      <c r="AM103" s="213"/>
      <c r="AN103" s="213"/>
      <c r="AO103" s="213"/>
      <c r="AP103" s="213"/>
      <c r="AQ103" s="213"/>
      <c r="AR103" s="213"/>
      <c r="AS103" s="213"/>
      <c r="AT103" s="213"/>
      <c r="AU103" s="213"/>
      <c r="AV103" s="213"/>
      <c r="AW103" s="213"/>
    </row>
    <row r="104" spans="1:49" s="214" customFormat="1" ht="36.75" customHeight="1" thickBot="1">
      <c r="A104" s="222" t="s">
        <v>358</v>
      </c>
      <c r="B104" s="223"/>
      <c r="C104" s="224">
        <v>8914331.7114970013</v>
      </c>
      <c r="D104" s="224">
        <v>8251369.2558549996</v>
      </c>
      <c r="E104" s="224">
        <v>662962.45564200031</v>
      </c>
      <c r="F104" s="224">
        <v>17165700.967351999</v>
      </c>
      <c r="G104" s="224">
        <v>1237125.6145250001</v>
      </c>
      <c r="H104" s="224">
        <v>921055.6274590001</v>
      </c>
      <c r="I104" s="224">
        <v>316069.987066</v>
      </c>
      <c r="J104" s="224">
        <v>2158181.2419840004</v>
      </c>
      <c r="K104" s="224">
        <v>34418615.977706999</v>
      </c>
      <c r="L104" s="224">
        <v>25556592.509456001</v>
      </c>
      <c r="M104" s="224">
        <v>8862023.4682510011</v>
      </c>
      <c r="N104" s="224">
        <v>2792893.1237520003</v>
      </c>
      <c r="O104" s="224">
        <v>2061273.8050799996</v>
      </c>
      <c r="P104" s="225">
        <v>730132.69732300006</v>
      </c>
      <c r="Q104" s="212"/>
      <c r="R104" s="213"/>
      <c r="S104" s="213"/>
      <c r="T104" s="213"/>
      <c r="U104" s="213"/>
      <c r="V104" s="213"/>
      <c r="W104" s="213"/>
      <c r="X104" s="213"/>
      <c r="Y104" s="213"/>
      <c r="Z104" s="213"/>
      <c r="AA104" s="213"/>
      <c r="AB104" s="213"/>
      <c r="AC104" s="213"/>
      <c r="AD104" s="213"/>
      <c r="AE104" s="213"/>
      <c r="AF104" s="213"/>
      <c r="AG104" s="213"/>
      <c r="AH104" s="213"/>
      <c r="AI104" s="213"/>
      <c r="AJ104" s="213"/>
      <c r="AK104" s="213"/>
      <c r="AL104" s="213"/>
      <c r="AM104" s="213"/>
      <c r="AN104" s="213"/>
      <c r="AO104" s="213"/>
      <c r="AP104" s="213"/>
      <c r="AQ104" s="213"/>
      <c r="AR104" s="213"/>
      <c r="AS104" s="213"/>
      <c r="AT104" s="213"/>
      <c r="AU104" s="213"/>
      <c r="AV104" s="213"/>
      <c r="AW104" s="213"/>
    </row>
    <row r="105" spans="1:49" ht="22.5">
      <c r="B105" s="226" t="s">
        <v>362</v>
      </c>
      <c r="C105" s="109"/>
      <c r="D105" s="109"/>
      <c r="E105" s="109"/>
      <c r="F105" s="109"/>
      <c r="G105" s="109"/>
      <c r="H105" s="109"/>
      <c r="I105" s="109"/>
      <c r="J105" s="109"/>
      <c r="K105" s="109"/>
      <c r="L105" s="109"/>
    </row>
  </sheetData>
  <sortState ref="A49:P101">
    <sortCondition descending="1" ref="C49:C101"/>
  </sortState>
  <mergeCells count="13">
    <mergeCell ref="A32:B32"/>
    <mergeCell ref="A40:B40"/>
    <mergeCell ref="A47:B47"/>
    <mergeCell ref="A49:B49"/>
    <mergeCell ref="A2:P2"/>
    <mergeCell ref="A3:A5"/>
    <mergeCell ref="B3:B5"/>
    <mergeCell ref="C3:J3"/>
    <mergeCell ref="K3:P3"/>
    <mergeCell ref="C4:F4"/>
    <mergeCell ref="G4:J4"/>
    <mergeCell ref="K4:M4"/>
    <mergeCell ref="N4:P4"/>
  </mergeCells>
  <printOptions horizontalCentered="1"/>
  <pageMargins left="0" right="0" top="0" bottom="0" header="0" footer="0"/>
  <pageSetup paperSize="9" scale="38" fitToHeight="2" orientation="portrait" r:id="rId1"/>
</worksheet>
</file>

<file path=xl/worksheets/sheet4.xml><?xml version="1.0" encoding="utf-8"?>
<worksheet xmlns="http://schemas.openxmlformats.org/spreadsheetml/2006/main" xmlns:r="http://schemas.openxmlformats.org/officeDocument/2006/relationships">
  <sheetPr>
    <pageSetUpPr fitToPage="1"/>
  </sheetPr>
  <dimension ref="A1:AL116"/>
  <sheetViews>
    <sheetView rightToLeft="1" tabSelected="1" zoomScale="90" zoomScaleNormal="90" workbookViewId="0">
      <selection activeCell="G10" sqref="G10"/>
    </sheetView>
  </sheetViews>
  <sheetFormatPr defaultRowHeight="14.25"/>
  <cols>
    <col min="1" max="1" width="4" bestFit="1" customWidth="1"/>
    <col min="2" max="2" width="43.625" customWidth="1"/>
    <col min="3" max="5" width="9" hidden="1" customWidth="1"/>
    <col min="6" max="6" width="19" customWidth="1"/>
    <col min="7" max="7" width="18.75" customWidth="1"/>
    <col min="8" max="8" width="18.875" style="75" customWidth="1"/>
    <col min="9" max="9" width="15.875" style="68" customWidth="1"/>
    <col min="10" max="10" width="16.5" style="68" customWidth="1"/>
    <col min="11" max="11" width="16.375" customWidth="1"/>
    <col min="12" max="12" width="17.625" customWidth="1"/>
    <col min="13" max="13" width="19.75" customWidth="1"/>
    <col min="14" max="14" width="9" style="76"/>
    <col min="15" max="38" width="9" style="5"/>
    <col min="250" max="250" width="4" bestFit="1" customWidth="1"/>
    <col min="251" max="251" width="27.875" customWidth="1"/>
    <col min="252" max="254" width="0" hidden="1" customWidth="1"/>
    <col min="255" max="255" width="6.875" customWidth="1"/>
    <col min="256" max="256" width="16.125" customWidth="1"/>
    <col min="257" max="257" width="7.375" customWidth="1"/>
    <col min="258" max="258" width="16" customWidth="1"/>
    <col min="259" max="260" width="9" customWidth="1"/>
    <col min="261" max="261" width="15.125" customWidth="1"/>
    <col min="262" max="262" width="10.75" bestFit="1" customWidth="1"/>
    <col min="263" max="263" width="10.125" customWidth="1"/>
    <col min="264" max="264" width="13.125" customWidth="1"/>
    <col min="265" max="265" width="6.75" customWidth="1"/>
    <col min="266" max="266" width="15.375" customWidth="1"/>
    <col min="267" max="267" width="6.75" customWidth="1"/>
    <col min="268" max="268" width="15.375" customWidth="1"/>
    <col min="269" max="269" width="9.875" customWidth="1"/>
    <col min="506" max="506" width="4" bestFit="1" customWidth="1"/>
    <col min="507" max="507" width="27.875" customWidth="1"/>
    <col min="508" max="510" width="0" hidden="1" customWidth="1"/>
    <col min="511" max="511" width="6.875" customWidth="1"/>
    <col min="512" max="512" width="16.125" customWidth="1"/>
    <col min="513" max="513" width="7.375" customWidth="1"/>
    <col min="514" max="514" width="16" customWidth="1"/>
    <col min="515" max="516" width="9" customWidth="1"/>
    <col min="517" max="517" width="15.125" customWidth="1"/>
    <col min="518" max="518" width="10.75" bestFit="1" customWidth="1"/>
    <col min="519" max="519" width="10.125" customWidth="1"/>
    <col min="520" max="520" width="13.125" customWidth="1"/>
    <col min="521" max="521" width="6.75" customWidth="1"/>
    <col min="522" max="522" width="15.375" customWidth="1"/>
    <col min="523" max="523" width="6.75" customWidth="1"/>
    <col min="524" max="524" width="15.375" customWidth="1"/>
    <col min="525" max="525" width="9.875" customWidth="1"/>
    <col min="762" max="762" width="4" bestFit="1" customWidth="1"/>
    <col min="763" max="763" width="27.875" customWidth="1"/>
    <col min="764" max="766" width="0" hidden="1" customWidth="1"/>
    <col min="767" max="767" width="6.875" customWidth="1"/>
    <col min="768" max="768" width="16.125" customWidth="1"/>
    <col min="769" max="769" width="7.375" customWidth="1"/>
    <col min="770" max="770" width="16" customWidth="1"/>
    <col min="771" max="772" width="9" customWidth="1"/>
    <col min="773" max="773" width="15.125" customWidth="1"/>
    <col min="774" max="774" width="10.75" bestFit="1" customWidth="1"/>
    <col min="775" max="775" width="10.125" customWidth="1"/>
    <col min="776" max="776" width="13.125" customWidth="1"/>
    <col min="777" max="777" width="6.75" customWidth="1"/>
    <col min="778" max="778" width="15.375" customWidth="1"/>
    <col min="779" max="779" width="6.75" customWidth="1"/>
    <col min="780" max="780" width="15.375" customWidth="1"/>
    <col min="781" max="781" width="9.875" customWidth="1"/>
    <col min="1018" max="1018" width="4" bestFit="1" customWidth="1"/>
    <col min="1019" max="1019" width="27.875" customWidth="1"/>
    <col min="1020" max="1022" width="0" hidden="1" customWidth="1"/>
    <col min="1023" max="1023" width="6.875" customWidth="1"/>
    <col min="1024" max="1024" width="16.125" customWidth="1"/>
    <col min="1025" max="1025" width="7.375" customWidth="1"/>
    <col min="1026" max="1026" width="16" customWidth="1"/>
    <col min="1027" max="1028" width="9" customWidth="1"/>
    <col min="1029" max="1029" width="15.125" customWidth="1"/>
    <col min="1030" max="1030" width="10.75" bestFit="1" customWidth="1"/>
    <col min="1031" max="1031" width="10.125" customWidth="1"/>
    <col min="1032" max="1032" width="13.125" customWidth="1"/>
    <col min="1033" max="1033" width="6.75" customWidth="1"/>
    <col min="1034" max="1034" width="15.375" customWidth="1"/>
    <col min="1035" max="1035" width="6.75" customWidth="1"/>
    <col min="1036" max="1036" width="15.375" customWidth="1"/>
    <col min="1037" max="1037" width="9.875" customWidth="1"/>
    <col min="1274" max="1274" width="4" bestFit="1" customWidth="1"/>
    <col min="1275" max="1275" width="27.875" customWidth="1"/>
    <col min="1276" max="1278" width="0" hidden="1" customWidth="1"/>
    <col min="1279" max="1279" width="6.875" customWidth="1"/>
    <col min="1280" max="1280" width="16.125" customWidth="1"/>
    <col min="1281" max="1281" width="7.375" customWidth="1"/>
    <col min="1282" max="1282" width="16" customWidth="1"/>
    <col min="1283" max="1284" width="9" customWidth="1"/>
    <col min="1285" max="1285" width="15.125" customWidth="1"/>
    <col min="1286" max="1286" width="10.75" bestFit="1" customWidth="1"/>
    <col min="1287" max="1287" width="10.125" customWidth="1"/>
    <col min="1288" max="1288" width="13.125" customWidth="1"/>
    <col min="1289" max="1289" width="6.75" customWidth="1"/>
    <col min="1290" max="1290" width="15.375" customWidth="1"/>
    <col min="1291" max="1291" width="6.75" customWidth="1"/>
    <col min="1292" max="1292" width="15.375" customWidth="1"/>
    <col min="1293" max="1293" width="9.875" customWidth="1"/>
    <col min="1530" max="1530" width="4" bestFit="1" customWidth="1"/>
    <col min="1531" max="1531" width="27.875" customWidth="1"/>
    <col min="1532" max="1534" width="0" hidden="1" customWidth="1"/>
    <col min="1535" max="1535" width="6.875" customWidth="1"/>
    <col min="1536" max="1536" width="16.125" customWidth="1"/>
    <col min="1537" max="1537" width="7.375" customWidth="1"/>
    <col min="1538" max="1538" width="16" customWidth="1"/>
    <col min="1539" max="1540" width="9" customWidth="1"/>
    <col min="1541" max="1541" width="15.125" customWidth="1"/>
    <col min="1542" max="1542" width="10.75" bestFit="1" customWidth="1"/>
    <col min="1543" max="1543" width="10.125" customWidth="1"/>
    <col min="1544" max="1544" width="13.125" customWidth="1"/>
    <col min="1545" max="1545" width="6.75" customWidth="1"/>
    <col min="1546" max="1546" width="15.375" customWidth="1"/>
    <col min="1547" max="1547" width="6.75" customWidth="1"/>
    <col min="1548" max="1548" width="15.375" customWidth="1"/>
    <col min="1549" max="1549" width="9.875" customWidth="1"/>
    <col min="1786" max="1786" width="4" bestFit="1" customWidth="1"/>
    <col min="1787" max="1787" width="27.875" customWidth="1"/>
    <col min="1788" max="1790" width="0" hidden="1" customWidth="1"/>
    <col min="1791" max="1791" width="6.875" customWidth="1"/>
    <col min="1792" max="1792" width="16.125" customWidth="1"/>
    <col min="1793" max="1793" width="7.375" customWidth="1"/>
    <col min="1794" max="1794" width="16" customWidth="1"/>
    <col min="1795" max="1796" width="9" customWidth="1"/>
    <col min="1797" max="1797" width="15.125" customWidth="1"/>
    <col min="1798" max="1798" width="10.75" bestFit="1" customWidth="1"/>
    <col min="1799" max="1799" width="10.125" customWidth="1"/>
    <col min="1800" max="1800" width="13.125" customWidth="1"/>
    <col min="1801" max="1801" width="6.75" customWidth="1"/>
    <col min="1802" max="1802" width="15.375" customWidth="1"/>
    <col min="1803" max="1803" width="6.75" customWidth="1"/>
    <col min="1804" max="1804" width="15.375" customWidth="1"/>
    <col min="1805" max="1805" width="9.875" customWidth="1"/>
    <col min="2042" max="2042" width="4" bestFit="1" customWidth="1"/>
    <col min="2043" max="2043" width="27.875" customWidth="1"/>
    <col min="2044" max="2046" width="0" hidden="1" customWidth="1"/>
    <col min="2047" max="2047" width="6.875" customWidth="1"/>
    <col min="2048" max="2048" width="16.125" customWidth="1"/>
    <col min="2049" max="2049" width="7.375" customWidth="1"/>
    <col min="2050" max="2050" width="16" customWidth="1"/>
    <col min="2051" max="2052" width="9" customWidth="1"/>
    <col min="2053" max="2053" width="15.125" customWidth="1"/>
    <col min="2054" max="2054" width="10.75" bestFit="1" customWidth="1"/>
    <col min="2055" max="2055" width="10.125" customWidth="1"/>
    <col min="2056" max="2056" width="13.125" customWidth="1"/>
    <col min="2057" max="2057" width="6.75" customWidth="1"/>
    <col min="2058" max="2058" width="15.375" customWidth="1"/>
    <col min="2059" max="2059" width="6.75" customWidth="1"/>
    <col min="2060" max="2060" width="15.375" customWidth="1"/>
    <col min="2061" max="2061" width="9.875" customWidth="1"/>
    <col min="2298" max="2298" width="4" bestFit="1" customWidth="1"/>
    <col min="2299" max="2299" width="27.875" customWidth="1"/>
    <col min="2300" max="2302" width="0" hidden="1" customWidth="1"/>
    <col min="2303" max="2303" width="6.875" customWidth="1"/>
    <col min="2304" max="2304" width="16.125" customWidth="1"/>
    <col min="2305" max="2305" width="7.375" customWidth="1"/>
    <col min="2306" max="2306" width="16" customWidth="1"/>
    <col min="2307" max="2308" width="9" customWidth="1"/>
    <col min="2309" max="2309" width="15.125" customWidth="1"/>
    <col min="2310" max="2310" width="10.75" bestFit="1" customWidth="1"/>
    <col min="2311" max="2311" width="10.125" customWidth="1"/>
    <col min="2312" max="2312" width="13.125" customWidth="1"/>
    <col min="2313" max="2313" width="6.75" customWidth="1"/>
    <col min="2314" max="2314" width="15.375" customWidth="1"/>
    <col min="2315" max="2315" width="6.75" customWidth="1"/>
    <col min="2316" max="2316" width="15.375" customWidth="1"/>
    <col min="2317" max="2317" width="9.875" customWidth="1"/>
    <col min="2554" max="2554" width="4" bestFit="1" customWidth="1"/>
    <col min="2555" max="2555" width="27.875" customWidth="1"/>
    <col min="2556" max="2558" width="0" hidden="1" customWidth="1"/>
    <col min="2559" max="2559" width="6.875" customWidth="1"/>
    <col min="2560" max="2560" width="16.125" customWidth="1"/>
    <col min="2561" max="2561" width="7.375" customWidth="1"/>
    <col min="2562" max="2562" width="16" customWidth="1"/>
    <col min="2563" max="2564" width="9" customWidth="1"/>
    <col min="2565" max="2565" width="15.125" customWidth="1"/>
    <col min="2566" max="2566" width="10.75" bestFit="1" customWidth="1"/>
    <col min="2567" max="2567" width="10.125" customWidth="1"/>
    <col min="2568" max="2568" width="13.125" customWidth="1"/>
    <col min="2569" max="2569" width="6.75" customWidth="1"/>
    <col min="2570" max="2570" width="15.375" customWidth="1"/>
    <col min="2571" max="2571" width="6.75" customWidth="1"/>
    <col min="2572" max="2572" width="15.375" customWidth="1"/>
    <col min="2573" max="2573" width="9.875" customWidth="1"/>
    <col min="2810" max="2810" width="4" bestFit="1" customWidth="1"/>
    <col min="2811" max="2811" width="27.875" customWidth="1"/>
    <col min="2812" max="2814" width="0" hidden="1" customWidth="1"/>
    <col min="2815" max="2815" width="6.875" customWidth="1"/>
    <col min="2816" max="2816" width="16.125" customWidth="1"/>
    <col min="2817" max="2817" width="7.375" customWidth="1"/>
    <col min="2818" max="2818" width="16" customWidth="1"/>
    <col min="2819" max="2820" width="9" customWidth="1"/>
    <col min="2821" max="2821" width="15.125" customWidth="1"/>
    <col min="2822" max="2822" width="10.75" bestFit="1" customWidth="1"/>
    <col min="2823" max="2823" width="10.125" customWidth="1"/>
    <col min="2824" max="2824" width="13.125" customWidth="1"/>
    <col min="2825" max="2825" width="6.75" customWidth="1"/>
    <col min="2826" max="2826" width="15.375" customWidth="1"/>
    <col min="2827" max="2827" width="6.75" customWidth="1"/>
    <col min="2828" max="2828" width="15.375" customWidth="1"/>
    <col min="2829" max="2829" width="9.875" customWidth="1"/>
    <col min="3066" max="3066" width="4" bestFit="1" customWidth="1"/>
    <col min="3067" max="3067" width="27.875" customWidth="1"/>
    <col min="3068" max="3070" width="0" hidden="1" customWidth="1"/>
    <col min="3071" max="3071" width="6.875" customWidth="1"/>
    <col min="3072" max="3072" width="16.125" customWidth="1"/>
    <col min="3073" max="3073" width="7.375" customWidth="1"/>
    <col min="3074" max="3074" width="16" customWidth="1"/>
    <col min="3075" max="3076" width="9" customWidth="1"/>
    <col min="3077" max="3077" width="15.125" customWidth="1"/>
    <col min="3078" max="3078" width="10.75" bestFit="1" customWidth="1"/>
    <col min="3079" max="3079" width="10.125" customWidth="1"/>
    <col min="3080" max="3080" width="13.125" customWidth="1"/>
    <col min="3081" max="3081" width="6.75" customWidth="1"/>
    <col min="3082" max="3082" width="15.375" customWidth="1"/>
    <col min="3083" max="3083" width="6.75" customWidth="1"/>
    <col min="3084" max="3084" width="15.375" customWidth="1"/>
    <col min="3085" max="3085" width="9.875" customWidth="1"/>
    <col min="3322" max="3322" width="4" bestFit="1" customWidth="1"/>
    <col min="3323" max="3323" width="27.875" customWidth="1"/>
    <col min="3324" max="3326" width="0" hidden="1" customWidth="1"/>
    <col min="3327" max="3327" width="6.875" customWidth="1"/>
    <col min="3328" max="3328" width="16.125" customWidth="1"/>
    <col min="3329" max="3329" width="7.375" customWidth="1"/>
    <col min="3330" max="3330" width="16" customWidth="1"/>
    <col min="3331" max="3332" width="9" customWidth="1"/>
    <col min="3333" max="3333" width="15.125" customWidth="1"/>
    <col min="3334" max="3334" width="10.75" bestFit="1" customWidth="1"/>
    <col min="3335" max="3335" width="10.125" customWidth="1"/>
    <col min="3336" max="3336" width="13.125" customWidth="1"/>
    <col min="3337" max="3337" width="6.75" customWidth="1"/>
    <col min="3338" max="3338" width="15.375" customWidth="1"/>
    <col min="3339" max="3339" width="6.75" customWidth="1"/>
    <col min="3340" max="3340" width="15.375" customWidth="1"/>
    <col min="3341" max="3341" width="9.875" customWidth="1"/>
    <col min="3578" max="3578" width="4" bestFit="1" customWidth="1"/>
    <col min="3579" max="3579" width="27.875" customWidth="1"/>
    <col min="3580" max="3582" width="0" hidden="1" customWidth="1"/>
    <col min="3583" max="3583" width="6.875" customWidth="1"/>
    <col min="3584" max="3584" width="16.125" customWidth="1"/>
    <col min="3585" max="3585" width="7.375" customWidth="1"/>
    <col min="3586" max="3586" width="16" customWidth="1"/>
    <col min="3587" max="3588" width="9" customWidth="1"/>
    <col min="3589" max="3589" width="15.125" customWidth="1"/>
    <col min="3590" max="3590" width="10.75" bestFit="1" customWidth="1"/>
    <col min="3591" max="3591" width="10.125" customWidth="1"/>
    <col min="3592" max="3592" width="13.125" customWidth="1"/>
    <col min="3593" max="3593" width="6.75" customWidth="1"/>
    <col min="3594" max="3594" width="15.375" customWidth="1"/>
    <col min="3595" max="3595" width="6.75" customWidth="1"/>
    <col min="3596" max="3596" width="15.375" customWidth="1"/>
    <col min="3597" max="3597" width="9.875" customWidth="1"/>
    <col min="3834" max="3834" width="4" bestFit="1" customWidth="1"/>
    <col min="3835" max="3835" width="27.875" customWidth="1"/>
    <col min="3836" max="3838" width="0" hidden="1" customWidth="1"/>
    <col min="3839" max="3839" width="6.875" customWidth="1"/>
    <col min="3840" max="3840" width="16.125" customWidth="1"/>
    <col min="3841" max="3841" width="7.375" customWidth="1"/>
    <col min="3842" max="3842" width="16" customWidth="1"/>
    <col min="3843" max="3844" width="9" customWidth="1"/>
    <col min="3845" max="3845" width="15.125" customWidth="1"/>
    <col min="3846" max="3846" width="10.75" bestFit="1" customWidth="1"/>
    <col min="3847" max="3847" width="10.125" customWidth="1"/>
    <col min="3848" max="3848" width="13.125" customWidth="1"/>
    <col min="3849" max="3849" width="6.75" customWidth="1"/>
    <col min="3850" max="3850" width="15.375" customWidth="1"/>
    <col min="3851" max="3851" width="6.75" customWidth="1"/>
    <col min="3852" max="3852" width="15.375" customWidth="1"/>
    <col min="3853" max="3853" width="9.875" customWidth="1"/>
    <col min="4090" max="4090" width="4" bestFit="1" customWidth="1"/>
    <col min="4091" max="4091" width="27.875" customWidth="1"/>
    <col min="4092" max="4094" width="0" hidden="1" customWidth="1"/>
    <col min="4095" max="4095" width="6.875" customWidth="1"/>
    <col min="4096" max="4096" width="16.125" customWidth="1"/>
    <col min="4097" max="4097" width="7.375" customWidth="1"/>
    <col min="4098" max="4098" width="16" customWidth="1"/>
    <col min="4099" max="4100" width="9" customWidth="1"/>
    <col min="4101" max="4101" width="15.125" customWidth="1"/>
    <col min="4102" max="4102" width="10.75" bestFit="1" customWidth="1"/>
    <col min="4103" max="4103" width="10.125" customWidth="1"/>
    <col min="4104" max="4104" width="13.125" customWidth="1"/>
    <col min="4105" max="4105" width="6.75" customWidth="1"/>
    <col min="4106" max="4106" width="15.375" customWidth="1"/>
    <col min="4107" max="4107" width="6.75" customWidth="1"/>
    <col min="4108" max="4108" width="15.375" customWidth="1"/>
    <col min="4109" max="4109" width="9.875" customWidth="1"/>
    <col min="4346" max="4346" width="4" bestFit="1" customWidth="1"/>
    <col min="4347" max="4347" width="27.875" customWidth="1"/>
    <col min="4348" max="4350" width="0" hidden="1" customWidth="1"/>
    <col min="4351" max="4351" width="6.875" customWidth="1"/>
    <col min="4352" max="4352" width="16.125" customWidth="1"/>
    <col min="4353" max="4353" width="7.375" customWidth="1"/>
    <col min="4354" max="4354" width="16" customWidth="1"/>
    <col min="4355" max="4356" width="9" customWidth="1"/>
    <col min="4357" max="4357" width="15.125" customWidth="1"/>
    <col min="4358" max="4358" width="10.75" bestFit="1" customWidth="1"/>
    <col min="4359" max="4359" width="10.125" customWidth="1"/>
    <col min="4360" max="4360" width="13.125" customWidth="1"/>
    <col min="4361" max="4361" width="6.75" customWidth="1"/>
    <col min="4362" max="4362" width="15.375" customWidth="1"/>
    <col min="4363" max="4363" width="6.75" customWidth="1"/>
    <col min="4364" max="4364" width="15.375" customWidth="1"/>
    <col min="4365" max="4365" width="9.875" customWidth="1"/>
    <col min="4602" max="4602" width="4" bestFit="1" customWidth="1"/>
    <col min="4603" max="4603" width="27.875" customWidth="1"/>
    <col min="4604" max="4606" width="0" hidden="1" customWidth="1"/>
    <col min="4607" max="4607" width="6.875" customWidth="1"/>
    <col min="4608" max="4608" width="16.125" customWidth="1"/>
    <col min="4609" max="4609" width="7.375" customWidth="1"/>
    <col min="4610" max="4610" width="16" customWidth="1"/>
    <col min="4611" max="4612" width="9" customWidth="1"/>
    <col min="4613" max="4613" width="15.125" customWidth="1"/>
    <col min="4614" max="4614" width="10.75" bestFit="1" customWidth="1"/>
    <col min="4615" max="4615" width="10.125" customWidth="1"/>
    <col min="4616" max="4616" width="13.125" customWidth="1"/>
    <col min="4617" max="4617" width="6.75" customWidth="1"/>
    <col min="4618" max="4618" width="15.375" customWidth="1"/>
    <col min="4619" max="4619" width="6.75" customWidth="1"/>
    <col min="4620" max="4620" width="15.375" customWidth="1"/>
    <col min="4621" max="4621" width="9.875" customWidth="1"/>
    <col min="4858" max="4858" width="4" bestFit="1" customWidth="1"/>
    <col min="4859" max="4859" width="27.875" customWidth="1"/>
    <col min="4860" max="4862" width="0" hidden="1" customWidth="1"/>
    <col min="4863" max="4863" width="6.875" customWidth="1"/>
    <col min="4864" max="4864" width="16.125" customWidth="1"/>
    <col min="4865" max="4865" width="7.375" customWidth="1"/>
    <col min="4866" max="4866" width="16" customWidth="1"/>
    <col min="4867" max="4868" width="9" customWidth="1"/>
    <col min="4869" max="4869" width="15.125" customWidth="1"/>
    <col min="4870" max="4870" width="10.75" bestFit="1" customWidth="1"/>
    <col min="4871" max="4871" width="10.125" customWidth="1"/>
    <col min="4872" max="4872" width="13.125" customWidth="1"/>
    <col min="4873" max="4873" width="6.75" customWidth="1"/>
    <col min="4874" max="4874" width="15.375" customWidth="1"/>
    <col min="4875" max="4875" width="6.75" customWidth="1"/>
    <col min="4876" max="4876" width="15.375" customWidth="1"/>
    <col min="4877" max="4877" width="9.875" customWidth="1"/>
    <col min="5114" max="5114" width="4" bestFit="1" customWidth="1"/>
    <col min="5115" max="5115" width="27.875" customWidth="1"/>
    <col min="5116" max="5118" width="0" hidden="1" customWidth="1"/>
    <col min="5119" max="5119" width="6.875" customWidth="1"/>
    <col min="5120" max="5120" width="16.125" customWidth="1"/>
    <col min="5121" max="5121" width="7.375" customWidth="1"/>
    <col min="5122" max="5122" width="16" customWidth="1"/>
    <col min="5123" max="5124" width="9" customWidth="1"/>
    <col min="5125" max="5125" width="15.125" customWidth="1"/>
    <col min="5126" max="5126" width="10.75" bestFit="1" customWidth="1"/>
    <col min="5127" max="5127" width="10.125" customWidth="1"/>
    <col min="5128" max="5128" width="13.125" customWidth="1"/>
    <col min="5129" max="5129" width="6.75" customWidth="1"/>
    <col min="5130" max="5130" width="15.375" customWidth="1"/>
    <col min="5131" max="5131" width="6.75" customWidth="1"/>
    <col min="5132" max="5132" width="15.375" customWidth="1"/>
    <col min="5133" max="5133" width="9.875" customWidth="1"/>
    <col min="5370" max="5370" width="4" bestFit="1" customWidth="1"/>
    <col min="5371" max="5371" width="27.875" customWidth="1"/>
    <col min="5372" max="5374" width="0" hidden="1" customWidth="1"/>
    <col min="5375" max="5375" width="6.875" customWidth="1"/>
    <col min="5376" max="5376" width="16.125" customWidth="1"/>
    <col min="5377" max="5377" width="7.375" customWidth="1"/>
    <col min="5378" max="5378" width="16" customWidth="1"/>
    <col min="5379" max="5380" width="9" customWidth="1"/>
    <col min="5381" max="5381" width="15.125" customWidth="1"/>
    <col min="5382" max="5382" width="10.75" bestFit="1" customWidth="1"/>
    <col min="5383" max="5383" width="10.125" customWidth="1"/>
    <col min="5384" max="5384" width="13.125" customWidth="1"/>
    <col min="5385" max="5385" width="6.75" customWidth="1"/>
    <col min="5386" max="5386" width="15.375" customWidth="1"/>
    <col min="5387" max="5387" width="6.75" customWidth="1"/>
    <col min="5388" max="5388" width="15.375" customWidth="1"/>
    <col min="5389" max="5389" width="9.875" customWidth="1"/>
    <col min="5626" max="5626" width="4" bestFit="1" customWidth="1"/>
    <col min="5627" max="5627" width="27.875" customWidth="1"/>
    <col min="5628" max="5630" width="0" hidden="1" customWidth="1"/>
    <col min="5631" max="5631" width="6.875" customWidth="1"/>
    <col min="5632" max="5632" width="16.125" customWidth="1"/>
    <col min="5633" max="5633" width="7.375" customWidth="1"/>
    <col min="5634" max="5634" width="16" customWidth="1"/>
    <col min="5635" max="5636" width="9" customWidth="1"/>
    <col min="5637" max="5637" width="15.125" customWidth="1"/>
    <col min="5638" max="5638" width="10.75" bestFit="1" customWidth="1"/>
    <col min="5639" max="5639" width="10.125" customWidth="1"/>
    <col min="5640" max="5640" width="13.125" customWidth="1"/>
    <col min="5641" max="5641" width="6.75" customWidth="1"/>
    <col min="5642" max="5642" width="15.375" customWidth="1"/>
    <col min="5643" max="5643" width="6.75" customWidth="1"/>
    <col min="5644" max="5644" width="15.375" customWidth="1"/>
    <col min="5645" max="5645" width="9.875" customWidth="1"/>
    <col min="5882" max="5882" width="4" bestFit="1" customWidth="1"/>
    <col min="5883" max="5883" width="27.875" customWidth="1"/>
    <col min="5884" max="5886" width="0" hidden="1" customWidth="1"/>
    <col min="5887" max="5887" width="6.875" customWidth="1"/>
    <col min="5888" max="5888" width="16.125" customWidth="1"/>
    <col min="5889" max="5889" width="7.375" customWidth="1"/>
    <col min="5890" max="5890" width="16" customWidth="1"/>
    <col min="5891" max="5892" width="9" customWidth="1"/>
    <col min="5893" max="5893" width="15.125" customWidth="1"/>
    <col min="5894" max="5894" width="10.75" bestFit="1" customWidth="1"/>
    <col min="5895" max="5895" width="10.125" customWidth="1"/>
    <col min="5896" max="5896" width="13.125" customWidth="1"/>
    <col min="5897" max="5897" width="6.75" customWidth="1"/>
    <col min="5898" max="5898" width="15.375" customWidth="1"/>
    <col min="5899" max="5899" width="6.75" customWidth="1"/>
    <col min="5900" max="5900" width="15.375" customWidth="1"/>
    <col min="5901" max="5901" width="9.875" customWidth="1"/>
    <col min="6138" max="6138" width="4" bestFit="1" customWidth="1"/>
    <col min="6139" max="6139" width="27.875" customWidth="1"/>
    <col min="6140" max="6142" width="0" hidden="1" customWidth="1"/>
    <col min="6143" max="6143" width="6.875" customWidth="1"/>
    <col min="6144" max="6144" width="16.125" customWidth="1"/>
    <col min="6145" max="6145" width="7.375" customWidth="1"/>
    <col min="6146" max="6146" width="16" customWidth="1"/>
    <col min="6147" max="6148" width="9" customWidth="1"/>
    <col min="6149" max="6149" width="15.125" customWidth="1"/>
    <col min="6150" max="6150" width="10.75" bestFit="1" customWidth="1"/>
    <col min="6151" max="6151" width="10.125" customWidth="1"/>
    <col min="6152" max="6152" width="13.125" customWidth="1"/>
    <col min="6153" max="6153" width="6.75" customWidth="1"/>
    <col min="6154" max="6154" width="15.375" customWidth="1"/>
    <col min="6155" max="6155" width="6.75" customWidth="1"/>
    <col min="6156" max="6156" width="15.375" customWidth="1"/>
    <col min="6157" max="6157" width="9.875" customWidth="1"/>
    <col min="6394" max="6394" width="4" bestFit="1" customWidth="1"/>
    <col min="6395" max="6395" width="27.875" customWidth="1"/>
    <col min="6396" max="6398" width="0" hidden="1" customWidth="1"/>
    <col min="6399" max="6399" width="6.875" customWidth="1"/>
    <col min="6400" max="6400" width="16.125" customWidth="1"/>
    <col min="6401" max="6401" width="7.375" customWidth="1"/>
    <col min="6402" max="6402" width="16" customWidth="1"/>
    <col min="6403" max="6404" width="9" customWidth="1"/>
    <col min="6405" max="6405" width="15.125" customWidth="1"/>
    <col min="6406" max="6406" width="10.75" bestFit="1" customWidth="1"/>
    <col min="6407" max="6407" width="10.125" customWidth="1"/>
    <col min="6408" max="6408" width="13.125" customWidth="1"/>
    <col min="6409" max="6409" width="6.75" customWidth="1"/>
    <col min="6410" max="6410" width="15.375" customWidth="1"/>
    <col min="6411" max="6411" width="6.75" customWidth="1"/>
    <col min="6412" max="6412" width="15.375" customWidth="1"/>
    <col min="6413" max="6413" width="9.875" customWidth="1"/>
    <col min="6650" max="6650" width="4" bestFit="1" customWidth="1"/>
    <col min="6651" max="6651" width="27.875" customWidth="1"/>
    <col min="6652" max="6654" width="0" hidden="1" customWidth="1"/>
    <col min="6655" max="6655" width="6.875" customWidth="1"/>
    <col min="6656" max="6656" width="16.125" customWidth="1"/>
    <col min="6657" max="6657" width="7.375" customWidth="1"/>
    <col min="6658" max="6658" width="16" customWidth="1"/>
    <col min="6659" max="6660" width="9" customWidth="1"/>
    <col min="6661" max="6661" width="15.125" customWidth="1"/>
    <col min="6662" max="6662" width="10.75" bestFit="1" customWidth="1"/>
    <col min="6663" max="6663" width="10.125" customWidth="1"/>
    <col min="6664" max="6664" width="13.125" customWidth="1"/>
    <col min="6665" max="6665" width="6.75" customWidth="1"/>
    <col min="6666" max="6666" width="15.375" customWidth="1"/>
    <col min="6667" max="6667" width="6.75" customWidth="1"/>
    <col min="6668" max="6668" width="15.375" customWidth="1"/>
    <col min="6669" max="6669" width="9.875" customWidth="1"/>
    <col min="6906" max="6906" width="4" bestFit="1" customWidth="1"/>
    <col min="6907" max="6907" width="27.875" customWidth="1"/>
    <col min="6908" max="6910" width="0" hidden="1" customWidth="1"/>
    <col min="6911" max="6911" width="6.875" customWidth="1"/>
    <col min="6912" max="6912" width="16.125" customWidth="1"/>
    <col min="6913" max="6913" width="7.375" customWidth="1"/>
    <col min="6914" max="6914" width="16" customWidth="1"/>
    <col min="6915" max="6916" width="9" customWidth="1"/>
    <col min="6917" max="6917" width="15.125" customWidth="1"/>
    <col min="6918" max="6918" width="10.75" bestFit="1" customWidth="1"/>
    <col min="6919" max="6919" width="10.125" customWidth="1"/>
    <col min="6920" max="6920" width="13.125" customWidth="1"/>
    <col min="6921" max="6921" width="6.75" customWidth="1"/>
    <col min="6922" max="6922" width="15.375" customWidth="1"/>
    <col min="6923" max="6923" width="6.75" customWidth="1"/>
    <col min="6924" max="6924" width="15.375" customWidth="1"/>
    <col min="6925" max="6925" width="9.875" customWidth="1"/>
    <col min="7162" max="7162" width="4" bestFit="1" customWidth="1"/>
    <col min="7163" max="7163" width="27.875" customWidth="1"/>
    <col min="7164" max="7166" width="0" hidden="1" customWidth="1"/>
    <col min="7167" max="7167" width="6.875" customWidth="1"/>
    <col min="7168" max="7168" width="16.125" customWidth="1"/>
    <col min="7169" max="7169" width="7.375" customWidth="1"/>
    <col min="7170" max="7170" width="16" customWidth="1"/>
    <col min="7171" max="7172" width="9" customWidth="1"/>
    <col min="7173" max="7173" width="15.125" customWidth="1"/>
    <col min="7174" max="7174" width="10.75" bestFit="1" customWidth="1"/>
    <col min="7175" max="7175" width="10.125" customWidth="1"/>
    <col min="7176" max="7176" width="13.125" customWidth="1"/>
    <col min="7177" max="7177" width="6.75" customWidth="1"/>
    <col min="7178" max="7178" width="15.375" customWidth="1"/>
    <col min="7179" max="7179" width="6.75" customWidth="1"/>
    <col min="7180" max="7180" width="15.375" customWidth="1"/>
    <col min="7181" max="7181" width="9.875" customWidth="1"/>
    <col min="7418" max="7418" width="4" bestFit="1" customWidth="1"/>
    <col min="7419" max="7419" width="27.875" customWidth="1"/>
    <col min="7420" max="7422" width="0" hidden="1" customWidth="1"/>
    <col min="7423" max="7423" width="6.875" customWidth="1"/>
    <col min="7424" max="7424" width="16.125" customWidth="1"/>
    <col min="7425" max="7425" width="7.375" customWidth="1"/>
    <col min="7426" max="7426" width="16" customWidth="1"/>
    <col min="7427" max="7428" width="9" customWidth="1"/>
    <col min="7429" max="7429" width="15.125" customWidth="1"/>
    <col min="7430" max="7430" width="10.75" bestFit="1" customWidth="1"/>
    <col min="7431" max="7431" width="10.125" customWidth="1"/>
    <col min="7432" max="7432" width="13.125" customWidth="1"/>
    <col min="7433" max="7433" width="6.75" customWidth="1"/>
    <col min="7434" max="7434" width="15.375" customWidth="1"/>
    <col min="7435" max="7435" width="6.75" customWidth="1"/>
    <col min="7436" max="7436" width="15.375" customWidth="1"/>
    <col min="7437" max="7437" width="9.875" customWidth="1"/>
    <col min="7674" max="7674" width="4" bestFit="1" customWidth="1"/>
    <col min="7675" max="7675" width="27.875" customWidth="1"/>
    <col min="7676" max="7678" width="0" hidden="1" customWidth="1"/>
    <col min="7679" max="7679" width="6.875" customWidth="1"/>
    <col min="7680" max="7680" width="16.125" customWidth="1"/>
    <col min="7681" max="7681" width="7.375" customWidth="1"/>
    <col min="7682" max="7682" width="16" customWidth="1"/>
    <col min="7683" max="7684" width="9" customWidth="1"/>
    <col min="7685" max="7685" width="15.125" customWidth="1"/>
    <col min="7686" max="7686" width="10.75" bestFit="1" customWidth="1"/>
    <col min="7687" max="7687" width="10.125" customWidth="1"/>
    <col min="7688" max="7688" width="13.125" customWidth="1"/>
    <col min="7689" max="7689" width="6.75" customWidth="1"/>
    <col min="7690" max="7690" width="15.375" customWidth="1"/>
    <col min="7691" max="7691" width="6.75" customWidth="1"/>
    <col min="7692" max="7692" width="15.375" customWidth="1"/>
    <col min="7693" max="7693" width="9.875" customWidth="1"/>
    <col min="7930" max="7930" width="4" bestFit="1" customWidth="1"/>
    <col min="7931" max="7931" width="27.875" customWidth="1"/>
    <col min="7932" max="7934" width="0" hidden="1" customWidth="1"/>
    <col min="7935" max="7935" width="6.875" customWidth="1"/>
    <col min="7936" max="7936" width="16.125" customWidth="1"/>
    <col min="7937" max="7937" width="7.375" customWidth="1"/>
    <col min="7938" max="7938" width="16" customWidth="1"/>
    <col min="7939" max="7940" width="9" customWidth="1"/>
    <col min="7941" max="7941" width="15.125" customWidth="1"/>
    <col min="7942" max="7942" width="10.75" bestFit="1" customWidth="1"/>
    <col min="7943" max="7943" width="10.125" customWidth="1"/>
    <col min="7944" max="7944" width="13.125" customWidth="1"/>
    <col min="7945" max="7945" width="6.75" customWidth="1"/>
    <col min="7946" max="7946" width="15.375" customWidth="1"/>
    <col min="7947" max="7947" width="6.75" customWidth="1"/>
    <col min="7948" max="7948" width="15.375" customWidth="1"/>
    <col min="7949" max="7949" width="9.875" customWidth="1"/>
    <col min="8186" max="8186" width="4" bestFit="1" customWidth="1"/>
    <col min="8187" max="8187" width="27.875" customWidth="1"/>
    <col min="8188" max="8190" width="0" hidden="1" customWidth="1"/>
    <col min="8191" max="8191" width="6.875" customWidth="1"/>
    <col min="8192" max="8192" width="16.125" customWidth="1"/>
    <col min="8193" max="8193" width="7.375" customWidth="1"/>
    <col min="8194" max="8194" width="16" customWidth="1"/>
    <col min="8195" max="8196" width="9" customWidth="1"/>
    <col min="8197" max="8197" width="15.125" customWidth="1"/>
    <col min="8198" max="8198" width="10.75" bestFit="1" customWidth="1"/>
    <col min="8199" max="8199" width="10.125" customWidth="1"/>
    <col min="8200" max="8200" width="13.125" customWidth="1"/>
    <col min="8201" max="8201" width="6.75" customWidth="1"/>
    <col min="8202" max="8202" width="15.375" customWidth="1"/>
    <col min="8203" max="8203" width="6.75" customWidth="1"/>
    <col min="8204" max="8204" width="15.375" customWidth="1"/>
    <col min="8205" max="8205" width="9.875" customWidth="1"/>
    <col min="8442" max="8442" width="4" bestFit="1" customWidth="1"/>
    <col min="8443" max="8443" width="27.875" customWidth="1"/>
    <col min="8444" max="8446" width="0" hidden="1" customWidth="1"/>
    <col min="8447" max="8447" width="6.875" customWidth="1"/>
    <col min="8448" max="8448" width="16.125" customWidth="1"/>
    <col min="8449" max="8449" width="7.375" customWidth="1"/>
    <col min="8450" max="8450" width="16" customWidth="1"/>
    <col min="8451" max="8452" width="9" customWidth="1"/>
    <col min="8453" max="8453" width="15.125" customWidth="1"/>
    <col min="8454" max="8454" width="10.75" bestFit="1" customWidth="1"/>
    <col min="8455" max="8455" width="10.125" customWidth="1"/>
    <col min="8456" max="8456" width="13.125" customWidth="1"/>
    <col min="8457" max="8457" width="6.75" customWidth="1"/>
    <col min="8458" max="8458" width="15.375" customWidth="1"/>
    <col min="8459" max="8459" width="6.75" customWidth="1"/>
    <col min="8460" max="8460" width="15.375" customWidth="1"/>
    <col min="8461" max="8461" width="9.875" customWidth="1"/>
    <col min="8698" max="8698" width="4" bestFit="1" customWidth="1"/>
    <col min="8699" max="8699" width="27.875" customWidth="1"/>
    <col min="8700" max="8702" width="0" hidden="1" customWidth="1"/>
    <col min="8703" max="8703" width="6.875" customWidth="1"/>
    <col min="8704" max="8704" width="16.125" customWidth="1"/>
    <col min="8705" max="8705" width="7.375" customWidth="1"/>
    <col min="8706" max="8706" width="16" customWidth="1"/>
    <col min="8707" max="8708" width="9" customWidth="1"/>
    <col min="8709" max="8709" width="15.125" customWidth="1"/>
    <col min="8710" max="8710" width="10.75" bestFit="1" customWidth="1"/>
    <col min="8711" max="8711" width="10.125" customWidth="1"/>
    <col min="8712" max="8712" width="13.125" customWidth="1"/>
    <col min="8713" max="8713" width="6.75" customWidth="1"/>
    <col min="8714" max="8714" width="15.375" customWidth="1"/>
    <col min="8715" max="8715" width="6.75" customWidth="1"/>
    <col min="8716" max="8716" width="15.375" customWidth="1"/>
    <col min="8717" max="8717" width="9.875" customWidth="1"/>
    <col min="8954" max="8954" width="4" bestFit="1" customWidth="1"/>
    <col min="8955" max="8955" width="27.875" customWidth="1"/>
    <col min="8956" max="8958" width="0" hidden="1" customWidth="1"/>
    <col min="8959" max="8959" width="6.875" customWidth="1"/>
    <col min="8960" max="8960" width="16.125" customWidth="1"/>
    <col min="8961" max="8961" width="7.375" customWidth="1"/>
    <col min="8962" max="8962" width="16" customWidth="1"/>
    <col min="8963" max="8964" width="9" customWidth="1"/>
    <col min="8965" max="8965" width="15.125" customWidth="1"/>
    <col min="8966" max="8966" width="10.75" bestFit="1" customWidth="1"/>
    <col min="8967" max="8967" width="10.125" customWidth="1"/>
    <col min="8968" max="8968" width="13.125" customWidth="1"/>
    <col min="8969" max="8969" width="6.75" customWidth="1"/>
    <col min="8970" max="8970" width="15.375" customWidth="1"/>
    <col min="8971" max="8971" width="6.75" customWidth="1"/>
    <col min="8972" max="8972" width="15.375" customWidth="1"/>
    <col min="8973" max="8973" width="9.875" customWidth="1"/>
    <col min="9210" max="9210" width="4" bestFit="1" customWidth="1"/>
    <col min="9211" max="9211" width="27.875" customWidth="1"/>
    <col min="9212" max="9214" width="0" hidden="1" customWidth="1"/>
    <col min="9215" max="9215" width="6.875" customWidth="1"/>
    <col min="9216" max="9216" width="16.125" customWidth="1"/>
    <col min="9217" max="9217" width="7.375" customWidth="1"/>
    <col min="9218" max="9218" width="16" customWidth="1"/>
    <col min="9219" max="9220" width="9" customWidth="1"/>
    <col min="9221" max="9221" width="15.125" customWidth="1"/>
    <col min="9222" max="9222" width="10.75" bestFit="1" customWidth="1"/>
    <col min="9223" max="9223" width="10.125" customWidth="1"/>
    <col min="9224" max="9224" width="13.125" customWidth="1"/>
    <col min="9225" max="9225" width="6.75" customWidth="1"/>
    <col min="9226" max="9226" width="15.375" customWidth="1"/>
    <col min="9227" max="9227" width="6.75" customWidth="1"/>
    <col min="9228" max="9228" width="15.375" customWidth="1"/>
    <col min="9229" max="9229" width="9.875" customWidth="1"/>
    <col min="9466" max="9466" width="4" bestFit="1" customWidth="1"/>
    <col min="9467" max="9467" width="27.875" customWidth="1"/>
    <col min="9468" max="9470" width="0" hidden="1" customWidth="1"/>
    <col min="9471" max="9471" width="6.875" customWidth="1"/>
    <col min="9472" max="9472" width="16.125" customWidth="1"/>
    <col min="9473" max="9473" width="7.375" customWidth="1"/>
    <col min="9474" max="9474" width="16" customWidth="1"/>
    <col min="9475" max="9476" width="9" customWidth="1"/>
    <col min="9477" max="9477" width="15.125" customWidth="1"/>
    <col min="9478" max="9478" width="10.75" bestFit="1" customWidth="1"/>
    <col min="9479" max="9479" width="10.125" customWidth="1"/>
    <col min="9480" max="9480" width="13.125" customWidth="1"/>
    <col min="9481" max="9481" width="6.75" customWidth="1"/>
    <col min="9482" max="9482" width="15.375" customWidth="1"/>
    <col min="9483" max="9483" width="6.75" customWidth="1"/>
    <col min="9484" max="9484" width="15.375" customWidth="1"/>
    <col min="9485" max="9485" width="9.875" customWidth="1"/>
    <col min="9722" max="9722" width="4" bestFit="1" customWidth="1"/>
    <col min="9723" max="9723" width="27.875" customWidth="1"/>
    <col min="9724" max="9726" width="0" hidden="1" customWidth="1"/>
    <col min="9727" max="9727" width="6.875" customWidth="1"/>
    <col min="9728" max="9728" width="16.125" customWidth="1"/>
    <col min="9729" max="9729" width="7.375" customWidth="1"/>
    <col min="9730" max="9730" width="16" customWidth="1"/>
    <col min="9731" max="9732" width="9" customWidth="1"/>
    <col min="9733" max="9733" width="15.125" customWidth="1"/>
    <col min="9734" max="9734" width="10.75" bestFit="1" customWidth="1"/>
    <col min="9735" max="9735" width="10.125" customWidth="1"/>
    <col min="9736" max="9736" width="13.125" customWidth="1"/>
    <col min="9737" max="9737" width="6.75" customWidth="1"/>
    <col min="9738" max="9738" width="15.375" customWidth="1"/>
    <col min="9739" max="9739" width="6.75" customWidth="1"/>
    <col min="9740" max="9740" width="15.375" customWidth="1"/>
    <col min="9741" max="9741" width="9.875" customWidth="1"/>
    <col min="9978" max="9978" width="4" bestFit="1" customWidth="1"/>
    <col min="9979" max="9979" width="27.875" customWidth="1"/>
    <col min="9980" max="9982" width="0" hidden="1" customWidth="1"/>
    <col min="9983" max="9983" width="6.875" customWidth="1"/>
    <col min="9984" max="9984" width="16.125" customWidth="1"/>
    <col min="9985" max="9985" width="7.375" customWidth="1"/>
    <col min="9986" max="9986" width="16" customWidth="1"/>
    <col min="9987" max="9988" width="9" customWidth="1"/>
    <col min="9989" max="9989" width="15.125" customWidth="1"/>
    <col min="9990" max="9990" width="10.75" bestFit="1" customWidth="1"/>
    <col min="9991" max="9991" width="10.125" customWidth="1"/>
    <col min="9992" max="9992" width="13.125" customWidth="1"/>
    <col min="9993" max="9993" width="6.75" customWidth="1"/>
    <col min="9994" max="9994" width="15.375" customWidth="1"/>
    <col min="9995" max="9995" width="6.75" customWidth="1"/>
    <col min="9996" max="9996" width="15.375" customWidth="1"/>
    <col min="9997" max="9997" width="9.875" customWidth="1"/>
    <col min="10234" max="10234" width="4" bestFit="1" customWidth="1"/>
    <col min="10235" max="10235" width="27.875" customWidth="1"/>
    <col min="10236" max="10238" width="0" hidden="1" customWidth="1"/>
    <col min="10239" max="10239" width="6.875" customWidth="1"/>
    <col min="10240" max="10240" width="16.125" customWidth="1"/>
    <col min="10241" max="10241" width="7.375" customWidth="1"/>
    <col min="10242" max="10242" width="16" customWidth="1"/>
    <col min="10243" max="10244" width="9" customWidth="1"/>
    <col min="10245" max="10245" width="15.125" customWidth="1"/>
    <col min="10246" max="10246" width="10.75" bestFit="1" customWidth="1"/>
    <col min="10247" max="10247" width="10.125" customWidth="1"/>
    <col min="10248" max="10248" width="13.125" customWidth="1"/>
    <col min="10249" max="10249" width="6.75" customWidth="1"/>
    <col min="10250" max="10250" width="15.375" customWidth="1"/>
    <col min="10251" max="10251" width="6.75" customWidth="1"/>
    <col min="10252" max="10252" width="15.375" customWidth="1"/>
    <col min="10253" max="10253" width="9.875" customWidth="1"/>
    <col min="10490" max="10490" width="4" bestFit="1" customWidth="1"/>
    <col min="10491" max="10491" width="27.875" customWidth="1"/>
    <col min="10492" max="10494" width="0" hidden="1" customWidth="1"/>
    <col min="10495" max="10495" width="6.875" customWidth="1"/>
    <col min="10496" max="10496" width="16.125" customWidth="1"/>
    <col min="10497" max="10497" width="7.375" customWidth="1"/>
    <col min="10498" max="10498" width="16" customWidth="1"/>
    <col min="10499" max="10500" width="9" customWidth="1"/>
    <col min="10501" max="10501" width="15.125" customWidth="1"/>
    <col min="10502" max="10502" width="10.75" bestFit="1" customWidth="1"/>
    <col min="10503" max="10503" width="10.125" customWidth="1"/>
    <col min="10504" max="10504" width="13.125" customWidth="1"/>
    <col min="10505" max="10505" width="6.75" customWidth="1"/>
    <col min="10506" max="10506" width="15.375" customWidth="1"/>
    <col min="10507" max="10507" width="6.75" customWidth="1"/>
    <col min="10508" max="10508" width="15.375" customWidth="1"/>
    <col min="10509" max="10509" width="9.875" customWidth="1"/>
    <col min="10746" max="10746" width="4" bestFit="1" customWidth="1"/>
    <col min="10747" max="10747" width="27.875" customWidth="1"/>
    <col min="10748" max="10750" width="0" hidden="1" customWidth="1"/>
    <col min="10751" max="10751" width="6.875" customWidth="1"/>
    <col min="10752" max="10752" width="16.125" customWidth="1"/>
    <col min="10753" max="10753" width="7.375" customWidth="1"/>
    <col min="10754" max="10754" width="16" customWidth="1"/>
    <col min="10755" max="10756" width="9" customWidth="1"/>
    <col min="10757" max="10757" width="15.125" customWidth="1"/>
    <col min="10758" max="10758" width="10.75" bestFit="1" customWidth="1"/>
    <col min="10759" max="10759" width="10.125" customWidth="1"/>
    <col min="10760" max="10760" width="13.125" customWidth="1"/>
    <col min="10761" max="10761" width="6.75" customWidth="1"/>
    <col min="10762" max="10762" width="15.375" customWidth="1"/>
    <col min="10763" max="10763" width="6.75" customWidth="1"/>
    <col min="10764" max="10764" width="15.375" customWidth="1"/>
    <col min="10765" max="10765" width="9.875" customWidth="1"/>
    <col min="11002" max="11002" width="4" bestFit="1" customWidth="1"/>
    <col min="11003" max="11003" width="27.875" customWidth="1"/>
    <col min="11004" max="11006" width="0" hidden="1" customWidth="1"/>
    <col min="11007" max="11007" width="6.875" customWidth="1"/>
    <col min="11008" max="11008" width="16.125" customWidth="1"/>
    <col min="11009" max="11009" width="7.375" customWidth="1"/>
    <col min="11010" max="11010" width="16" customWidth="1"/>
    <col min="11011" max="11012" width="9" customWidth="1"/>
    <col min="11013" max="11013" width="15.125" customWidth="1"/>
    <col min="11014" max="11014" width="10.75" bestFit="1" customWidth="1"/>
    <col min="11015" max="11015" width="10.125" customWidth="1"/>
    <col min="11016" max="11016" width="13.125" customWidth="1"/>
    <col min="11017" max="11017" width="6.75" customWidth="1"/>
    <col min="11018" max="11018" width="15.375" customWidth="1"/>
    <col min="11019" max="11019" width="6.75" customWidth="1"/>
    <col min="11020" max="11020" width="15.375" customWidth="1"/>
    <col min="11021" max="11021" width="9.875" customWidth="1"/>
    <col min="11258" max="11258" width="4" bestFit="1" customWidth="1"/>
    <col min="11259" max="11259" width="27.875" customWidth="1"/>
    <col min="11260" max="11262" width="0" hidden="1" customWidth="1"/>
    <col min="11263" max="11263" width="6.875" customWidth="1"/>
    <col min="11264" max="11264" width="16.125" customWidth="1"/>
    <col min="11265" max="11265" width="7.375" customWidth="1"/>
    <col min="11266" max="11266" width="16" customWidth="1"/>
    <col min="11267" max="11268" width="9" customWidth="1"/>
    <col min="11269" max="11269" width="15.125" customWidth="1"/>
    <col min="11270" max="11270" width="10.75" bestFit="1" customWidth="1"/>
    <col min="11271" max="11271" width="10.125" customWidth="1"/>
    <col min="11272" max="11272" width="13.125" customWidth="1"/>
    <col min="11273" max="11273" width="6.75" customWidth="1"/>
    <col min="11274" max="11274" width="15.375" customWidth="1"/>
    <col min="11275" max="11275" width="6.75" customWidth="1"/>
    <col min="11276" max="11276" width="15.375" customWidth="1"/>
    <col min="11277" max="11277" width="9.875" customWidth="1"/>
    <col min="11514" max="11514" width="4" bestFit="1" customWidth="1"/>
    <col min="11515" max="11515" width="27.875" customWidth="1"/>
    <col min="11516" max="11518" width="0" hidden="1" customWidth="1"/>
    <col min="11519" max="11519" width="6.875" customWidth="1"/>
    <col min="11520" max="11520" width="16.125" customWidth="1"/>
    <col min="11521" max="11521" width="7.375" customWidth="1"/>
    <col min="11522" max="11522" width="16" customWidth="1"/>
    <col min="11523" max="11524" width="9" customWidth="1"/>
    <col min="11525" max="11525" width="15.125" customWidth="1"/>
    <col min="11526" max="11526" width="10.75" bestFit="1" customWidth="1"/>
    <col min="11527" max="11527" width="10.125" customWidth="1"/>
    <col min="11528" max="11528" width="13.125" customWidth="1"/>
    <col min="11529" max="11529" width="6.75" customWidth="1"/>
    <col min="11530" max="11530" width="15.375" customWidth="1"/>
    <col min="11531" max="11531" width="6.75" customWidth="1"/>
    <col min="11532" max="11532" width="15.375" customWidth="1"/>
    <col min="11533" max="11533" width="9.875" customWidth="1"/>
    <col min="11770" max="11770" width="4" bestFit="1" customWidth="1"/>
    <col min="11771" max="11771" width="27.875" customWidth="1"/>
    <col min="11772" max="11774" width="0" hidden="1" customWidth="1"/>
    <col min="11775" max="11775" width="6.875" customWidth="1"/>
    <col min="11776" max="11776" width="16.125" customWidth="1"/>
    <col min="11777" max="11777" width="7.375" customWidth="1"/>
    <col min="11778" max="11778" width="16" customWidth="1"/>
    <col min="11779" max="11780" width="9" customWidth="1"/>
    <col min="11781" max="11781" width="15.125" customWidth="1"/>
    <col min="11782" max="11782" width="10.75" bestFit="1" customWidth="1"/>
    <col min="11783" max="11783" width="10.125" customWidth="1"/>
    <col min="11784" max="11784" width="13.125" customWidth="1"/>
    <col min="11785" max="11785" width="6.75" customWidth="1"/>
    <col min="11786" max="11786" width="15.375" customWidth="1"/>
    <col min="11787" max="11787" width="6.75" customWidth="1"/>
    <col min="11788" max="11788" width="15.375" customWidth="1"/>
    <col min="11789" max="11789" width="9.875" customWidth="1"/>
    <col min="12026" max="12026" width="4" bestFit="1" customWidth="1"/>
    <col min="12027" max="12027" width="27.875" customWidth="1"/>
    <col min="12028" max="12030" width="0" hidden="1" customWidth="1"/>
    <col min="12031" max="12031" width="6.875" customWidth="1"/>
    <col min="12032" max="12032" width="16.125" customWidth="1"/>
    <col min="12033" max="12033" width="7.375" customWidth="1"/>
    <col min="12034" max="12034" width="16" customWidth="1"/>
    <col min="12035" max="12036" width="9" customWidth="1"/>
    <col min="12037" max="12037" width="15.125" customWidth="1"/>
    <col min="12038" max="12038" width="10.75" bestFit="1" customWidth="1"/>
    <col min="12039" max="12039" width="10.125" customWidth="1"/>
    <col min="12040" max="12040" width="13.125" customWidth="1"/>
    <col min="12041" max="12041" width="6.75" customWidth="1"/>
    <col min="12042" max="12042" width="15.375" customWidth="1"/>
    <col min="12043" max="12043" width="6.75" customWidth="1"/>
    <col min="12044" max="12044" width="15.375" customWidth="1"/>
    <col min="12045" max="12045" width="9.875" customWidth="1"/>
    <col min="12282" max="12282" width="4" bestFit="1" customWidth="1"/>
    <col min="12283" max="12283" width="27.875" customWidth="1"/>
    <col min="12284" max="12286" width="0" hidden="1" customWidth="1"/>
    <col min="12287" max="12287" width="6.875" customWidth="1"/>
    <col min="12288" max="12288" width="16.125" customWidth="1"/>
    <col min="12289" max="12289" width="7.375" customWidth="1"/>
    <col min="12290" max="12290" width="16" customWidth="1"/>
    <col min="12291" max="12292" width="9" customWidth="1"/>
    <col min="12293" max="12293" width="15.125" customWidth="1"/>
    <col min="12294" max="12294" width="10.75" bestFit="1" customWidth="1"/>
    <col min="12295" max="12295" width="10.125" customWidth="1"/>
    <col min="12296" max="12296" width="13.125" customWidth="1"/>
    <col min="12297" max="12297" width="6.75" customWidth="1"/>
    <col min="12298" max="12298" width="15.375" customWidth="1"/>
    <col min="12299" max="12299" width="6.75" customWidth="1"/>
    <col min="12300" max="12300" width="15.375" customWidth="1"/>
    <col min="12301" max="12301" width="9.875" customWidth="1"/>
    <col min="12538" max="12538" width="4" bestFit="1" customWidth="1"/>
    <col min="12539" max="12539" width="27.875" customWidth="1"/>
    <col min="12540" max="12542" width="0" hidden="1" customWidth="1"/>
    <col min="12543" max="12543" width="6.875" customWidth="1"/>
    <col min="12544" max="12544" width="16.125" customWidth="1"/>
    <col min="12545" max="12545" width="7.375" customWidth="1"/>
    <col min="12546" max="12546" width="16" customWidth="1"/>
    <col min="12547" max="12548" width="9" customWidth="1"/>
    <col min="12549" max="12549" width="15.125" customWidth="1"/>
    <col min="12550" max="12550" width="10.75" bestFit="1" customWidth="1"/>
    <col min="12551" max="12551" width="10.125" customWidth="1"/>
    <col min="12552" max="12552" width="13.125" customWidth="1"/>
    <col min="12553" max="12553" width="6.75" customWidth="1"/>
    <col min="12554" max="12554" width="15.375" customWidth="1"/>
    <col min="12555" max="12555" width="6.75" customWidth="1"/>
    <col min="12556" max="12556" width="15.375" customWidth="1"/>
    <col min="12557" max="12557" width="9.875" customWidth="1"/>
    <col min="12794" max="12794" width="4" bestFit="1" customWidth="1"/>
    <col min="12795" max="12795" width="27.875" customWidth="1"/>
    <col min="12796" max="12798" width="0" hidden="1" customWidth="1"/>
    <col min="12799" max="12799" width="6.875" customWidth="1"/>
    <col min="12800" max="12800" width="16.125" customWidth="1"/>
    <col min="12801" max="12801" width="7.375" customWidth="1"/>
    <col min="12802" max="12802" width="16" customWidth="1"/>
    <col min="12803" max="12804" width="9" customWidth="1"/>
    <col min="12805" max="12805" width="15.125" customWidth="1"/>
    <col min="12806" max="12806" width="10.75" bestFit="1" customWidth="1"/>
    <col min="12807" max="12807" width="10.125" customWidth="1"/>
    <col min="12808" max="12808" width="13.125" customWidth="1"/>
    <col min="12809" max="12809" width="6.75" customWidth="1"/>
    <col min="12810" max="12810" width="15.375" customWidth="1"/>
    <col min="12811" max="12811" width="6.75" customWidth="1"/>
    <col min="12812" max="12812" width="15.375" customWidth="1"/>
    <col min="12813" max="12813" width="9.875" customWidth="1"/>
    <col min="13050" max="13050" width="4" bestFit="1" customWidth="1"/>
    <col min="13051" max="13051" width="27.875" customWidth="1"/>
    <col min="13052" max="13054" width="0" hidden="1" customWidth="1"/>
    <col min="13055" max="13055" width="6.875" customWidth="1"/>
    <col min="13056" max="13056" width="16.125" customWidth="1"/>
    <col min="13057" max="13057" width="7.375" customWidth="1"/>
    <col min="13058" max="13058" width="16" customWidth="1"/>
    <col min="13059" max="13060" width="9" customWidth="1"/>
    <col min="13061" max="13061" width="15.125" customWidth="1"/>
    <col min="13062" max="13062" width="10.75" bestFit="1" customWidth="1"/>
    <col min="13063" max="13063" width="10.125" customWidth="1"/>
    <col min="13064" max="13064" width="13.125" customWidth="1"/>
    <col min="13065" max="13065" width="6.75" customWidth="1"/>
    <col min="13066" max="13066" width="15.375" customWidth="1"/>
    <col min="13067" max="13067" width="6.75" customWidth="1"/>
    <col min="13068" max="13068" width="15.375" customWidth="1"/>
    <col min="13069" max="13069" width="9.875" customWidth="1"/>
    <col min="13306" max="13306" width="4" bestFit="1" customWidth="1"/>
    <col min="13307" max="13307" width="27.875" customWidth="1"/>
    <col min="13308" max="13310" width="0" hidden="1" customWidth="1"/>
    <col min="13311" max="13311" width="6.875" customWidth="1"/>
    <col min="13312" max="13312" width="16.125" customWidth="1"/>
    <col min="13313" max="13313" width="7.375" customWidth="1"/>
    <col min="13314" max="13314" width="16" customWidth="1"/>
    <col min="13315" max="13316" width="9" customWidth="1"/>
    <col min="13317" max="13317" width="15.125" customWidth="1"/>
    <col min="13318" max="13318" width="10.75" bestFit="1" customWidth="1"/>
    <col min="13319" max="13319" width="10.125" customWidth="1"/>
    <col min="13320" max="13320" width="13.125" customWidth="1"/>
    <col min="13321" max="13321" width="6.75" customWidth="1"/>
    <col min="13322" max="13322" width="15.375" customWidth="1"/>
    <col min="13323" max="13323" width="6.75" customWidth="1"/>
    <col min="13324" max="13324" width="15.375" customWidth="1"/>
    <col min="13325" max="13325" width="9.875" customWidth="1"/>
    <col min="13562" max="13562" width="4" bestFit="1" customWidth="1"/>
    <col min="13563" max="13563" width="27.875" customWidth="1"/>
    <col min="13564" max="13566" width="0" hidden="1" customWidth="1"/>
    <col min="13567" max="13567" width="6.875" customWidth="1"/>
    <col min="13568" max="13568" width="16.125" customWidth="1"/>
    <col min="13569" max="13569" width="7.375" customWidth="1"/>
    <col min="13570" max="13570" width="16" customWidth="1"/>
    <col min="13571" max="13572" width="9" customWidth="1"/>
    <col min="13573" max="13573" width="15.125" customWidth="1"/>
    <col min="13574" max="13574" width="10.75" bestFit="1" customWidth="1"/>
    <col min="13575" max="13575" width="10.125" customWidth="1"/>
    <col min="13576" max="13576" width="13.125" customWidth="1"/>
    <col min="13577" max="13577" width="6.75" customWidth="1"/>
    <col min="13578" max="13578" width="15.375" customWidth="1"/>
    <col min="13579" max="13579" width="6.75" customWidth="1"/>
    <col min="13580" max="13580" width="15.375" customWidth="1"/>
    <col min="13581" max="13581" width="9.875" customWidth="1"/>
    <col min="13818" max="13818" width="4" bestFit="1" customWidth="1"/>
    <col min="13819" max="13819" width="27.875" customWidth="1"/>
    <col min="13820" max="13822" width="0" hidden="1" customWidth="1"/>
    <col min="13823" max="13823" width="6.875" customWidth="1"/>
    <col min="13824" max="13824" width="16.125" customWidth="1"/>
    <col min="13825" max="13825" width="7.375" customWidth="1"/>
    <col min="13826" max="13826" width="16" customWidth="1"/>
    <col min="13827" max="13828" width="9" customWidth="1"/>
    <col min="13829" max="13829" width="15.125" customWidth="1"/>
    <col min="13830" max="13830" width="10.75" bestFit="1" customWidth="1"/>
    <col min="13831" max="13831" width="10.125" customWidth="1"/>
    <col min="13832" max="13832" width="13.125" customWidth="1"/>
    <col min="13833" max="13833" width="6.75" customWidth="1"/>
    <col min="13834" max="13834" width="15.375" customWidth="1"/>
    <col min="13835" max="13835" width="6.75" customWidth="1"/>
    <col min="13836" max="13836" width="15.375" customWidth="1"/>
    <col min="13837" max="13837" width="9.875" customWidth="1"/>
    <col min="14074" max="14074" width="4" bestFit="1" customWidth="1"/>
    <col min="14075" max="14075" width="27.875" customWidth="1"/>
    <col min="14076" max="14078" width="0" hidden="1" customWidth="1"/>
    <col min="14079" max="14079" width="6.875" customWidth="1"/>
    <col min="14080" max="14080" width="16.125" customWidth="1"/>
    <col min="14081" max="14081" width="7.375" customWidth="1"/>
    <col min="14082" max="14082" width="16" customWidth="1"/>
    <col min="14083" max="14084" width="9" customWidth="1"/>
    <col min="14085" max="14085" width="15.125" customWidth="1"/>
    <col min="14086" max="14086" width="10.75" bestFit="1" customWidth="1"/>
    <col min="14087" max="14087" width="10.125" customWidth="1"/>
    <col min="14088" max="14088" width="13.125" customWidth="1"/>
    <col min="14089" max="14089" width="6.75" customWidth="1"/>
    <col min="14090" max="14090" width="15.375" customWidth="1"/>
    <col min="14091" max="14091" width="6.75" customWidth="1"/>
    <col min="14092" max="14092" width="15.375" customWidth="1"/>
    <col min="14093" max="14093" width="9.875" customWidth="1"/>
    <col min="14330" max="14330" width="4" bestFit="1" customWidth="1"/>
    <col min="14331" max="14331" width="27.875" customWidth="1"/>
    <col min="14332" max="14334" width="0" hidden="1" customWidth="1"/>
    <col min="14335" max="14335" width="6.875" customWidth="1"/>
    <col min="14336" max="14336" width="16.125" customWidth="1"/>
    <col min="14337" max="14337" width="7.375" customWidth="1"/>
    <col min="14338" max="14338" width="16" customWidth="1"/>
    <col min="14339" max="14340" width="9" customWidth="1"/>
    <col min="14341" max="14341" width="15.125" customWidth="1"/>
    <col min="14342" max="14342" width="10.75" bestFit="1" customWidth="1"/>
    <col min="14343" max="14343" width="10.125" customWidth="1"/>
    <col min="14344" max="14344" width="13.125" customWidth="1"/>
    <col min="14345" max="14345" width="6.75" customWidth="1"/>
    <col min="14346" max="14346" width="15.375" customWidth="1"/>
    <col min="14347" max="14347" width="6.75" customWidth="1"/>
    <col min="14348" max="14348" width="15.375" customWidth="1"/>
    <col min="14349" max="14349" width="9.875" customWidth="1"/>
    <col min="14586" max="14586" width="4" bestFit="1" customWidth="1"/>
    <col min="14587" max="14587" width="27.875" customWidth="1"/>
    <col min="14588" max="14590" width="0" hidden="1" customWidth="1"/>
    <col min="14591" max="14591" width="6.875" customWidth="1"/>
    <col min="14592" max="14592" width="16.125" customWidth="1"/>
    <col min="14593" max="14593" width="7.375" customWidth="1"/>
    <col min="14594" max="14594" width="16" customWidth="1"/>
    <col min="14595" max="14596" width="9" customWidth="1"/>
    <col min="14597" max="14597" width="15.125" customWidth="1"/>
    <col min="14598" max="14598" width="10.75" bestFit="1" customWidth="1"/>
    <col min="14599" max="14599" width="10.125" customWidth="1"/>
    <col min="14600" max="14600" width="13.125" customWidth="1"/>
    <col min="14601" max="14601" width="6.75" customWidth="1"/>
    <col min="14602" max="14602" width="15.375" customWidth="1"/>
    <col min="14603" max="14603" width="6.75" customWidth="1"/>
    <col min="14604" max="14604" width="15.375" customWidth="1"/>
    <col min="14605" max="14605" width="9.875" customWidth="1"/>
    <col min="14842" max="14842" width="4" bestFit="1" customWidth="1"/>
    <col min="14843" max="14843" width="27.875" customWidth="1"/>
    <col min="14844" max="14846" width="0" hidden="1" customWidth="1"/>
    <col min="14847" max="14847" width="6.875" customWidth="1"/>
    <col min="14848" max="14848" width="16.125" customWidth="1"/>
    <col min="14849" max="14849" width="7.375" customWidth="1"/>
    <col min="14850" max="14850" width="16" customWidth="1"/>
    <col min="14851" max="14852" width="9" customWidth="1"/>
    <col min="14853" max="14853" width="15.125" customWidth="1"/>
    <col min="14854" max="14854" width="10.75" bestFit="1" customWidth="1"/>
    <col min="14855" max="14855" width="10.125" customWidth="1"/>
    <col min="14856" max="14856" width="13.125" customWidth="1"/>
    <col min="14857" max="14857" width="6.75" customWidth="1"/>
    <col min="14858" max="14858" width="15.375" customWidth="1"/>
    <col min="14859" max="14859" width="6.75" customWidth="1"/>
    <col min="14860" max="14860" width="15.375" customWidth="1"/>
    <col min="14861" max="14861" width="9.875" customWidth="1"/>
    <col min="15098" max="15098" width="4" bestFit="1" customWidth="1"/>
    <col min="15099" max="15099" width="27.875" customWidth="1"/>
    <col min="15100" max="15102" width="0" hidden="1" customWidth="1"/>
    <col min="15103" max="15103" width="6.875" customWidth="1"/>
    <col min="15104" max="15104" width="16.125" customWidth="1"/>
    <col min="15105" max="15105" width="7.375" customWidth="1"/>
    <col min="15106" max="15106" width="16" customWidth="1"/>
    <col min="15107" max="15108" width="9" customWidth="1"/>
    <col min="15109" max="15109" width="15.125" customWidth="1"/>
    <col min="15110" max="15110" width="10.75" bestFit="1" customWidth="1"/>
    <col min="15111" max="15111" width="10.125" customWidth="1"/>
    <col min="15112" max="15112" width="13.125" customWidth="1"/>
    <col min="15113" max="15113" width="6.75" customWidth="1"/>
    <col min="15114" max="15114" width="15.375" customWidth="1"/>
    <col min="15115" max="15115" width="6.75" customWidth="1"/>
    <col min="15116" max="15116" width="15.375" customWidth="1"/>
    <col min="15117" max="15117" width="9.875" customWidth="1"/>
    <col min="15354" max="15354" width="4" bestFit="1" customWidth="1"/>
    <col min="15355" max="15355" width="27.875" customWidth="1"/>
    <col min="15356" max="15358" width="0" hidden="1" customWidth="1"/>
    <col min="15359" max="15359" width="6.875" customWidth="1"/>
    <col min="15360" max="15360" width="16.125" customWidth="1"/>
    <col min="15361" max="15361" width="7.375" customWidth="1"/>
    <col min="15362" max="15362" width="16" customWidth="1"/>
    <col min="15363" max="15364" width="9" customWidth="1"/>
    <col min="15365" max="15365" width="15.125" customWidth="1"/>
    <col min="15366" max="15366" width="10.75" bestFit="1" customWidth="1"/>
    <col min="15367" max="15367" width="10.125" customWidth="1"/>
    <col min="15368" max="15368" width="13.125" customWidth="1"/>
    <col min="15369" max="15369" width="6.75" customWidth="1"/>
    <col min="15370" max="15370" width="15.375" customWidth="1"/>
    <col min="15371" max="15371" width="6.75" customWidth="1"/>
    <col min="15372" max="15372" width="15.375" customWidth="1"/>
    <col min="15373" max="15373" width="9.875" customWidth="1"/>
    <col min="15610" max="15610" width="4" bestFit="1" customWidth="1"/>
    <col min="15611" max="15611" width="27.875" customWidth="1"/>
    <col min="15612" max="15614" width="0" hidden="1" customWidth="1"/>
    <col min="15615" max="15615" width="6.875" customWidth="1"/>
    <col min="15616" max="15616" width="16.125" customWidth="1"/>
    <col min="15617" max="15617" width="7.375" customWidth="1"/>
    <col min="15618" max="15618" width="16" customWidth="1"/>
    <col min="15619" max="15620" width="9" customWidth="1"/>
    <col min="15621" max="15621" width="15.125" customWidth="1"/>
    <col min="15622" max="15622" width="10.75" bestFit="1" customWidth="1"/>
    <col min="15623" max="15623" width="10.125" customWidth="1"/>
    <col min="15624" max="15624" width="13.125" customWidth="1"/>
    <col min="15625" max="15625" width="6.75" customWidth="1"/>
    <col min="15626" max="15626" width="15.375" customWidth="1"/>
    <col min="15627" max="15627" width="6.75" customWidth="1"/>
    <col min="15628" max="15628" width="15.375" customWidth="1"/>
    <col min="15629" max="15629" width="9.875" customWidth="1"/>
    <col min="15866" max="15866" width="4" bestFit="1" customWidth="1"/>
    <col min="15867" max="15867" width="27.875" customWidth="1"/>
    <col min="15868" max="15870" width="0" hidden="1" customWidth="1"/>
    <col min="15871" max="15871" width="6.875" customWidth="1"/>
    <col min="15872" max="15872" width="16.125" customWidth="1"/>
    <col min="15873" max="15873" width="7.375" customWidth="1"/>
    <col min="15874" max="15874" width="16" customWidth="1"/>
    <col min="15875" max="15876" width="9" customWidth="1"/>
    <col min="15877" max="15877" width="15.125" customWidth="1"/>
    <col min="15878" max="15878" width="10.75" bestFit="1" customWidth="1"/>
    <col min="15879" max="15879" width="10.125" customWidth="1"/>
    <col min="15880" max="15880" width="13.125" customWidth="1"/>
    <col min="15881" max="15881" width="6.75" customWidth="1"/>
    <col min="15882" max="15882" width="15.375" customWidth="1"/>
    <col min="15883" max="15883" width="6.75" customWidth="1"/>
    <col min="15884" max="15884" width="15.375" customWidth="1"/>
    <col min="15885" max="15885" width="9.875" customWidth="1"/>
    <col min="16122" max="16122" width="4" bestFit="1" customWidth="1"/>
    <col min="16123" max="16123" width="27.875" customWidth="1"/>
    <col min="16124" max="16126" width="0" hidden="1" customWidth="1"/>
    <col min="16127" max="16127" width="6.875" customWidth="1"/>
    <col min="16128" max="16128" width="16.125" customWidth="1"/>
    <col min="16129" max="16129" width="7.375" customWidth="1"/>
    <col min="16130" max="16130" width="16" customWidth="1"/>
    <col min="16131" max="16132" width="9" customWidth="1"/>
    <col min="16133" max="16133" width="15.125" customWidth="1"/>
    <col min="16134" max="16134" width="10.75" bestFit="1" customWidth="1"/>
    <col min="16135" max="16135" width="10.125" customWidth="1"/>
    <col min="16136" max="16136" width="13.125" customWidth="1"/>
    <col min="16137" max="16137" width="6.75" customWidth="1"/>
    <col min="16138" max="16138" width="15.375" customWidth="1"/>
    <col min="16139" max="16139" width="6.75" customWidth="1"/>
    <col min="16140" max="16140" width="15.375" customWidth="1"/>
    <col min="16141" max="16141" width="9.875" customWidth="1"/>
  </cols>
  <sheetData>
    <row r="1" spans="1:38" ht="15" thickBot="1"/>
    <row r="2" spans="1:38" ht="33.75" customHeight="1" thickBot="1">
      <c r="A2" s="381" t="s">
        <v>383</v>
      </c>
      <c r="B2" s="382"/>
      <c r="C2" s="382"/>
      <c r="D2" s="382"/>
      <c r="E2" s="382"/>
      <c r="F2" s="382"/>
      <c r="G2" s="382"/>
      <c r="H2" s="382"/>
      <c r="I2" s="382"/>
      <c r="J2" s="382"/>
      <c r="K2" s="382"/>
      <c r="L2" s="382"/>
      <c r="M2" s="383"/>
    </row>
    <row r="3" spans="1:38" ht="27" customHeight="1">
      <c r="A3" s="387" t="s">
        <v>271</v>
      </c>
      <c r="B3" s="389" t="s">
        <v>335</v>
      </c>
      <c r="C3" s="30" t="s">
        <v>336</v>
      </c>
      <c r="D3" s="69"/>
      <c r="E3" s="69"/>
      <c r="F3" s="378" t="s">
        <v>375</v>
      </c>
      <c r="G3" s="378"/>
      <c r="H3" s="378"/>
      <c r="I3" s="378" t="s">
        <v>382</v>
      </c>
      <c r="J3" s="378"/>
      <c r="K3" s="378"/>
      <c r="L3" s="378"/>
      <c r="M3" s="379"/>
    </row>
    <row r="4" spans="1:38" ht="42">
      <c r="A4" s="388"/>
      <c r="B4" s="390"/>
      <c r="C4" s="31" t="s">
        <v>338</v>
      </c>
      <c r="D4" s="31" t="s">
        <v>339</v>
      </c>
      <c r="E4" s="31" t="s">
        <v>363</v>
      </c>
      <c r="F4" s="32" t="s">
        <v>364</v>
      </c>
      <c r="G4" s="32" t="s">
        <v>365</v>
      </c>
      <c r="H4" s="33" t="s">
        <v>366</v>
      </c>
      <c r="I4" s="34" t="s">
        <v>367</v>
      </c>
      <c r="J4" s="34" t="s">
        <v>368</v>
      </c>
      <c r="K4" s="32" t="s">
        <v>364</v>
      </c>
      <c r="L4" s="32" t="s">
        <v>365</v>
      </c>
      <c r="M4" s="35" t="s">
        <v>366</v>
      </c>
    </row>
    <row r="5" spans="1:38" s="79" customFormat="1" ht="32.25" customHeight="1">
      <c r="A5" s="94">
        <v>1</v>
      </c>
      <c r="B5" s="95" t="s">
        <v>57</v>
      </c>
      <c r="C5" s="77"/>
      <c r="D5" s="78"/>
      <c r="E5" s="78"/>
      <c r="F5" s="227">
        <v>2.5172559217518682</v>
      </c>
      <c r="G5" s="227">
        <v>0.39703931722058755</v>
      </c>
      <c r="H5" s="227">
        <v>2.5387764738788107E-3</v>
      </c>
      <c r="I5" s="231">
        <v>9372.0634210000007</v>
      </c>
      <c r="J5" s="231">
        <v>8194.2153460000009</v>
      </c>
      <c r="K5" s="227">
        <v>0.31323360576961118</v>
      </c>
      <c r="L5" s="227">
        <v>9.5775396440055865E-2</v>
      </c>
      <c r="M5" s="234">
        <v>8.95469673800033E-4</v>
      </c>
      <c r="N5" s="76"/>
      <c r="O5" s="5"/>
      <c r="P5" s="5"/>
      <c r="Q5" s="5"/>
      <c r="R5" s="5"/>
      <c r="S5" s="5"/>
      <c r="T5" s="5"/>
      <c r="U5" s="5"/>
      <c r="V5" s="5"/>
      <c r="W5" s="5"/>
      <c r="X5" s="5"/>
      <c r="Y5" s="5"/>
      <c r="Z5" s="5"/>
      <c r="AA5" s="5"/>
      <c r="AB5" s="5"/>
      <c r="AC5" s="5"/>
      <c r="AD5" s="5"/>
      <c r="AE5" s="5"/>
      <c r="AF5" s="5"/>
      <c r="AG5" s="5"/>
      <c r="AH5" s="5"/>
      <c r="AI5" s="5"/>
      <c r="AJ5" s="5"/>
      <c r="AK5" s="5"/>
      <c r="AL5" s="5"/>
    </row>
    <row r="6" spans="1:38" s="5" customFormat="1" ht="30" customHeight="1">
      <c r="A6" s="96">
        <v>2</v>
      </c>
      <c r="B6" s="97" t="s">
        <v>348</v>
      </c>
      <c r="C6" s="70"/>
      <c r="D6" s="71"/>
      <c r="E6" s="71"/>
      <c r="F6" s="228">
        <v>1.6059856223405296</v>
      </c>
      <c r="G6" s="228">
        <v>0.14848016284668533</v>
      </c>
      <c r="H6" s="228">
        <v>7.3104852126597633E-2</v>
      </c>
      <c r="I6" s="232">
        <v>14958</v>
      </c>
      <c r="J6" s="232">
        <v>9583</v>
      </c>
      <c r="K6" s="228">
        <v>0.3408588020110549</v>
      </c>
      <c r="L6" s="228">
        <v>0</v>
      </c>
      <c r="M6" s="235">
        <v>2.7637304480771494E-3</v>
      </c>
      <c r="N6" s="91"/>
    </row>
    <row r="7" spans="1:38" s="79" customFormat="1" ht="30" customHeight="1">
      <c r="A7" s="94">
        <v>3</v>
      </c>
      <c r="B7" s="95" t="s">
        <v>60</v>
      </c>
      <c r="C7" s="77"/>
      <c r="D7" s="78"/>
      <c r="E7" s="78"/>
      <c r="F7" s="227">
        <v>1.1926270061633748</v>
      </c>
      <c r="G7" s="227">
        <v>1.171266026958538E-2</v>
      </c>
      <c r="H7" s="227">
        <v>2.3024300793181896E-2</v>
      </c>
      <c r="I7" s="231">
        <v>5511.6331330000003</v>
      </c>
      <c r="J7" s="231">
        <v>12663.070991000001</v>
      </c>
      <c r="K7" s="227">
        <v>5.3346801760182833E-2</v>
      </c>
      <c r="L7" s="227">
        <v>5.028067404189587E-3</v>
      </c>
      <c r="M7" s="234">
        <v>1.0362607720174988E-3</v>
      </c>
      <c r="N7" s="91"/>
      <c r="O7" s="5"/>
      <c r="P7" s="5"/>
      <c r="Q7" s="5"/>
      <c r="R7" s="5"/>
      <c r="S7" s="5"/>
      <c r="T7" s="5"/>
      <c r="U7" s="5"/>
      <c r="V7" s="5"/>
      <c r="W7" s="5"/>
      <c r="X7" s="5"/>
      <c r="Y7" s="5"/>
      <c r="Z7" s="5"/>
      <c r="AA7" s="5"/>
      <c r="AB7" s="5"/>
      <c r="AC7" s="5"/>
      <c r="AD7" s="5"/>
      <c r="AE7" s="5"/>
      <c r="AF7" s="5"/>
      <c r="AG7" s="5"/>
      <c r="AH7" s="5"/>
      <c r="AI7" s="5"/>
      <c r="AJ7" s="5"/>
      <c r="AK7" s="5"/>
      <c r="AL7" s="5"/>
    </row>
    <row r="8" spans="1:38" s="5" customFormat="1" ht="30" customHeight="1">
      <c r="A8" s="96">
        <v>4</v>
      </c>
      <c r="B8" s="97" t="s">
        <v>267</v>
      </c>
      <c r="C8" s="70"/>
      <c r="D8" s="71"/>
      <c r="E8" s="71"/>
      <c r="F8" s="228">
        <v>1.1838594793028805</v>
      </c>
      <c r="G8" s="228">
        <v>1.0402467898511969</v>
      </c>
      <c r="H8" s="228">
        <v>7.2504045025189798E-2</v>
      </c>
      <c r="I8" s="232">
        <v>4300.4878920000001</v>
      </c>
      <c r="J8" s="232">
        <v>13826.942692000001</v>
      </c>
      <c r="K8" s="228">
        <v>5.4137978212740724E-2</v>
      </c>
      <c r="L8" s="228">
        <v>2.8739122845532852E-3</v>
      </c>
      <c r="M8" s="235">
        <v>3.0476673518288742E-3</v>
      </c>
      <c r="N8" s="91"/>
    </row>
    <row r="9" spans="1:38" s="79" customFormat="1" ht="30" customHeight="1">
      <c r="A9" s="94">
        <v>5</v>
      </c>
      <c r="B9" s="95" t="s">
        <v>346</v>
      </c>
      <c r="C9" s="77">
        <v>0</v>
      </c>
      <c r="D9" s="78">
        <v>0</v>
      </c>
      <c r="E9" s="78">
        <v>0</v>
      </c>
      <c r="F9" s="227">
        <v>0.95797455941858534</v>
      </c>
      <c r="G9" s="227">
        <v>0.23004832870872305</v>
      </c>
      <c r="H9" s="227">
        <v>0.1957220823609401</v>
      </c>
      <c r="I9" s="231">
        <v>6214</v>
      </c>
      <c r="J9" s="231">
        <v>6636</v>
      </c>
      <c r="K9" s="227">
        <v>0.12389067298300113</v>
      </c>
      <c r="L9" s="227">
        <v>0</v>
      </c>
      <c r="M9" s="234">
        <v>1.4496505306756406E-3</v>
      </c>
      <c r="N9" s="91"/>
      <c r="O9" s="5"/>
      <c r="P9" s="5"/>
      <c r="Q9" s="5"/>
      <c r="R9" s="5"/>
      <c r="S9" s="5"/>
      <c r="T9" s="5"/>
      <c r="U9" s="5"/>
      <c r="V9" s="5"/>
      <c r="W9" s="5"/>
      <c r="X9" s="5"/>
      <c r="Y9" s="5"/>
      <c r="Z9" s="5"/>
      <c r="AA9" s="5"/>
      <c r="AB9" s="5"/>
      <c r="AC9" s="5"/>
      <c r="AD9" s="5"/>
      <c r="AE9" s="5"/>
      <c r="AF9" s="5"/>
      <c r="AG9" s="5"/>
      <c r="AH9" s="5"/>
      <c r="AI9" s="5"/>
      <c r="AJ9" s="5"/>
      <c r="AK9" s="5"/>
      <c r="AL9" s="5"/>
    </row>
    <row r="10" spans="1:38" s="5" customFormat="1" ht="30" customHeight="1">
      <c r="A10" s="96">
        <v>6</v>
      </c>
      <c r="B10" s="98" t="s">
        <v>94</v>
      </c>
      <c r="C10" s="70"/>
      <c r="D10" s="71"/>
      <c r="E10" s="71"/>
      <c r="F10" s="228">
        <v>0.92427031961557904</v>
      </c>
      <c r="G10" s="228">
        <v>0</v>
      </c>
      <c r="H10" s="228">
        <v>0</v>
      </c>
      <c r="I10" s="232">
        <v>49312.662318000002</v>
      </c>
      <c r="J10" s="232">
        <v>118410.89991399999</v>
      </c>
      <c r="K10" s="228">
        <v>9.2399745426803334E-2</v>
      </c>
      <c r="L10" s="236">
        <v>0</v>
      </c>
      <c r="M10" s="237">
        <v>0</v>
      </c>
      <c r="N10" s="91"/>
    </row>
    <row r="11" spans="1:38" s="79" customFormat="1" ht="30" customHeight="1">
      <c r="A11" s="94">
        <v>7</v>
      </c>
      <c r="B11" s="99" t="s">
        <v>262</v>
      </c>
      <c r="C11" s="77"/>
      <c r="D11" s="78"/>
      <c r="E11" s="78"/>
      <c r="F11" s="227">
        <v>0.59128194537057899</v>
      </c>
      <c r="G11" s="227">
        <v>0.83862049192078481</v>
      </c>
      <c r="H11" s="227">
        <v>0</v>
      </c>
      <c r="I11" s="231">
        <v>5575</v>
      </c>
      <c r="J11" s="231">
        <v>8015</v>
      </c>
      <c r="K11" s="227">
        <v>0.41942463678282493</v>
      </c>
      <c r="L11" s="238">
        <v>0</v>
      </c>
      <c r="M11" s="239">
        <v>0</v>
      </c>
      <c r="N11" s="91"/>
      <c r="O11" s="5"/>
      <c r="P11" s="5"/>
      <c r="Q11" s="5"/>
      <c r="R11" s="5"/>
      <c r="S11" s="5"/>
      <c r="T11" s="5"/>
      <c r="U11" s="5"/>
      <c r="V11" s="5"/>
      <c r="W11" s="5"/>
      <c r="X11" s="5"/>
      <c r="Y11" s="5"/>
      <c r="Z11" s="5"/>
      <c r="AA11" s="5"/>
      <c r="AB11" s="5"/>
      <c r="AC11" s="5"/>
      <c r="AD11" s="5"/>
      <c r="AE11" s="5"/>
      <c r="AF11" s="5"/>
      <c r="AG11" s="5"/>
      <c r="AH11" s="5"/>
      <c r="AI11" s="5"/>
      <c r="AJ11" s="5"/>
      <c r="AK11" s="5"/>
      <c r="AL11" s="5"/>
    </row>
    <row r="12" spans="1:38" s="5" customFormat="1" ht="30" customHeight="1">
      <c r="A12" s="96">
        <v>8</v>
      </c>
      <c r="B12" s="97" t="s">
        <v>228</v>
      </c>
      <c r="C12" s="70"/>
      <c r="D12" s="71"/>
      <c r="E12" s="71"/>
      <c r="F12" s="228">
        <v>0.52574685402684296</v>
      </c>
      <c r="G12" s="228">
        <v>1.1077506056448849</v>
      </c>
      <c r="H12" s="228">
        <v>4.6678963146638504E-2</v>
      </c>
      <c r="I12" s="232">
        <v>5031.6918750000004</v>
      </c>
      <c r="J12" s="232">
        <v>19635.668782000001</v>
      </c>
      <c r="K12" s="228">
        <v>5.4524649769540939E-2</v>
      </c>
      <c r="L12" s="228">
        <v>0</v>
      </c>
      <c r="M12" s="235">
        <v>8.1277169615093215E-4</v>
      </c>
      <c r="N12" s="91"/>
    </row>
    <row r="13" spans="1:38" s="79" customFormat="1" ht="30" customHeight="1">
      <c r="A13" s="94">
        <v>9</v>
      </c>
      <c r="B13" s="95" t="s">
        <v>38</v>
      </c>
      <c r="C13" s="77"/>
      <c r="D13" s="78"/>
      <c r="E13" s="78"/>
      <c r="F13" s="227">
        <v>0.17891010971612581</v>
      </c>
      <c r="G13" s="227">
        <v>0.62075263487925691</v>
      </c>
      <c r="H13" s="227">
        <v>0.82253413910848117</v>
      </c>
      <c r="I13" s="231">
        <v>13697</v>
      </c>
      <c r="J13" s="231">
        <v>46580</v>
      </c>
      <c r="K13" s="227">
        <v>9.0128773888021291E-2</v>
      </c>
      <c r="L13" s="227">
        <v>0.55188631499797558</v>
      </c>
      <c r="M13" s="234">
        <v>3.8333622534559547E-2</v>
      </c>
      <c r="N13" s="91"/>
      <c r="O13" s="5"/>
      <c r="P13" s="5"/>
      <c r="Q13" s="5"/>
      <c r="R13" s="5"/>
      <c r="S13" s="5"/>
      <c r="T13" s="5"/>
      <c r="U13" s="5"/>
      <c r="V13" s="5"/>
      <c r="W13" s="5"/>
      <c r="X13" s="5"/>
      <c r="Y13" s="5"/>
      <c r="Z13" s="5"/>
      <c r="AA13" s="5"/>
      <c r="AB13" s="5"/>
      <c r="AC13" s="5"/>
      <c r="AD13" s="5"/>
      <c r="AE13" s="5"/>
      <c r="AF13" s="5"/>
      <c r="AG13" s="5"/>
      <c r="AH13" s="5"/>
      <c r="AI13" s="5"/>
      <c r="AJ13" s="5"/>
      <c r="AK13" s="5"/>
      <c r="AL13" s="5"/>
    </row>
    <row r="14" spans="1:38" s="5" customFormat="1" ht="30" customHeight="1">
      <c r="A14" s="96">
        <v>10</v>
      </c>
      <c r="B14" s="97" t="s">
        <v>63</v>
      </c>
      <c r="C14" s="70"/>
      <c r="D14" s="71"/>
      <c r="E14" s="71"/>
      <c r="F14" s="228">
        <v>0.12010805668739559</v>
      </c>
      <c r="G14" s="228">
        <v>5.3844440319287177</v>
      </c>
      <c r="H14" s="228">
        <v>5.6461852608130689</v>
      </c>
      <c r="I14" s="232">
        <v>0</v>
      </c>
      <c r="J14" s="232">
        <v>0</v>
      </c>
      <c r="K14" s="228">
        <v>0</v>
      </c>
      <c r="L14" s="228">
        <v>6.5978101365842645E-2</v>
      </c>
      <c r="M14" s="235">
        <v>0.14375211649170336</v>
      </c>
      <c r="N14" s="91"/>
    </row>
    <row r="15" spans="1:38" s="79" customFormat="1" ht="30" customHeight="1">
      <c r="A15" s="94">
        <v>11</v>
      </c>
      <c r="B15" s="95" t="s">
        <v>345</v>
      </c>
      <c r="C15" s="77">
        <v>28946</v>
      </c>
      <c r="D15" s="78">
        <v>21390</v>
      </c>
      <c r="E15" s="78">
        <v>25168</v>
      </c>
      <c r="F15" s="227">
        <v>0.11493152399193542</v>
      </c>
      <c r="G15" s="227">
        <v>1.8444195225882942</v>
      </c>
      <c r="H15" s="227">
        <v>1.0266691323819088</v>
      </c>
      <c r="I15" s="231">
        <v>895149</v>
      </c>
      <c r="J15" s="231">
        <v>1055399</v>
      </c>
      <c r="K15" s="227">
        <v>7.33107209780342E-3</v>
      </c>
      <c r="L15" s="227">
        <v>0.11944957995239125</v>
      </c>
      <c r="M15" s="234">
        <v>6.7402297221902427E-2</v>
      </c>
      <c r="N15" s="91"/>
      <c r="O15" s="5"/>
      <c r="P15" s="5"/>
      <c r="Q15" s="5"/>
      <c r="R15" s="5"/>
      <c r="S15" s="5"/>
      <c r="T15" s="5"/>
      <c r="U15" s="5"/>
      <c r="V15" s="5"/>
      <c r="W15" s="5"/>
      <c r="X15" s="5"/>
      <c r="Y15" s="5"/>
      <c r="Z15" s="5"/>
      <c r="AA15" s="5"/>
      <c r="AB15" s="5"/>
      <c r="AC15" s="5"/>
      <c r="AD15" s="5"/>
      <c r="AE15" s="5"/>
      <c r="AF15" s="5"/>
      <c r="AG15" s="5"/>
      <c r="AH15" s="5"/>
      <c r="AI15" s="5"/>
      <c r="AJ15" s="5"/>
      <c r="AK15" s="5"/>
      <c r="AL15" s="5"/>
    </row>
    <row r="16" spans="1:38" s="5" customFormat="1" ht="30" customHeight="1">
      <c r="A16" s="96">
        <v>12</v>
      </c>
      <c r="B16" s="97" t="s">
        <v>22</v>
      </c>
      <c r="C16" s="70"/>
      <c r="D16" s="71"/>
      <c r="E16" s="71"/>
      <c r="F16" s="228">
        <v>8.9832343698437539E-2</v>
      </c>
      <c r="G16" s="228">
        <v>1.9842427779398889E-3</v>
      </c>
      <c r="H16" s="228">
        <v>0.11774411756903733</v>
      </c>
      <c r="I16" s="232">
        <v>0</v>
      </c>
      <c r="J16" s="232">
        <v>0</v>
      </c>
      <c r="K16" s="228">
        <v>0</v>
      </c>
      <c r="L16" s="228">
        <v>0</v>
      </c>
      <c r="M16" s="235">
        <v>0</v>
      </c>
      <c r="N16" s="91"/>
    </row>
    <row r="17" spans="1:38" s="79" customFormat="1" ht="30" customHeight="1">
      <c r="A17" s="94">
        <v>13</v>
      </c>
      <c r="B17" s="95" t="s">
        <v>45</v>
      </c>
      <c r="C17" s="77"/>
      <c r="D17" s="78"/>
      <c r="E17" s="78"/>
      <c r="F17" s="227">
        <v>5.8761162783600898E-2</v>
      </c>
      <c r="G17" s="227">
        <v>0.18378665251426296</v>
      </c>
      <c r="H17" s="227">
        <v>1.0026137720578479</v>
      </c>
      <c r="I17" s="231">
        <v>0</v>
      </c>
      <c r="J17" s="231">
        <v>0</v>
      </c>
      <c r="K17" s="227">
        <v>0</v>
      </c>
      <c r="L17" s="227">
        <v>1.00292078685294E-3</v>
      </c>
      <c r="M17" s="234">
        <v>3.582362670232607E-2</v>
      </c>
      <c r="N17" s="91"/>
      <c r="O17" s="5"/>
      <c r="P17" s="5"/>
      <c r="Q17" s="5"/>
      <c r="R17" s="5"/>
      <c r="S17" s="5"/>
      <c r="T17" s="5"/>
      <c r="U17" s="5"/>
      <c r="V17" s="5"/>
      <c r="W17" s="5"/>
      <c r="X17" s="5"/>
      <c r="Y17" s="5"/>
      <c r="Z17" s="5"/>
      <c r="AA17" s="5"/>
      <c r="AB17" s="5"/>
      <c r="AC17" s="5"/>
      <c r="AD17" s="5"/>
      <c r="AE17" s="5"/>
      <c r="AF17" s="5"/>
      <c r="AG17" s="5"/>
      <c r="AH17" s="5"/>
      <c r="AI17" s="5"/>
      <c r="AJ17" s="5"/>
      <c r="AK17" s="5"/>
      <c r="AL17" s="5"/>
    </row>
    <row r="18" spans="1:38" s="5" customFormat="1" ht="30" customHeight="1">
      <c r="A18" s="96">
        <v>14</v>
      </c>
      <c r="B18" s="97" t="s">
        <v>31</v>
      </c>
      <c r="C18" s="70">
        <v>3010.0915890000001</v>
      </c>
      <c r="D18" s="71">
        <v>3010.0915890000001</v>
      </c>
      <c r="E18" s="71">
        <v>3010.0915890000001</v>
      </c>
      <c r="F18" s="228">
        <v>4.8112208878306598E-2</v>
      </c>
      <c r="G18" s="228">
        <v>0.38214839760943992</v>
      </c>
      <c r="H18" s="228">
        <v>0.99602851840897089</v>
      </c>
      <c r="I18" s="232">
        <v>0</v>
      </c>
      <c r="J18" s="232">
        <v>0</v>
      </c>
      <c r="K18" s="228">
        <v>0</v>
      </c>
      <c r="L18" s="228">
        <v>8.0849965256776606E-4</v>
      </c>
      <c r="M18" s="235">
        <v>4.253173240388055E-2</v>
      </c>
      <c r="N18" s="91"/>
    </row>
    <row r="19" spans="1:38" s="79" customFormat="1" ht="30" customHeight="1">
      <c r="A19" s="94">
        <v>15</v>
      </c>
      <c r="B19" s="95" t="s">
        <v>29</v>
      </c>
      <c r="C19" s="77"/>
      <c r="D19" s="78"/>
      <c r="E19" s="78"/>
      <c r="F19" s="227">
        <v>3.1643330051116254E-2</v>
      </c>
      <c r="G19" s="227">
        <v>0.90701095239783081</v>
      </c>
      <c r="H19" s="227">
        <v>1.3973510185274265</v>
      </c>
      <c r="I19" s="231">
        <v>7632</v>
      </c>
      <c r="J19" s="231">
        <v>21998</v>
      </c>
      <c r="K19" s="227">
        <v>2.458922306658665E-2</v>
      </c>
      <c r="L19" s="227">
        <v>7.2745981840004179E-2</v>
      </c>
      <c r="M19" s="234">
        <v>9.2058915618640089E-2</v>
      </c>
      <c r="N19" s="91"/>
      <c r="O19" s="5"/>
      <c r="P19" s="5"/>
      <c r="Q19" s="5"/>
      <c r="R19" s="5"/>
      <c r="S19" s="5"/>
      <c r="T19" s="5"/>
      <c r="U19" s="5"/>
      <c r="V19" s="5"/>
      <c r="W19" s="5"/>
      <c r="X19" s="5"/>
      <c r="Y19" s="5"/>
      <c r="Z19" s="5"/>
      <c r="AA19" s="5"/>
      <c r="AB19" s="5"/>
      <c r="AC19" s="5"/>
      <c r="AD19" s="5"/>
      <c r="AE19" s="5"/>
      <c r="AF19" s="5"/>
      <c r="AG19" s="5"/>
      <c r="AH19" s="5"/>
      <c r="AI19" s="5"/>
      <c r="AJ19" s="5"/>
      <c r="AK19" s="5"/>
      <c r="AL19" s="5"/>
    </row>
    <row r="20" spans="1:38" s="5" customFormat="1" ht="30" customHeight="1">
      <c r="A20" s="96">
        <v>16</v>
      </c>
      <c r="B20" s="97" t="s">
        <v>49</v>
      </c>
      <c r="C20" s="70"/>
      <c r="D20" s="71"/>
      <c r="E20" s="71"/>
      <c r="F20" s="228">
        <v>1.1914613421647156E-2</v>
      </c>
      <c r="G20" s="228">
        <v>0.47817707661665876</v>
      </c>
      <c r="H20" s="228">
        <v>1.3922490172758839</v>
      </c>
      <c r="I20" s="232">
        <v>1168</v>
      </c>
      <c r="J20" s="232">
        <v>1274</v>
      </c>
      <c r="K20" s="228">
        <v>0</v>
      </c>
      <c r="L20" s="228">
        <v>2.6012297540491901E-2</v>
      </c>
      <c r="M20" s="235">
        <v>7.4032693461307739E-2</v>
      </c>
      <c r="N20" s="91"/>
    </row>
    <row r="21" spans="1:38" s="79" customFormat="1" ht="30" customHeight="1">
      <c r="A21" s="94">
        <v>17</v>
      </c>
      <c r="B21" s="95" t="s">
        <v>43</v>
      </c>
      <c r="C21" s="77"/>
      <c r="D21" s="78"/>
      <c r="E21" s="78"/>
      <c r="F21" s="227">
        <v>5.773199910554562E-3</v>
      </c>
      <c r="G21" s="227">
        <v>5.9883720930232559E-2</v>
      </c>
      <c r="H21" s="227">
        <v>0.16073345259391772</v>
      </c>
      <c r="I21" s="231">
        <v>0</v>
      </c>
      <c r="J21" s="231">
        <v>0</v>
      </c>
      <c r="K21" s="227">
        <v>0</v>
      </c>
      <c r="L21" s="227">
        <v>0</v>
      </c>
      <c r="M21" s="234">
        <v>2.0962248764810284E-2</v>
      </c>
      <c r="N21" s="91"/>
      <c r="O21" s="5"/>
      <c r="P21" s="5"/>
      <c r="Q21" s="5"/>
      <c r="R21" s="5"/>
      <c r="S21" s="5"/>
      <c r="T21" s="5"/>
      <c r="U21" s="5"/>
      <c r="V21" s="5"/>
      <c r="W21" s="5"/>
      <c r="X21" s="5"/>
      <c r="Y21" s="5"/>
      <c r="Z21" s="5"/>
      <c r="AA21" s="5"/>
      <c r="AB21" s="5"/>
      <c r="AC21" s="5"/>
      <c r="AD21" s="5"/>
      <c r="AE21" s="5"/>
      <c r="AF21" s="5"/>
      <c r="AG21" s="5"/>
      <c r="AH21" s="5"/>
      <c r="AI21" s="5"/>
      <c r="AJ21" s="5"/>
      <c r="AK21" s="5"/>
      <c r="AL21" s="5"/>
    </row>
    <row r="22" spans="1:38" s="5" customFormat="1" ht="30" customHeight="1">
      <c r="A22" s="96">
        <v>18</v>
      </c>
      <c r="B22" s="97" t="s">
        <v>26</v>
      </c>
      <c r="C22" s="70"/>
      <c r="D22" s="71"/>
      <c r="E22" s="71"/>
      <c r="F22" s="228">
        <v>4.851195980208888E-3</v>
      </c>
      <c r="G22" s="228">
        <v>0.16860564887676144</v>
      </c>
      <c r="H22" s="228">
        <v>0.78146070138713319</v>
      </c>
      <c r="I22" s="232">
        <v>0</v>
      </c>
      <c r="J22" s="232">
        <v>0</v>
      </c>
      <c r="K22" s="228">
        <v>0</v>
      </c>
      <c r="L22" s="228">
        <v>1.5451608371962354E-3</v>
      </c>
      <c r="M22" s="235">
        <v>4.3519901926981575E-2</v>
      </c>
      <c r="N22" s="91"/>
    </row>
    <row r="23" spans="1:38" s="79" customFormat="1" ht="30" customHeight="1">
      <c r="A23" s="94">
        <v>19</v>
      </c>
      <c r="B23" s="95" t="s">
        <v>55</v>
      </c>
      <c r="C23" s="77"/>
      <c r="D23" s="78"/>
      <c r="E23" s="78"/>
      <c r="F23" s="227">
        <v>3.9358518561131029E-3</v>
      </c>
      <c r="G23" s="227">
        <v>1.440456059980487</v>
      </c>
      <c r="H23" s="227">
        <v>1.1115797999773838</v>
      </c>
      <c r="I23" s="231">
        <v>0</v>
      </c>
      <c r="J23" s="231">
        <v>0</v>
      </c>
      <c r="K23" s="227">
        <v>0</v>
      </c>
      <c r="L23" s="227">
        <v>5.2078461580786266E-2</v>
      </c>
      <c r="M23" s="234">
        <v>9.0762469393931053E-2</v>
      </c>
      <c r="N23" s="91"/>
      <c r="O23" s="5"/>
      <c r="P23" s="5"/>
      <c r="Q23" s="5"/>
      <c r="R23" s="5"/>
      <c r="S23" s="5"/>
      <c r="T23" s="5"/>
      <c r="U23" s="5"/>
      <c r="V23" s="5"/>
      <c r="W23" s="5"/>
      <c r="X23" s="5"/>
      <c r="Y23" s="5"/>
      <c r="Z23" s="5"/>
      <c r="AA23" s="5"/>
      <c r="AB23" s="5"/>
      <c r="AC23" s="5"/>
      <c r="AD23" s="5"/>
      <c r="AE23" s="5"/>
      <c r="AF23" s="5"/>
      <c r="AG23" s="5"/>
      <c r="AH23" s="5"/>
      <c r="AI23" s="5"/>
      <c r="AJ23" s="5"/>
      <c r="AK23" s="5"/>
      <c r="AL23" s="5"/>
    </row>
    <row r="24" spans="1:38" s="5" customFormat="1" ht="30" customHeight="1">
      <c r="A24" s="96">
        <v>20</v>
      </c>
      <c r="B24" s="97" t="s">
        <v>18</v>
      </c>
      <c r="C24" s="70"/>
      <c r="D24" s="71"/>
      <c r="E24" s="71"/>
      <c r="F24" s="228">
        <v>2.7301009572754504E-3</v>
      </c>
      <c r="G24" s="228">
        <v>1.9760977397432551</v>
      </c>
      <c r="H24" s="228">
        <v>1.6396909059720988</v>
      </c>
      <c r="I24" s="232">
        <v>4425</v>
      </c>
      <c r="J24" s="232">
        <v>2896</v>
      </c>
      <c r="K24" s="228">
        <v>8.2114740310772238E-4</v>
      </c>
      <c r="L24" s="228">
        <v>7.5451474582580766E-2</v>
      </c>
      <c r="M24" s="235">
        <v>0.12191344151994375</v>
      </c>
      <c r="N24" s="91"/>
    </row>
    <row r="25" spans="1:38" s="79" customFormat="1" ht="30" customHeight="1">
      <c r="A25" s="94">
        <v>21</v>
      </c>
      <c r="B25" s="95" t="s">
        <v>222</v>
      </c>
      <c r="C25" s="77">
        <v>0</v>
      </c>
      <c r="D25" s="78">
        <v>0</v>
      </c>
      <c r="E25" s="78">
        <v>0</v>
      </c>
      <c r="F25" s="227">
        <v>1.4043308192568016E-3</v>
      </c>
      <c r="G25" s="227">
        <v>1.3426705747041146</v>
      </c>
      <c r="H25" s="227">
        <v>1.629289079932793</v>
      </c>
      <c r="I25" s="231">
        <v>1328</v>
      </c>
      <c r="J25" s="231">
        <v>1207</v>
      </c>
      <c r="K25" s="227">
        <v>1.7214818412580402E-4</v>
      </c>
      <c r="L25" s="227">
        <v>5.579290256321201E-2</v>
      </c>
      <c r="M25" s="234">
        <v>0.15779905383789886</v>
      </c>
      <c r="N25" s="91"/>
      <c r="O25" s="5"/>
      <c r="P25" s="5"/>
      <c r="Q25" s="5"/>
      <c r="R25" s="5"/>
      <c r="S25" s="5"/>
      <c r="T25" s="5"/>
      <c r="U25" s="5"/>
      <c r="V25" s="5"/>
      <c r="W25" s="5"/>
      <c r="X25" s="5"/>
      <c r="Y25" s="5"/>
      <c r="Z25" s="5"/>
      <c r="AA25" s="5"/>
      <c r="AB25" s="5"/>
      <c r="AC25" s="5"/>
      <c r="AD25" s="5"/>
      <c r="AE25" s="5"/>
      <c r="AF25" s="5"/>
      <c r="AG25" s="5"/>
      <c r="AH25" s="5"/>
      <c r="AI25" s="5"/>
      <c r="AJ25" s="5"/>
      <c r="AK25" s="5"/>
      <c r="AL25" s="5"/>
    </row>
    <row r="26" spans="1:38" s="5" customFormat="1" ht="30" customHeight="1">
      <c r="A26" s="96">
        <v>22</v>
      </c>
      <c r="B26" s="97" t="s">
        <v>230</v>
      </c>
      <c r="C26" s="70"/>
      <c r="D26" s="71"/>
      <c r="E26" s="71"/>
      <c r="F26" s="228">
        <v>1.0807992904433334E-3</v>
      </c>
      <c r="G26" s="228">
        <v>2.2315780652009947</v>
      </c>
      <c r="H26" s="228">
        <v>0.96517026566472053</v>
      </c>
      <c r="I26" s="232">
        <v>0</v>
      </c>
      <c r="J26" s="232">
        <v>0</v>
      </c>
      <c r="K26" s="228">
        <v>0</v>
      </c>
      <c r="L26" s="228">
        <v>0.20844384033947752</v>
      </c>
      <c r="M26" s="235">
        <v>0.13674827609070414</v>
      </c>
      <c r="N26" s="91"/>
    </row>
    <row r="27" spans="1:38" s="79" customFormat="1" ht="30" customHeight="1">
      <c r="A27" s="94">
        <v>23</v>
      </c>
      <c r="B27" s="95" t="s">
        <v>53</v>
      </c>
      <c r="C27" s="77"/>
      <c r="D27" s="78"/>
      <c r="E27" s="78"/>
      <c r="F27" s="227">
        <v>4.5377889093944988E-4</v>
      </c>
      <c r="G27" s="227">
        <v>1.3948501625801916E-2</v>
      </c>
      <c r="H27" s="227">
        <v>0.9592160998330258</v>
      </c>
      <c r="I27" s="231">
        <v>0</v>
      </c>
      <c r="J27" s="231">
        <v>0</v>
      </c>
      <c r="K27" s="227">
        <v>0</v>
      </c>
      <c r="L27" s="227">
        <v>1.1766310835237544E-3</v>
      </c>
      <c r="M27" s="234">
        <v>4.9907347407432672E-3</v>
      </c>
      <c r="N27" s="91"/>
      <c r="O27" s="5"/>
      <c r="P27" s="5"/>
      <c r="Q27" s="5"/>
      <c r="R27" s="5"/>
      <c r="S27" s="5"/>
      <c r="T27" s="5"/>
      <c r="U27" s="5"/>
      <c r="V27" s="5"/>
      <c r="W27" s="5"/>
      <c r="X27" s="5"/>
      <c r="Y27" s="5"/>
      <c r="Z27" s="5"/>
      <c r="AA27" s="5"/>
      <c r="AB27" s="5"/>
      <c r="AC27" s="5"/>
      <c r="AD27" s="5"/>
      <c r="AE27" s="5"/>
      <c r="AF27" s="5"/>
      <c r="AG27" s="5"/>
      <c r="AH27" s="5"/>
      <c r="AI27" s="5"/>
      <c r="AJ27" s="5"/>
      <c r="AK27" s="5"/>
      <c r="AL27" s="5"/>
    </row>
    <row r="28" spans="1:38" s="5" customFormat="1" ht="30" customHeight="1">
      <c r="A28" s="96">
        <v>24</v>
      </c>
      <c r="B28" s="97" t="s">
        <v>47</v>
      </c>
      <c r="C28" s="70"/>
      <c r="D28" s="71"/>
      <c r="E28" s="71"/>
      <c r="F28" s="228">
        <v>4.1740632598685914E-4</v>
      </c>
      <c r="G28" s="228">
        <v>3.2325133219514718E-2</v>
      </c>
      <c r="H28" s="228">
        <v>0.76696932070981427</v>
      </c>
      <c r="I28" s="232">
        <v>0</v>
      </c>
      <c r="J28" s="232">
        <v>0</v>
      </c>
      <c r="K28" s="228">
        <v>0</v>
      </c>
      <c r="L28" s="228">
        <v>4.7471358946768786E-5</v>
      </c>
      <c r="M28" s="235">
        <v>3.3028197987214382E-2</v>
      </c>
      <c r="N28" s="91"/>
    </row>
    <row r="29" spans="1:38" s="79" customFormat="1" ht="30" customHeight="1">
      <c r="A29" s="94">
        <v>25</v>
      </c>
      <c r="B29" s="100" t="s">
        <v>51</v>
      </c>
      <c r="C29" s="77"/>
      <c r="D29" s="78"/>
      <c r="E29" s="78"/>
      <c r="F29" s="227">
        <v>3.6968583988430205E-4</v>
      </c>
      <c r="G29" s="227">
        <v>0.50521356873863421</v>
      </c>
      <c r="H29" s="227">
        <v>1.5350430287669861</v>
      </c>
      <c r="I29" s="231">
        <v>0</v>
      </c>
      <c r="J29" s="231">
        <v>0</v>
      </c>
      <c r="K29" s="227">
        <v>0</v>
      </c>
      <c r="L29" s="227">
        <v>1.393964510417059E-3</v>
      </c>
      <c r="M29" s="234">
        <v>6.6097599044138616E-2</v>
      </c>
      <c r="N29" s="91"/>
      <c r="O29" s="5"/>
      <c r="P29" s="5"/>
      <c r="Q29" s="5"/>
      <c r="R29" s="5"/>
      <c r="S29" s="5"/>
      <c r="T29" s="5"/>
      <c r="U29" s="5"/>
      <c r="V29" s="5"/>
      <c r="W29" s="5"/>
      <c r="X29" s="5"/>
      <c r="Y29" s="5"/>
      <c r="Z29" s="5"/>
      <c r="AA29" s="5"/>
      <c r="AB29" s="5"/>
      <c r="AC29" s="5"/>
      <c r="AD29" s="5"/>
      <c r="AE29" s="5"/>
      <c r="AF29" s="5"/>
      <c r="AG29" s="5"/>
      <c r="AH29" s="5"/>
      <c r="AI29" s="5"/>
      <c r="AJ29" s="5"/>
      <c r="AK29" s="5"/>
      <c r="AL29" s="5"/>
    </row>
    <row r="30" spans="1:38" s="5" customFormat="1" ht="30" customHeight="1">
      <c r="A30" s="96">
        <v>26</v>
      </c>
      <c r="B30" s="101" t="s">
        <v>259</v>
      </c>
      <c r="C30" s="70"/>
      <c r="D30" s="71"/>
      <c r="E30" s="71"/>
      <c r="F30" s="228">
        <v>0</v>
      </c>
      <c r="G30" s="228">
        <v>0.95448810292583575</v>
      </c>
      <c r="H30" s="228">
        <v>0.4241816104515424</v>
      </c>
      <c r="I30" s="232">
        <v>0</v>
      </c>
      <c r="J30" s="232">
        <v>0</v>
      </c>
      <c r="K30" s="228">
        <v>0</v>
      </c>
      <c r="L30" s="236">
        <v>4.2159942014979466E-3</v>
      </c>
      <c r="M30" s="237">
        <v>0.51078762986228554</v>
      </c>
      <c r="N30" s="91"/>
    </row>
    <row r="31" spans="1:38" s="82" customFormat="1" ht="30" customHeight="1">
      <c r="A31" s="384" t="s">
        <v>349</v>
      </c>
      <c r="B31" s="385"/>
      <c r="C31" s="80">
        <v>31956.091589</v>
      </c>
      <c r="D31" s="80">
        <v>24400.091589</v>
      </c>
      <c r="E31" s="80">
        <v>28178.091589</v>
      </c>
      <c r="F31" s="229">
        <v>0.104357567765951</v>
      </c>
      <c r="G31" s="229">
        <v>1.6598533600526297</v>
      </c>
      <c r="H31" s="229">
        <v>1.1035379580848057</v>
      </c>
      <c r="I31" s="233">
        <v>1023674.538639</v>
      </c>
      <c r="J31" s="233">
        <v>1326318.797725</v>
      </c>
      <c r="K31" s="229">
        <v>1.0475081811016064E-2</v>
      </c>
      <c r="L31" s="229">
        <v>0.10644860719938783</v>
      </c>
      <c r="M31" s="240">
        <v>8.2282471945468685E-2</v>
      </c>
      <c r="N31" s="92"/>
      <c r="O31" s="81"/>
      <c r="P31" s="81"/>
      <c r="Q31" s="81"/>
      <c r="R31" s="81"/>
      <c r="S31" s="81"/>
      <c r="T31" s="81"/>
      <c r="U31" s="81"/>
      <c r="V31" s="81"/>
      <c r="W31" s="81"/>
      <c r="X31" s="81"/>
      <c r="Y31" s="81"/>
      <c r="Z31" s="81"/>
      <c r="AA31" s="81"/>
      <c r="AB31" s="81"/>
      <c r="AC31" s="81"/>
      <c r="AD31" s="81"/>
      <c r="AE31" s="81"/>
      <c r="AF31" s="81"/>
      <c r="AG31" s="81"/>
      <c r="AH31" s="81"/>
      <c r="AI31" s="81"/>
      <c r="AJ31" s="81"/>
      <c r="AK31" s="81"/>
      <c r="AL31" s="81"/>
    </row>
    <row r="32" spans="1:38" s="79" customFormat="1" ht="30" customHeight="1">
      <c r="A32" s="94">
        <v>27</v>
      </c>
      <c r="B32" s="99" t="s">
        <v>233</v>
      </c>
      <c r="C32" s="77"/>
      <c r="D32" s="78"/>
      <c r="E32" s="78"/>
      <c r="F32" s="227">
        <v>6.1595435848391276</v>
      </c>
      <c r="G32" s="227">
        <v>1.2365500527682571</v>
      </c>
      <c r="H32" s="227">
        <v>0.22853484600390653</v>
      </c>
      <c r="I32" s="231">
        <v>5205.9435119999998</v>
      </c>
      <c r="J32" s="231">
        <v>6402.4744609999998</v>
      </c>
      <c r="K32" s="227">
        <v>0.44344729579602338</v>
      </c>
      <c r="L32" s="238">
        <v>9.4183081488087461E-2</v>
      </c>
      <c r="M32" s="239">
        <v>9.6460076096286946E-3</v>
      </c>
      <c r="N32" s="91"/>
      <c r="O32" s="5"/>
      <c r="P32" s="5"/>
      <c r="Q32" s="5"/>
      <c r="R32" s="5"/>
      <c r="S32" s="5"/>
      <c r="T32" s="5"/>
      <c r="U32" s="5"/>
      <c r="V32" s="5"/>
      <c r="W32" s="5"/>
      <c r="X32" s="5"/>
      <c r="Y32" s="5"/>
      <c r="Z32" s="5"/>
      <c r="AA32" s="5"/>
      <c r="AB32" s="5"/>
      <c r="AC32" s="5"/>
      <c r="AD32" s="5"/>
      <c r="AE32" s="5"/>
      <c r="AF32" s="5"/>
      <c r="AG32" s="5"/>
      <c r="AH32" s="5"/>
      <c r="AI32" s="5"/>
      <c r="AJ32" s="5"/>
      <c r="AK32" s="5"/>
      <c r="AL32" s="5"/>
    </row>
    <row r="33" spans="1:38" s="5" customFormat="1" ht="30" customHeight="1">
      <c r="A33" s="96">
        <v>28</v>
      </c>
      <c r="B33" s="98" t="s">
        <v>246</v>
      </c>
      <c r="C33" s="70"/>
      <c r="D33" s="71"/>
      <c r="E33" s="71"/>
      <c r="F33" s="228">
        <v>2.5104355489263348</v>
      </c>
      <c r="G33" s="228">
        <v>1.2879616328422911</v>
      </c>
      <c r="H33" s="228">
        <v>6.7407700091567532E-2</v>
      </c>
      <c r="I33" s="232">
        <v>5707.2616859999998</v>
      </c>
      <c r="J33" s="232">
        <v>8719.7508809999999</v>
      </c>
      <c r="K33" s="228">
        <v>0.43202468907615121</v>
      </c>
      <c r="L33" s="236">
        <v>0.11633773175459831</v>
      </c>
      <c r="M33" s="237">
        <v>1.6243305218687682E-2</v>
      </c>
      <c r="N33" s="91"/>
    </row>
    <row r="34" spans="1:38" s="79" customFormat="1" ht="30" customHeight="1">
      <c r="A34" s="94">
        <v>29</v>
      </c>
      <c r="B34" s="95" t="s">
        <v>159</v>
      </c>
      <c r="C34" s="77"/>
      <c r="D34" s="78"/>
      <c r="E34" s="78"/>
      <c r="F34" s="227">
        <v>2.068603609056106</v>
      </c>
      <c r="G34" s="227">
        <v>6.4648171043992675E-2</v>
      </c>
      <c r="H34" s="227">
        <v>8.4073834986965926E-2</v>
      </c>
      <c r="I34" s="231">
        <v>14904.526431</v>
      </c>
      <c r="J34" s="231">
        <v>16318.770825</v>
      </c>
      <c r="K34" s="227">
        <v>2.0650003615123334E-2</v>
      </c>
      <c r="L34" s="227">
        <v>6.0781088152397369E-4</v>
      </c>
      <c r="M34" s="234">
        <v>2.3891053506257787E-3</v>
      </c>
      <c r="N34" s="91"/>
      <c r="O34" s="5"/>
      <c r="P34" s="5"/>
      <c r="Q34" s="5"/>
      <c r="R34" s="5"/>
      <c r="S34" s="5"/>
      <c r="T34" s="5"/>
      <c r="U34" s="5"/>
      <c r="V34" s="5"/>
      <c r="W34" s="5"/>
      <c r="X34" s="5"/>
      <c r="Y34" s="5"/>
      <c r="Z34" s="5"/>
      <c r="AA34" s="5"/>
      <c r="AB34" s="5"/>
      <c r="AC34" s="5"/>
      <c r="AD34" s="5"/>
      <c r="AE34" s="5"/>
      <c r="AF34" s="5"/>
      <c r="AG34" s="5"/>
      <c r="AH34" s="5"/>
      <c r="AI34" s="5"/>
      <c r="AJ34" s="5"/>
      <c r="AK34" s="5"/>
      <c r="AL34" s="5"/>
    </row>
    <row r="35" spans="1:38" s="5" customFormat="1" ht="30" customHeight="1">
      <c r="A35" s="96">
        <v>30</v>
      </c>
      <c r="B35" s="97" t="s">
        <v>77</v>
      </c>
      <c r="C35" s="70"/>
      <c r="D35" s="71"/>
      <c r="E35" s="71"/>
      <c r="F35" s="228">
        <v>1.8461847257414152</v>
      </c>
      <c r="G35" s="228">
        <v>0.22645681581685745</v>
      </c>
      <c r="H35" s="228">
        <v>0.24414672216441208</v>
      </c>
      <c r="I35" s="232">
        <v>6362</v>
      </c>
      <c r="J35" s="232">
        <v>5702</v>
      </c>
      <c r="K35" s="228">
        <v>0.21369242510005718</v>
      </c>
      <c r="L35" s="228">
        <v>0</v>
      </c>
      <c r="M35" s="235">
        <v>0</v>
      </c>
      <c r="N35" s="91"/>
    </row>
    <row r="36" spans="1:38" s="79" customFormat="1" ht="30" customHeight="1">
      <c r="A36" s="94">
        <v>31</v>
      </c>
      <c r="B36" s="102" t="s">
        <v>75</v>
      </c>
      <c r="C36" s="77"/>
      <c r="D36" s="78"/>
      <c r="E36" s="78"/>
      <c r="F36" s="227">
        <v>1.7786601996570643</v>
      </c>
      <c r="G36" s="227">
        <v>0.16755829903978053</v>
      </c>
      <c r="H36" s="227">
        <v>0.2205761316872428</v>
      </c>
      <c r="I36" s="231">
        <v>13424</v>
      </c>
      <c r="J36" s="231">
        <v>12665</v>
      </c>
      <c r="K36" s="227">
        <v>0.23456505845282144</v>
      </c>
      <c r="L36" s="238">
        <v>0</v>
      </c>
      <c r="M36" s="239">
        <v>4.4518963922294168E-3</v>
      </c>
      <c r="N36" s="91"/>
      <c r="O36" s="5"/>
      <c r="P36" s="5"/>
      <c r="Q36" s="5"/>
      <c r="R36" s="5"/>
      <c r="S36" s="5"/>
      <c r="T36" s="5"/>
      <c r="U36" s="5"/>
      <c r="V36" s="5"/>
      <c r="W36" s="5"/>
      <c r="X36" s="5"/>
      <c r="Y36" s="5"/>
      <c r="Z36" s="5"/>
      <c r="AA36" s="5"/>
      <c r="AB36" s="5"/>
      <c r="AC36" s="5"/>
      <c r="AD36" s="5"/>
      <c r="AE36" s="5"/>
      <c r="AF36" s="5"/>
      <c r="AG36" s="5"/>
      <c r="AH36" s="5"/>
      <c r="AI36" s="5"/>
      <c r="AJ36" s="5"/>
      <c r="AK36" s="5"/>
      <c r="AL36" s="5"/>
    </row>
    <row r="37" spans="1:38" s="5" customFormat="1" ht="30" customHeight="1">
      <c r="A37" s="96">
        <v>32</v>
      </c>
      <c r="B37" s="98" t="s">
        <v>72</v>
      </c>
      <c r="C37" s="70"/>
      <c r="D37" s="71"/>
      <c r="E37" s="71"/>
      <c r="F37" s="228">
        <v>0.78851725803576211</v>
      </c>
      <c r="G37" s="228">
        <v>0</v>
      </c>
      <c r="H37" s="228">
        <v>0.94847231917521346</v>
      </c>
      <c r="I37" s="232">
        <v>29885</v>
      </c>
      <c r="J37" s="232">
        <v>34118</v>
      </c>
      <c r="K37" s="228">
        <v>0.18856283150508824</v>
      </c>
      <c r="L37" s="236">
        <v>0</v>
      </c>
      <c r="M37" s="237">
        <v>0</v>
      </c>
      <c r="N37" s="91"/>
    </row>
    <row r="38" spans="1:38" s="79" customFormat="1" ht="30" customHeight="1">
      <c r="A38" s="94">
        <v>33</v>
      </c>
      <c r="B38" s="95" t="s">
        <v>254</v>
      </c>
      <c r="C38" s="77"/>
      <c r="D38" s="78"/>
      <c r="E38" s="78"/>
      <c r="F38" s="227">
        <v>0.50578651891490189</v>
      </c>
      <c r="G38" s="227">
        <v>0.97683493932342325</v>
      </c>
      <c r="H38" s="227">
        <v>3.027418460141631E-3</v>
      </c>
      <c r="I38" s="231">
        <v>2814.9048379999999</v>
      </c>
      <c r="J38" s="231">
        <v>2408.9659889999998</v>
      </c>
      <c r="K38" s="227">
        <v>9.3289443482915249E-2</v>
      </c>
      <c r="L38" s="227">
        <v>0</v>
      </c>
      <c r="M38" s="234">
        <v>0</v>
      </c>
      <c r="N38" s="91"/>
      <c r="O38" s="5"/>
      <c r="P38" s="5"/>
      <c r="Q38" s="5"/>
      <c r="R38" s="5"/>
      <c r="S38" s="5"/>
      <c r="T38" s="5"/>
      <c r="U38" s="5"/>
      <c r="V38" s="5"/>
      <c r="W38" s="5"/>
      <c r="X38" s="5"/>
      <c r="Y38" s="5"/>
      <c r="Z38" s="5"/>
      <c r="AA38" s="5"/>
      <c r="AB38" s="5"/>
      <c r="AC38" s="5"/>
      <c r="AD38" s="5"/>
      <c r="AE38" s="5"/>
      <c r="AF38" s="5"/>
      <c r="AG38" s="5"/>
      <c r="AH38" s="5"/>
      <c r="AI38" s="5"/>
      <c r="AJ38" s="5"/>
      <c r="AK38" s="5"/>
      <c r="AL38" s="5"/>
    </row>
    <row r="39" spans="1:38" s="82" customFormat="1" ht="30" customHeight="1">
      <c r="A39" s="374" t="s">
        <v>350</v>
      </c>
      <c r="B39" s="375"/>
      <c r="C39" s="80"/>
      <c r="D39" s="80"/>
      <c r="E39" s="80"/>
      <c r="F39" s="229">
        <v>1.8039249270716164</v>
      </c>
      <c r="G39" s="229">
        <v>0.30098598827785672</v>
      </c>
      <c r="H39" s="229">
        <v>0.73363680194660674</v>
      </c>
      <c r="I39" s="233">
        <v>78303.636467000004</v>
      </c>
      <c r="J39" s="233">
        <v>86334.962155999994</v>
      </c>
      <c r="K39" s="229">
        <v>0.26941030582425646</v>
      </c>
      <c r="L39" s="229">
        <v>2.1594306640658475E-2</v>
      </c>
      <c r="M39" s="240">
        <v>3.3883911647706764E-3</v>
      </c>
      <c r="N39" s="92"/>
      <c r="O39" s="81"/>
      <c r="P39" s="81"/>
      <c r="Q39" s="81"/>
      <c r="R39" s="81"/>
      <c r="S39" s="81"/>
      <c r="T39" s="81"/>
      <c r="U39" s="81"/>
      <c r="V39" s="81"/>
      <c r="W39" s="81"/>
      <c r="X39" s="81"/>
      <c r="Y39" s="81"/>
      <c r="Z39" s="81"/>
      <c r="AA39" s="81"/>
      <c r="AB39" s="81"/>
      <c r="AC39" s="81"/>
      <c r="AD39" s="81"/>
      <c r="AE39" s="81"/>
      <c r="AF39" s="81"/>
      <c r="AG39" s="81"/>
      <c r="AH39" s="81"/>
      <c r="AI39" s="81"/>
      <c r="AJ39" s="81"/>
      <c r="AK39" s="81"/>
      <c r="AL39" s="81"/>
    </row>
    <row r="40" spans="1:38" s="79" customFormat="1" ht="30" customHeight="1">
      <c r="A40" s="94">
        <v>34</v>
      </c>
      <c r="B40" s="95" t="s">
        <v>91</v>
      </c>
      <c r="C40" s="77"/>
      <c r="D40" s="78"/>
      <c r="E40" s="78"/>
      <c r="F40" s="227">
        <v>4.7560689893250414</v>
      </c>
      <c r="G40" s="227">
        <v>7.288283292402757E-3</v>
      </c>
      <c r="H40" s="227">
        <v>0.11120573556206924</v>
      </c>
      <c r="I40" s="231">
        <v>58475</v>
      </c>
      <c r="J40" s="231">
        <v>0</v>
      </c>
      <c r="K40" s="227">
        <v>0.42871948458371156</v>
      </c>
      <c r="L40" s="227">
        <v>0</v>
      </c>
      <c r="M40" s="234">
        <v>0</v>
      </c>
      <c r="N40" s="91"/>
      <c r="O40" s="5"/>
      <c r="P40" s="5"/>
      <c r="Q40" s="5"/>
      <c r="R40" s="5"/>
      <c r="S40" s="5"/>
      <c r="T40" s="5"/>
      <c r="U40" s="5"/>
      <c r="V40" s="5"/>
      <c r="W40" s="5"/>
      <c r="X40" s="5"/>
      <c r="Y40" s="5"/>
      <c r="Z40" s="5"/>
      <c r="AA40" s="5"/>
      <c r="AB40" s="5"/>
      <c r="AC40" s="5"/>
      <c r="AD40" s="5"/>
      <c r="AE40" s="5"/>
      <c r="AF40" s="5"/>
      <c r="AG40" s="5"/>
      <c r="AH40" s="5"/>
      <c r="AI40" s="5"/>
      <c r="AJ40" s="5"/>
      <c r="AK40" s="5"/>
      <c r="AL40" s="5"/>
    </row>
    <row r="41" spans="1:38" s="5" customFormat="1" ht="30" customHeight="1">
      <c r="A41" s="96">
        <v>35</v>
      </c>
      <c r="B41" s="98" t="s">
        <v>89</v>
      </c>
      <c r="C41" s="70"/>
      <c r="D41" s="71"/>
      <c r="E41" s="71"/>
      <c r="F41" s="228">
        <v>3.7512741682002773</v>
      </c>
      <c r="G41" s="228">
        <v>1.7392347367158451E-3</v>
      </c>
      <c r="H41" s="228">
        <v>8.045888380541133E-2</v>
      </c>
      <c r="I41" s="232">
        <v>136042</v>
      </c>
      <c r="J41" s="232">
        <v>153360</v>
      </c>
      <c r="K41" s="228">
        <v>0.54707680317843144</v>
      </c>
      <c r="L41" s="236">
        <v>0</v>
      </c>
      <c r="M41" s="237">
        <v>8.9438247412320371E-3</v>
      </c>
      <c r="N41" s="91"/>
    </row>
    <row r="42" spans="1:38" s="79" customFormat="1" ht="30" customHeight="1">
      <c r="A42" s="94">
        <v>36</v>
      </c>
      <c r="B42" s="99" t="s">
        <v>80</v>
      </c>
      <c r="C42" s="77"/>
      <c r="D42" s="78"/>
      <c r="E42" s="78"/>
      <c r="F42" s="227">
        <v>1.026194951787454</v>
      </c>
      <c r="G42" s="227">
        <v>0.27749173180984932</v>
      </c>
      <c r="H42" s="227">
        <v>0.8919518284602761</v>
      </c>
      <c r="I42" s="231">
        <v>168627.62153999999</v>
      </c>
      <c r="J42" s="231">
        <v>170933.746048</v>
      </c>
      <c r="K42" s="227">
        <v>7.7207123969821878E-2</v>
      </c>
      <c r="L42" s="238">
        <v>2.2085299149611198E-3</v>
      </c>
      <c r="M42" s="239">
        <v>1.2056068116234874E-2</v>
      </c>
      <c r="N42" s="91"/>
      <c r="O42" s="5"/>
      <c r="P42" s="5"/>
      <c r="Q42" s="5"/>
      <c r="R42" s="5"/>
      <c r="S42" s="5"/>
      <c r="T42" s="5"/>
      <c r="U42" s="5"/>
      <c r="V42" s="5"/>
      <c r="W42" s="5"/>
      <c r="X42" s="5"/>
      <c r="Y42" s="5"/>
      <c r="Z42" s="5"/>
      <c r="AA42" s="5"/>
      <c r="AB42" s="5"/>
      <c r="AC42" s="5"/>
      <c r="AD42" s="5"/>
      <c r="AE42" s="5"/>
      <c r="AF42" s="5"/>
      <c r="AG42" s="5"/>
      <c r="AH42" s="5"/>
      <c r="AI42" s="5"/>
      <c r="AJ42" s="5"/>
      <c r="AK42" s="5"/>
      <c r="AL42" s="5"/>
    </row>
    <row r="43" spans="1:38" s="5" customFormat="1" ht="30" customHeight="1">
      <c r="A43" s="96">
        <v>37</v>
      </c>
      <c r="B43" s="97" t="s">
        <v>86</v>
      </c>
      <c r="C43" s="70">
        <v>423584</v>
      </c>
      <c r="D43" s="71">
        <v>331498</v>
      </c>
      <c r="E43" s="71">
        <v>377541</v>
      </c>
      <c r="F43" s="228">
        <v>0.99764834275583414</v>
      </c>
      <c r="G43" s="228">
        <v>0.49438079752725234</v>
      </c>
      <c r="H43" s="228">
        <v>0.86275323307177809</v>
      </c>
      <c r="I43" s="232">
        <v>148714.31641</v>
      </c>
      <c r="J43" s="232">
        <v>149600.65463100001</v>
      </c>
      <c r="K43" s="228">
        <v>7.2729959698428132E-2</v>
      </c>
      <c r="L43" s="228">
        <v>3.0011443328801683E-2</v>
      </c>
      <c r="M43" s="235">
        <v>5.3751572998435901E-2</v>
      </c>
      <c r="N43" s="91"/>
    </row>
    <row r="44" spans="1:38" s="79" customFormat="1" ht="30" customHeight="1">
      <c r="A44" s="94">
        <v>38</v>
      </c>
      <c r="B44" s="95" t="s">
        <v>351</v>
      </c>
      <c r="C44" s="77">
        <v>721175.19925900002</v>
      </c>
      <c r="D44" s="78">
        <v>753332.73595799995</v>
      </c>
      <c r="E44" s="78">
        <v>737253.96760850004</v>
      </c>
      <c r="F44" s="227">
        <v>0.83377523815718979</v>
      </c>
      <c r="G44" s="227">
        <v>0.13736702602681986</v>
      </c>
      <c r="H44" s="227">
        <v>1.2736223932100221</v>
      </c>
      <c r="I44" s="231">
        <v>446296</v>
      </c>
      <c r="J44" s="231">
        <v>484890</v>
      </c>
      <c r="K44" s="227">
        <v>0.13691943037332283</v>
      </c>
      <c r="L44" s="227">
        <v>0</v>
      </c>
      <c r="M44" s="234">
        <v>6.1016790352866777E-3</v>
      </c>
      <c r="N44" s="91"/>
      <c r="O44" s="5"/>
      <c r="P44" s="5"/>
      <c r="Q44" s="5"/>
      <c r="R44" s="5"/>
      <c r="S44" s="5"/>
      <c r="T44" s="5"/>
      <c r="U44" s="5"/>
      <c r="V44" s="5"/>
      <c r="W44" s="5"/>
      <c r="X44" s="5"/>
      <c r="Y44" s="5"/>
      <c r="Z44" s="5"/>
      <c r="AA44" s="5"/>
      <c r="AB44" s="5"/>
      <c r="AC44" s="5"/>
      <c r="AD44" s="5"/>
      <c r="AE44" s="5"/>
      <c r="AF44" s="5"/>
      <c r="AG44" s="5"/>
      <c r="AH44" s="5"/>
      <c r="AI44" s="5"/>
      <c r="AJ44" s="5"/>
      <c r="AK44" s="5"/>
      <c r="AL44" s="5"/>
    </row>
    <row r="45" spans="1:38" s="5" customFormat="1" ht="30" customHeight="1">
      <c r="A45" s="96">
        <v>39</v>
      </c>
      <c r="B45" s="97" t="s">
        <v>249</v>
      </c>
      <c r="C45" s="70"/>
      <c r="D45" s="71"/>
      <c r="E45" s="71"/>
      <c r="F45" s="228">
        <v>0.19984076609803247</v>
      </c>
      <c r="G45" s="228">
        <v>0.95761971113273947</v>
      </c>
      <c r="H45" s="228">
        <v>0</v>
      </c>
      <c r="I45" s="232">
        <v>60283.058956000001</v>
      </c>
      <c r="J45" s="232">
        <v>32013.439823000001</v>
      </c>
      <c r="K45" s="228">
        <v>7.4523624558250803E-2</v>
      </c>
      <c r="L45" s="228">
        <v>0</v>
      </c>
      <c r="M45" s="235">
        <v>0</v>
      </c>
      <c r="N45" s="91"/>
    </row>
    <row r="46" spans="1:38" s="82" customFormat="1" ht="30" customHeight="1">
      <c r="A46" s="374" t="s">
        <v>352</v>
      </c>
      <c r="B46" s="375"/>
      <c r="C46" s="80">
        <v>1328502.9998879998</v>
      </c>
      <c r="D46" s="80">
        <v>1209067.1873089999</v>
      </c>
      <c r="E46" s="80">
        <v>1268785.0935985001</v>
      </c>
      <c r="F46" s="229">
        <v>1.4925331477082722</v>
      </c>
      <c r="G46" s="229">
        <v>0.18974688010401641</v>
      </c>
      <c r="H46" s="229">
        <v>0.92371333082606533</v>
      </c>
      <c r="I46" s="233">
        <v>1018437.996906</v>
      </c>
      <c r="J46" s="233">
        <v>990797.84050199995</v>
      </c>
      <c r="K46" s="229">
        <v>0.18789343224806948</v>
      </c>
      <c r="L46" s="229">
        <v>4.8715732242937872E-3</v>
      </c>
      <c r="M46" s="240">
        <v>1.432304977230278E-2</v>
      </c>
      <c r="N46" s="92"/>
      <c r="O46" s="81"/>
      <c r="P46" s="81"/>
      <c r="Q46" s="81"/>
      <c r="R46" s="81"/>
      <c r="S46" s="81"/>
      <c r="T46" s="81"/>
      <c r="U46" s="81"/>
      <c r="V46" s="81"/>
      <c r="W46" s="81"/>
      <c r="X46" s="81"/>
      <c r="Y46" s="81"/>
      <c r="Z46" s="81"/>
      <c r="AA46" s="81"/>
      <c r="AB46" s="81"/>
      <c r="AC46" s="81"/>
      <c r="AD46" s="81"/>
      <c r="AE46" s="81"/>
      <c r="AF46" s="81"/>
      <c r="AG46" s="81"/>
      <c r="AH46" s="81"/>
      <c r="AI46" s="81"/>
      <c r="AJ46" s="81"/>
      <c r="AK46" s="81"/>
      <c r="AL46" s="81"/>
    </row>
    <row r="47" spans="1:38" s="79" customFormat="1" ht="30" customHeight="1">
      <c r="A47" s="94">
        <v>40</v>
      </c>
      <c r="B47" s="95" t="s">
        <v>98</v>
      </c>
      <c r="C47" s="77">
        <v>82869</v>
      </c>
      <c r="D47" s="78">
        <v>75769</v>
      </c>
      <c r="E47" s="78">
        <v>79319</v>
      </c>
      <c r="F47" s="227">
        <v>0.44432867496009359</v>
      </c>
      <c r="G47" s="227">
        <v>3.8097265084601466E-3</v>
      </c>
      <c r="H47" s="227">
        <v>6.2019793551133337E-2</v>
      </c>
      <c r="I47" s="231">
        <v>55121</v>
      </c>
      <c r="J47" s="231">
        <v>61050</v>
      </c>
      <c r="K47" s="227">
        <v>1.227993057224893E-2</v>
      </c>
      <c r="L47" s="227">
        <v>0</v>
      </c>
      <c r="M47" s="234">
        <v>0</v>
      </c>
      <c r="N47" s="91"/>
      <c r="O47" s="5"/>
      <c r="P47" s="5"/>
      <c r="Q47" s="5"/>
      <c r="R47" s="5"/>
      <c r="S47" s="5"/>
      <c r="T47" s="5"/>
      <c r="U47" s="5"/>
      <c r="V47" s="5"/>
      <c r="W47" s="5"/>
      <c r="X47" s="5"/>
      <c r="Y47" s="5"/>
      <c r="Z47" s="5"/>
      <c r="AA47" s="5"/>
      <c r="AB47" s="5"/>
      <c r="AC47" s="5"/>
      <c r="AD47" s="5"/>
      <c r="AE47" s="5"/>
      <c r="AF47" s="5"/>
      <c r="AG47" s="5"/>
      <c r="AH47" s="5"/>
      <c r="AI47" s="5"/>
      <c r="AJ47" s="5"/>
      <c r="AK47" s="5"/>
      <c r="AL47" s="5"/>
    </row>
    <row r="48" spans="1:38" s="82" customFormat="1" ht="30" customHeight="1">
      <c r="A48" s="374" t="s">
        <v>369</v>
      </c>
      <c r="B48" s="375"/>
      <c r="C48" s="80">
        <v>1328502.9998879998</v>
      </c>
      <c r="D48" s="80">
        <v>1209067.1873089999</v>
      </c>
      <c r="E48" s="80">
        <v>1268785.0935985001</v>
      </c>
      <c r="F48" s="229">
        <v>0.44432867496009359</v>
      </c>
      <c r="G48" s="229">
        <v>3.8097265084601466E-3</v>
      </c>
      <c r="H48" s="229">
        <v>6.2019793551133337E-2</v>
      </c>
      <c r="I48" s="233">
        <v>55121</v>
      </c>
      <c r="J48" s="233">
        <v>61050</v>
      </c>
      <c r="K48" s="229">
        <v>1.227993057224893E-2</v>
      </c>
      <c r="L48" s="229">
        <v>0</v>
      </c>
      <c r="M48" s="240">
        <v>0</v>
      </c>
      <c r="N48" s="92"/>
      <c r="O48" s="81"/>
      <c r="P48" s="81"/>
      <c r="Q48" s="81"/>
      <c r="R48" s="81"/>
      <c r="S48" s="81"/>
      <c r="T48" s="81"/>
      <c r="U48" s="81"/>
      <c r="V48" s="81"/>
      <c r="W48" s="81"/>
      <c r="X48" s="81"/>
      <c r="Y48" s="81"/>
      <c r="Z48" s="81"/>
      <c r="AA48" s="81"/>
      <c r="AB48" s="81"/>
      <c r="AC48" s="81"/>
      <c r="AD48" s="81"/>
      <c r="AE48" s="81"/>
      <c r="AF48" s="81"/>
      <c r="AG48" s="81"/>
      <c r="AH48" s="81"/>
      <c r="AI48" s="81"/>
      <c r="AJ48" s="81"/>
      <c r="AK48" s="81"/>
      <c r="AL48" s="81"/>
    </row>
    <row r="49" spans="1:38" s="79" customFormat="1" ht="30" customHeight="1">
      <c r="A49" s="94">
        <v>41</v>
      </c>
      <c r="B49" s="99" t="s">
        <v>118</v>
      </c>
      <c r="C49" s="77"/>
      <c r="D49" s="78"/>
      <c r="E49" s="78"/>
      <c r="F49" s="227">
        <v>16.506904021332399</v>
      </c>
      <c r="G49" s="227">
        <v>0.37427872005595386</v>
      </c>
      <c r="H49" s="227">
        <v>0.51661129568106312</v>
      </c>
      <c r="I49" s="231">
        <v>3707</v>
      </c>
      <c r="J49" s="231">
        <v>1542</v>
      </c>
      <c r="K49" s="227">
        <v>7.6792820070127291E-2</v>
      </c>
      <c r="L49" s="238">
        <v>0</v>
      </c>
      <c r="M49" s="239">
        <v>1.6083542952968977E-2</v>
      </c>
      <c r="N49" s="91"/>
      <c r="O49" s="5"/>
      <c r="P49" s="5"/>
      <c r="Q49" s="5"/>
      <c r="R49" s="5"/>
      <c r="S49" s="5"/>
      <c r="T49" s="5"/>
      <c r="U49" s="5"/>
      <c r="V49" s="5"/>
      <c r="W49" s="5"/>
      <c r="X49" s="5"/>
      <c r="Y49" s="5"/>
      <c r="Z49" s="5"/>
      <c r="AA49" s="5"/>
      <c r="AB49" s="5"/>
      <c r="AC49" s="5"/>
      <c r="AD49" s="5"/>
      <c r="AE49" s="5"/>
      <c r="AF49" s="5"/>
      <c r="AG49" s="5"/>
      <c r="AH49" s="5"/>
      <c r="AI49" s="5"/>
      <c r="AJ49" s="5"/>
      <c r="AK49" s="5"/>
      <c r="AL49" s="5"/>
    </row>
    <row r="50" spans="1:38" s="5" customFormat="1" ht="30" customHeight="1">
      <c r="A50" s="96">
        <v>42</v>
      </c>
      <c r="B50" s="98" t="s">
        <v>144</v>
      </c>
      <c r="C50" s="70"/>
      <c r="D50" s="71"/>
      <c r="E50" s="71"/>
      <c r="F50" s="228">
        <v>15.808352085530171</v>
      </c>
      <c r="G50" s="228">
        <v>0.25166959578207382</v>
      </c>
      <c r="H50" s="228">
        <v>4.5694200351493852E-2</v>
      </c>
      <c r="I50" s="232">
        <v>4376</v>
      </c>
      <c r="J50" s="232">
        <v>12189</v>
      </c>
      <c r="K50" s="228">
        <v>0.7850029249344308</v>
      </c>
      <c r="L50" s="236">
        <v>0</v>
      </c>
      <c r="M50" s="237">
        <v>0</v>
      </c>
      <c r="N50" s="91"/>
    </row>
    <row r="51" spans="1:38" s="79" customFormat="1" ht="30" customHeight="1">
      <c r="A51" s="94">
        <v>43</v>
      </c>
      <c r="B51" s="95" t="s">
        <v>135</v>
      </c>
      <c r="C51" s="77"/>
      <c r="D51" s="78"/>
      <c r="E51" s="78"/>
      <c r="F51" s="227">
        <v>12.9134594144423</v>
      </c>
      <c r="G51" s="227">
        <v>0.4089172691177676</v>
      </c>
      <c r="H51" s="227">
        <v>0.33073407190379911</v>
      </c>
      <c r="I51" s="231">
        <v>19610.469317999999</v>
      </c>
      <c r="J51" s="231">
        <v>26783.032135000001</v>
      </c>
      <c r="K51" s="227">
        <v>0.93186686827510068</v>
      </c>
      <c r="L51" s="227">
        <v>0</v>
      </c>
      <c r="M51" s="234">
        <v>1.1758462807308702E-2</v>
      </c>
      <c r="N51" s="91"/>
      <c r="O51" s="5"/>
      <c r="P51" s="5"/>
      <c r="Q51" s="5"/>
      <c r="R51" s="5"/>
      <c r="S51" s="5"/>
      <c r="T51" s="5"/>
      <c r="U51" s="5"/>
      <c r="V51" s="5"/>
      <c r="W51" s="5"/>
      <c r="X51" s="5"/>
      <c r="Y51" s="5"/>
      <c r="Z51" s="5"/>
      <c r="AA51" s="5"/>
      <c r="AB51" s="5"/>
      <c r="AC51" s="5"/>
      <c r="AD51" s="5"/>
      <c r="AE51" s="5"/>
      <c r="AF51" s="5"/>
      <c r="AG51" s="5"/>
      <c r="AH51" s="5"/>
      <c r="AI51" s="5"/>
      <c r="AJ51" s="5"/>
      <c r="AK51" s="5"/>
      <c r="AL51" s="5"/>
    </row>
    <row r="52" spans="1:38" s="5" customFormat="1" ht="30" customHeight="1">
      <c r="A52" s="96">
        <v>44</v>
      </c>
      <c r="B52" s="98" t="s">
        <v>201</v>
      </c>
      <c r="C52" s="70"/>
      <c r="D52" s="71"/>
      <c r="E52" s="71"/>
      <c r="F52" s="228">
        <v>12.642017391058952</v>
      </c>
      <c r="G52" s="228">
        <v>0.51639491130621751</v>
      </c>
      <c r="H52" s="228">
        <v>0.50564414979394379</v>
      </c>
      <c r="I52" s="232">
        <v>6325</v>
      </c>
      <c r="J52" s="232">
        <v>7346</v>
      </c>
      <c r="K52" s="228">
        <v>0.42858149137395085</v>
      </c>
      <c r="L52" s="236">
        <v>0</v>
      </c>
      <c r="M52" s="237">
        <v>1.8650917003419335E-3</v>
      </c>
      <c r="N52" s="91"/>
    </row>
    <row r="53" spans="1:38" s="79" customFormat="1" ht="30" customHeight="1">
      <c r="A53" s="94">
        <v>45</v>
      </c>
      <c r="B53" s="99" t="s">
        <v>169</v>
      </c>
      <c r="C53" s="77"/>
      <c r="D53" s="78"/>
      <c r="E53" s="78"/>
      <c r="F53" s="227">
        <v>12.179231026946702</v>
      </c>
      <c r="G53" s="227">
        <v>7.4400634040023783E-2</v>
      </c>
      <c r="H53" s="227">
        <v>0.56617792748167228</v>
      </c>
      <c r="I53" s="231">
        <v>4529</v>
      </c>
      <c r="J53" s="231">
        <v>8029</v>
      </c>
      <c r="K53" s="227">
        <v>0.47875555929383989</v>
      </c>
      <c r="L53" s="238">
        <v>2.1356514273449239E-2</v>
      </c>
      <c r="M53" s="239">
        <v>8.5855333762610009E-3</v>
      </c>
      <c r="N53" s="91"/>
      <c r="O53" s="5"/>
      <c r="P53" s="5"/>
      <c r="Q53" s="5"/>
      <c r="R53" s="5"/>
      <c r="S53" s="5"/>
      <c r="T53" s="5"/>
      <c r="U53" s="5"/>
      <c r="V53" s="5"/>
      <c r="W53" s="5"/>
      <c r="X53" s="5"/>
      <c r="Y53" s="5"/>
      <c r="Z53" s="5"/>
      <c r="AA53" s="5"/>
      <c r="AB53" s="5"/>
      <c r="AC53" s="5"/>
      <c r="AD53" s="5"/>
      <c r="AE53" s="5"/>
      <c r="AF53" s="5"/>
      <c r="AG53" s="5"/>
      <c r="AH53" s="5"/>
      <c r="AI53" s="5"/>
      <c r="AJ53" s="5"/>
      <c r="AK53" s="5"/>
      <c r="AL53" s="5"/>
    </row>
    <row r="54" spans="1:38" s="5" customFormat="1" ht="30" customHeight="1">
      <c r="A54" s="96">
        <v>46</v>
      </c>
      <c r="B54" s="97" t="s">
        <v>132</v>
      </c>
      <c r="C54" s="70"/>
      <c r="D54" s="71"/>
      <c r="E54" s="71"/>
      <c r="F54" s="228">
        <v>11.314301174779674</v>
      </c>
      <c r="G54" s="228">
        <v>0.62944092536491325</v>
      </c>
      <c r="H54" s="228">
        <v>0.85059212338198842</v>
      </c>
      <c r="I54" s="232">
        <v>15619</v>
      </c>
      <c r="J54" s="232">
        <v>17927</v>
      </c>
      <c r="K54" s="228">
        <v>0.81217824239764247</v>
      </c>
      <c r="L54" s="228">
        <v>0</v>
      </c>
      <c r="M54" s="235">
        <v>1.2038372311743683E-2</v>
      </c>
      <c r="N54" s="91"/>
    </row>
    <row r="55" spans="1:38" s="79" customFormat="1" ht="30" customHeight="1">
      <c r="A55" s="94">
        <v>47</v>
      </c>
      <c r="B55" s="95" t="s">
        <v>313</v>
      </c>
      <c r="C55" s="77"/>
      <c r="D55" s="78"/>
      <c r="E55" s="78"/>
      <c r="F55" s="227">
        <v>11.006627088373996</v>
      </c>
      <c r="G55" s="227">
        <v>1.3429411703085976</v>
      </c>
      <c r="H55" s="227">
        <v>0.9452480253263732</v>
      </c>
      <c r="I55" s="231">
        <v>6240.5921429999999</v>
      </c>
      <c r="J55" s="231">
        <v>15051.723411000001</v>
      </c>
      <c r="K55" s="227">
        <v>1.2207320611331389</v>
      </c>
      <c r="L55" s="227">
        <v>0</v>
      </c>
      <c r="M55" s="234">
        <v>0</v>
      </c>
      <c r="N55" s="91"/>
      <c r="O55" s="5"/>
      <c r="P55" s="5"/>
      <c r="Q55" s="5"/>
      <c r="R55" s="5"/>
      <c r="S55" s="5"/>
      <c r="T55" s="5"/>
      <c r="U55" s="5"/>
      <c r="V55" s="5"/>
      <c r="W55" s="5"/>
      <c r="X55" s="5"/>
      <c r="Y55" s="5"/>
      <c r="Z55" s="5"/>
      <c r="AA55" s="5"/>
      <c r="AB55" s="5"/>
      <c r="AC55" s="5"/>
      <c r="AD55" s="5"/>
      <c r="AE55" s="5"/>
      <c r="AF55" s="5"/>
      <c r="AG55" s="5"/>
      <c r="AH55" s="5"/>
      <c r="AI55" s="5"/>
      <c r="AJ55" s="5"/>
      <c r="AK55" s="5"/>
      <c r="AL55" s="5"/>
    </row>
    <row r="56" spans="1:38" s="5" customFormat="1" ht="30" customHeight="1">
      <c r="A56" s="96">
        <v>48</v>
      </c>
      <c r="B56" s="98" t="s">
        <v>184</v>
      </c>
      <c r="C56" s="70"/>
      <c r="D56" s="71"/>
      <c r="E56" s="71"/>
      <c r="F56" s="228">
        <v>9.8546785619335306</v>
      </c>
      <c r="G56" s="228">
        <v>6.5999917165498564E-2</v>
      </c>
      <c r="H56" s="228">
        <v>0.14952438261933909</v>
      </c>
      <c r="I56" s="232">
        <v>8530.4765929999994</v>
      </c>
      <c r="J56" s="232">
        <v>9922.2084250000007</v>
      </c>
      <c r="K56" s="228">
        <v>0.32855849364188772</v>
      </c>
      <c r="L56" s="236">
        <v>0</v>
      </c>
      <c r="M56" s="237">
        <v>2.4175041582415086E-2</v>
      </c>
      <c r="N56" s="91"/>
    </row>
    <row r="57" spans="1:38" s="79" customFormat="1" ht="30" customHeight="1">
      <c r="A57" s="94">
        <v>49</v>
      </c>
      <c r="B57" s="99" t="s">
        <v>207</v>
      </c>
      <c r="C57" s="77"/>
      <c r="D57" s="78"/>
      <c r="E57" s="78"/>
      <c r="F57" s="227">
        <v>9.8067732345111551</v>
      </c>
      <c r="G57" s="227">
        <v>0.3378339557598391</v>
      </c>
      <c r="H57" s="227">
        <v>0.1818442976156277</v>
      </c>
      <c r="I57" s="231">
        <v>9433</v>
      </c>
      <c r="J57" s="231">
        <v>9506</v>
      </c>
      <c r="K57" s="227">
        <v>1.0103604829591561</v>
      </c>
      <c r="L57" s="238">
        <v>2.5764133080876387E-2</v>
      </c>
      <c r="M57" s="239">
        <v>0</v>
      </c>
      <c r="N57" s="91"/>
      <c r="O57" s="5"/>
      <c r="P57" s="5"/>
      <c r="Q57" s="5"/>
      <c r="R57" s="5"/>
      <c r="S57" s="5"/>
      <c r="T57" s="5"/>
      <c r="U57" s="5"/>
      <c r="V57" s="5"/>
      <c r="W57" s="5"/>
      <c r="X57" s="5"/>
      <c r="Y57" s="5"/>
      <c r="Z57" s="5"/>
      <c r="AA57" s="5"/>
      <c r="AB57" s="5"/>
      <c r="AC57" s="5"/>
      <c r="AD57" s="5"/>
      <c r="AE57" s="5"/>
      <c r="AF57" s="5"/>
      <c r="AG57" s="5"/>
      <c r="AH57" s="5"/>
      <c r="AI57" s="5"/>
      <c r="AJ57" s="5"/>
      <c r="AK57" s="5"/>
      <c r="AL57" s="5"/>
    </row>
    <row r="58" spans="1:38" s="5" customFormat="1" ht="30" customHeight="1">
      <c r="A58" s="96">
        <v>50</v>
      </c>
      <c r="B58" s="97" t="s">
        <v>354</v>
      </c>
      <c r="C58" s="70"/>
      <c r="D58" s="71"/>
      <c r="E58" s="71"/>
      <c r="F58" s="228">
        <v>8.3580088707974216</v>
      </c>
      <c r="G58" s="228">
        <v>0</v>
      </c>
      <c r="H58" s="228">
        <v>0.35996583585682118</v>
      </c>
      <c r="I58" s="232">
        <v>10011</v>
      </c>
      <c r="J58" s="232">
        <v>14525</v>
      </c>
      <c r="K58" s="228">
        <v>0.72037288938477428</v>
      </c>
      <c r="L58" s="228">
        <v>0</v>
      </c>
      <c r="M58" s="235">
        <v>0</v>
      </c>
      <c r="N58" s="91"/>
    </row>
    <row r="59" spans="1:38" s="79" customFormat="1" ht="30" customHeight="1">
      <c r="A59" s="94">
        <v>51</v>
      </c>
      <c r="B59" s="99" t="s">
        <v>172</v>
      </c>
      <c r="C59" s="77"/>
      <c r="D59" s="78"/>
      <c r="E59" s="78"/>
      <c r="F59" s="227">
        <v>8.2933503331508334</v>
      </c>
      <c r="G59" s="227">
        <v>0.86330097420451457</v>
      </c>
      <c r="H59" s="227">
        <v>0.49798077529741991</v>
      </c>
      <c r="I59" s="231">
        <v>21957.684795000001</v>
      </c>
      <c r="J59" s="231">
        <v>35680.849985000001</v>
      </c>
      <c r="K59" s="227">
        <v>0.50482220504080011</v>
      </c>
      <c r="L59" s="238">
        <v>8.3767975606596268E-2</v>
      </c>
      <c r="M59" s="239">
        <v>4.1824620478606881E-3</v>
      </c>
      <c r="N59" s="91"/>
      <c r="O59" s="5"/>
      <c r="P59" s="5"/>
      <c r="Q59" s="5"/>
      <c r="R59" s="5"/>
      <c r="S59" s="5"/>
      <c r="T59" s="5"/>
      <c r="U59" s="5"/>
      <c r="V59" s="5"/>
      <c r="W59" s="5"/>
      <c r="X59" s="5"/>
      <c r="Y59" s="5"/>
      <c r="Z59" s="5"/>
      <c r="AA59" s="5"/>
      <c r="AB59" s="5"/>
      <c r="AC59" s="5"/>
      <c r="AD59" s="5"/>
      <c r="AE59" s="5"/>
      <c r="AF59" s="5"/>
      <c r="AG59" s="5"/>
      <c r="AH59" s="5"/>
      <c r="AI59" s="5"/>
      <c r="AJ59" s="5"/>
      <c r="AK59" s="5"/>
      <c r="AL59" s="5"/>
    </row>
    <row r="60" spans="1:38" s="5" customFormat="1" ht="30" customHeight="1">
      <c r="A60" s="96">
        <v>52</v>
      </c>
      <c r="B60" s="98" t="s">
        <v>218</v>
      </c>
      <c r="C60" s="70"/>
      <c r="D60" s="71"/>
      <c r="E60" s="71"/>
      <c r="F60" s="228">
        <v>8.173792062936867</v>
      </c>
      <c r="G60" s="228">
        <v>1.0960190437202473</v>
      </c>
      <c r="H60" s="228">
        <v>8.3053042386128123E-2</v>
      </c>
      <c r="I60" s="232">
        <v>19381.397699000001</v>
      </c>
      <c r="J60" s="232">
        <v>31007.115822</v>
      </c>
      <c r="K60" s="228">
        <v>0.53754849398999593</v>
      </c>
      <c r="L60" s="236">
        <v>0.20265639810494468</v>
      </c>
      <c r="M60" s="237">
        <v>0</v>
      </c>
      <c r="N60" s="91"/>
    </row>
    <row r="61" spans="1:38" s="79" customFormat="1" ht="30" customHeight="1">
      <c r="A61" s="94">
        <v>53</v>
      </c>
      <c r="B61" s="99" t="s">
        <v>216</v>
      </c>
      <c r="C61" s="77"/>
      <c r="D61" s="78"/>
      <c r="E61" s="78"/>
      <c r="F61" s="227">
        <v>7.7060435568176464</v>
      </c>
      <c r="G61" s="227">
        <v>2.0396911170049541E-3</v>
      </c>
      <c r="H61" s="227">
        <v>5.7253420229828773E-2</v>
      </c>
      <c r="I61" s="231">
        <v>7652.2361440000004</v>
      </c>
      <c r="J61" s="231">
        <v>8567.4794330000004</v>
      </c>
      <c r="K61" s="227">
        <v>1.5142017626897237</v>
      </c>
      <c r="L61" s="238">
        <v>0</v>
      </c>
      <c r="M61" s="239">
        <v>0</v>
      </c>
      <c r="N61" s="91"/>
      <c r="O61" s="5"/>
      <c r="P61" s="5"/>
      <c r="Q61" s="5"/>
      <c r="R61" s="5"/>
      <c r="S61" s="5"/>
      <c r="T61" s="5"/>
      <c r="U61" s="5"/>
      <c r="V61" s="5"/>
      <c r="W61" s="5"/>
      <c r="X61" s="5"/>
      <c r="Y61" s="5"/>
      <c r="Z61" s="5"/>
      <c r="AA61" s="5"/>
      <c r="AB61" s="5"/>
      <c r="AC61" s="5"/>
      <c r="AD61" s="5"/>
      <c r="AE61" s="5"/>
      <c r="AF61" s="5"/>
      <c r="AG61" s="5"/>
      <c r="AH61" s="5"/>
      <c r="AI61" s="5"/>
      <c r="AJ61" s="5"/>
      <c r="AK61" s="5"/>
      <c r="AL61" s="5"/>
    </row>
    <row r="62" spans="1:38" s="5" customFormat="1" ht="30" customHeight="1">
      <c r="A62" s="96">
        <v>54</v>
      </c>
      <c r="B62" s="97" t="s">
        <v>356</v>
      </c>
      <c r="C62" s="70"/>
      <c r="D62" s="71"/>
      <c r="E62" s="71"/>
      <c r="F62" s="228">
        <v>7.4557109541545099</v>
      </c>
      <c r="G62" s="228">
        <v>0.49124857203918088</v>
      </c>
      <c r="H62" s="228">
        <v>0.32073521576265651</v>
      </c>
      <c r="I62" s="232">
        <v>9027.4644590000007</v>
      </c>
      <c r="J62" s="232">
        <v>10580.558999999999</v>
      </c>
      <c r="K62" s="228">
        <v>0.76925079583082401</v>
      </c>
      <c r="L62" s="228">
        <v>0</v>
      </c>
      <c r="M62" s="235">
        <v>3.2068165754056775E-3</v>
      </c>
      <c r="N62" s="91"/>
    </row>
    <row r="63" spans="1:38" s="79" customFormat="1" ht="30" customHeight="1">
      <c r="A63" s="94">
        <v>55</v>
      </c>
      <c r="B63" s="95" t="s">
        <v>157</v>
      </c>
      <c r="C63" s="77"/>
      <c r="D63" s="78"/>
      <c r="E63" s="78"/>
      <c r="F63" s="227">
        <v>6.9977294413069338</v>
      </c>
      <c r="G63" s="227">
        <v>0.18294245594292066</v>
      </c>
      <c r="H63" s="227">
        <v>0.15426341945836103</v>
      </c>
      <c r="I63" s="231">
        <v>13951.440044999999</v>
      </c>
      <c r="J63" s="231">
        <v>17825.303598999999</v>
      </c>
      <c r="K63" s="227">
        <v>0.49214491685180639</v>
      </c>
      <c r="L63" s="227">
        <v>5.3170691862253476E-4</v>
      </c>
      <c r="M63" s="234">
        <v>0</v>
      </c>
      <c r="N63" s="91"/>
      <c r="O63" s="5"/>
      <c r="P63" s="5"/>
      <c r="Q63" s="5"/>
      <c r="R63" s="5"/>
      <c r="S63" s="5"/>
      <c r="T63" s="5"/>
      <c r="U63" s="5"/>
      <c r="V63" s="5"/>
      <c r="W63" s="5"/>
      <c r="X63" s="5"/>
      <c r="Y63" s="5"/>
      <c r="Z63" s="5"/>
      <c r="AA63" s="5"/>
      <c r="AB63" s="5"/>
      <c r="AC63" s="5"/>
      <c r="AD63" s="5"/>
      <c r="AE63" s="5"/>
      <c r="AF63" s="5"/>
      <c r="AG63" s="5"/>
      <c r="AH63" s="5"/>
      <c r="AI63" s="5"/>
      <c r="AJ63" s="5"/>
      <c r="AK63" s="5"/>
      <c r="AL63" s="5"/>
    </row>
    <row r="64" spans="1:38" s="5" customFormat="1" ht="30" customHeight="1">
      <c r="A64" s="96">
        <v>56</v>
      </c>
      <c r="B64" s="97" t="s">
        <v>106</v>
      </c>
      <c r="C64" s="70"/>
      <c r="D64" s="71"/>
      <c r="E64" s="71"/>
      <c r="F64" s="228">
        <v>6.4462692329351539</v>
      </c>
      <c r="G64" s="228">
        <v>0.29089610286530676</v>
      </c>
      <c r="H64" s="228">
        <v>0.38229224541630286</v>
      </c>
      <c r="I64" s="232">
        <v>42950</v>
      </c>
      <c r="J64" s="232">
        <v>35455</v>
      </c>
      <c r="K64" s="228">
        <v>0.61528735170376037</v>
      </c>
      <c r="L64" s="228">
        <v>8.7319554288066321E-3</v>
      </c>
      <c r="M64" s="235">
        <v>2.4520036456648929E-2</v>
      </c>
      <c r="N64" s="91"/>
    </row>
    <row r="65" spans="1:38" s="79" customFormat="1" ht="30" customHeight="1">
      <c r="A65" s="94">
        <v>57</v>
      </c>
      <c r="B65" s="99" t="s">
        <v>205</v>
      </c>
      <c r="C65" s="77"/>
      <c r="D65" s="78"/>
      <c r="E65" s="78"/>
      <c r="F65" s="227">
        <v>6.3059158812375253</v>
      </c>
      <c r="G65" s="227">
        <v>9.9800399201596807E-3</v>
      </c>
      <c r="H65" s="227">
        <v>1.8534359851725121E-2</v>
      </c>
      <c r="I65" s="231">
        <v>7034</v>
      </c>
      <c r="J65" s="231">
        <v>7314</v>
      </c>
      <c r="K65" s="227">
        <v>0.31567180099561454</v>
      </c>
      <c r="L65" s="238">
        <v>0</v>
      </c>
      <c r="M65" s="239">
        <v>0</v>
      </c>
      <c r="N65" s="91"/>
      <c r="O65" s="5"/>
      <c r="P65" s="5"/>
      <c r="Q65" s="5"/>
      <c r="R65" s="5"/>
      <c r="S65" s="5"/>
      <c r="T65" s="5"/>
      <c r="U65" s="5"/>
      <c r="V65" s="5"/>
      <c r="W65" s="5"/>
      <c r="X65" s="5"/>
      <c r="Y65" s="5"/>
      <c r="Z65" s="5"/>
      <c r="AA65" s="5"/>
      <c r="AB65" s="5"/>
      <c r="AC65" s="5"/>
      <c r="AD65" s="5"/>
      <c r="AE65" s="5"/>
      <c r="AF65" s="5"/>
      <c r="AG65" s="5"/>
      <c r="AH65" s="5"/>
      <c r="AI65" s="5"/>
      <c r="AJ65" s="5"/>
      <c r="AK65" s="5"/>
      <c r="AL65" s="5"/>
    </row>
    <row r="66" spans="1:38" s="5" customFormat="1" ht="30" customHeight="1">
      <c r="A66" s="96">
        <v>58</v>
      </c>
      <c r="B66" s="98" t="s">
        <v>141</v>
      </c>
      <c r="C66" s="70"/>
      <c r="D66" s="71"/>
      <c r="E66" s="71"/>
      <c r="F66" s="228">
        <v>6.068120479000001</v>
      </c>
      <c r="G66" s="228">
        <v>0.79130612244897958</v>
      </c>
      <c r="H66" s="228">
        <v>0.60710204081632657</v>
      </c>
      <c r="I66" s="232">
        <v>20337</v>
      </c>
      <c r="J66" s="232">
        <v>22466</v>
      </c>
      <c r="K66" s="228">
        <v>0.34281596920234064</v>
      </c>
      <c r="L66" s="236">
        <v>0</v>
      </c>
      <c r="M66" s="237">
        <v>3.4157404037293165E-3</v>
      </c>
      <c r="N66" s="91"/>
    </row>
    <row r="67" spans="1:38" s="79" customFormat="1" ht="30" customHeight="1">
      <c r="A67" s="94">
        <v>59</v>
      </c>
      <c r="B67" s="95" t="s">
        <v>222</v>
      </c>
      <c r="C67" s="77"/>
      <c r="D67" s="78"/>
      <c r="E67" s="78"/>
      <c r="F67" s="227">
        <v>5.3895710891460382</v>
      </c>
      <c r="G67" s="227">
        <v>1.4062854958657862</v>
      </c>
      <c r="H67" s="227">
        <v>5.2767335989953819E-2</v>
      </c>
      <c r="I67" s="231">
        <v>29849.218930999999</v>
      </c>
      <c r="J67" s="231">
        <v>41890.845745999999</v>
      </c>
      <c r="K67" s="227">
        <v>0.46440425317437262</v>
      </c>
      <c r="L67" s="227">
        <v>0.18475588819955646</v>
      </c>
      <c r="M67" s="234">
        <v>8.1396207342928906E-3</v>
      </c>
      <c r="N67" s="91"/>
      <c r="O67" s="5"/>
      <c r="P67" s="5"/>
      <c r="Q67" s="5"/>
      <c r="R67" s="5"/>
      <c r="S67" s="5"/>
      <c r="T67" s="5"/>
      <c r="U67" s="5"/>
      <c r="V67" s="5"/>
      <c r="W67" s="5"/>
      <c r="X67" s="5"/>
      <c r="Y67" s="5"/>
      <c r="Z67" s="5"/>
      <c r="AA67" s="5"/>
      <c r="AB67" s="5"/>
      <c r="AC67" s="5"/>
      <c r="AD67" s="5"/>
      <c r="AE67" s="5"/>
      <c r="AF67" s="5"/>
      <c r="AG67" s="5"/>
      <c r="AH67" s="5"/>
      <c r="AI67" s="5"/>
      <c r="AJ67" s="5"/>
      <c r="AK67" s="5"/>
      <c r="AL67" s="5"/>
    </row>
    <row r="68" spans="1:38" s="5" customFormat="1" ht="30" customHeight="1">
      <c r="A68" s="96">
        <v>60</v>
      </c>
      <c r="B68" s="97" t="s">
        <v>244</v>
      </c>
      <c r="C68" s="70"/>
      <c r="D68" s="71"/>
      <c r="E68" s="71"/>
      <c r="F68" s="228">
        <v>5.125092123583511</v>
      </c>
      <c r="G68" s="228">
        <v>1.5322713089177205</v>
      </c>
      <c r="H68" s="228">
        <v>0.87994744621448517</v>
      </c>
      <c r="I68" s="232">
        <v>4507</v>
      </c>
      <c r="J68" s="232">
        <v>6506</v>
      </c>
      <c r="K68" s="228">
        <v>0.94002341875000006</v>
      </c>
      <c r="L68" s="228">
        <v>1.6512345679012344E-2</v>
      </c>
      <c r="M68" s="235">
        <v>4.6604938271604938E-2</v>
      </c>
      <c r="N68" s="91"/>
    </row>
    <row r="69" spans="1:38" s="79" customFormat="1" ht="30" customHeight="1">
      <c r="A69" s="94">
        <v>61</v>
      </c>
      <c r="B69" s="99" t="s">
        <v>175</v>
      </c>
      <c r="C69" s="77"/>
      <c r="D69" s="78"/>
      <c r="E69" s="78"/>
      <c r="F69" s="227">
        <v>5.0117520422156838</v>
      </c>
      <c r="G69" s="227">
        <v>0.19547140846872202</v>
      </c>
      <c r="H69" s="227">
        <v>0.51899705769476778</v>
      </c>
      <c r="I69" s="231">
        <v>7698</v>
      </c>
      <c r="J69" s="231">
        <v>8535</v>
      </c>
      <c r="K69" s="227">
        <v>0.16381124845000564</v>
      </c>
      <c r="L69" s="238">
        <v>0</v>
      </c>
      <c r="M69" s="239">
        <v>6.9890654943072936E-2</v>
      </c>
      <c r="N69" s="91"/>
      <c r="O69" s="5"/>
      <c r="P69" s="5"/>
      <c r="Q69" s="5"/>
      <c r="R69" s="5"/>
      <c r="S69" s="5"/>
      <c r="T69" s="5"/>
      <c r="U69" s="5"/>
      <c r="V69" s="5"/>
      <c r="W69" s="5"/>
      <c r="X69" s="5"/>
      <c r="Y69" s="5"/>
      <c r="Z69" s="5"/>
      <c r="AA69" s="5"/>
      <c r="AB69" s="5"/>
      <c r="AC69" s="5"/>
      <c r="AD69" s="5"/>
      <c r="AE69" s="5"/>
      <c r="AF69" s="5"/>
      <c r="AG69" s="5"/>
      <c r="AH69" s="5"/>
      <c r="AI69" s="5"/>
      <c r="AJ69" s="5"/>
      <c r="AK69" s="5"/>
      <c r="AL69" s="5"/>
    </row>
    <row r="70" spans="1:38" s="5" customFormat="1" ht="30" customHeight="1">
      <c r="A70" s="96">
        <v>62</v>
      </c>
      <c r="B70" s="98" t="s">
        <v>225</v>
      </c>
      <c r="C70" s="70"/>
      <c r="D70" s="71"/>
      <c r="E70" s="71"/>
      <c r="F70" s="228">
        <v>4.6660237282652446</v>
      </c>
      <c r="G70" s="228">
        <v>1.7145703881050725</v>
      </c>
      <c r="H70" s="228">
        <v>0.4680289230783311</v>
      </c>
      <c r="I70" s="232">
        <v>24043.903330000001</v>
      </c>
      <c r="J70" s="232">
        <v>33313.150576</v>
      </c>
      <c r="K70" s="228">
        <v>0.75889632048434041</v>
      </c>
      <c r="L70" s="236">
        <v>0.36439541367851536</v>
      </c>
      <c r="M70" s="237">
        <v>2.685970180992759E-2</v>
      </c>
      <c r="N70" s="91"/>
    </row>
    <row r="71" spans="1:38" s="79" customFormat="1" ht="30" customHeight="1">
      <c r="A71" s="94">
        <v>63</v>
      </c>
      <c r="B71" s="95" t="s">
        <v>194</v>
      </c>
      <c r="C71" s="77"/>
      <c r="D71" s="78"/>
      <c r="E71" s="78"/>
      <c r="F71" s="227">
        <v>4.6320288714219702</v>
      </c>
      <c r="G71" s="227">
        <v>1.8106351636290112</v>
      </c>
      <c r="H71" s="227">
        <v>0.66139048554345625</v>
      </c>
      <c r="I71" s="231">
        <v>78372</v>
      </c>
      <c r="J71" s="231">
        <v>91193</v>
      </c>
      <c r="K71" s="227">
        <v>0.25507474789896045</v>
      </c>
      <c r="L71" s="227">
        <v>9.2647250571933196E-2</v>
      </c>
      <c r="M71" s="234">
        <v>2.1514170904306389E-2</v>
      </c>
      <c r="N71" s="91"/>
      <c r="O71" s="5"/>
      <c r="P71" s="5"/>
      <c r="Q71" s="5"/>
      <c r="R71" s="5"/>
      <c r="S71" s="5"/>
      <c r="T71" s="5"/>
      <c r="U71" s="5"/>
      <c r="V71" s="5"/>
      <c r="W71" s="5"/>
      <c r="X71" s="5"/>
      <c r="Y71" s="5"/>
      <c r="Z71" s="5"/>
      <c r="AA71" s="5"/>
      <c r="AB71" s="5"/>
      <c r="AC71" s="5"/>
      <c r="AD71" s="5"/>
      <c r="AE71" s="5"/>
      <c r="AF71" s="5"/>
      <c r="AG71" s="5"/>
      <c r="AH71" s="5"/>
      <c r="AI71" s="5"/>
      <c r="AJ71" s="5"/>
      <c r="AK71" s="5"/>
      <c r="AL71" s="5"/>
    </row>
    <row r="72" spans="1:38" s="5" customFormat="1" ht="30" customHeight="1">
      <c r="A72" s="96">
        <v>64</v>
      </c>
      <c r="B72" s="97" t="s">
        <v>238</v>
      </c>
      <c r="C72" s="70"/>
      <c r="D72" s="71"/>
      <c r="E72" s="71"/>
      <c r="F72" s="228">
        <v>4.4017057550775478</v>
      </c>
      <c r="G72" s="228">
        <v>1.5353581979320532</v>
      </c>
      <c r="H72" s="228">
        <v>0.90075701624815363</v>
      </c>
      <c r="I72" s="232">
        <v>10278</v>
      </c>
      <c r="J72" s="232">
        <v>18466</v>
      </c>
      <c r="K72" s="228">
        <v>0.42078530528829977</v>
      </c>
      <c r="L72" s="228">
        <v>0.26535692659624571</v>
      </c>
      <c r="M72" s="235">
        <v>0.18717620937899482</v>
      </c>
      <c r="N72" s="91"/>
    </row>
    <row r="73" spans="1:38" s="79" customFormat="1" ht="30" customHeight="1">
      <c r="A73" s="94">
        <v>65</v>
      </c>
      <c r="B73" s="99" t="s">
        <v>191</v>
      </c>
      <c r="C73" s="77"/>
      <c r="D73" s="78"/>
      <c r="E73" s="78"/>
      <c r="F73" s="227">
        <v>4.3172934232826243</v>
      </c>
      <c r="G73" s="227">
        <v>1.233658188733064</v>
      </c>
      <c r="H73" s="227">
        <v>1.2153553601140956</v>
      </c>
      <c r="I73" s="231">
        <v>9699</v>
      </c>
      <c r="J73" s="231">
        <v>10459</v>
      </c>
      <c r="K73" s="227">
        <v>0.27208566789122135</v>
      </c>
      <c r="L73" s="238">
        <v>4.6755725190839696E-3</v>
      </c>
      <c r="M73" s="239">
        <v>0</v>
      </c>
      <c r="N73" s="91"/>
      <c r="O73" s="5"/>
      <c r="P73" s="5"/>
      <c r="Q73" s="5"/>
      <c r="R73" s="5"/>
      <c r="S73" s="5"/>
      <c r="T73" s="5"/>
      <c r="U73" s="5"/>
      <c r="V73" s="5"/>
      <c r="W73" s="5"/>
      <c r="X73" s="5"/>
      <c r="Y73" s="5"/>
      <c r="Z73" s="5"/>
      <c r="AA73" s="5"/>
      <c r="AB73" s="5"/>
      <c r="AC73" s="5"/>
      <c r="AD73" s="5"/>
      <c r="AE73" s="5"/>
      <c r="AF73" s="5"/>
      <c r="AG73" s="5"/>
      <c r="AH73" s="5"/>
      <c r="AI73" s="5"/>
      <c r="AJ73" s="5"/>
      <c r="AK73" s="5"/>
      <c r="AL73" s="5"/>
    </row>
    <row r="74" spans="1:38" s="5" customFormat="1" ht="30" customHeight="1">
      <c r="A74" s="96">
        <v>66</v>
      </c>
      <c r="B74" s="97" t="s">
        <v>166</v>
      </c>
      <c r="C74" s="70"/>
      <c r="D74" s="71"/>
      <c r="E74" s="71"/>
      <c r="F74" s="228">
        <v>3.9492871158977221</v>
      </c>
      <c r="G74" s="228">
        <v>6.92421101246187E-2</v>
      </c>
      <c r="H74" s="228">
        <v>0.36705546986526605</v>
      </c>
      <c r="I74" s="232">
        <v>21656.945275999999</v>
      </c>
      <c r="J74" s="232">
        <v>23609.628035999998</v>
      </c>
      <c r="K74" s="228">
        <v>0.32711673295637239</v>
      </c>
      <c r="L74" s="228">
        <v>0</v>
      </c>
      <c r="M74" s="235">
        <v>0</v>
      </c>
      <c r="N74" s="91"/>
    </row>
    <row r="75" spans="1:38" s="79" customFormat="1" ht="30" customHeight="1">
      <c r="A75" s="94">
        <v>67</v>
      </c>
      <c r="B75" s="95" t="s">
        <v>164</v>
      </c>
      <c r="C75" s="77"/>
      <c r="D75" s="78"/>
      <c r="E75" s="78"/>
      <c r="F75" s="227">
        <v>3.894607118273326</v>
      </c>
      <c r="G75" s="227">
        <v>0.25706542779713509</v>
      </c>
      <c r="H75" s="227">
        <v>0.83636598270744611</v>
      </c>
      <c r="I75" s="231">
        <v>6139</v>
      </c>
      <c r="J75" s="231">
        <v>9091</v>
      </c>
      <c r="K75" s="227">
        <v>1.0821803381513204</v>
      </c>
      <c r="L75" s="227">
        <v>9.1601237211515578E-3</v>
      </c>
      <c r="M75" s="234">
        <v>3.8068046633357125E-2</v>
      </c>
      <c r="N75" s="91"/>
      <c r="O75" s="5"/>
      <c r="P75" s="5"/>
      <c r="Q75" s="5"/>
      <c r="R75" s="5"/>
      <c r="S75" s="5"/>
      <c r="T75" s="5"/>
      <c r="U75" s="5"/>
      <c r="V75" s="5"/>
      <c r="W75" s="5"/>
      <c r="X75" s="5"/>
      <c r="Y75" s="5"/>
      <c r="Z75" s="5"/>
      <c r="AA75" s="5"/>
      <c r="AB75" s="5"/>
      <c r="AC75" s="5"/>
      <c r="AD75" s="5"/>
      <c r="AE75" s="5"/>
      <c r="AF75" s="5"/>
      <c r="AG75" s="5"/>
      <c r="AH75" s="5"/>
      <c r="AI75" s="5"/>
      <c r="AJ75" s="5"/>
      <c r="AK75" s="5"/>
      <c r="AL75" s="5"/>
    </row>
    <row r="76" spans="1:38" s="5" customFormat="1" ht="30" customHeight="1">
      <c r="A76" s="96">
        <v>68</v>
      </c>
      <c r="B76" s="98" t="s">
        <v>186</v>
      </c>
      <c r="C76" s="70"/>
      <c r="D76" s="71"/>
      <c r="E76" s="71"/>
      <c r="F76" s="228">
        <v>3.8552539738053655</v>
      </c>
      <c r="G76" s="228">
        <v>0.1249404667407525</v>
      </c>
      <c r="H76" s="228">
        <v>0.16277716039583004</v>
      </c>
      <c r="I76" s="232">
        <v>21663</v>
      </c>
      <c r="J76" s="232">
        <v>28012</v>
      </c>
      <c r="K76" s="228">
        <v>0.12954889902375666</v>
      </c>
      <c r="L76" s="236">
        <v>1.3826622533204844E-3</v>
      </c>
      <c r="M76" s="237">
        <v>4.8602673147023082E-3</v>
      </c>
      <c r="N76" s="91"/>
    </row>
    <row r="77" spans="1:38" s="79" customFormat="1" ht="30" customHeight="1">
      <c r="A77" s="94">
        <v>69</v>
      </c>
      <c r="B77" s="99" t="s">
        <v>355</v>
      </c>
      <c r="C77" s="77"/>
      <c r="D77" s="78"/>
      <c r="E77" s="78"/>
      <c r="F77" s="227">
        <v>3.7724542572721429</v>
      </c>
      <c r="G77" s="227">
        <v>4.7528984819096808E-2</v>
      </c>
      <c r="H77" s="227">
        <v>1.7769085821121453E-2</v>
      </c>
      <c r="I77" s="231">
        <v>9577.3091789999999</v>
      </c>
      <c r="J77" s="231">
        <v>10002.190748999999</v>
      </c>
      <c r="K77" s="227">
        <v>0.12560923024477894</v>
      </c>
      <c r="L77" s="238">
        <v>0</v>
      </c>
      <c r="M77" s="239">
        <v>5.2548579600396623E-3</v>
      </c>
      <c r="N77" s="91"/>
      <c r="O77" s="5"/>
      <c r="P77" s="5"/>
      <c r="Q77" s="5"/>
      <c r="R77" s="5"/>
      <c r="S77" s="5"/>
      <c r="T77" s="5"/>
      <c r="U77" s="5"/>
      <c r="V77" s="5"/>
      <c r="W77" s="5"/>
      <c r="X77" s="5"/>
      <c r="Y77" s="5"/>
      <c r="Z77" s="5"/>
      <c r="AA77" s="5"/>
      <c r="AB77" s="5"/>
      <c r="AC77" s="5"/>
      <c r="AD77" s="5"/>
      <c r="AE77" s="5"/>
      <c r="AF77" s="5"/>
      <c r="AG77" s="5"/>
      <c r="AH77" s="5"/>
      <c r="AI77" s="5"/>
      <c r="AJ77" s="5"/>
      <c r="AK77" s="5"/>
      <c r="AL77" s="5"/>
    </row>
    <row r="78" spans="1:38" s="5" customFormat="1" ht="30" customHeight="1">
      <c r="A78" s="96">
        <v>70</v>
      </c>
      <c r="B78" s="97" t="s">
        <v>189</v>
      </c>
      <c r="C78" s="70"/>
      <c r="D78" s="71"/>
      <c r="E78" s="71"/>
      <c r="F78" s="228">
        <v>3.5797496367289314</v>
      </c>
      <c r="G78" s="228">
        <v>0</v>
      </c>
      <c r="H78" s="228">
        <v>0.32830147697654216</v>
      </c>
      <c r="I78" s="232">
        <v>9112</v>
      </c>
      <c r="J78" s="232">
        <v>9603</v>
      </c>
      <c r="K78" s="228">
        <v>0.39260122087263027</v>
      </c>
      <c r="L78" s="228">
        <v>0</v>
      </c>
      <c r="M78" s="235">
        <v>0</v>
      </c>
      <c r="N78" s="91"/>
    </row>
    <row r="79" spans="1:38" s="79" customFormat="1" ht="30" customHeight="1">
      <c r="A79" s="94">
        <v>71</v>
      </c>
      <c r="B79" s="99" t="s">
        <v>147</v>
      </c>
      <c r="C79" s="77"/>
      <c r="D79" s="78"/>
      <c r="E79" s="78"/>
      <c r="F79" s="227">
        <v>3.5681580616067468</v>
      </c>
      <c r="G79" s="227">
        <v>5.1486906347092765E-3</v>
      </c>
      <c r="H79" s="227">
        <v>0.20807811806480248</v>
      </c>
      <c r="I79" s="231">
        <v>7573</v>
      </c>
      <c r="J79" s="231">
        <v>13443</v>
      </c>
      <c r="K79" s="227">
        <v>0.73244343086222818</v>
      </c>
      <c r="L79" s="238">
        <v>0</v>
      </c>
      <c r="M79" s="239">
        <v>0</v>
      </c>
      <c r="N79" s="91"/>
      <c r="O79" s="5"/>
      <c r="P79" s="5"/>
      <c r="Q79" s="5"/>
      <c r="R79" s="5"/>
      <c r="S79" s="5"/>
      <c r="T79" s="5"/>
      <c r="U79" s="5"/>
      <c r="V79" s="5"/>
      <c r="W79" s="5"/>
      <c r="X79" s="5"/>
      <c r="Y79" s="5"/>
      <c r="Z79" s="5"/>
      <c r="AA79" s="5"/>
      <c r="AB79" s="5"/>
      <c r="AC79" s="5"/>
      <c r="AD79" s="5"/>
      <c r="AE79" s="5"/>
      <c r="AF79" s="5"/>
      <c r="AG79" s="5"/>
      <c r="AH79" s="5"/>
      <c r="AI79" s="5"/>
      <c r="AJ79" s="5"/>
      <c r="AK79" s="5"/>
      <c r="AL79" s="5"/>
    </row>
    <row r="80" spans="1:38" s="5" customFormat="1" ht="30" customHeight="1">
      <c r="A80" s="96">
        <v>72</v>
      </c>
      <c r="B80" s="98" t="s">
        <v>113</v>
      </c>
      <c r="C80" s="70"/>
      <c r="D80" s="71"/>
      <c r="E80" s="71"/>
      <c r="F80" s="228">
        <v>3.2926869707647977</v>
      </c>
      <c r="G80" s="228">
        <v>0.11429943570656742</v>
      </c>
      <c r="H80" s="228">
        <v>0.20383599471725297</v>
      </c>
      <c r="I80" s="232">
        <v>77974</v>
      </c>
      <c r="J80" s="232">
        <v>95099</v>
      </c>
      <c r="K80" s="228">
        <v>0.31156282790945405</v>
      </c>
      <c r="L80" s="236">
        <v>1.0599201065246339E-2</v>
      </c>
      <c r="M80" s="237">
        <v>2.0239680426098534E-4</v>
      </c>
      <c r="N80" s="91"/>
    </row>
    <row r="81" spans="1:38" s="79" customFormat="1" ht="30" customHeight="1">
      <c r="A81" s="94">
        <v>73</v>
      </c>
      <c r="B81" s="99" t="s">
        <v>199</v>
      </c>
      <c r="C81" s="77"/>
      <c r="D81" s="78"/>
      <c r="E81" s="78"/>
      <c r="F81" s="227">
        <v>3.2848485754987911</v>
      </c>
      <c r="G81" s="227">
        <v>0.11321039903264812</v>
      </c>
      <c r="H81" s="227">
        <v>1.0603083434099154</v>
      </c>
      <c r="I81" s="231">
        <v>4189</v>
      </c>
      <c r="J81" s="231">
        <v>5042</v>
      </c>
      <c r="K81" s="227">
        <v>0.59697102311382466</v>
      </c>
      <c r="L81" s="238">
        <v>0</v>
      </c>
      <c r="M81" s="239">
        <v>0.12647187091146969</v>
      </c>
      <c r="N81" s="91"/>
      <c r="O81" s="5"/>
      <c r="P81" s="5"/>
      <c r="Q81" s="5"/>
      <c r="R81" s="5"/>
      <c r="S81" s="5"/>
      <c r="T81" s="5"/>
      <c r="U81" s="5"/>
      <c r="V81" s="5"/>
      <c r="W81" s="5"/>
      <c r="X81" s="5"/>
      <c r="Y81" s="5"/>
      <c r="Z81" s="5"/>
      <c r="AA81" s="5"/>
      <c r="AB81" s="5"/>
      <c r="AC81" s="5"/>
      <c r="AD81" s="5"/>
      <c r="AE81" s="5"/>
      <c r="AF81" s="5"/>
      <c r="AG81" s="5"/>
      <c r="AH81" s="5"/>
      <c r="AI81" s="5"/>
      <c r="AJ81" s="5"/>
      <c r="AK81" s="5"/>
      <c r="AL81" s="5"/>
    </row>
    <row r="82" spans="1:38" s="5" customFormat="1" ht="30" customHeight="1">
      <c r="A82" s="96">
        <v>74</v>
      </c>
      <c r="B82" s="97" t="s">
        <v>149</v>
      </c>
      <c r="C82" s="70"/>
      <c r="D82" s="71"/>
      <c r="E82" s="71"/>
      <c r="F82" s="228">
        <v>3.2434460470874913</v>
      </c>
      <c r="G82" s="228">
        <v>0.47189603156184728</v>
      </c>
      <c r="H82" s="228">
        <v>0.4834996518913901</v>
      </c>
      <c r="I82" s="232">
        <v>27221</v>
      </c>
      <c r="J82" s="232">
        <v>40649</v>
      </c>
      <c r="K82" s="228">
        <v>0.4011877197216317</v>
      </c>
      <c r="L82" s="228">
        <v>0.18000930108955621</v>
      </c>
      <c r="M82" s="235">
        <v>6.8097262822216318E-3</v>
      </c>
      <c r="N82" s="91"/>
    </row>
    <row r="83" spans="1:38" s="79" customFormat="1" ht="30" customHeight="1">
      <c r="A83" s="94">
        <v>75</v>
      </c>
      <c r="B83" s="99" t="s">
        <v>110</v>
      </c>
      <c r="C83" s="77"/>
      <c r="D83" s="78"/>
      <c r="E83" s="78"/>
      <c r="F83" s="227">
        <v>3.1410963199953064</v>
      </c>
      <c r="G83" s="227">
        <v>1.3940389579910818E-2</v>
      </c>
      <c r="H83" s="227">
        <v>0.27425486974888524</v>
      </c>
      <c r="I83" s="231">
        <v>16567</v>
      </c>
      <c r="J83" s="231">
        <v>25286</v>
      </c>
      <c r="K83" s="227">
        <v>0.43395499461061715</v>
      </c>
      <c r="L83" s="238">
        <v>0</v>
      </c>
      <c r="M83" s="239">
        <v>0</v>
      </c>
      <c r="N83" s="91"/>
      <c r="O83" s="5"/>
      <c r="P83" s="5"/>
      <c r="Q83" s="5"/>
      <c r="R83" s="5"/>
      <c r="S83" s="5"/>
      <c r="T83" s="5"/>
      <c r="U83" s="5"/>
      <c r="V83" s="5"/>
      <c r="W83" s="5"/>
      <c r="X83" s="5"/>
      <c r="Y83" s="5"/>
      <c r="Z83" s="5"/>
      <c r="AA83" s="5"/>
      <c r="AB83" s="5"/>
      <c r="AC83" s="5"/>
      <c r="AD83" s="5"/>
      <c r="AE83" s="5"/>
      <c r="AF83" s="5"/>
      <c r="AG83" s="5"/>
      <c r="AH83" s="5"/>
      <c r="AI83" s="5"/>
      <c r="AJ83" s="5"/>
      <c r="AK83" s="5"/>
      <c r="AL83" s="5"/>
    </row>
    <row r="84" spans="1:38" s="5" customFormat="1" ht="30" customHeight="1">
      <c r="A84" s="96">
        <v>76</v>
      </c>
      <c r="B84" s="97" t="s">
        <v>102</v>
      </c>
      <c r="C84" s="70"/>
      <c r="D84" s="71"/>
      <c r="E84" s="71"/>
      <c r="F84" s="228">
        <v>2.8017410588753093</v>
      </c>
      <c r="G84" s="228">
        <v>0.11915393054882249</v>
      </c>
      <c r="H84" s="228">
        <v>0.17763376113081417</v>
      </c>
      <c r="I84" s="232">
        <v>51347</v>
      </c>
      <c r="J84" s="232">
        <v>59409</v>
      </c>
      <c r="K84" s="228">
        <v>0.28730177524963169</v>
      </c>
      <c r="L84" s="228">
        <v>2.586348011131118E-2</v>
      </c>
      <c r="M84" s="235">
        <v>5.038104072315891E-3</v>
      </c>
      <c r="N84" s="91"/>
    </row>
    <row r="85" spans="1:38" s="79" customFormat="1" ht="30" customHeight="1">
      <c r="A85" s="94">
        <v>77</v>
      </c>
      <c r="B85" s="95" t="s">
        <v>121</v>
      </c>
      <c r="C85" s="77"/>
      <c r="D85" s="78"/>
      <c r="E85" s="78"/>
      <c r="F85" s="227">
        <v>2.7197241457013033</v>
      </c>
      <c r="G85" s="227">
        <v>0.41839052971421736</v>
      </c>
      <c r="H85" s="227">
        <v>2.3914863087408826E-3</v>
      </c>
      <c r="I85" s="231">
        <v>8372</v>
      </c>
      <c r="J85" s="231">
        <v>7860</v>
      </c>
      <c r="K85" s="227">
        <v>0.15024896400769303</v>
      </c>
      <c r="L85" s="227">
        <v>0</v>
      </c>
      <c r="M85" s="234">
        <v>0</v>
      </c>
      <c r="N85" s="91"/>
      <c r="O85" s="5"/>
      <c r="P85" s="5"/>
      <c r="Q85" s="5"/>
      <c r="R85" s="5"/>
      <c r="S85" s="5"/>
      <c r="T85" s="5"/>
      <c r="U85" s="5"/>
      <c r="V85" s="5"/>
      <c r="W85" s="5"/>
      <c r="X85" s="5"/>
      <c r="Y85" s="5"/>
      <c r="Z85" s="5"/>
      <c r="AA85" s="5"/>
      <c r="AB85" s="5"/>
      <c r="AC85" s="5"/>
      <c r="AD85" s="5"/>
      <c r="AE85" s="5"/>
      <c r="AF85" s="5"/>
      <c r="AG85" s="5"/>
      <c r="AH85" s="5"/>
      <c r="AI85" s="5"/>
      <c r="AJ85" s="5"/>
      <c r="AK85" s="5"/>
      <c r="AL85" s="5"/>
    </row>
    <row r="86" spans="1:38" s="5" customFormat="1" ht="30" customHeight="1">
      <c r="A86" s="96">
        <v>78</v>
      </c>
      <c r="B86" s="97" t="s">
        <v>213</v>
      </c>
      <c r="C86" s="70"/>
      <c r="D86" s="71"/>
      <c r="E86" s="71"/>
      <c r="F86" s="228">
        <v>2.6599360189074175</v>
      </c>
      <c r="G86" s="228">
        <v>0.16838499861610851</v>
      </c>
      <c r="H86" s="228">
        <v>0.66073899806255187</v>
      </c>
      <c r="I86" s="232">
        <v>29436</v>
      </c>
      <c r="J86" s="232">
        <v>34310</v>
      </c>
      <c r="K86" s="228">
        <v>0.14699142668819365</v>
      </c>
      <c r="L86" s="228">
        <v>0</v>
      </c>
      <c r="M86" s="235">
        <v>0</v>
      </c>
      <c r="N86" s="91"/>
    </row>
    <row r="87" spans="1:38" s="79" customFormat="1" ht="30" customHeight="1">
      <c r="A87" s="94">
        <v>79</v>
      </c>
      <c r="B87" s="95" t="s">
        <v>126</v>
      </c>
      <c r="C87" s="77"/>
      <c r="D87" s="78"/>
      <c r="E87" s="78"/>
      <c r="F87" s="227">
        <v>2.5777922100134085</v>
      </c>
      <c r="G87" s="227">
        <v>2.7870893592567763E-2</v>
      </c>
      <c r="H87" s="227">
        <v>0.13217124796475432</v>
      </c>
      <c r="I87" s="231">
        <v>21168</v>
      </c>
      <c r="J87" s="231">
        <v>24192</v>
      </c>
      <c r="K87" s="227">
        <v>0.46723483340348992</v>
      </c>
      <c r="L87" s="227">
        <v>0</v>
      </c>
      <c r="M87" s="234">
        <v>5.2808816776366138E-3</v>
      </c>
      <c r="N87" s="91"/>
      <c r="O87" s="5"/>
      <c r="P87" s="5"/>
      <c r="Q87" s="5"/>
      <c r="R87" s="5"/>
      <c r="S87" s="5"/>
      <c r="T87" s="5"/>
      <c r="U87" s="5"/>
      <c r="V87" s="5"/>
      <c r="W87" s="5"/>
      <c r="X87" s="5"/>
      <c r="Y87" s="5"/>
      <c r="Z87" s="5"/>
      <c r="AA87" s="5"/>
      <c r="AB87" s="5"/>
      <c r="AC87" s="5"/>
      <c r="AD87" s="5"/>
      <c r="AE87" s="5"/>
      <c r="AF87" s="5"/>
      <c r="AG87" s="5"/>
      <c r="AH87" s="5"/>
      <c r="AI87" s="5"/>
      <c r="AJ87" s="5"/>
      <c r="AK87" s="5"/>
      <c r="AL87" s="5"/>
    </row>
    <row r="88" spans="1:38" s="5" customFormat="1" ht="30" customHeight="1">
      <c r="A88" s="96">
        <v>80</v>
      </c>
      <c r="B88" s="98" t="s">
        <v>210</v>
      </c>
      <c r="C88" s="70"/>
      <c r="D88" s="71"/>
      <c r="E88" s="71"/>
      <c r="F88" s="228">
        <v>2.4572481161920261</v>
      </c>
      <c r="G88" s="228">
        <v>0</v>
      </c>
      <c r="H88" s="228">
        <v>9.2758340113913759E-3</v>
      </c>
      <c r="I88" s="232">
        <v>3327</v>
      </c>
      <c r="J88" s="232">
        <v>4964</v>
      </c>
      <c r="K88" s="228">
        <v>0.204639761736571</v>
      </c>
      <c r="L88" s="236">
        <v>0</v>
      </c>
      <c r="M88" s="237">
        <v>0</v>
      </c>
      <c r="N88" s="91"/>
    </row>
    <row r="89" spans="1:38" s="79" customFormat="1" ht="30" customHeight="1">
      <c r="A89" s="94">
        <v>81</v>
      </c>
      <c r="B89" s="95" t="s">
        <v>197</v>
      </c>
      <c r="C89" s="77"/>
      <c r="D89" s="78"/>
      <c r="E89" s="78"/>
      <c r="F89" s="227">
        <v>2.3855397895079542</v>
      </c>
      <c r="G89" s="227">
        <v>2.0780583714220056</v>
      </c>
      <c r="H89" s="227">
        <v>0.57730510941449842</v>
      </c>
      <c r="I89" s="231">
        <v>83680</v>
      </c>
      <c r="J89" s="231">
        <v>109385</v>
      </c>
      <c r="K89" s="227">
        <v>0.14608445283633992</v>
      </c>
      <c r="L89" s="227">
        <v>0.2090953312426905</v>
      </c>
      <c r="M89" s="234">
        <v>1.976795934631188E-2</v>
      </c>
      <c r="N89" s="91"/>
      <c r="O89" s="5"/>
      <c r="P89" s="5"/>
      <c r="Q89" s="5"/>
      <c r="R89" s="5"/>
      <c r="S89" s="5"/>
      <c r="T89" s="5"/>
      <c r="U89" s="5"/>
      <c r="V89" s="5"/>
      <c r="W89" s="5"/>
      <c r="X89" s="5"/>
      <c r="Y89" s="5"/>
      <c r="Z89" s="5"/>
      <c r="AA89" s="5"/>
      <c r="AB89" s="5"/>
      <c r="AC89" s="5"/>
      <c r="AD89" s="5"/>
      <c r="AE89" s="5"/>
      <c r="AF89" s="5"/>
      <c r="AG89" s="5"/>
      <c r="AH89" s="5"/>
      <c r="AI89" s="5"/>
      <c r="AJ89" s="5"/>
      <c r="AK89" s="5"/>
      <c r="AL89" s="5"/>
    </row>
    <row r="90" spans="1:38" s="5" customFormat="1" ht="30" customHeight="1">
      <c r="A90" s="96">
        <v>82</v>
      </c>
      <c r="B90" s="97" t="s">
        <v>223</v>
      </c>
      <c r="C90" s="70"/>
      <c r="D90" s="71"/>
      <c r="E90" s="71"/>
      <c r="F90" s="228">
        <v>2.3613038030332225</v>
      </c>
      <c r="G90" s="228">
        <v>2.2597879176530316</v>
      </c>
      <c r="H90" s="228">
        <v>0.6265259751863137</v>
      </c>
      <c r="I90" s="232">
        <v>29499.356883</v>
      </c>
      <c r="J90" s="232">
        <v>35162.615122000003</v>
      </c>
      <c r="K90" s="228">
        <v>0.18324855450623065</v>
      </c>
      <c r="L90" s="228">
        <v>9.8827217918822097E-2</v>
      </c>
      <c r="M90" s="235">
        <v>1.1265509725249749E-2</v>
      </c>
      <c r="N90" s="91"/>
    </row>
    <row r="91" spans="1:38" s="79" customFormat="1" ht="30" customHeight="1">
      <c r="A91" s="94">
        <v>83</v>
      </c>
      <c r="B91" s="99" t="s">
        <v>327</v>
      </c>
      <c r="C91" s="77"/>
      <c r="D91" s="78"/>
      <c r="E91" s="78"/>
      <c r="F91" s="227">
        <v>2.1480631617776491</v>
      </c>
      <c r="G91" s="227">
        <v>2.2739493801402482E-2</v>
      </c>
      <c r="H91" s="227">
        <v>0.19378412092353486</v>
      </c>
      <c r="I91" s="231">
        <v>35242.103416999998</v>
      </c>
      <c r="J91" s="231">
        <v>35429.474127000001</v>
      </c>
      <c r="K91" s="227">
        <v>5.7117784184168102E-2</v>
      </c>
      <c r="L91" s="238">
        <v>0</v>
      </c>
      <c r="M91" s="239">
        <v>1.6569006079374279E-2</v>
      </c>
      <c r="N91" s="91"/>
      <c r="O91" s="5"/>
      <c r="P91" s="5"/>
      <c r="Q91" s="5"/>
      <c r="R91" s="5"/>
      <c r="S91" s="5"/>
      <c r="T91" s="5"/>
      <c r="U91" s="5"/>
      <c r="V91" s="5"/>
      <c r="W91" s="5"/>
      <c r="X91" s="5"/>
      <c r="Y91" s="5"/>
      <c r="Z91" s="5"/>
      <c r="AA91" s="5"/>
      <c r="AB91" s="5"/>
      <c r="AC91" s="5"/>
      <c r="AD91" s="5"/>
      <c r="AE91" s="5"/>
      <c r="AF91" s="5"/>
      <c r="AG91" s="5"/>
      <c r="AH91" s="5"/>
      <c r="AI91" s="5"/>
      <c r="AJ91" s="5"/>
      <c r="AK91" s="5"/>
      <c r="AL91" s="5"/>
    </row>
    <row r="92" spans="1:38" s="5" customFormat="1" ht="30" customHeight="1">
      <c r="A92" s="96">
        <v>84</v>
      </c>
      <c r="B92" s="98" t="s">
        <v>108</v>
      </c>
      <c r="C92" s="70"/>
      <c r="D92" s="71"/>
      <c r="E92" s="71"/>
      <c r="F92" s="228">
        <v>2.0808867335495935</v>
      </c>
      <c r="G92" s="228">
        <v>0.85235745984546418</v>
      </c>
      <c r="H92" s="228">
        <v>0.58000495595954138</v>
      </c>
      <c r="I92" s="232">
        <v>63720</v>
      </c>
      <c r="J92" s="232">
        <v>63812</v>
      </c>
      <c r="K92" s="228">
        <v>0.27102070141874812</v>
      </c>
      <c r="L92" s="236">
        <v>0</v>
      </c>
      <c r="M92" s="237">
        <v>4.9921896387909238E-4</v>
      </c>
      <c r="N92" s="91"/>
    </row>
    <row r="93" spans="1:38" s="79" customFormat="1" ht="30" customHeight="1">
      <c r="A93" s="94">
        <v>85</v>
      </c>
      <c r="B93" s="99" t="s">
        <v>124</v>
      </c>
      <c r="C93" s="77"/>
      <c r="D93" s="78"/>
      <c r="E93" s="78"/>
      <c r="F93" s="227">
        <v>1.9620885333757008</v>
      </c>
      <c r="G93" s="227">
        <v>0.27585737306793162</v>
      </c>
      <c r="H93" s="227">
        <v>0.36730293470119613</v>
      </c>
      <c r="I93" s="231">
        <v>62047</v>
      </c>
      <c r="J93" s="231">
        <v>72744</v>
      </c>
      <c r="K93" s="227">
        <v>0.14376369627192981</v>
      </c>
      <c r="L93" s="238">
        <v>3.9069304466840864E-2</v>
      </c>
      <c r="M93" s="239">
        <v>4.0733482642777152E-2</v>
      </c>
      <c r="N93" s="91"/>
      <c r="O93" s="5"/>
      <c r="P93" s="5"/>
      <c r="Q93" s="5"/>
      <c r="R93" s="5"/>
      <c r="S93" s="5"/>
      <c r="T93" s="5"/>
      <c r="U93" s="5"/>
      <c r="V93" s="5"/>
      <c r="W93" s="5"/>
      <c r="X93" s="5"/>
      <c r="Y93" s="5"/>
      <c r="Z93" s="5"/>
      <c r="AA93" s="5"/>
      <c r="AB93" s="5"/>
      <c r="AC93" s="5"/>
      <c r="AD93" s="5"/>
      <c r="AE93" s="5"/>
      <c r="AF93" s="5"/>
      <c r="AG93" s="5"/>
      <c r="AH93" s="5"/>
      <c r="AI93" s="5"/>
      <c r="AJ93" s="5"/>
      <c r="AK93" s="5"/>
      <c r="AL93" s="5"/>
    </row>
    <row r="94" spans="1:38" s="5" customFormat="1" ht="30" customHeight="1">
      <c r="A94" s="96">
        <v>86</v>
      </c>
      <c r="B94" s="97" t="s">
        <v>129</v>
      </c>
      <c r="C94" s="70"/>
      <c r="D94" s="71"/>
      <c r="E94" s="71"/>
      <c r="F94" s="228">
        <v>1.9092095131260876</v>
      </c>
      <c r="G94" s="228">
        <v>0</v>
      </c>
      <c r="H94" s="228">
        <v>8.0024113264242663E-2</v>
      </c>
      <c r="I94" s="232">
        <v>20240.710236999999</v>
      </c>
      <c r="J94" s="232">
        <v>27538.539923</v>
      </c>
      <c r="K94" s="228">
        <v>0.20093409560738817</v>
      </c>
      <c r="L94" s="228">
        <v>0</v>
      </c>
      <c r="M94" s="235">
        <v>0</v>
      </c>
      <c r="N94" s="91"/>
    </row>
    <row r="95" spans="1:38" s="79" customFormat="1" ht="30" customHeight="1">
      <c r="A95" s="94">
        <v>87</v>
      </c>
      <c r="B95" s="99" t="s">
        <v>177</v>
      </c>
      <c r="C95" s="77"/>
      <c r="D95" s="78"/>
      <c r="E95" s="78"/>
      <c r="F95" s="227">
        <v>1.6304995697868643</v>
      </c>
      <c r="G95" s="227">
        <v>0</v>
      </c>
      <c r="H95" s="227">
        <v>0.39927841250751656</v>
      </c>
      <c r="I95" s="231">
        <v>8407</v>
      </c>
      <c r="J95" s="231">
        <v>9203</v>
      </c>
      <c r="K95" s="227">
        <v>0.33092486266441823</v>
      </c>
      <c r="L95" s="238">
        <v>0</v>
      </c>
      <c r="M95" s="239">
        <v>0</v>
      </c>
      <c r="N95" s="91"/>
      <c r="O95" s="5"/>
      <c r="P95" s="5"/>
      <c r="Q95" s="5"/>
      <c r="R95" s="5"/>
      <c r="S95" s="5"/>
      <c r="T95" s="5"/>
      <c r="U95" s="5"/>
      <c r="V95" s="5"/>
      <c r="W95" s="5"/>
      <c r="X95" s="5"/>
      <c r="Y95" s="5"/>
      <c r="Z95" s="5"/>
      <c r="AA95" s="5"/>
      <c r="AB95" s="5"/>
      <c r="AC95" s="5"/>
      <c r="AD95" s="5"/>
      <c r="AE95" s="5"/>
      <c r="AF95" s="5"/>
      <c r="AG95" s="5"/>
      <c r="AH95" s="5"/>
      <c r="AI95" s="5"/>
      <c r="AJ95" s="5"/>
      <c r="AK95" s="5"/>
      <c r="AL95" s="5"/>
    </row>
    <row r="96" spans="1:38" s="5" customFormat="1" ht="30" customHeight="1">
      <c r="A96" s="96">
        <v>88</v>
      </c>
      <c r="B96" s="98" t="s">
        <v>138</v>
      </c>
      <c r="C96" s="70"/>
      <c r="D96" s="71"/>
      <c r="E96" s="71"/>
      <c r="F96" s="228">
        <v>1.1712941394912015</v>
      </c>
      <c r="G96" s="228">
        <v>0.99154820818631706</v>
      </c>
      <c r="H96" s="228">
        <v>0.29230686852517784</v>
      </c>
      <c r="I96" s="232">
        <v>610513</v>
      </c>
      <c r="J96" s="232">
        <v>766228</v>
      </c>
      <c r="K96" s="228">
        <v>0.14576243501834013</v>
      </c>
      <c r="L96" s="236">
        <v>0.19443306035834348</v>
      </c>
      <c r="M96" s="237">
        <v>5.9480350905338694E-2</v>
      </c>
      <c r="N96" s="91"/>
    </row>
    <row r="97" spans="1:38" s="79" customFormat="1" ht="30" customHeight="1">
      <c r="A97" s="94">
        <v>89</v>
      </c>
      <c r="B97" s="95" t="s">
        <v>155</v>
      </c>
      <c r="C97" s="77"/>
      <c r="D97" s="78"/>
      <c r="E97" s="78"/>
      <c r="F97" s="227">
        <v>1.1576588634640241</v>
      </c>
      <c r="G97" s="227">
        <v>6.2473071951744938E-2</v>
      </c>
      <c r="H97" s="227">
        <v>0.1919862128392934</v>
      </c>
      <c r="I97" s="231">
        <v>12288</v>
      </c>
      <c r="J97" s="231">
        <v>12245</v>
      </c>
      <c r="K97" s="227">
        <v>2.7534178759993963E-2</v>
      </c>
      <c r="L97" s="227">
        <v>6.7129280434454668E-3</v>
      </c>
      <c r="M97" s="234">
        <v>3.3941771006184944E-3</v>
      </c>
      <c r="N97" s="91"/>
      <c r="O97" s="5"/>
      <c r="P97" s="5"/>
      <c r="Q97" s="5"/>
      <c r="R97" s="5"/>
      <c r="S97" s="5"/>
      <c r="T97" s="5"/>
      <c r="U97" s="5"/>
      <c r="V97" s="5"/>
      <c r="W97" s="5"/>
      <c r="X97" s="5"/>
      <c r="Y97" s="5"/>
      <c r="Z97" s="5"/>
      <c r="AA97" s="5"/>
      <c r="AB97" s="5"/>
      <c r="AC97" s="5"/>
      <c r="AD97" s="5"/>
      <c r="AE97" s="5"/>
      <c r="AF97" s="5"/>
      <c r="AG97" s="5"/>
      <c r="AH97" s="5"/>
      <c r="AI97" s="5"/>
      <c r="AJ97" s="5"/>
      <c r="AK97" s="5"/>
      <c r="AL97" s="5"/>
    </row>
    <row r="98" spans="1:38" s="5" customFormat="1" ht="30" customHeight="1">
      <c r="A98" s="96">
        <v>90</v>
      </c>
      <c r="B98" s="97" t="s">
        <v>116</v>
      </c>
      <c r="C98" s="70"/>
      <c r="D98" s="71"/>
      <c r="E98" s="71"/>
      <c r="F98" s="228">
        <v>1.1364613680842133</v>
      </c>
      <c r="G98" s="228">
        <v>0.26655562024219703</v>
      </c>
      <c r="H98" s="228">
        <v>0.70295990902687866</v>
      </c>
      <c r="I98" s="232">
        <v>62309.514649999997</v>
      </c>
      <c r="J98" s="232">
        <v>66134.960821000001</v>
      </c>
      <c r="K98" s="228">
        <v>7.4211780859679236E-2</v>
      </c>
      <c r="L98" s="228">
        <v>1.272329952659388E-2</v>
      </c>
      <c r="M98" s="235">
        <v>1.3365582190415002E-2</v>
      </c>
      <c r="N98" s="91"/>
    </row>
    <row r="99" spans="1:38" s="79" customFormat="1" ht="30" customHeight="1">
      <c r="A99" s="94">
        <v>91</v>
      </c>
      <c r="B99" s="95" t="s">
        <v>264</v>
      </c>
      <c r="C99" s="77"/>
      <c r="D99" s="78"/>
      <c r="E99" s="78"/>
      <c r="F99" s="227">
        <v>0.847398232972011</v>
      </c>
      <c r="G99" s="227">
        <v>1.4995955347031225</v>
      </c>
      <c r="H99" s="227">
        <v>0</v>
      </c>
      <c r="I99" s="231">
        <v>0</v>
      </c>
      <c r="J99" s="231">
        <v>6521</v>
      </c>
      <c r="K99" s="227">
        <v>0.57907888092868987</v>
      </c>
      <c r="L99" s="227">
        <v>0.58032061912658928</v>
      </c>
      <c r="M99" s="234">
        <v>0</v>
      </c>
      <c r="N99" s="91"/>
      <c r="O99" s="5"/>
      <c r="P99" s="5"/>
      <c r="Q99" s="5"/>
      <c r="R99" s="5"/>
      <c r="S99" s="5"/>
      <c r="T99" s="5"/>
      <c r="U99" s="5"/>
      <c r="V99" s="5"/>
      <c r="W99" s="5"/>
      <c r="X99" s="5"/>
      <c r="Y99" s="5"/>
      <c r="Z99" s="5"/>
      <c r="AA99" s="5"/>
      <c r="AB99" s="5"/>
      <c r="AC99" s="5"/>
      <c r="AD99" s="5"/>
      <c r="AE99" s="5"/>
      <c r="AF99" s="5"/>
      <c r="AG99" s="5"/>
      <c r="AH99" s="5"/>
      <c r="AI99" s="5"/>
      <c r="AJ99" s="5"/>
      <c r="AK99" s="5"/>
      <c r="AL99" s="5"/>
    </row>
    <row r="100" spans="1:38" s="5" customFormat="1" ht="30" customHeight="1">
      <c r="A100" s="96">
        <v>92</v>
      </c>
      <c r="B100" s="97" t="s">
        <v>268</v>
      </c>
      <c r="C100" s="70"/>
      <c r="D100" s="71"/>
      <c r="E100" s="71"/>
      <c r="F100" s="228">
        <v>0.84242134084602538</v>
      </c>
      <c r="G100" s="228">
        <v>1.1146863866345482</v>
      </c>
      <c r="H100" s="228">
        <v>0</v>
      </c>
      <c r="I100" s="232">
        <v>0</v>
      </c>
      <c r="J100" s="232">
        <v>8900.3086249999997</v>
      </c>
      <c r="K100" s="228">
        <v>0.84242134084602538</v>
      </c>
      <c r="L100" s="228">
        <v>1.1146863866345482</v>
      </c>
      <c r="M100" s="235">
        <v>0</v>
      </c>
      <c r="N100" s="91"/>
    </row>
    <row r="101" spans="1:38" s="79" customFormat="1" ht="30" customHeight="1">
      <c r="A101" s="94">
        <v>93</v>
      </c>
      <c r="B101" s="95" t="s">
        <v>251</v>
      </c>
      <c r="C101" s="77"/>
      <c r="D101" s="78"/>
      <c r="E101" s="78"/>
      <c r="F101" s="227">
        <v>0.65576309373466213</v>
      </c>
      <c r="G101" s="227">
        <v>0.98037618257039916</v>
      </c>
      <c r="H101" s="227">
        <v>8.0922804229842313E-2</v>
      </c>
      <c r="I101" s="231">
        <v>49762.344349999999</v>
      </c>
      <c r="J101" s="231">
        <v>55882.595267999997</v>
      </c>
      <c r="K101" s="227">
        <v>8.2999358914846763E-2</v>
      </c>
      <c r="L101" s="227">
        <v>1.9589089381549647E-2</v>
      </c>
      <c r="M101" s="234">
        <v>9.3891665282981041E-3</v>
      </c>
      <c r="N101" s="91"/>
      <c r="O101" s="5"/>
      <c r="P101" s="5"/>
      <c r="Q101" s="5"/>
      <c r="R101" s="5"/>
      <c r="S101" s="5"/>
      <c r="T101" s="5"/>
      <c r="U101" s="5"/>
      <c r="V101" s="5"/>
      <c r="W101" s="5"/>
      <c r="X101" s="5"/>
      <c r="Y101" s="5"/>
      <c r="Z101" s="5"/>
      <c r="AA101" s="5"/>
      <c r="AB101" s="5"/>
      <c r="AC101" s="5"/>
      <c r="AD101" s="5"/>
      <c r="AE101" s="5"/>
      <c r="AF101" s="5"/>
      <c r="AG101" s="5"/>
      <c r="AH101" s="5"/>
      <c r="AI101" s="5"/>
      <c r="AJ101" s="5"/>
      <c r="AK101" s="5"/>
      <c r="AL101" s="5"/>
    </row>
    <row r="102" spans="1:38" s="82" customFormat="1" ht="30" customHeight="1">
      <c r="A102" s="370" t="s">
        <v>357</v>
      </c>
      <c r="B102" s="371"/>
      <c r="C102" s="80">
        <v>2041720.9964330001</v>
      </c>
      <c r="D102" s="80">
        <v>1719886.520912</v>
      </c>
      <c r="E102" s="80">
        <v>1880803.7586725</v>
      </c>
      <c r="F102" s="229">
        <v>3.2446760579527081</v>
      </c>
      <c r="G102" s="229">
        <v>0.84443876824424724</v>
      </c>
      <c r="H102" s="229">
        <v>0.37358283471376952</v>
      </c>
      <c r="I102" s="233">
        <v>1748151.1674490001</v>
      </c>
      <c r="J102" s="233">
        <v>2161838.5808030004</v>
      </c>
      <c r="K102" s="229">
        <v>0.28222491883778394</v>
      </c>
      <c r="L102" s="229">
        <v>0.11284100840851381</v>
      </c>
      <c r="M102" s="240">
        <v>3.0345699488094666E-2</v>
      </c>
      <c r="N102" s="92"/>
      <c r="O102" s="81"/>
      <c r="P102" s="81"/>
      <c r="Q102" s="81"/>
      <c r="R102" s="81"/>
      <c r="S102" s="81"/>
      <c r="T102" s="81"/>
      <c r="U102" s="81"/>
      <c r="V102" s="81"/>
      <c r="W102" s="81"/>
      <c r="X102" s="81"/>
      <c r="Y102" s="81"/>
      <c r="Z102" s="81"/>
      <c r="AA102" s="81"/>
      <c r="AB102" s="81"/>
      <c r="AC102" s="81"/>
      <c r="AD102" s="81"/>
      <c r="AE102" s="81"/>
      <c r="AF102" s="81"/>
      <c r="AG102" s="81"/>
      <c r="AH102" s="81"/>
      <c r="AI102" s="81"/>
      <c r="AJ102" s="81"/>
      <c r="AK102" s="81"/>
      <c r="AL102" s="81"/>
    </row>
    <row r="103" spans="1:38" s="82" customFormat="1" ht="30" customHeight="1">
      <c r="A103" s="84" t="s">
        <v>358</v>
      </c>
      <c r="B103" s="85"/>
      <c r="C103" s="80">
        <v>3402180.0879100002</v>
      </c>
      <c r="D103" s="80">
        <v>2953353.7998099998</v>
      </c>
      <c r="E103" s="80">
        <v>3177766.94386</v>
      </c>
      <c r="F103" s="229">
        <v>0.42535975830148332</v>
      </c>
      <c r="G103" s="229">
        <v>1.5235443981940036</v>
      </c>
      <c r="H103" s="229">
        <v>1.0325766737012536</v>
      </c>
      <c r="I103" s="233">
        <v>3923688.3394610002</v>
      </c>
      <c r="J103" s="233">
        <v>4626340.1811859999</v>
      </c>
      <c r="K103" s="229">
        <v>4.1029157543094955E-2</v>
      </c>
      <c r="L103" s="229">
        <v>0.10220516404103135</v>
      </c>
      <c r="M103" s="240">
        <v>7.4732682639107442E-2</v>
      </c>
      <c r="N103" s="92"/>
      <c r="O103" s="81"/>
      <c r="P103" s="81"/>
      <c r="Q103" s="81"/>
      <c r="R103" s="81"/>
      <c r="S103" s="81"/>
      <c r="T103" s="81"/>
      <c r="U103" s="81"/>
      <c r="V103" s="81"/>
      <c r="W103" s="81"/>
      <c r="X103" s="81"/>
      <c r="Y103" s="81"/>
      <c r="Z103" s="81"/>
      <c r="AA103" s="81"/>
      <c r="AB103" s="81"/>
      <c r="AC103" s="81"/>
      <c r="AD103" s="81"/>
      <c r="AE103" s="81"/>
      <c r="AF103" s="81"/>
      <c r="AG103" s="81"/>
      <c r="AH103" s="81"/>
      <c r="AI103" s="81"/>
      <c r="AJ103" s="81"/>
      <c r="AK103" s="81"/>
      <c r="AL103" s="81"/>
    </row>
    <row r="104" spans="1:38" s="82" customFormat="1" ht="30" customHeight="1" thickBot="1">
      <c r="A104" s="372" t="s">
        <v>370</v>
      </c>
      <c r="B104" s="373"/>
      <c r="C104" s="83"/>
      <c r="D104" s="83"/>
      <c r="E104" s="83"/>
      <c r="F104" s="230">
        <v>0.19</v>
      </c>
      <c r="G104" s="230" t="s">
        <v>68</v>
      </c>
      <c r="H104" s="230" t="s">
        <v>68</v>
      </c>
      <c r="I104" s="38"/>
      <c r="J104" s="38"/>
      <c r="K104" s="230">
        <v>0.02</v>
      </c>
      <c r="L104" s="241" t="s">
        <v>68</v>
      </c>
      <c r="M104" s="242" t="s">
        <v>68</v>
      </c>
      <c r="N104" s="92"/>
      <c r="O104" s="81"/>
      <c r="P104" s="81"/>
      <c r="Q104" s="81"/>
      <c r="R104" s="81"/>
      <c r="S104" s="81"/>
      <c r="T104" s="81"/>
      <c r="U104" s="81"/>
      <c r="V104" s="81"/>
      <c r="W104" s="81"/>
      <c r="X104" s="81"/>
      <c r="Y104" s="81"/>
      <c r="Z104" s="81"/>
      <c r="AA104" s="81"/>
      <c r="AB104" s="81"/>
      <c r="AC104" s="81"/>
      <c r="AD104" s="81"/>
      <c r="AE104" s="81"/>
      <c r="AF104" s="81"/>
      <c r="AG104" s="81"/>
      <c r="AH104" s="81"/>
      <c r="AI104" s="81"/>
      <c r="AJ104" s="81"/>
      <c r="AK104" s="81"/>
      <c r="AL104" s="81"/>
    </row>
    <row r="105" spans="1:38" s="302" customFormat="1" ht="6.75" customHeight="1">
      <c r="A105" s="72"/>
      <c r="B105" s="72"/>
      <c r="C105" s="73"/>
      <c r="D105" s="73"/>
      <c r="E105" s="73"/>
      <c r="F105" s="36"/>
      <c r="G105" s="36"/>
      <c r="H105" s="36"/>
      <c r="I105" s="37"/>
      <c r="J105" s="37"/>
      <c r="K105" s="36"/>
      <c r="L105" s="74"/>
      <c r="M105" s="74"/>
      <c r="N105" s="91"/>
      <c r="O105" s="29"/>
      <c r="P105" s="29"/>
      <c r="Q105" s="29"/>
      <c r="R105" s="29"/>
      <c r="S105" s="29"/>
      <c r="T105" s="29"/>
      <c r="U105" s="29"/>
      <c r="V105" s="29"/>
      <c r="W105" s="29"/>
      <c r="X105" s="29"/>
      <c r="Y105" s="29"/>
      <c r="Z105" s="29"/>
      <c r="AA105" s="29"/>
      <c r="AB105" s="29"/>
      <c r="AC105" s="29"/>
      <c r="AD105" s="29"/>
      <c r="AE105" s="29"/>
      <c r="AF105" s="29"/>
      <c r="AG105" s="29"/>
      <c r="AH105" s="29"/>
      <c r="AI105" s="29"/>
      <c r="AJ105" s="29"/>
      <c r="AK105" s="29"/>
      <c r="AL105" s="29"/>
    </row>
    <row r="106" spans="1:38" s="297" customFormat="1" ht="44.25" customHeight="1">
      <c r="A106" s="301" t="s">
        <v>371</v>
      </c>
      <c r="B106" s="380" t="s">
        <v>372</v>
      </c>
      <c r="C106" s="380"/>
      <c r="D106" s="380"/>
      <c r="E106" s="380"/>
      <c r="F106" s="380"/>
      <c r="G106" s="380"/>
      <c r="H106" s="380"/>
      <c r="I106" s="380"/>
      <c r="J106" s="380"/>
      <c r="K106" s="380"/>
      <c r="L106" s="380"/>
      <c r="M106" s="380"/>
      <c r="N106" s="295"/>
      <c r="O106" s="296"/>
      <c r="P106" s="296"/>
      <c r="Q106" s="296"/>
      <c r="R106" s="296"/>
      <c r="S106" s="296"/>
      <c r="T106" s="296"/>
      <c r="U106" s="296"/>
      <c r="V106" s="296"/>
      <c r="W106" s="296"/>
      <c r="X106" s="296"/>
      <c r="Y106" s="296"/>
      <c r="Z106" s="296"/>
      <c r="AA106" s="296"/>
      <c r="AB106" s="296"/>
      <c r="AC106" s="296"/>
      <c r="AD106" s="296"/>
      <c r="AE106" s="296"/>
      <c r="AF106" s="296"/>
      <c r="AG106" s="296"/>
      <c r="AH106" s="296"/>
      <c r="AI106" s="296"/>
      <c r="AJ106" s="296"/>
      <c r="AK106" s="296"/>
      <c r="AL106" s="296"/>
    </row>
    <row r="107" spans="1:38" s="297" customFormat="1" ht="19.5" customHeight="1">
      <c r="A107" s="386" t="s">
        <v>373</v>
      </c>
      <c r="B107" s="380" t="s">
        <v>374</v>
      </c>
      <c r="C107" s="380"/>
      <c r="D107" s="380"/>
      <c r="E107" s="380"/>
      <c r="F107" s="380"/>
      <c r="G107" s="380"/>
      <c r="H107" s="380"/>
      <c r="I107" s="380"/>
      <c r="J107" s="380"/>
      <c r="K107" s="380"/>
      <c r="L107" s="380"/>
      <c r="M107" s="380"/>
      <c r="N107" s="295"/>
      <c r="O107" s="296"/>
      <c r="P107" s="296"/>
      <c r="Q107" s="296"/>
      <c r="R107" s="296"/>
      <c r="S107" s="296"/>
      <c r="T107" s="296"/>
      <c r="U107" s="296"/>
      <c r="V107" s="296"/>
      <c r="W107" s="296"/>
      <c r="X107" s="296"/>
      <c r="Y107" s="296"/>
      <c r="Z107" s="296"/>
      <c r="AA107" s="296"/>
      <c r="AB107" s="296"/>
      <c r="AC107" s="296"/>
      <c r="AD107" s="296"/>
      <c r="AE107" s="296"/>
      <c r="AF107" s="296"/>
      <c r="AG107" s="296"/>
      <c r="AH107" s="296"/>
      <c r="AI107" s="296"/>
      <c r="AJ107" s="296"/>
      <c r="AK107" s="296"/>
      <c r="AL107" s="296"/>
    </row>
    <row r="108" spans="1:38" s="297" customFormat="1" ht="16.5" customHeight="1">
      <c r="A108" s="386"/>
      <c r="B108" s="380"/>
      <c r="C108" s="380"/>
      <c r="D108" s="380"/>
      <c r="E108" s="380"/>
      <c r="F108" s="380"/>
      <c r="G108" s="380"/>
      <c r="H108" s="380"/>
      <c r="I108" s="380"/>
      <c r="J108" s="380"/>
      <c r="K108" s="380"/>
      <c r="L108" s="380"/>
      <c r="M108" s="380"/>
      <c r="N108" s="295"/>
      <c r="O108" s="296"/>
      <c r="P108" s="296"/>
      <c r="Q108" s="296"/>
      <c r="R108" s="296"/>
      <c r="S108" s="296"/>
      <c r="T108" s="296"/>
      <c r="U108" s="296"/>
      <c r="V108" s="296"/>
      <c r="W108" s="296"/>
      <c r="X108" s="296"/>
      <c r="Y108" s="296"/>
      <c r="Z108" s="296"/>
      <c r="AA108" s="296"/>
      <c r="AB108" s="296"/>
      <c r="AC108" s="296"/>
      <c r="AD108" s="296"/>
      <c r="AE108" s="296"/>
      <c r="AF108" s="296"/>
      <c r="AG108" s="296"/>
      <c r="AH108" s="296"/>
      <c r="AI108" s="296"/>
      <c r="AJ108" s="296"/>
      <c r="AK108" s="296"/>
      <c r="AL108" s="296"/>
    </row>
    <row r="109" spans="1:38" s="297" customFormat="1" ht="28.5" customHeight="1">
      <c r="A109" s="376" t="s">
        <v>384</v>
      </c>
      <c r="B109" s="376"/>
      <c r="C109" s="376"/>
      <c r="D109" s="376"/>
      <c r="E109" s="376"/>
      <c r="F109" s="376"/>
      <c r="G109" s="376"/>
      <c r="H109" s="292"/>
      <c r="I109" s="293"/>
      <c r="J109" s="293"/>
      <c r="K109" s="294"/>
      <c r="L109" s="294"/>
      <c r="M109" s="294"/>
      <c r="N109" s="295"/>
      <c r="O109" s="296"/>
      <c r="P109" s="296"/>
      <c r="Q109" s="296"/>
      <c r="R109" s="296"/>
      <c r="S109" s="296"/>
      <c r="T109" s="296"/>
      <c r="U109" s="296"/>
      <c r="V109" s="296"/>
      <c r="W109" s="296"/>
      <c r="X109" s="296"/>
      <c r="Y109" s="296"/>
      <c r="Z109" s="296"/>
      <c r="AA109" s="296"/>
      <c r="AB109" s="296"/>
      <c r="AC109" s="296"/>
      <c r="AD109" s="296"/>
      <c r="AE109" s="296"/>
      <c r="AF109" s="296"/>
      <c r="AG109" s="296"/>
      <c r="AH109" s="296"/>
      <c r="AI109" s="296"/>
      <c r="AJ109" s="296"/>
      <c r="AK109" s="296"/>
      <c r="AL109" s="296"/>
    </row>
    <row r="110" spans="1:38" s="297" customFormat="1" ht="22.5" customHeight="1">
      <c r="A110" s="377" t="s">
        <v>385</v>
      </c>
      <c r="B110" s="377"/>
      <c r="C110" s="377"/>
      <c r="D110" s="377"/>
      <c r="E110" s="377"/>
      <c r="F110" s="377"/>
      <c r="G110" s="377"/>
      <c r="H110" s="292"/>
      <c r="I110" s="293"/>
      <c r="J110" s="293"/>
      <c r="K110" s="294"/>
      <c r="L110" s="294"/>
      <c r="M110" s="294"/>
      <c r="N110" s="295"/>
      <c r="O110" s="296"/>
      <c r="P110" s="296"/>
      <c r="Q110" s="296"/>
      <c r="R110" s="296"/>
      <c r="S110" s="296"/>
      <c r="T110" s="296"/>
      <c r="U110" s="296"/>
      <c r="V110" s="296"/>
      <c r="W110" s="296"/>
      <c r="X110" s="296"/>
      <c r="Y110" s="296"/>
      <c r="Z110" s="296"/>
      <c r="AA110" s="296"/>
      <c r="AB110" s="296"/>
      <c r="AC110" s="296"/>
      <c r="AD110" s="296"/>
      <c r="AE110" s="296"/>
      <c r="AF110" s="296"/>
      <c r="AG110" s="296"/>
      <c r="AH110" s="296"/>
      <c r="AI110" s="296"/>
      <c r="AJ110" s="296"/>
      <c r="AK110" s="296"/>
      <c r="AL110" s="296"/>
    </row>
    <row r="111" spans="1:38" s="298" customFormat="1" ht="14.25" customHeight="1">
      <c r="H111" s="299"/>
      <c r="I111" s="300"/>
      <c r="J111" s="300"/>
      <c r="N111" s="91"/>
      <c r="O111" s="29"/>
      <c r="P111" s="29"/>
      <c r="Q111" s="29"/>
      <c r="R111" s="29"/>
      <c r="S111" s="29"/>
      <c r="T111" s="29"/>
      <c r="U111" s="29"/>
      <c r="V111" s="29"/>
      <c r="W111" s="29"/>
      <c r="X111" s="29"/>
      <c r="Y111" s="29"/>
      <c r="Z111" s="29"/>
      <c r="AA111" s="29"/>
      <c r="AB111" s="29"/>
      <c r="AC111" s="29"/>
      <c r="AD111" s="29"/>
      <c r="AE111" s="29"/>
      <c r="AF111" s="29"/>
      <c r="AG111" s="29"/>
      <c r="AH111" s="29"/>
      <c r="AI111" s="29"/>
      <c r="AJ111" s="29"/>
      <c r="AK111" s="29"/>
      <c r="AL111" s="29"/>
    </row>
    <row r="112" spans="1:38" s="298" customFormat="1" ht="14.25" customHeight="1">
      <c r="H112" s="299"/>
      <c r="I112" s="300"/>
      <c r="J112" s="300"/>
      <c r="N112" s="91"/>
      <c r="O112" s="29"/>
      <c r="P112" s="29"/>
      <c r="Q112" s="29"/>
      <c r="R112" s="29"/>
      <c r="S112" s="29"/>
      <c r="T112" s="29"/>
      <c r="U112" s="29"/>
      <c r="V112" s="29"/>
      <c r="W112" s="29"/>
      <c r="X112" s="29"/>
      <c r="Y112" s="29"/>
      <c r="Z112" s="29"/>
      <c r="AA112" s="29"/>
      <c r="AB112" s="29"/>
      <c r="AC112" s="29"/>
      <c r="AD112" s="29"/>
      <c r="AE112" s="29"/>
      <c r="AF112" s="29"/>
      <c r="AG112" s="29"/>
      <c r="AH112" s="29"/>
      <c r="AI112" s="29"/>
      <c r="AJ112" s="29"/>
      <c r="AK112" s="29"/>
      <c r="AL112" s="29"/>
    </row>
    <row r="113" spans="2:38" s="298" customFormat="1" ht="14.25" customHeight="1">
      <c r="B113" s="369"/>
      <c r="C113" s="369"/>
      <c r="D113" s="369"/>
      <c r="E113" s="369"/>
      <c r="F113" s="369"/>
      <c r="H113" s="299"/>
      <c r="I113" s="300"/>
      <c r="J113" s="300"/>
      <c r="N113" s="91"/>
      <c r="O113" s="29"/>
      <c r="P113" s="29"/>
      <c r="Q113" s="29"/>
      <c r="R113" s="29"/>
      <c r="S113" s="29"/>
      <c r="T113" s="29"/>
      <c r="U113" s="29"/>
      <c r="V113" s="29"/>
      <c r="W113" s="29"/>
      <c r="X113" s="29"/>
      <c r="Y113" s="29"/>
      <c r="Z113" s="29"/>
      <c r="AA113" s="29"/>
      <c r="AB113" s="29"/>
      <c r="AC113" s="29"/>
      <c r="AD113" s="29"/>
      <c r="AE113" s="29"/>
      <c r="AF113" s="29"/>
      <c r="AG113" s="29"/>
      <c r="AH113" s="29"/>
      <c r="AI113" s="29"/>
      <c r="AJ113" s="29"/>
      <c r="AK113" s="29"/>
      <c r="AL113" s="29"/>
    </row>
    <row r="114" spans="2:38" s="298" customFormat="1" ht="14.25" customHeight="1">
      <c r="B114" s="369"/>
      <c r="C114" s="369"/>
      <c r="D114" s="369"/>
      <c r="E114" s="369"/>
      <c r="F114" s="369"/>
      <c r="H114" s="299"/>
      <c r="I114" s="300"/>
      <c r="J114" s="300"/>
      <c r="N114" s="91"/>
      <c r="O114" s="29"/>
      <c r="P114" s="29"/>
      <c r="Q114" s="29"/>
      <c r="R114" s="29"/>
      <c r="S114" s="29"/>
      <c r="T114" s="29"/>
      <c r="U114" s="29"/>
      <c r="V114" s="29"/>
      <c r="W114" s="29"/>
      <c r="X114" s="29"/>
      <c r="Y114" s="29"/>
      <c r="Z114" s="29"/>
      <c r="AA114" s="29"/>
      <c r="AB114" s="29"/>
      <c r="AC114" s="29"/>
      <c r="AD114" s="29"/>
      <c r="AE114" s="29"/>
      <c r="AF114" s="29"/>
      <c r="AG114" s="29"/>
      <c r="AH114" s="29"/>
      <c r="AI114" s="29"/>
      <c r="AJ114" s="29"/>
      <c r="AK114" s="29"/>
      <c r="AL114" s="29"/>
    </row>
    <row r="115" spans="2:38" s="298" customFormat="1" ht="14.25" customHeight="1">
      <c r="B115" s="369"/>
      <c r="C115" s="369"/>
      <c r="D115" s="369"/>
      <c r="E115" s="369"/>
      <c r="F115" s="369"/>
      <c r="H115" s="299"/>
      <c r="I115" s="300"/>
      <c r="J115" s="300"/>
      <c r="N115" s="91"/>
      <c r="O115" s="29"/>
      <c r="P115" s="29"/>
      <c r="Q115" s="29"/>
      <c r="R115" s="29"/>
      <c r="S115" s="29"/>
      <c r="T115" s="29"/>
      <c r="U115" s="29"/>
      <c r="V115" s="29"/>
      <c r="W115" s="29"/>
      <c r="X115" s="29"/>
      <c r="Y115" s="29"/>
      <c r="Z115" s="29"/>
      <c r="AA115" s="29"/>
      <c r="AB115" s="29"/>
      <c r="AC115" s="29"/>
      <c r="AD115" s="29"/>
      <c r="AE115" s="29"/>
      <c r="AF115" s="29"/>
      <c r="AG115" s="29"/>
      <c r="AH115" s="29"/>
      <c r="AI115" s="29"/>
      <c r="AJ115" s="29"/>
      <c r="AK115" s="29"/>
      <c r="AL115" s="29"/>
    </row>
    <row r="116" spans="2:38" s="298" customFormat="1" ht="14.25" customHeight="1">
      <c r="B116" s="369"/>
      <c r="C116" s="369"/>
      <c r="D116" s="369"/>
      <c r="E116" s="369"/>
      <c r="F116" s="369"/>
      <c r="H116" s="299"/>
      <c r="I116" s="300"/>
      <c r="J116" s="300"/>
      <c r="N116" s="91"/>
      <c r="O116" s="29"/>
      <c r="P116" s="29"/>
      <c r="Q116" s="29"/>
      <c r="R116" s="29"/>
      <c r="S116" s="29"/>
      <c r="T116" s="29"/>
      <c r="U116" s="29"/>
      <c r="V116" s="29"/>
      <c r="W116" s="29"/>
      <c r="X116" s="29"/>
      <c r="Y116" s="29"/>
      <c r="Z116" s="29"/>
      <c r="AA116" s="29"/>
      <c r="AB116" s="29"/>
      <c r="AC116" s="29"/>
      <c r="AD116" s="29"/>
      <c r="AE116" s="29"/>
      <c r="AF116" s="29"/>
      <c r="AG116" s="29"/>
      <c r="AH116" s="29"/>
      <c r="AI116" s="29"/>
      <c r="AJ116" s="29"/>
      <c r="AK116" s="29"/>
      <c r="AL116" s="29"/>
    </row>
  </sheetData>
  <sortState ref="A48:M100">
    <sortCondition descending="1" ref="F48:F100"/>
  </sortState>
  <mergeCells count="17">
    <mergeCell ref="F3:H3"/>
    <mergeCell ref="I3:M3"/>
    <mergeCell ref="B106:M106"/>
    <mergeCell ref="B107:M108"/>
    <mergeCell ref="A2:M2"/>
    <mergeCell ref="A31:B31"/>
    <mergeCell ref="A39:B39"/>
    <mergeCell ref="A107:A108"/>
    <mergeCell ref="A3:A4"/>
    <mergeCell ref="B3:B4"/>
    <mergeCell ref="B113:F116"/>
    <mergeCell ref="A102:B102"/>
    <mergeCell ref="A104:B104"/>
    <mergeCell ref="A46:B46"/>
    <mergeCell ref="A48:B48"/>
    <mergeCell ref="A109:G109"/>
    <mergeCell ref="A110:G110"/>
  </mergeCells>
  <printOptions horizontalCentered="1"/>
  <pageMargins left="0" right="0" top="0" bottom="0" header="0" footer="0"/>
  <pageSetup paperSize="9" scale="49" fitToHeight="2"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8</vt:i4>
      </vt:variant>
    </vt:vector>
  </HeadingPairs>
  <TitlesOfParts>
    <vt:vector size="12" baseType="lpstr">
      <vt:lpstr>sheet1</vt:lpstr>
      <vt:lpstr>Sheet2</vt:lpstr>
      <vt:lpstr>Sheet3</vt:lpstr>
      <vt:lpstr>Sheet4</vt:lpstr>
      <vt:lpstr>sheet1!Print_Area</vt:lpstr>
      <vt:lpstr>Sheet2!Print_Area</vt:lpstr>
      <vt:lpstr>Sheet3!Print_Area</vt:lpstr>
      <vt:lpstr>Sheet4!Print_Area</vt:lpstr>
      <vt:lpstr>sheet1!Print_Titles</vt:lpstr>
      <vt:lpstr>Sheet2!Print_Titles</vt:lpstr>
      <vt:lpstr>Sheet3!Print_Titles</vt:lpstr>
      <vt:lpstr>Sheet4!Print_Titles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terms:created xsi:type="dcterms:W3CDTF">2006-09-16T00:00:00Z</dcterms:created>
  <dcterms:modified xsi:type="dcterms:W3CDTF">2013-08-19T17:29:38Z</dcterms:modified>
</cp:coreProperties>
</file>