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sheet1" sheetId="7" r:id="rId1"/>
    <sheet name="Sheet2" sheetId="2" r:id="rId2"/>
    <sheet name="Sheet3" sheetId="3" r:id="rId3"/>
    <sheet name="Sheet4" sheetId="4" r:id="rId4"/>
  </sheets>
  <definedNames>
    <definedName name="_xlnm._FilterDatabase" localSheetId="1" hidden="1">Sheet2!#REF!</definedName>
    <definedName name="_xlnm._FilterDatabase" localSheetId="2" hidden="1">Sheet3!#REF!</definedName>
    <definedName name="_xlnm._FilterDatabase" localSheetId="3" hidden="1">Sheet4!#REF!</definedName>
    <definedName name="_xlnm.Print_Area" localSheetId="0">sheet1!$E$2:$Z$107</definedName>
    <definedName name="_xlnm.Print_Area" localSheetId="1">Sheet2!$B$2:$J$111</definedName>
    <definedName name="_xlnm.Print_Area" localSheetId="2">Sheet3!$A$2:$P$109</definedName>
    <definedName name="_xlnm.Print_Area" localSheetId="3">Sheet4!$B$2:$N$114</definedName>
    <definedName name="_xlnm.Print_Titles" localSheetId="0">sheet1!$2:$3</definedName>
    <definedName name="_xlnm.Print_Titles" localSheetId="1">Sheet2!$2:$6</definedName>
    <definedName name="_xlnm.Print_Titles" localSheetId="2">Sheet3!$2:$5</definedName>
    <definedName name="_xlnm.Print_Titles" localSheetId="3">Sheet4!$2:$4</definedName>
  </definedNames>
  <calcPr calcId="125725"/>
</workbook>
</file>

<file path=xl/calcChain.xml><?xml version="1.0" encoding="utf-8"?>
<calcChain xmlns="http://schemas.openxmlformats.org/spreadsheetml/2006/main">
  <c r="K107" i="4"/>
  <c r="D108" i="3"/>
  <c r="E108"/>
  <c r="F108"/>
  <c r="G108"/>
  <c r="H108"/>
  <c r="I108"/>
  <c r="J108"/>
  <c r="K108"/>
  <c r="L108"/>
  <c r="M108"/>
  <c r="N108"/>
  <c r="O108"/>
  <c r="P108"/>
  <c r="C108"/>
  <c r="D107"/>
  <c r="E107"/>
  <c r="F107"/>
  <c r="G107"/>
  <c r="H107"/>
  <c r="I107"/>
  <c r="J107"/>
  <c r="K107"/>
  <c r="L107"/>
  <c r="M107"/>
  <c r="N107"/>
  <c r="O107"/>
  <c r="P107"/>
  <c r="C107"/>
  <c r="D51"/>
  <c r="E51"/>
  <c r="F51"/>
  <c r="G51"/>
  <c r="H51"/>
  <c r="I51"/>
  <c r="J51"/>
  <c r="K51"/>
  <c r="L51"/>
  <c r="M51"/>
  <c r="N51"/>
  <c r="O51"/>
  <c r="P51"/>
  <c r="C51"/>
  <c r="D44"/>
  <c r="E44"/>
  <c r="F44"/>
  <c r="G44"/>
  <c r="H44"/>
  <c r="I44"/>
  <c r="J44"/>
  <c r="K44"/>
  <c r="L44"/>
  <c r="M44"/>
  <c r="N44"/>
  <c r="O44"/>
  <c r="P44"/>
  <c r="C44"/>
  <c r="D34"/>
  <c r="E34"/>
  <c r="F34"/>
  <c r="G34"/>
  <c r="H34"/>
  <c r="I34"/>
  <c r="J34"/>
  <c r="K34"/>
  <c r="L34"/>
  <c r="M34"/>
  <c r="N34"/>
  <c r="O34"/>
  <c r="P34"/>
  <c r="C34"/>
  <c r="G44" i="2"/>
  <c r="G38"/>
  <c r="O88"/>
  <c r="O93"/>
  <c r="O65"/>
  <c r="O62"/>
  <c r="O83"/>
  <c r="O70"/>
  <c r="O86"/>
  <c r="O71"/>
  <c r="O76"/>
  <c r="O91"/>
  <c r="O77"/>
  <c r="O92"/>
  <c r="O81"/>
  <c r="O82"/>
  <c r="O55"/>
  <c r="O85"/>
  <c r="O57"/>
  <c r="O56"/>
  <c r="O108" s="1"/>
  <c r="O68"/>
  <c r="O99"/>
  <c r="O73"/>
  <c r="O89"/>
  <c r="O58"/>
  <c r="O96"/>
  <c r="O64"/>
  <c r="O106"/>
  <c r="O59"/>
  <c r="O79"/>
  <c r="O87"/>
  <c r="O78"/>
  <c r="O75"/>
  <c r="O84"/>
  <c r="O66"/>
  <c r="O90"/>
  <c r="O100"/>
  <c r="O80"/>
  <c r="O101"/>
  <c r="O67"/>
  <c r="O107"/>
  <c r="O94"/>
  <c r="O105"/>
  <c r="O95"/>
  <c r="O74"/>
  <c r="O69"/>
  <c r="O63"/>
  <c r="O97"/>
  <c r="O98"/>
  <c r="O104"/>
  <c r="O102"/>
  <c r="O103"/>
  <c r="O72"/>
  <c r="O61"/>
  <c r="O60"/>
  <c r="N88"/>
  <c r="N93"/>
  <c r="N65"/>
  <c r="N62"/>
  <c r="N83"/>
  <c r="N70"/>
  <c r="N86"/>
  <c r="N71"/>
  <c r="N76"/>
  <c r="N91"/>
  <c r="N77"/>
  <c r="N92"/>
  <c r="N81"/>
  <c r="N82"/>
  <c r="N55"/>
  <c r="N85"/>
  <c r="N57"/>
  <c r="N56"/>
  <c r="N68"/>
  <c r="N99"/>
  <c r="N73"/>
  <c r="N89"/>
  <c r="N58"/>
  <c r="N96"/>
  <c r="N64"/>
  <c r="N106"/>
  <c r="N59"/>
  <c r="N79"/>
  <c r="N87"/>
  <c r="N78"/>
  <c r="N75"/>
  <c r="N84"/>
  <c r="N66"/>
  <c r="N90"/>
  <c r="N100"/>
  <c r="N80"/>
  <c r="N101"/>
  <c r="N67"/>
  <c r="N107"/>
  <c r="N94"/>
  <c r="N105"/>
  <c r="N95"/>
  <c r="N74"/>
  <c r="N69"/>
  <c r="N63"/>
  <c r="N97"/>
  <c r="N98"/>
  <c r="N104"/>
  <c r="N102"/>
  <c r="N103"/>
  <c r="N72"/>
  <c r="N61"/>
  <c r="N60"/>
  <c r="M88"/>
  <c r="M93"/>
  <c r="M65"/>
  <c r="M62"/>
  <c r="M83"/>
  <c r="M70"/>
  <c r="M86"/>
  <c r="M71"/>
  <c r="M76"/>
  <c r="M91"/>
  <c r="M77"/>
  <c r="M92"/>
  <c r="M81"/>
  <c r="M82"/>
  <c r="M55"/>
  <c r="M108" s="1"/>
  <c r="M85"/>
  <c r="M57"/>
  <c r="M56"/>
  <c r="M68"/>
  <c r="M99"/>
  <c r="M73"/>
  <c r="M89"/>
  <c r="M58"/>
  <c r="M96"/>
  <c r="M64"/>
  <c r="M106"/>
  <c r="M59"/>
  <c r="M79"/>
  <c r="M87"/>
  <c r="M78"/>
  <c r="M75"/>
  <c r="M84"/>
  <c r="M66"/>
  <c r="M90"/>
  <c r="M100"/>
  <c r="M80"/>
  <c r="M101"/>
  <c r="M67"/>
  <c r="M107"/>
  <c r="M94"/>
  <c r="M105"/>
  <c r="M95"/>
  <c r="M74"/>
  <c r="M69"/>
  <c r="M63"/>
  <c r="M97"/>
  <c r="M98"/>
  <c r="M104"/>
  <c r="M102"/>
  <c r="M103"/>
  <c r="M72"/>
  <c r="M61"/>
  <c r="M60"/>
  <c r="L88"/>
  <c r="L93"/>
  <c r="L65"/>
  <c r="L62"/>
  <c r="L83"/>
  <c r="L70"/>
  <c r="L86"/>
  <c r="L71"/>
  <c r="L76"/>
  <c r="L91"/>
  <c r="L77"/>
  <c r="L92"/>
  <c r="L81"/>
  <c r="L82"/>
  <c r="L55"/>
  <c r="L108" s="1"/>
  <c r="L85"/>
  <c r="L57"/>
  <c r="L56"/>
  <c r="L68"/>
  <c r="L99"/>
  <c r="L73"/>
  <c r="L89"/>
  <c r="L58"/>
  <c r="L96"/>
  <c r="L64"/>
  <c r="L106"/>
  <c r="L59"/>
  <c r="L79"/>
  <c r="L87"/>
  <c r="L78"/>
  <c r="L75"/>
  <c r="L84"/>
  <c r="L66"/>
  <c r="L90"/>
  <c r="L100"/>
  <c r="L80"/>
  <c r="L101"/>
  <c r="L67"/>
  <c r="L107"/>
  <c r="L94"/>
  <c r="L105"/>
  <c r="L95"/>
  <c r="L74"/>
  <c r="L69"/>
  <c r="L63"/>
  <c r="L97"/>
  <c r="L98"/>
  <c r="L104"/>
  <c r="L102"/>
  <c r="L103"/>
  <c r="L72"/>
  <c r="L61"/>
  <c r="L60"/>
  <c r="K88"/>
  <c r="K93"/>
  <c r="K65"/>
  <c r="K62"/>
  <c r="K83"/>
  <c r="K70"/>
  <c r="K86"/>
  <c r="K71"/>
  <c r="K76"/>
  <c r="K91"/>
  <c r="K77"/>
  <c r="K92"/>
  <c r="K81"/>
  <c r="K82"/>
  <c r="K55"/>
  <c r="K108" s="1"/>
  <c r="K85"/>
  <c r="K57"/>
  <c r="K56"/>
  <c r="K68"/>
  <c r="K99"/>
  <c r="K73"/>
  <c r="K89"/>
  <c r="K58"/>
  <c r="K96"/>
  <c r="K64"/>
  <c r="K106"/>
  <c r="K59"/>
  <c r="K79"/>
  <c r="K87"/>
  <c r="K78"/>
  <c r="K75"/>
  <c r="K84"/>
  <c r="K66"/>
  <c r="K90"/>
  <c r="K100"/>
  <c r="K80"/>
  <c r="K101"/>
  <c r="K67"/>
  <c r="K107"/>
  <c r="K94"/>
  <c r="K105"/>
  <c r="K95"/>
  <c r="K74"/>
  <c r="K69"/>
  <c r="K63"/>
  <c r="K97"/>
  <c r="K98"/>
  <c r="K104"/>
  <c r="K102"/>
  <c r="K103"/>
  <c r="K72"/>
  <c r="K61"/>
  <c r="K60"/>
  <c r="N108" l="1"/>
  <c r="O48"/>
  <c r="O47"/>
  <c r="O46"/>
  <c r="O49"/>
  <c r="O51"/>
  <c r="O50"/>
  <c r="N48"/>
  <c r="N47"/>
  <c r="N46"/>
  <c r="N49"/>
  <c r="N51"/>
  <c r="N50"/>
  <c r="M48"/>
  <c r="M47"/>
  <c r="M46"/>
  <c r="M49"/>
  <c r="M51"/>
  <c r="M50"/>
  <c r="L48"/>
  <c r="L47"/>
  <c r="L46"/>
  <c r="L49"/>
  <c r="L51"/>
  <c r="L50"/>
  <c r="K48"/>
  <c r="K47"/>
  <c r="K46"/>
  <c r="K49"/>
  <c r="K51"/>
  <c r="K50"/>
  <c r="O40"/>
  <c r="O43"/>
  <c r="O38"/>
  <c r="O41"/>
  <c r="O44"/>
  <c r="O42"/>
  <c r="O37"/>
  <c r="O39"/>
  <c r="O36"/>
  <c r="N40"/>
  <c r="N43"/>
  <c r="N38"/>
  <c r="N41"/>
  <c r="N44"/>
  <c r="N42"/>
  <c r="N37"/>
  <c r="N39"/>
  <c r="N36"/>
  <c r="M40"/>
  <c r="M43"/>
  <c r="M38"/>
  <c r="M41"/>
  <c r="M44"/>
  <c r="M42"/>
  <c r="M37"/>
  <c r="M39"/>
  <c r="M36"/>
  <c r="L40"/>
  <c r="L43"/>
  <c r="L38"/>
  <c r="L41"/>
  <c r="L44"/>
  <c r="L42"/>
  <c r="L37"/>
  <c r="L39"/>
  <c r="L36"/>
  <c r="L45" s="1"/>
  <c r="K40"/>
  <c r="K43"/>
  <c r="K38"/>
  <c r="K41"/>
  <c r="K44"/>
  <c r="K42"/>
  <c r="K37"/>
  <c r="K39"/>
  <c r="K36"/>
  <c r="O12"/>
  <c r="O17"/>
  <c r="O16"/>
  <c r="O18"/>
  <c r="O24"/>
  <c r="O32"/>
  <c r="O27"/>
  <c r="O20"/>
  <c r="O25"/>
  <c r="O26"/>
  <c r="O21"/>
  <c r="O23"/>
  <c r="O28"/>
  <c r="O31"/>
  <c r="O29"/>
  <c r="O22"/>
  <c r="O19"/>
  <c r="O33"/>
  <c r="O10"/>
  <c r="O13"/>
  <c r="O15"/>
  <c r="O30"/>
  <c r="O7"/>
  <c r="O9"/>
  <c r="O14"/>
  <c r="O34"/>
  <c r="O8"/>
  <c r="O11"/>
  <c r="N12"/>
  <c r="N17"/>
  <c r="N16"/>
  <c r="N18"/>
  <c r="N24"/>
  <c r="N32"/>
  <c r="N27"/>
  <c r="N20"/>
  <c r="N25"/>
  <c r="N26"/>
  <c r="N21"/>
  <c r="N23"/>
  <c r="N28"/>
  <c r="N31"/>
  <c r="N29"/>
  <c r="N22"/>
  <c r="N19"/>
  <c r="N33"/>
  <c r="N10"/>
  <c r="N13"/>
  <c r="N15"/>
  <c r="N30"/>
  <c r="N7"/>
  <c r="N9"/>
  <c r="N14"/>
  <c r="N34"/>
  <c r="N8"/>
  <c r="N11"/>
  <c r="M12"/>
  <c r="M17"/>
  <c r="M16"/>
  <c r="M18"/>
  <c r="M24"/>
  <c r="M32"/>
  <c r="M27"/>
  <c r="M20"/>
  <c r="M25"/>
  <c r="M26"/>
  <c r="M21"/>
  <c r="M23"/>
  <c r="M28"/>
  <c r="M31"/>
  <c r="M29"/>
  <c r="M22"/>
  <c r="M19"/>
  <c r="M33"/>
  <c r="M10"/>
  <c r="M13"/>
  <c r="M15"/>
  <c r="M30"/>
  <c r="M7"/>
  <c r="M35" s="1"/>
  <c r="M9"/>
  <c r="M14"/>
  <c r="M34"/>
  <c r="M8"/>
  <c r="M11"/>
  <c r="L12"/>
  <c r="L17"/>
  <c r="L16"/>
  <c r="L18"/>
  <c r="L24"/>
  <c r="L32"/>
  <c r="L27"/>
  <c r="L20"/>
  <c r="L25"/>
  <c r="L26"/>
  <c r="L21"/>
  <c r="L23"/>
  <c r="L28"/>
  <c r="L31"/>
  <c r="L29"/>
  <c r="L22"/>
  <c r="L19"/>
  <c r="L33"/>
  <c r="L10"/>
  <c r="L13"/>
  <c r="L15"/>
  <c r="L30"/>
  <c r="L7"/>
  <c r="L9"/>
  <c r="L14"/>
  <c r="L34"/>
  <c r="L8"/>
  <c r="L11"/>
  <c r="K12"/>
  <c r="K17"/>
  <c r="K16"/>
  <c r="K18"/>
  <c r="K24"/>
  <c r="K32"/>
  <c r="K27"/>
  <c r="K20"/>
  <c r="K25"/>
  <c r="K26"/>
  <c r="K21"/>
  <c r="K23"/>
  <c r="K28"/>
  <c r="K31"/>
  <c r="K29"/>
  <c r="K22"/>
  <c r="K19"/>
  <c r="K33"/>
  <c r="K10"/>
  <c r="K13"/>
  <c r="K15"/>
  <c r="K30"/>
  <c r="K7"/>
  <c r="K9"/>
  <c r="K14"/>
  <c r="K34"/>
  <c r="K8"/>
  <c r="K11"/>
  <c r="G102"/>
  <c r="G98"/>
  <c r="G42"/>
  <c r="K52" l="1"/>
  <c r="L52"/>
  <c r="M52"/>
  <c r="N52"/>
  <c r="O52"/>
  <c r="K45"/>
  <c r="O45"/>
  <c r="K35"/>
  <c r="K109" s="1"/>
  <c r="L35"/>
  <c r="N35"/>
  <c r="O35"/>
  <c r="O109" s="1"/>
  <c r="N45"/>
  <c r="N109" s="1"/>
  <c r="M45"/>
  <c r="M109" s="1"/>
  <c r="G7"/>
  <c r="G15"/>
  <c r="G12"/>
  <c r="L109" l="1"/>
  <c r="Y106" i="7"/>
  <c r="Y105"/>
  <c r="Y49"/>
  <c r="Y42"/>
  <c r="Y32"/>
  <c r="AD106"/>
  <c r="AB105"/>
  <c r="AB49"/>
  <c r="AB42"/>
  <c r="AB32"/>
  <c r="AD33" l="1"/>
  <c r="AD34"/>
  <c r="AD35"/>
  <c r="AD36"/>
  <c r="AD37"/>
  <c r="AD38"/>
  <c r="AD39"/>
  <c r="AD40"/>
  <c r="AD41"/>
  <c r="AD43"/>
  <c r="AD44"/>
  <c r="AD45"/>
  <c r="AD46"/>
  <c r="AD47"/>
  <c r="AD48"/>
  <c r="AD50"/>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5"/>
  <c r="AD6"/>
  <c r="AD7"/>
  <c r="AD8"/>
  <c r="AD9"/>
  <c r="AD10"/>
  <c r="AD11"/>
  <c r="AD12"/>
  <c r="AD13"/>
  <c r="AD14"/>
  <c r="AD15"/>
  <c r="AD16"/>
  <c r="AD17"/>
  <c r="AD18"/>
  <c r="AD19"/>
  <c r="AD20"/>
  <c r="AD21"/>
  <c r="AD22"/>
  <c r="AD23"/>
  <c r="AD24"/>
  <c r="AD25"/>
  <c r="AD26"/>
  <c r="AD27"/>
  <c r="AD28"/>
  <c r="AD29"/>
  <c r="AD30"/>
  <c r="AD31"/>
  <c r="AD4"/>
  <c r="AC106"/>
  <c r="AC5"/>
  <c r="AC6"/>
  <c r="AC7"/>
  <c r="AC8"/>
  <c r="AC9"/>
  <c r="AC10"/>
  <c r="AC11"/>
  <c r="AC12"/>
  <c r="AC13"/>
  <c r="AC14"/>
  <c r="AC15"/>
  <c r="AC16"/>
  <c r="AC17"/>
  <c r="AC18"/>
  <c r="AC19"/>
  <c r="AC20"/>
  <c r="AC21"/>
  <c r="AC22"/>
  <c r="AC23"/>
  <c r="AC24"/>
  <c r="AC25"/>
  <c r="AC26"/>
  <c r="AC27"/>
  <c r="AC28"/>
  <c r="AC29"/>
  <c r="AC30"/>
  <c r="AC31"/>
  <c r="AC33"/>
  <c r="AC34"/>
  <c r="AC35"/>
  <c r="AC36"/>
  <c r="AC37"/>
  <c r="AC38"/>
  <c r="AC39"/>
  <c r="AC40"/>
  <c r="AC41"/>
  <c r="AC43"/>
  <c r="AC44"/>
  <c r="AC45"/>
  <c r="AC46"/>
  <c r="AC47"/>
  <c r="AC48"/>
  <c r="AC50"/>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4"/>
  <c r="AB33"/>
  <c r="AB34"/>
  <c r="AB35"/>
  <c r="AB36"/>
  <c r="AB37"/>
  <c r="AB38"/>
  <c r="AB39"/>
  <c r="AB40"/>
  <c r="AB41"/>
  <c r="AB43"/>
  <c r="AB44"/>
  <c r="AB45"/>
  <c r="AB46"/>
  <c r="AB47"/>
  <c r="AB48"/>
  <c r="AB50"/>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5"/>
  <c r="AB6"/>
  <c r="AB7"/>
  <c r="AB8"/>
  <c r="AB9"/>
  <c r="AB10"/>
  <c r="AB11"/>
  <c r="AB12"/>
  <c r="AB13"/>
  <c r="AB14"/>
  <c r="AB15"/>
  <c r="AB16"/>
  <c r="AB17"/>
  <c r="AB18"/>
  <c r="AB19"/>
  <c r="AB20"/>
  <c r="AB21"/>
  <c r="AB22"/>
  <c r="AB23"/>
  <c r="AB24"/>
  <c r="AB25"/>
  <c r="AB26"/>
  <c r="AB27"/>
  <c r="AB28"/>
  <c r="AB29"/>
  <c r="AB30"/>
  <c r="AB31"/>
  <c r="AB4"/>
  <c r="AA105"/>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52"/>
  <c r="AA49"/>
  <c r="AA44"/>
  <c r="AA45"/>
  <c r="AA46"/>
  <c r="AA47"/>
  <c r="AA48"/>
  <c r="AA43"/>
  <c r="AA42"/>
  <c r="AA34"/>
  <c r="AA35"/>
  <c r="AA36"/>
  <c r="AA37"/>
  <c r="AA38"/>
  <c r="AA39"/>
  <c r="AA40"/>
  <c r="AA41"/>
  <c r="AA33"/>
  <c r="AA32"/>
  <c r="AA5"/>
  <c r="AA6"/>
  <c r="AA7"/>
  <c r="AA8"/>
  <c r="AA9"/>
  <c r="AA10"/>
  <c r="AA11"/>
  <c r="AA12"/>
  <c r="AA13"/>
  <c r="AA14"/>
  <c r="AA15"/>
  <c r="AA16"/>
  <c r="AA17"/>
  <c r="AA18"/>
  <c r="AA19"/>
  <c r="AA20"/>
  <c r="AA21"/>
  <c r="AA22"/>
  <c r="AA23"/>
  <c r="AA24"/>
  <c r="AA25"/>
  <c r="AA26"/>
  <c r="AA27"/>
  <c r="AA28"/>
  <c r="AA29"/>
  <c r="AA30"/>
  <c r="AA31"/>
  <c r="AA4"/>
  <c r="N106" l="1"/>
  <c r="J106"/>
</calcChain>
</file>

<file path=xl/sharedStrings.xml><?xml version="1.0" encoding="utf-8"?>
<sst xmlns="http://schemas.openxmlformats.org/spreadsheetml/2006/main" count="919" uniqueCount="400">
  <si>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</si>
  <si>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</si>
  <si>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</si>
  <si>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</si>
  <si>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</si>
  <si>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</si>
  <si>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</si>
  <si>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</si>
  <si>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</si>
  <si>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</si>
  <si>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</si>
  <si>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</si>
  <si>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</si>
  <si>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</si>
  <si>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</si>
  <si>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</si>
  <si>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</si>
  <si>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</si>
  <si>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</si>
  <si>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</si>
  <si>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</si>
  <si>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</si>
  <si>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</si>
  <si>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</si>
  <si>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</si>
  <si>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</si>
  <si>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</si>
  <si>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</si>
  <si>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</si>
  <si>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</si>
  <si>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</si>
  <si>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</si>
  <si>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</si>
  <si>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</si>
  <si>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</si>
  <si>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</si>
  <si>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</si>
  <si>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</si>
  <si>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</si>
  <si>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</si>
  <si>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</si>
  <si>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</si>
  <si>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</si>
  <si>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</si>
  <si>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</si>
  <si>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</si>
  <si>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</si>
  <si>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</si>
  <si>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</si>
  <si>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</si>
  <si>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</si>
  <si>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</si>
  <si>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</si>
  <si>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</si>
  <si>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</si>
  <si>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</si>
  <si>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</si>
  <si>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</si>
  <si>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</si>
  <si>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</si>
  <si>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</si>
  <si>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</si>
  <si>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</si>
  <si>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</si>
  <si>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</si>
  <si>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</si>
  <si>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</si>
  <si>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</si>
  <si>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</si>
  <si>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</si>
  <si>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</si>
  <si>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</si>
  <si>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</si>
  <si>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</si>
  <si>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</si>
  <si>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</si>
  <si>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</si>
  <si>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</si>
  <si>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</si>
  <si>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</si>
  <si>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</si>
  <si>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</si>
  <si>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</si>
  <si>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</si>
  <si>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</si>
  <si>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</si>
  <si>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</si>
  <si>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</si>
  <si>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</si>
  <si>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</si>
  <si>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</si>
  <si>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</si>
  <si>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</si>
  <si>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</si>
  <si>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</si>
  <si>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</si>
  <si>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</si>
  <si>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</si>
  <si>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</si>
  <si>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</si>
  <si>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</si>
  <si>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</si>
  <si>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</si>
  <si>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</si>
  <si>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</si>
  <si>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</si>
  <si>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</si>
  <si>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</si>
  <si>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</si>
  <si>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</si>
  <si>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</si>
  <si>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</si>
  <si>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</si>
  <si>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</si>
  <si>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</si>
  <si>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</si>
  <si>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</si>
  <si>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کاسپين مهر ايرانيان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</si>
  <si>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</si>
  <si>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</si>
  <si>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</si>
  <si>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</si>
  <si>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</si>
  <si>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</si>
  <si>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</si>
  <si>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</si>
  <si>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</si>
  <si>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</si>
  <si>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</si>
  <si>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</si>
  <si>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</si>
  <si>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</si>
  <si>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</si>
  <si>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</si>
  <si>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</si>
  <si>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</si>
  <si>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</si>
  <si>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</si>
  <si>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</si>
  <si>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</si>
  <si>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</si>
  <si>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</si>
  <si>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</si>
  <si>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</si>
  <si>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</si>
  <si>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</si>
  <si>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</si>
  <si>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</si>
  <si>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</si>
  <si>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</si>
  <si>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</si>
  <si>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</si>
  <si>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</si>
  <si>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</si>
  <si>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</si>
  <si>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</si>
  <si>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</si>
  <si>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</si>
  <si>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</si>
  <si>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</si>
  <si>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</si>
  <si>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</si>
  <si>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</si>
  <si>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</si>
  <si>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</si>
  <si>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</si>
  <si>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</si>
  <si>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</si>
  <si>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</si>
  <si>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</si>
  <si>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</si>
  <si>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</si>
  <si>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</si>
  <si>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</si>
  <si>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</si>
  <si>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</si>
  <si>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</si>
  <si>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</si>
  <si>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</si>
  <si>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</si>
  <si>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</si>
  <si>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</si>
  <si>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</si>
  <si>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</si>
  <si>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</si>
  <si>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</si>
  <si>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</si>
  <si>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</si>
  <si>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</si>
  <si>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</si>
  <si>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</si>
  <si>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</si>
  <si>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</si>
  <si>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</si>
  <si>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</si>
  <si>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</si>
  <si>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</si>
  <si>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</si>
  <si>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</si>
  <si>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</si>
  <si>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</si>
  <si>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</si>
  <si>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</si>
  <si>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</si>
  <si>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</si>
  <si>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</si>
  <si>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</si>
  <si>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</si>
  <si>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</si>
  <si>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</si>
  <si>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</si>
  <si>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</si>
  <si>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</si>
  <si>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</si>
  <si>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</si>
  <si>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</si>
  <si>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</si>
  <si>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</si>
  <si>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</si>
  <si>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</si>
  <si>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</si>
  <si>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</si>
  <si>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</si>
  <si>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</si>
  <si>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</si>
  <si>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</si>
  <si>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</si>
  <si>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</si>
  <si>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</si>
  <si>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</si>
  <si>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</si>
  <si>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</si>
  <si>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</si>
  <si>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1391/08/01</t>
  </si>
  <si>
    <t>÷</t>
  </si>
  <si>
    <t>نیکان پارس</t>
  </si>
  <si>
    <t>کوثر</t>
  </si>
  <si>
    <t>1391/12/08</t>
  </si>
  <si>
    <t>توسعه بازار سرمایه</t>
  </si>
  <si>
    <t>امید توسعه</t>
  </si>
  <si>
    <t>1391/12/12</t>
  </si>
  <si>
    <t>پارس گستر</t>
  </si>
  <si>
    <t>1391/12/23</t>
  </si>
  <si>
    <t>1391/11/25</t>
  </si>
  <si>
    <t>بازده صندوق  از ابتدای سال(%)</t>
  </si>
  <si>
    <t>نوین بانک مسکن</t>
  </si>
  <si>
    <t>تامین سرمایه نوین</t>
  </si>
  <si>
    <t>1392/02/16</t>
  </si>
  <si>
    <t>سپهر آگاه</t>
  </si>
  <si>
    <t>1392/02/22</t>
  </si>
  <si>
    <t>البرز</t>
  </si>
  <si>
    <t>1392/02/23</t>
  </si>
  <si>
    <t>سبحان</t>
  </si>
  <si>
    <t>1392/03/20</t>
  </si>
  <si>
    <t>ردیف</t>
  </si>
  <si>
    <t>ارگ هومن</t>
  </si>
  <si>
    <t>فیروزه</t>
  </si>
  <si>
    <t>نام صندوق</t>
  </si>
  <si>
    <t>ارزش حجم معاملات(میلیون ریال)</t>
  </si>
  <si>
    <t>ارزش صدور و ابطال(میلیون ریال)</t>
  </si>
  <si>
    <t xml:space="preserve">خرید </t>
  </si>
  <si>
    <t>فروش</t>
  </si>
  <si>
    <t>مجموع</t>
  </si>
  <si>
    <t>خرید</t>
  </si>
  <si>
    <t xml:space="preserve">صدور </t>
  </si>
  <si>
    <t>ابطال</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</si>
  <si>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</si>
  <si>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</si>
  <si>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</si>
  <si>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</si>
  <si>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</si>
  <si>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</si>
  <si>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</si>
  <si>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</si>
  <si>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</si>
  <si>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</si>
  <si>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</si>
  <si>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</si>
  <si>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</si>
  <si>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</si>
  <si>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</si>
  <si>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</si>
  <si>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</si>
  <si>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</si>
  <si>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</si>
  <si>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</si>
  <si>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</si>
  <si>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</si>
  <si>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</si>
  <si>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</si>
  <si>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</si>
  <si>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 xml:space="preserve"> ملت ایران زمین</t>
  </si>
  <si>
    <t>پیروزان</t>
  </si>
  <si>
    <t>1392/04/19</t>
  </si>
  <si>
    <t>امین انصار</t>
  </si>
  <si>
    <t>1392/04/26</t>
  </si>
  <si>
    <t>نوین نیک</t>
  </si>
  <si>
    <t>1392/04/04</t>
  </si>
  <si>
    <t>آسمان خاورمیانه</t>
  </si>
  <si>
    <t>1392/04/12</t>
  </si>
  <si>
    <t>یکم سهام گستران شرق</t>
  </si>
  <si>
    <t>1392/04/24</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</si>
  <si>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</si>
  <si>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</si>
  <si>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</si>
  <si>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</si>
  <si>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</si>
  <si>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</si>
  <si>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وضعیت صندوقهای سرمایه گذاری در پایان سال 1391 و پایان مرداد ماه سال1392 (پیوست 1)</t>
  </si>
  <si>
    <t xml:space="preserve"> تامین سرمایه امین</t>
  </si>
  <si>
    <t xml:space="preserve"> کارگزاری بانک صنعت و معدن</t>
  </si>
  <si>
    <t xml:space="preserve"> کارگزاری پارس گستر خبره</t>
  </si>
  <si>
    <t xml:space="preserve"> سبدگردان آسمان</t>
  </si>
  <si>
    <t xml:space="preserve"> تامین سرمایه آرمان</t>
  </si>
  <si>
    <t xml:space="preserve"> کارگزاری پارس نمودگر</t>
  </si>
  <si>
    <t xml:space="preserve"> کارگزاری مفید</t>
  </si>
  <si>
    <t xml:space="preserve"> کارگزاری نهایت نگر</t>
  </si>
  <si>
    <t xml:space="preserve"> مشاور سرمایه گذاری آرمان آتی</t>
  </si>
  <si>
    <t xml:space="preserve"> کارگزاری سهام گستران شرق</t>
  </si>
  <si>
    <t>ارزش صندوق در پایان مرداد ماه  1392 (میلیون ريال)</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</si>
  <si>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</si>
  <si>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</si>
  <si>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</si>
  <si>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</si>
  <si>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</si>
  <si>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</si>
  <si>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</si>
  <si>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</si>
  <si>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</si>
  <si>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</si>
  <si>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</si>
  <si>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</si>
  <si>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</si>
  <si>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</si>
  <si>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 xml:space="preserve"> پارس</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</si>
  <si>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</si>
  <si>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</si>
  <si>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</si>
  <si>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</si>
  <si>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</si>
  <si>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</si>
  <si>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</si>
  <si>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</si>
  <si>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</si>
  <si>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</si>
  <si>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</si>
  <si>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</si>
  <si>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</si>
  <si>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</si>
  <si>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</si>
  <si>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</si>
  <si>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</si>
  <si>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</si>
  <si>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</si>
  <si>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</si>
  <si>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</si>
  <si>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</si>
  <si>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کارآفرینان برتر آینده</t>
  </si>
  <si>
    <t xml:space="preserve"> پیشتاز</t>
  </si>
  <si>
    <t xml:space="preserve"> كارگزاري رضوی</t>
  </si>
  <si>
    <t>تدبیرگر سرمایه</t>
  </si>
  <si>
    <t xml:space="preserve"> ایساتیس</t>
  </si>
  <si>
    <t xml:space="preserve"> پیشگام</t>
  </si>
  <si>
    <t>تدبیرگران فردا</t>
  </si>
  <si>
    <t>بانک کشاورزی</t>
  </si>
  <si>
    <t xml:space="preserve"> کارگزاری بانک تجارت</t>
  </si>
  <si>
    <t>بیمه دی</t>
  </si>
  <si>
    <t xml:space="preserve"> امین کارآفرین</t>
  </si>
  <si>
    <t xml:space="preserve"> صنعت و معدن</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</si>
  <si>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</si>
  <si>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</si>
  <si>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</si>
  <si>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</si>
  <si>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</si>
  <si>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</si>
  <si>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</si>
  <si>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</si>
  <si>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مابه التفاوت افزایش(کاهش)</t>
  </si>
  <si>
    <t>از ابتدای شهریور ماه سال1391*</t>
  </si>
  <si>
    <t>ماه گذشته(مرداد ماه1392)</t>
  </si>
  <si>
    <t>از شهریور ماه سال1391</t>
  </si>
  <si>
    <t xml:space="preserve"> توسعه ممتاز</t>
  </si>
  <si>
    <t xml:space="preserve"> بانک اقتصاد نوین</t>
  </si>
  <si>
    <t xml:space="preserve"> نوین پایدار</t>
  </si>
  <si>
    <t xml:space="preserve"> کارگزاری کاسپین مهر ایرانیان </t>
  </si>
  <si>
    <t>نوين پایدار</t>
  </si>
  <si>
    <t>توسعه ممتاز</t>
  </si>
  <si>
    <t>یکم کارگزاری بانک کشاورزي</t>
  </si>
  <si>
    <r>
      <t xml:space="preserve">ترکیب داراییهای صندوقهای سرمایه گذاری درپایان مرداد ماه 1392 </t>
    </r>
    <r>
      <rPr>
        <b/>
        <sz val="20"/>
        <color theme="1"/>
        <rFont val="B Nazanin"/>
        <charset val="178"/>
      </rPr>
      <t>(پیوست 2)</t>
    </r>
  </si>
  <si>
    <t>سرمایه گذاری ملت ایران زمین</t>
  </si>
  <si>
    <t>مردادماه 1392</t>
  </si>
  <si>
    <t>حجم معاملات سهام و حق تقدم سهام بازار بورس تهران و بازار اول فرابورس ایران و صدور و ابطال صندوق های سرمایه گذاری تا تاریخ 1392/05/31 (پیوست 3)</t>
  </si>
  <si>
    <t xml:space="preserve">  *تاریخ گزارشگری: دوره منتهی به 1392/05/31 </t>
  </si>
  <si>
    <t>توضیح2: ارزش ریالی معاملات بورس اوراق بهادار تهران در مرداد ماه شامل (خرد و بلوک)، مبلغ  48.303 میلیارد ریال بوده است.</t>
  </si>
  <si>
    <t xml:space="preserve">توضیح 1: با توجه به بازگشت به عقب NAV  صندوق سرمایه گذاری تجربه ایرانیان، اطلاعات این پیوست برای صندوق مذکور، تا پایان تیر ماه 1392 ارائه شده است. </t>
  </si>
  <si>
    <t>گنجینه رفاه</t>
  </si>
  <si>
    <t>نوين</t>
  </si>
  <si>
    <t>نسبت فعالیت معاملاتی و سرمایه گذاران صندوق های سرمایه گذاری تا پایان مردادماه سال 1392</t>
  </si>
  <si>
    <t>توضیح1: ارزش ریالی معاملات صندوق ها در مرداد ماه شامل خرید و فروش، مبلغ 4.493 میلیارد ریال بوده است.</t>
  </si>
  <si>
    <t>1.000.000</t>
  </si>
</sst>
</file>

<file path=xl/styles.xml><?xml version="1.0" encoding="utf-8"?>
<styleSheet xmlns="http://schemas.openxmlformats.org/spreadsheetml/2006/main">
  <numFmts count="1">
    <numFmt numFmtId="164" formatCode="#,##0_-;\(#,##0\)"/>
  </numFmts>
  <fonts count="84">
    <font>
      <sz val="11"/>
      <color theme="1"/>
      <name val="Arial"/>
      <family val="2"/>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2"/>
      <name val="B Nazanin"/>
      <charset val="178"/>
    </font>
    <font>
      <sz val="18"/>
      <name val="B Nazanin"/>
      <charset val="178"/>
    </font>
    <font>
      <sz val="20"/>
      <name val="B Nazanin"/>
      <charset val="178"/>
    </font>
    <font>
      <b/>
      <sz val="14"/>
      <color theme="1"/>
      <name val="B Nazanin"/>
      <charset val="178"/>
    </font>
    <font>
      <b/>
      <sz val="12"/>
      <color theme="1"/>
      <name val="B Nazanin"/>
      <charset val="178"/>
    </font>
    <font>
      <sz val="11"/>
      <name val="B Nazanin"/>
      <charset val="178"/>
    </font>
    <font>
      <sz val="11"/>
      <color theme="1"/>
      <name val="B Zar"/>
      <charset val="178"/>
    </font>
    <font>
      <sz val="11"/>
      <color indexed="8"/>
      <name val="B Nazanin"/>
      <charset val="178"/>
    </font>
    <font>
      <sz val="16"/>
      <color theme="1"/>
      <name val="B Nazanin"/>
      <charset val="178"/>
    </font>
    <font>
      <sz val="16"/>
      <name val="B Nazanin"/>
      <charset val="178"/>
    </font>
    <font>
      <sz val="13"/>
      <name val="B Zar"/>
      <charset val="178"/>
    </font>
    <font>
      <sz val="28"/>
      <name val="B Zar"/>
      <charset val="178"/>
    </font>
    <font>
      <sz val="16"/>
      <name val="B Zar"/>
      <charset val="178"/>
    </font>
    <font>
      <sz val="20"/>
      <color theme="1"/>
      <name val="B Nazanin"/>
      <charset val="178"/>
    </font>
    <font>
      <sz val="18"/>
      <color theme="1"/>
      <name val="B Nazanin"/>
      <charset val="178"/>
    </font>
    <font>
      <sz val="16"/>
      <color indexed="8"/>
      <name val="B Nazanin"/>
      <charset val="178"/>
    </font>
    <font>
      <sz val="12"/>
      <name val="B Zar"/>
      <charset val="178"/>
    </font>
    <font>
      <sz val="18"/>
      <name val="B Zar"/>
      <charset val="178"/>
    </font>
    <font>
      <b/>
      <sz val="22"/>
      <color theme="4" tint="0.79998168889431442"/>
      <name val="B Nazanin"/>
      <charset val="178"/>
    </font>
    <font>
      <b/>
      <sz val="16"/>
      <color theme="4" tint="0.79998168889431442"/>
      <name val="B Nazanin"/>
      <charset val="178"/>
    </font>
    <font>
      <b/>
      <sz val="11"/>
      <color theme="4" tint="0.79998168889431442"/>
      <name val="B Zar"/>
      <charset val="178"/>
    </font>
    <font>
      <b/>
      <sz val="13"/>
      <color theme="4" tint="0.79998168889431442"/>
      <name val="B Zar"/>
      <charset val="178"/>
    </font>
    <font>
      <b/>
      <sz val="20"/>
      <color theme="4" tint="0.79998168889431442"/>
      <name val="B Nazanin"/>
      <charset val="178"/>
    </font>
    <font>
      <b/>
      <sz val="26"/>
      <color theme="4" tint="0.79998168889431442"/>
      <name val="B Nazanin"/>
      <charset val="178"/>
    </font>
    <font>
      <sz val="32"/>
      <name val="B Nazanin"/>
      <charset val="178"/>
    </font>
    <font>
      <b/>
      <sz val="32"/>
      <color theme="4" tint="0.79998168889431442"/>
      <name val="B Nazanin"/>
      <charset val="178"/>
    </font>
    <font>
      <sz val="30"/>
      <name val="B Nazanin"/>
      <charset val="178"/>
    </font>
    <font>
      <b/>
      <sz val="30"/>
      <color theme="4" tint="0.79998168889431442"/>
      <name val="B Nazanin"/>
      <charset val="178"/>
    </font>
    <font>
      <sz val="28"/>
      <name val="B Nazanin"/>
      <charset val="178"/>
    </font>
    <font>
      <b/>
      <sz val="28"/>
      <color theme="4" tint="0.79998168889431442"/>
      <name val="B Nazanin"/>
      <charset val="178"/>
    </font>
    <font>
      <sz val="32"/>
      <color theme="1"/>
      <name val="B Nazanin"/>
      <charset val="178"/>
    </font>
    <font>
      <b/>
      <sz val="24"/>
      <color theme="4" tint="0.79998168889431442"/>
      <name val="B Nazanin"/>
      <charset val="178"/>
    </font>
    <font>
      <sz val="24"/>
      <name val="B Nazanin"/>
      <charset val="178"/>
    </font>
    <font>
      <sz val="22"/>
      <name val="B Zar"/>
      <charset val="178"/>
    </font>
    <font>
      <sz val="28"/>
      <color theme="1"/>
      <name val="B Nazanin"/>
      <charset val="178"/>
    </font>
    <font>
      <sz val="11"/>
      <name val="Arial"/>
      <family val="2"/>
      <charset val="178"/>
      <scheme val="minor"/>
    </font>
    <font>
      <sz val="12"/>
      <color indexed="8"/>
      <name val="B Nazanin"/>
      <charset val="178"/>
    </font>
    <font>
      <sz val="11"/>
      <color theme="1"/>
      <name val="B Lotus"/>
      <charset val="178"/>
    </font>
    <font>
      <b/>
      <sz val="26"/>
      <color theme="1"/>
      <name val="B Nazanin"/>
      <charset val="178"/>
    </font>
    <font>
      <b/>
      <sz val="20"/>
      <color theme="1"/>
      <name val="B Nazanin"/>
      <charset val="178"/>
    </font>
    <font>
      <b/>
      <sz val="18"/>
      <color theme="1"/>
      <name val="B Nazanin"/>
      <charset val="178"/>
    </font>
    <font>
      <b/>
      <sz val="18"/>
      <name val="B Nazanin"/>
      <charset val="178"/>
    </font>
    <font>
      <sz val="14"/>
      <color theme="1"/>
      <name val="B Lotus"/>
      <charset val="178"/>
    </font>
    <font>
      <b/>
      <sz val="14"/>
      <name val="B Nazanin"/>
      <charset val="178"/>
    </font>
    <font>
      <sz val="12"/>
      <color theme="1"/>
      <name val="B Nazanin"/>
      <charset val="178"/>
    </font>
    <font>
      <sz val="16"/>
      <color theme="1"/>
      <name val="B Zar"/>
      <charset val="178"/>
    </font>
    <font>
      <b/>
      <sz val="16"/>
      <color theme="4" tint="0.79998168889431442"/>
      <name val="B Zar"/>
      <charset val="178"/>
    </font>
    <font>
      <b/>
      <sz val="16"/>
      <name val="B Zar"/>
      <charset val="178"/>
    </font>
    <font>
      <b/>
      <sz val="16"/>
      <color theme="1"/>
      <name val="B Zar"/>
      <charset val="178"/>
    </font>
    <font>
      <sz val="14"/>
      <name val="B Nazanin"/>
      <charset val="178"/>
    </font>
    <font>
      <b/>
      <sz val="11"/>
      <color theme="1"/>
      <name val="Arial"/>
      <family val="2"/>
      <scheme val="minor"/>
    </font>
    <font>
      <sz val="14"/>
      <color theme="1"/>
      <name val="B Nazanin"/>
      <charset val="178"/>
    </font>
    <font>
      <sz val="14"/>
      <color indexed="8"/>
      <name val="B Nazanin"/>
      <charset val="178"/>
    </font>
    <font>
      <b/>
      <sz val="14"/>
      <color theme="7" tint="0.79998168889431442"/>
      <name val="B Nazanin"/>
      <charset val="178"/>
    </font>
    <font>
      <b/>
      <sz val="11"/>
      <color theme="7" tint="0.79998168889431442"/>
      <name val="B Nazanin"/>
      <charset val="178"/>
    </font>
    <font>
      <b/>
      <sz val="18"/>
      <color theme="7" tint="0.79998168889431442"/>
      <name val="B Nazanin"/>
      <charset val="178"/>
    </font>
    <font>
      <b/>
      <sz val="11"/>
      <color theme="7" tint="0.79998168889431442"/>
      <name val="Arial"/>
      <family val="2"/>
      <scheme val="minor"/>
    </font>
    <font>
      <b/>
      <sz val="12"/>
      <name val="B Nazanin"/>
      <charset val="178"/>
    </font>
    <font>
      <b/>
      <sz val="12"/>
      <color indexed="8"/>
      <name val="B Nazanin"/>
      <charset val="178"/>
    </font>
    <font>
      <b/>
      <sz val="16"/>
      <color indexed="8"/>
      <name val="B Nazanin"/>
      <charset val="178"/>
    </font>
    <font>
      <b/>
      <sz val="20"/>
      <name val="B Nazanin"/>
      <charset val="178"/>
    </font>
    <font>
      <b/>
      <sz val="16"/>
      <color theme="1"/>
      <name val="B Nazanin"/>
      <charset val="178"/>
    </font>
    <font>
      <sz val="15"/>
      <color indexed="8"/>
      <name val="B Nazanin"/>
      <charset val="178"/>
    </font>
    <font>
      <b/>
      <sz val="11"/>
      <name val="B Nazanin"/>
      <charset val="178"/>
    </font>
    <font>
      <b/>
      <sz val="36"/>
      <color theme="0"/>
      <name val="B Nazanin"/>
      <charset val="178"/>
    </font>
    <font>
      <sz val="34"/>
      <color theme="1"/>
      <name val="B Zar"/>
      <charset val="178"/>
    </font>
    <font>
      <sz val="34"/>
      <name val="B Zar"/>
      <charset val="178"/>
    </font>
    <font>
      <b/>
      <sz val="34"/>
      <color theme="4" tint="0.79998168889431442"/>
      <name val="B Nazanin"/>
      <charset val="178"/>
    </font>
    <font>
      <b/>
      <sz val="34"/>
      <color theme="1"/>
      <name val="B Zar"/>
      <charset val="178"/>
    </font>
    <font>
      <sz val="22"/>
      <name val="B Nazanin"/>
      <charset val="178"/>
    </font>
    <font>
      <sz val="10"/>
      <name val="B Nazanin"/>
      <charset val="178"/>
    </font>
    <font>
      <b/>
      <sz val="20"/>
      <color theme="7" tint="0.79998168889431442"/>
      <name val="B Nazanin"/>
      <charset val="178"/>
    </font>
    <font>
      <sz val="11"/>
      <color theme="7" tint="0.79998168889431442"/>
      <name val="B Nazanin"/>
      <charset val="178"/>
    </font>
    <font>
      <b/>
      <sz val="12"/>
      <color theme="7" tint="0.79998168889431442"/>
      <name val="B Nazanin"/>
      <charset val="178"/>
    </font>
    <font>
      <b/>
      <sz val="14"/>
      <color theme="7" tint="0.79998168889431442"/>
      <name val="Arial"/>
      <family val="2"/>
      <scheme val="minor"/>
    </font>
    <font>
      <b/>
      <sz val="16"/>
      <color theme="7" tint="0.79998168889431442"/>
      <name val="B Nazanin"/>
      <charset val="178"/>
    </font>
    <font>
      <b/>
      <sz val="10"/>
      <color theme="1"/>
      <name val="B Nazanin"/>
      <charset val="178"/>
    </font>
    <font>
      <sz val="10"/>
      <color theme="1"/>
      <name val="B Nazanin"/>
      <charset val="178"/>
    </font>
    <font>
      <sz val="16"/>
      <color theme="7" tint="0.79998168889431442"/>
      <name val="B Nazanin"/>
      <charset val="178"/>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7" tint="0.39997558519241921"/>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s>
  <cellStyleXfs count="4">
    <xf numFmtId="0" fontId="0" fillId="0" borderId="0"/>
    <xf numFmtId="0" fontId="1" fillId="0" borderId="0"/>
    <xf numFmtId="0" fontId="2" fillId="0" borderId="0"/>
    <xf numFmtId="0" fontId="4" fillId="0" borderId="0"/>
  </cellStyleXfs>
  <cellXfs count="387">
    <xf numFmtId="0" fontId="0" fillId="0" borderId="0" xfId="0"/>
    <xf numFmtId="0" fontId="7" fillId="0" borderId="1" xfId="0" applyNumberFormat="1" applyFont="1" applyFill="1" applyBorder="1" applyAlignment="1">
      <alignment horizontal="center" vertical="center" readingOrder="2"/>
    </xf>
    <xf numFmtId="0" fontId="7" fillId="0" borderId="0" xfId="0" applyNumberFormat="1" applyFont="1" applyFill="1" applyBorder="1" applyAlignment="1">
      <alignment horizontal="center" vertical="center" readingOrder="2"/>
    </xf>
    <xf numFmtId="9" fontId="10" fillId="2" borderId="0" xfId="2" applyNumberFormat="1" applyFont="1" applyFill="1" applyBorder="1" applyAlignment="1">
      <alignment horizontal="center" vertical="center"/>
    </xf>
    <xf numFmtId="3" fontId="10" fillId="2" borderId="0" xfId="2" applyNumberFormat="1" applyFont="1" applyFill="1" applyBorder="1" applyAlignment="1">
      <alignment horizontal="center" vertical="center"/>
    </xf>
    <xf numFmtId="3" fontId="12" fillId="0" borderId="13" xfId="2" applyNumberFormat="1" applyFont="1" applyFill="1" applyBorder="1" applyAlignment="1">
      <alignment horizontal="center" vertical="center"/>
    </xf>
    <xf numFmtId="3" fontId="10" fillId="0" borderId="13" xfId="2" applyNumberFormat="1" applyFont="1" applyFill="1" applyBorder="1" applyAlignment="1">
      <alignment horizontal="center" vertical="center"/>
    </xf>
    <xf numFmtId="3" fontId="15" fillId="0" borderId="0" xfId="0" applyNumberFormat="1" applyFont="1" applyFill="1" applyAlignment="1">
      <alignment vertical="center" readingOrder="2"/>
    </xf>
    <xf numFmtId="0" fontId="11" fillId="0" borderId="0" xfId="0" applyFont="1" applyFill="1" applyAlignment="1">
      <alignment vertical="center" readingOrder="2"/>
    </xf>
    <xf numFmtId="0" fontId="16" fillId="0" borderId="0" xfId="0" applyFont="1" applyFill="1" applyAlignment="1">
      <alignment vertical="center" readingOrder="2"/>
    </xf>
    <xf numFmtId="0" fontId="17" fillId="0" borderId="0" xfId="0" applyFont="1" applyFill="1" applyAlignment="1">
      <alignment vertical="center" readingOrder="2"/>
    </xf>
    <xf numFmtId="3" fontId="17" fillId="0" borderId="0" xfId="0" applyNumberFormat="1" applyFont="1" applyFill="1" applyAlignment="1">
      <alignment vertical="center" readingOrder="2"/>
    </xf>
    <xf numFmtId="0" fontId="3" fillId="0" borderId="0" xfId="0" applyFont="1"/>
    <xf numFmtId="0" fontId="3" fillId="0" borderId="0" xfId="0" applyFont="1" applyFill="1"/>
    <xf numFmtId="0" fontId="3" fillId="0" borderId="7" xfId="0" applyFont="1" applyFill="1" applyBorder="1"/>
    <xf numFmtId="0" fontId="3" fillId="0" borderId="0" xfId="0" applyFont="1" applyAlignment="1">
      <alignment horizontal="center"/>
    </xf>
    <xf numFmtId="0" fontId="3" fillId="0" borderId="0" xfId="0" applyFont="1" applyBorder="1" applyAlignment="1">
      <alignment readingOrder="2"/>
    </xf>
    <xf numFmtId="0" fontId="11" fillId="0" borderId="0" xfId="0" applyFont="1" applyAlignment="1">
      <alignment horizontal="center" vertical="center" readingOrder="2"/>
    </xf>
    <xf numFmtId="0" fontId="24" fillId="10" borderId="1" xfId="0" applyFont="1" applyFill="1" applyBorder="1" applyAlignment="1">
      <alignment horizontal="center" vertical="center" readingOrder="2"/>
    </xf>
    <xf numFmtId="0" fontId="7" fillId="11" borderId="1" xfId="0" applyNumberFormat="1" applyFont="1" applyFill="1" applyBorder="1" applyAlignment="1">
      <alignment horizontal="center" vertical="center" readingOrder="2"/>
    </xf>
    <xf numFmtId="0" fontId="11" fillId="11" borderId="0" xfId="0" applyFont="1" applyFill="1" applyAlignment="1">
      <alignment vertical="center" readingOrder="2"/>
    </xf>
    <xf numFmtId="0" fontId="28" fillId="10" borderId="1" xfId="0" applyFont="1" applyFill="1" applyBorder="1" applyAlignment="1">
      <alignment horizontal="center" vertical="center" readingOrder="2"/>
    </xf>
    <xf numFmtId="0" fontId="11" fillId="0" borderId="0" xfId="0" applyFont="1" applyAlignment="1">
      <alignment vertical="center" readingOrder="2"/>
    </xf>
    <xf numFmtId="0" fontId="21" fillId="0" borderId="0" xfId="0" applyFont="1" applyAlignment="1">
      <alignment horizontal="right" vertical="center" readingOrder="2"/>
    </xf>
    <xf numFmtId="0" fontId="22" fillId="0" borderId="0" xfId="0" applyFont="1" applyAlignment="1">
      <alignment horizontal="center" vertical="center" readingOrder="2"/>
    </xf>
    <xf numFmtId="0" fontId="22" fillId="0" borderId="0" xfId="0" applyFont="1" applyAlignment="1">
      <alignment horizontal="right" vertical="center" readingOrder="2"/>
    </xf>
    <xf numFmtId="1" fontId="11" fillId="0" borderId="0" xfId="0" applyNumberFormat="1" applyFont="1" applyAlignment="1">
      <alignment vertical="center" readingOrder="2"/>
    </xf>
    <xf numFmtId="2" fontId="11" fillId="0" borderId="0" xfId="0" applyNumberFormat="1" applyFont="1" applyAlignment="1">
      <alignment vertical="center" readingOrder="2"/>
    </xf>
    <xf numFmtId="3" fontId="11" fillId="0" borderId="0" xfId="0" applyNumberFormat="1" applyFont="1" applyAlignment="1">
      <alignment vertical="center" readingOrder="2"/>
    </xf>
    <xf numFmtId="0" fontId="16" fillId="0" borderId="0" xfId="0" applyFont="1" applyAlignment="1">
      <alignment vertical="center" readingOrder="2"/>
    </xf>
    <xf numFmtId="0" fontId="17" fillId="0" borderId="0" xfId="0" applyFont="1" applyAlignment="1">
      <alignment vertical="center" readingOrder="2"/>
    </xf>
    <xf numFmtId="0" fontId="25" fillId="0" borderId="0" xfId="0" applyFont="1" applyFill="1" applyAlignment="1">
      <alignment vertical="center" readingOrder="2"/>
    </xf>
    <xf numFmtId="3" fontId="26" fillId="0" borderId="0" xfId="0" applyNumberFormat="1" applyFont="1" applyFill="1" applyAlignment="1">
      <alignment vertical="center" readingOrder="2"/>
    </xf>
    <xf numFmtId="0" fontId="25" fillId="10" borderId="0" xfId="0" applyFont="1" applyFill="1" applyAlignment="1">
      <alignment vertical="center" readingOrder="2"/>
    </xf>
    <xf numFmtId="3" fontId="31" fillId="11" borderId="1" xfId="0" applyNumberFormat="1" applyFont="1" applyFill="1" applyBorder="1" applyAlignment="1">
      <alignment horizontal="right" vertical="center" readingOrder="2"/>
    </xf>
    <xf numFmtId="3" fontId="31" fillId="0" borderId="1" xfId="0" applyNumberFormat="1" applyFont="1" applyFill="1" applyBorder="1" applyAlignment="1">
      <alignment horizontal="right" vertical="center" readingOrder="2"/>
    </xf>
    <xf numFmtId="3" fontId="32" fillId="10" borderId="3" xfId="0" applyNumberFormat="1" applyFont="1" applyFill="1" applyBorder="1" applyAlignment="1">
      <alignment horizontal="right" vertical="center" readingOrder="2"/>
    </xf>
    <xf numFmtId="3" fontId="31" fillId="0" borderId="3" xfId="0" applyNumberFormat="1" applyFont="1" applyFill="1" applyBorder="1" applyAlignment="1">
      <alignment horizontal="right" vertical="center" readingOrder="2"/>
    </xf>
    <xf numFmtId="1" fontId="33" fillId="11" borderId="1" xfId="0" applyNumberFormat="1" applyFont="1" applyFill="1" applyBorder="1" applyAlignment="1">
      <alignment horizontal="center" vertical="center" readingOrder="2"/>
    </xf>
    <xf numFmtId="1" fontId="33" fillId="0" borderId="1" xfId="0" applyNumberFormat="1" applyFont="1" applyFill="1" applyBorder="1" applyAlignment="1">
      <alignment horizontal="center" vertical="center" readingOrder="2"/>
    </xf>
    <xf numFmtId="0" fontId="33" fillId="11" borderId="1" xfId="0" applyFont="1" applyFill="1" applyBorder="1" applyAlignment="1">
      <alignment horizontal="center" vertical="center" readingOrder="2"/>
    </xf>
    <xf numFmtId="3" fontId="33" fillId="11" borderId="1" xfId="0" applyNumberFormat="1" applyFont="1" applyFill="1" applyBorder="1" applyAlignment="1">
      <alignment horizontal="center" vertical="center" readingOrder="2"/>
    </xf>
    <xf numFmtId="1" fontId="33" fillId="0" borderId="3" xfId="0" applyNumberFormat="1" applyFont="1" applyFill="1" applyBorder="1" applyAlignment="1">
      <alignment horizontal="center" vertical="center" readingOrder="2"/>
    </xf>
    <xf numFmtId="1" fontId="33" fillId="11" borderId="3" xfId="0" applyNumberFormat="1" applyFont="1" applyFill="1" applyBorder="1" applyAlignment="1">
      <alignment horizontal="center" vertical="center" readingOrder="2"/>
    </xf>
    <xf numFmtId="0" fontId="34" fillId="10" borderId="3" xfId="0" applyFont="1" applyFill="1" applyBorder="1" applyAlignment="1">
      <alignment horizontal="center" vertical="center" readingOrder="2"/>
    </xf>
    <xf numFmtId="0" fontId="33" fillId="0" borderId="1" xfId="0" applyNumberFormat="1" applyFont="1" applyFill="1" applyBorder="1" applyAlignment="1">
      <alignment horizontal="center" vertical="center" readingOrder="2"/>
    </xf>
    <xf numFmtId="0" fontId="33" fillId="11" borderId="1" xfId="0" applyNumberFormat="1" applyFont="1" applyFill="1" applyBorder="1" applyAlignment="1">
      <alignment horizontal="center" vertical="center" readingOrder="2"/>
    </xf>
    <xf numFmtId="0" fontId="34" fillId="10" borderId="1" xfId="0" applyFont="1" applyFill="1" applyBorder="1" applyAlignment="1">
      <alignment horizontal="center" vertical="center" readingOrder="2"/>
    </xf>
    <xf numFmtId="3" fontId="29" fillId="11" borderId="1" xfId="0" applyNumberFormat="1" applyFont="1" applyFill="1" applyBorder="1" applyAlignment="1">
      <alignment horizontal="right" vertical="center" readingOrder="2"/>
    </xf>
    <xf numFmtId="3" fontId="29" fillId="0" borderId="1" xfId="0" applyNumberFormat="1" applyFont="1" applyFill="1" applyBorder="1" applyAlignment="1">
      <alignment horizontal="right" vertical="center" readingOrder="2"/>
    </xf>
    <xf numFmtId="3" fontId="30" fillId="10" borderId="3" xfId="0" applyNumberFormat="1" applyFont="1" applyFill="1" applyBorder="1" applyAlignment="1">
      <alignment horizontal="right" vertical="center" readingOrder="2"/>
    </xf>
    <xf numFmtId="3" fontId="31" fillId="11" borderId="1" xfId="0" applyNumberFormat="1" applyFont="1" applyFill="1" applyBorder="1" applyAlignment="1">
      <alignment horizontal="center" vertical="center"/>
    </xf>
    <xf numFmtId="3" fontId="31" fillId="0" borderId="1" xfId="0" applyNumberFormat="1" applyFont="1" applyFill="1" applyBorder="1" applyAlignment="1">
      <alignment horizontal="center" vertical="center"/>
    </xf>
    <xf numFmtId="2" fontId="32" fillId="10" borderId="3" xfId="0" applyNumberFormat="1" applyFont="1" applyFill="1" applyBorder="1" applyAlignment="1">
      <alignment horizontal="center" vertical="center" wrapText="1"/>
    </xf>
    <xf numFmtId="2" fontId="29" fillId="11" borderId="1" xfId="0" applyNumberFormat="1" applyFont="1" applyFill="1" applyBorder="1" applyAlignment="1">
      <alignment horizontal="center" vertical="center" readingOrder="1"/>
    </xf>
    <xf numFmtId="0" fontId="29" fillId="11" borderId="1" xfId="0" applyFont="1" applyFill="1" applyBorder="1" applyAlignment="1">
      <alignment horizontal="center" vertical="center" readingOrder="2"/>
    </xf>
    <xf numFmtId="3" fontId="29" fillId="11" borderId="1" xfId="0" applyNumberFormat="1" applyFont="1" applyFill="1" applyBorder="1" applyAlignment="1">
      <alignment horizontal="center" vertical="center" readingOrder="2"/>
    </xf>
    <xf numFmtId="2" fontId="29" fillId="0" borderId="1" xfId="0" applyNumberFormat="1" applyFont="1" applyFill="1" applyBorder="1" applyAlignment="1">
      <alignment horizontal="center" vertical="center" readingOrder="1"/>
    </xf>
    <xf numFmtId="0" fontId="29" fillId="0" borderId="1" xfId="0" applyFont="1" applyFill="1" applyBorder="1" applyAlignment="1">
      <alignment horizontal="center" vertical="center" readingOrder="2"/>
    </xf>
    <xf numFmtId="3" fontId="29" fillId="0" borderId="1" xfId="0" applyNumberFormat="1" applyFont="1" applyFill="1" applyBorder="1" applyAlignment="1">
      <alignment horizontal="center" vertical="center" readingOrder="2"/>
    </xf>
    <xf numFmtId="2" fontId="35" fillId="11" borderId="1" xfId="0" applyNumberFormat="1" applyFont="1" applyFill="1" applyBorder="1" applyAlignment="1">
      <alignment horizontal="center" vertical="center" readingOrder="1"/>
    </xf>
    <xf numFmtId="3" fontId="35" fillId="11" borderId="1" xfId="0" applyNumberFormat="1" applyFont="1" applyFill="1" applyBorder="1" applyAlignment="1">
      <alignment horizontal="center" vertical="center" readingOrder="2"/>
    </xf>
    <xf numFmtId="0" fontId="29" fillId="11" borderId="1" xfId="0" applyNumberFormat="1" applyFont="1" applyFill="1" applyBorder="1" applyAlignment="1">
      <alignment horizontal="center" vertical="center" readingOrder="2"/>
    </xf>
    <xf numFmtId="2" fontId="29" fillId="0" borderId="3" xfId="0" applyNumberFormat="1" applyFont="1" applyFill="1" applyBorder="1" applyAlignment="1">
      <alignment horizontal="center" vertical="center" readingOrder="1"/>
    </xf>
    <xf numFmtId="0" fontId="29" fillId="0" borderId="3" xfId="0" applyFont="1" applyFill="1" applyBorder="1" applyAlignment="1">
      <alignment horizontal="center" vertical="center" readingOrder="2"/>
    </xf>
    <xf numFmtId="3" fontId="29" fillId="0" borderId="3" xfId="0" applyNumberFormat="1" applyFont="1" applyFill="1" applyBorder="1" applyAlignment="1">
      <alignment horizontal="center" vertical="center" readingOrder="2"/>
    </xf>
    <xf numFmtId="2" fontId="30" fillId="10" borderId="3" xfId="0" applyNumberFormat="1" applyFont="1" applyFill="1" applyBorder="1" applyAlignment="1">
      <alignment horizontal="center" vertical="center" wrapText="1" readingOrder="1"/>
    </xf>
    <xf numFmtId="3" fontId="30" fillId="10" borderId="3" xfId="0" applyNumberFormat="1" applyFont="1" applyFill="1" applyBorder="1" applyAlignment="1">
      <alignment horizontal="center" vertical="center" wrapText="1" readingOrder="2"/>
    </xf>
    <xf numFmtId="0" fontId="29" fillId="0" borderId="1" xfId="0" applyNumberFormat="1" applyFont="1" applyFill="1" applyBorder="1" applyAlignment="1">
      <alignment horizontal="center" vertical="center" readingOrder="2"/>
    </xf>
    <xf numFmtId="1" fontId="34" fillId="10" borderId="3" xfId="0" applyNumberFormat="1" applyFont="1" applyFill="1" applyBorder="1" applyAlignment="1">
      <alignment horizontal="center" vertical="center" readingOrder="2"/>
    </xf>
    <xf numFmtId="0" fontId="36" fillId="10" borderId="1" xfId="0" applyFont="1" applyFill="1" applyBorder="1" applyAlignment="1">
      <alignment horizontal="center" vertical="center" readingOrder="2"/>
    </xf>
    <xf numFmtId="0" fontId="36" fillId="10" borderId="1" xfId="0" applyFont="1" applyFill="1" applyBorder="1" applyAlignment="1">
      <alignment horizontal="center" vertical="center" wrapText="1" readingOrder="2"/>
    </xf>
    <xf numFmtId="0" fontId="23" fillId="10" borderId="1" xfId="0" applyFont="1" applyFill="1" applyBorder="1" applyAlignment="1">
      <alignment horizontal="center" vertical="center" wrapText="1" readingOrder="2"/>
    </xf>
    <xf numFmtId="3" fontId="23" fillId="10" borderId="1" xfId="0" applyNumberFormat="1" applyFont="1" applyFill="1" applyBorder="1" applyAlignment="1">
      <alignment horizontal="center" vertical="center" wrapText="1" readingOrder="2"/>
    </xf>
    <xf numFmtId="0" fontId="37" fillId="11" borderId="1" xfId="0" applyNumberFormat="1" applyFont="1" applyFill="1" applyBorder="1" applyAlignment="1">
      <alignment horizontal="center" vertical="center" readingOrder="2"/>
    </xf>
    <xf numFmtId="0" fontId="37" fillId="0" borderId="1" xfId="0" applyNumberFormat="1" applyFont="1" applyFill="1" applyBorder="1" applyAlignment="1">
      <alignment horizontal="center" vertical="center" readingOrder="2"/>
    </xf>
    <xf numFmtId="2" fontId="29" fillId="0" borderId="1" xfId="0" applyNumberFormat="1" applyFont="1" applyFill="1" applyBorder="1" applyAlignment="1">
      <alignment horizontal="center" vertical="center" readingOrder="2"/>
    </xf>
    <xf numFmtId="2" fontId="29" fillId="11" borderId="1" xfId="0" applyNumberFormat="1" applyFont="1" applyFill="1" applyBorder="1" applyAlignment="1">
      <alignment horizontal="center" vertical="center" readingOrder="2"/>
    </xf>
    <xf numFmtId="0" fontId="38" fillId="0" borderId="0" xfId="0" applyFont="1" applyAlignment="1">
      <alignment horizontal="center" vertical="center" readingOrder="2"/>
    </xf>
    <xf numFmtId="0" fontId="27" fillId="10" borderId="1" xfId="0" applyFont="1" applyFill="1" applyBorder="1" applyAlignment="1">
      <alignment horizontal="center" vertical="center" wrapText="1" readingOrder="2"/>
    </xf>
    <xf numFmtId="0" fontId="37" fillId="11" borderId="1" xfId="0" applyFont="1" applyFill="1" applyBorder="1" applyAlignment="1">
      <alignment horizontal="center" vertical="center" readingOrder="2"/>
    </xf>
    <xf numFmtId="0" fontId="37" fillId="0" borderId="1" xfId="0" applyFont="1" applyFill="1" applyBorder="1" applyAlignment="1">
      <alignment horizontal="center" vertical="center" readingOrder="2"/>
    </xf>
    <xf numFmtId="0" fontId="37" fillId="0" borderId="3" xfId="0" applyFont="1" applyFill="1" applyBorder="1" applyAlignment="1">
      <alignment horizontal="center" vertical="center" readingOrder="2"/>
    </xf>
    <xf numFmtId="0" fontId="37" fillId="11" borderId="3" xfId="0" applyFont="1" applyFill="1" applyBorder="1" applyAlignment="1">
      <alignment horizontal="center" vertical="center" readingOrder="2"/>
    </xf>
    <xf numFmtId="0" fontId="36" fillId="10" borderId="3" xfId="0" applyFont="1" applyFill="1" applyBorder="1" applyAlignment="1">
      <alignment horizontal="center" vertical="center" readingOrder="2"/>
    </xf>
    <xf numFmtId="0" fontId="33" fillId="11" borderId="1" xfId="0" applyFont="1" applyFill="1" applyBorder="1" applyAlignment="1">
      <alignment horizontal="right" vertical="center" readingOrder="2"/>
    </xf>
    <xf numFmtId="0" fontId="33" fillId="0" borderId="1" xfId="0" applyFont="1" applyFill="1" applyBorder="1" applyAlignment="1">
      <alignment vertical="center" readingOrder="2"/>
    </xf>
    <xf numFmtId="0" fontId="33" fillId="0" borderId="1" xfId="0" applyFont="1" applyFill="1" applyBorder="1" applyAlignment="1">
      <alignment horizontal="right" vertical="center" readingOrder="2"/>
    </xf>
    <xf numFmtId="0" fontId="33" fillId="11" borderId="2" xfId="0" applyFont="1" applyFill="1" applyBorder="1" applyAlignment="1">
      <alignment horizontal="right" vertical="center" readingOrder="2"/>
    </xf>
    <xf numFmtId="0" fontId="33" fillId="0" borderId="2" xfId="0" applyFont="1" applyFill="1" applyBorder="1" applyAlignment="1">
      <alignment horizontal="right" vertical="center" readingOrder="2"/>
    </xf>
    <xf numFmtId="0" fontId="33" fillId="11" borderId="1" xfId="0" applyFont="1" applyFill="1" applyBorder="1" applyAlignment="1">
      <alignment vertical="center" readingOrder="2"/>
    </xf>
    <xf numFmtId="0" fontId="33" fillId="11" borderId="1" xfId="0" applyNumberFormat="1" applyFont="1" applyFill="1" applyBorder="1" applyAlignment="1">
      <alignment horizontal="right" vertical="center" readingOrder="2"/>
    </xf>
    <xf numFmtId="0" fontId="33" fillId="0" borderId="6" xfId="0" applyNumberFormat="1" applyFont="1" applyFill="1" applyBorder="1" applyAlignment="1">
      <alignment horizontal="right" vertical="center" readingOrder="2"/>
    </xf>
    <xf numFmtId="0" fontId="33" fillId="11" borderId="6" xfId="0" applyFont="1" applyFill="1" applyBorder="1" applyAlignment="1">
      <alignment vertical="center" readingOrder="2"/>
    </xf>
    <xf numFmtId="0" fontId="33" fillId="0" borderId="6" xfId="0" applyFont="1" applyFill="1" applyBorder="1" applyAlignment="1">
      <alignment vertical="center" readingOrder="2"/>
    </xf>
    <xf numFmtId="0" fontId="3" fillId="0" borderId="0" xfId="0" applyFont="1" applyAlignment="1">
      <alignment horizontal="center" vertical="center" readingOrder="2"/>
    </xf>
    <xf numFmtId="2" fontId="40" fillId="0" borderId="0" xfId="0" applyNumberFormat="1" applyFont="1"/>
    <xf numFmtId="2" fontId="0" fillId="0" borderId="0" xfId="0" applyNumberFormat="1"/>
    <xf numFmtId="2" fontId="3" fillId="0" borderId="0" xfId="0" applyNumberFormat="1" applyFont="1"/>
    <xf numFmtId="0" fontId="0" fillId="0" borderId="0" xfId="0" applyFill="1"/>
    <xf numFmtId="0" fontId="3" fillId="0" borderId="17" xfId="0" applyFont="1" applyBorder="1" applyAlignment="1">
      <alignment horizontal="center" vertical="center" readingOrder="2"/>
    </xf>
    <xf numFmtId="0" fontId="3" fillId="0" borderId="39" xfId="0" applyFont="1" applyBorder="1" applyAlignment="1">
      <alignment horizontal="center" vertical="center" readingOrder="2"/>
    </xf>
    <xf numFmtId="0" fontId="40" fillId="0" borderId="0" xfId="0" applyFont="1"/>
    <xf numFmtId="0" fontId="0" fillId="0" borderId="0" xfId="0" applyFill="1" applyAlignment="1">
      <alignment vertical="center"/>
    </xf>
    <xf numFmtId="0" fontId="42" fillId="0" borderId="0" xfId="0" applyFont="1" applyAlignment="1">
      <alignment vertical="center"/>
    </xf>
    <xf numFmtId="2" fontId="42" fillId="0" borderId="18" xfId="0" applyNumberFormat="1" applyFont="1" applyBorder="1" applyAlignment="1">
      <alignment vertical="center"/>
    </xf>
    <xf numFmtId="2" fontId="42" fillId="0" borderId="23" xfId="0" applyNumberFormat="1" applyFont="1" applyBorder="1" applyAlignment="1">
      <alignment vertical="center"/>
    </xf>
    <xf numFmtId="3" fontId="7" fillId="0" borderId="13" xfId="0" applyNumberFormat="1" applyFont="1" applyFill="1" applyBorder="1" applyAlignment="1">
      <alignment horizontal="center" vertical="center"/>
    </xf>
    <xf numFmtId="2" fontId="7" fillId="0" borderId="13" xfId="0" applyNumberFormat="1" applyFont="1" applyFill="1" applyBorder="1" applyAlignment="1">
      <alignment horizontal="center" vertical="center"/>
    </xf>
    <xf numFmtId="2" fontId="18" fillId="0" borderId="18" xfId="0" applyNumberFormat="1" applyFont="1" applyFill="1" applyBorder="1" applyAlignment="1">
      <alignment horizontal="center" vertical="center"/>
    </xf>
    <xf numFmtId="2" fontId="18" fillId="0" borderId="13" xfId="0" applyNumberFormat="1" applyFont="1" applyFill="1" applyBorder="1" applyAlignment="1">
      <alignment horizontal="center" vertical="center"/>
    </xf>
    <xf numFmtId="0" fontId="13" fillId="0" borderId="17" xfId="0" applyFont="1" applyFill="1" applyBorder="1" applyAlignment="1">
      <alignment horizontal="center" vertical="center" readingOrder="2"/>
    </xf>
    <xf numFmtId="0" fontId="20" fillId="0" borderId="13" xfId="0" applyFont="1" applyFill="1" applyBorder="1" applyAlignment="1">
      <alignment vertical="center"/>
    </xf>
    <xf numFmtId="0" fontId="20" fillId="0" borderId="16" xfId="0" applyFont="1" applyFill="1" applyBorder="1" applyAlignment="1">
      <alignment vertical="center"/>
    </xf>
    <xf numFmtId="0" fontId="40" fillId="0" borderId="0" xfId="0" applyFont="1" applyFill="1" applyAlignment="1">
      <alignment vertical="center"/>
    </xf>
    <xf numFmtId="0" fontId="40" fillId="12" borderId="0" xfId="0" applyFont="1" applyFill="1" applyAlignment="1">
      <alignment vertical="center"/>
    </xf>
    <xf numFmtId="0" fontId="13" fillId="12" borderId="17" xfId="0" applyFont="1" applyFill="1" applyBorder="1" applyAlignment="1">
      <alignment horizontal="center" vertical="center" readingOrder="2"/>
    </xf>
    <xf numFmtId="0" fontId="20" fillId="12" borderId="13" xfId="0" applyFont="1" applyFill="1" applyBorder="1" applyAlignment="1">
      <alignment vertical="center"/>
    </xf>
    <xf numFmtId="3" fontId="7" fillId="12" borderId="13" xfId="0" applyNumberFormat="1" applyFont="1" applyFill="1" applyBorder="1" applyAlignment="1">
      <alignment horizontal="center" vertical="center"/>
    </xf>
    <xf numFmtId="2" fontId="7" fillId="12" borderId="13" xfId="0" applyNumberFormat="1" applyFont="1" applyFill="1" applyBorder="1" applyAlignment="1">
      <alignment horizontal="center" vertical="center"/>
    </xf>
    <xf numFmtId="2" fontId="18" fillId="12" borderId="18" xfId="0" applyNumberFormat="1" applyFont="1" applyFill="1" applyBorder="1" applyAlignment="1">
      <alignment horizontal="center" vertical="center"/>
    </xf>
    <xf numFmtId="0" fontId="0" fillId="12" borderId="0" xfId="0" applyFill="1" applyAlignment="1">
      <alignment vertical="center"/>
    </xf>
    <xf numFmtId="0" fontId="20" fillId="12" borderId="16" xfId="0" applyFont="1" applyFill="1" applyBorder="1" applyAlignment="1">
      <alignment vertical="center"/>
    </xf>
    <xf numFmtId="2" fontId="18" fillId="12" borderId="13" xfId="0" applyNumberFormat="1" applyFont="1" applyFill="1" applyBorder="1" applyAlignment="1">
      <alignment horizontal="center" vertical="center"/>
    </xf>
    <xf numFmtId="0" fontId="42" fillId="0" borderId="0" xfId="0" applyFont="1" applyFill="1" applyAlignment="1">
      <alignment vertical="center"/>
    </xf>
    <xf numFmtId="2" fontId="7" fillId="12" borderId="37" xfId="0" applyNumberFormat="1" applyFont="1" applyFill="1" applyBorder="1" applyAlignment="1">
      <alignment horizontal="center" vertical="center"/>
    </xf>
    <xf numFmtId="3" fontId="7" fillId="12" borderId="37" xfId="0" applyNumberFormat="1" applyFont="1" applyFill="1" applyBorder="1" applyAlignment="1">
      <alignment horizontal="center" vertical="center"/>
    </xf>
    <xf numFmtId="2" fontId="45" fillId="13" borderId="34" xfId="0" applyNumberFormat="1" applyFont="1" applyFill="1" applyBorder="1" applyAlignment="1">
      <alignment horizontal="center" vertical="center"/>
    </xf>
    <xf numFmtId="0" fontId="46" fillId="13" borderId="45" xfId="0" applyFont="1" applyFill="1" applyBorder="1" applyAlignment="1">
      <alignment horizontal="center" vertical="center"/>
    </xf>
    <xf numFmtId="2" fontId="45" fillId="13" borderId="45" xfId="0" applyNumberFormat="1" applyFont="1" applyFill="1" applyBorder="1" applyAlignment="1">
      <alignment horizontal="center" vertical="center"/>
    </xf>
    <xf numFmtId="0" fontId="48" fillId="13" borderId="37" xfId="0" applyFont="1" applyFill="1" applyBorder="1" applyAlignment="1">
      <alignment horizontal="center" vertical="center"/>
    </xf>
    <xf numFmtId="2" fontId="45" fillId="13" borderId="37" xfId="0" applyNumberFormat="1" applyFont="1" applyFill="1" applyBorder="1" applyAlignment="1">
      <alignment horizontal="center" vertical="center"/>
    </xf>
    <xf numFmtId="0" fontId="41" fillId="0" borderId="13" xfId="2" applyFont="1" applyFill="1" applyBorder="1" applyAlignment="1">
      <alignment vertical="center"/>
    </xf>
    <xf numFmtId="164" fontId="5" fillId="0" borderId="13" xfId="2" applyNumberFormat="1" applyFont="1" applyFill="1" applyBorder="1" applyAlignment="1">
      <alignment horizontal="center" vertical="center"/>
    </xf>
    <xf numFmtId="0" fontId="5" fillId="3" borderId="13" xfId="2" applyFont="1" applyFill="1" applyBorder="1" applyAlignment="1">
      <alignment vertical="center"/>
    </xf>
    <xf numFmtId="164" fontId="5" fillId="3" borderId="13" xfId="2" applyNumberFormat="1" applyFont="1" applyFill="1" applyBorder="1" applyAlignment="1">
      <alignment horizontal="center" vertical="center"/>
    </xf>
    <xf numFmtId="0" fontId="41" fillId="3" borderId="16" xfId="2" applyFont="1" applyFill="1" applyBorder="1" applyAlignment="1">
      <alignment vertical="center"/>
    </xf>
    <xf numFmtId="0" fontId="5" fillId="0" borderId="13" xfId="2" applyFont="1" applyFill="1" applyBorder="1" applyAlignment="1">
      <alignment vertical="center"/>
    </xf>
    <xf numFmtId="0" fontId="5" fillId="3" borderId="16" xfId="2" applyFont="1" applyFill="1" applyBorder="1" applyAlignment="1">
      <alignment vertical="center"/>
    </xf>
    <xf numFmtId="0" fontId="5" fillId="0" borderId="16" xfId="2" applyFont="1" applyFill="1" applyBorder="1" applyAlignment="1">
      <alignment vertical="center"/>
    </xf>
    <xf numFmtId="164" fontId="5" fillId="0" borderId="16" xfId="2" applyNumberFormat="1" applyFont="1" applyFill="1" applyBorder="1" applyAlignment="1">
      <alignment horizontal="center" vertical="center"/>
    </xf>
    <xf numFmtId="0" fontId="41" fillId="3" borderId="13" xfId="2" applyFont="1" applyFill="1" applyBorder="1" applyAlignment="1">
      <alignment vertical="center"/>
    </xf>
    <xf numFmtId="0" fontId="41" fillId="0" borderId="16" xfId="2" applyFont="1" applyFill="1" applyBorder="1" applyAlignment="1">
      <alignment vertical="center"/>
    </xf>
    <xf numFmtId="0" fontId="17" fillId="0" borderId="0" xfId="0" applyFont="1" applyFill="1" applyAlignment="1">
      <alignment horizontal="center" vertical="center" readingOrder="2"/>
    </xf>
    <xf numFmtId="0" fontId="50" fillId="0" borderId="0" xfId="0" applyFont="1" applyFill="1" applyAlignment="1">
      <alignment horizontal="center" vertical="center" readingOrder="2"/>
    </xf>
    <xf numFmtId="0" fontId="51" fillId="0" borderId="0" xfId="0" applyFont="1" applyFill="1" applyAlignment="1">
      <alignment horizontal="center" vertical="center" readingOrder="2"/>
    </xf>
    <xf numFmtId="0" fontId="52" fillId="0" borderId="0" xfId="0" applyFont="1" applyFill="1" applyAlignment="1">
      <alignment horizontal="center" vertical="center" readingOrder="2"/>
    </xf>
    <xf numFmtId="0" fontId="53" fillId="0" borderId="0" xfId="0" applyFont="1" applyFill="1" applyAlignment="1">
      <alignment horizontal="center" vertical="center" readingOrder="2"/>
    </xf>
    <xf numFmtId="0" fontId="5" fillId="3" borderId="28" xfId="2" applyFont="1" applyFill="1" applyBorder="1" applyAlignment="1">
      <alignment vertical="center"/>
    </xf>
    <xf numFmtId="0" fontId="5" fillId="0" borderId="28" xfId="2" applyFont="1" applyFill="1" applyBorder="1" applyAlignment="1">
      <alignment vertical="center"/>
    </xf>
    <xf numFmtId="164" fontId="5" fillId="3" borderId="16" xfId="2" applyNumberFormat="1" applyFont="1" applyFill="1" applyBorder="1" applyAlignment="1">
      <alignment horizontal="center" vertical="center"/>
    </xf>
    <xf numFmtId="0" fontId="41" fillId="0" borderId="27" xfId="2" applyFont="1" applyFill="1" applyBorder="1" applyAlignment="1">
      <alignment vertical="center"/>
    </xf>
    <xf numFmtId="0" fontId="41" fillId="0" borderId="28" xfId="2" applyFont="1" applyFill="1" applyBorder="1" applyAlignment="1">
      <alignment vertical="center"/>
    </xf>
    <xf numFmtId="0" fontId="3" fillId="0" borderId="0" xfId="0" applyFont="1" applyFill="1" applyBorder="1"/>
    <xf numFmtId="164" fontId="5" fillId="0" borderId="18" xfId="2" applyNumberFormat="1" applyFont="1" applyFill="1" applyBorder="1" applyAlignment="1">
      <alignment horizontal="center" vertical="center"/>
    </xf>
    <xf numFmtId="3" fontId="12" fillId="14" borderId="13" xfId="2" applyNumberFormat="1" applyFont="1" applyFill="1" applyBorder="1" applyAlignment="1">
      <alignment horizontal="center" vertical="center"/>
    </xf>
    <xf numFmtId="3" fontId="10" fillId="14" borderId="13" xfId="2" applyNumberFormat="1" applyFont="1" applyFill="1" applyBorder="1" applyAlignment="1">
      <alignment horizontal="center" vertical="center"/>
    </xf>
    <xf numFmtId="3" fontId="54" fillId="14" borderId="13" xfId="2" applyNumberFormat="1" applyFont="1" applyFill="1" applyBorder="1" applyAlignment="1">
      <alignment horizontal="center" vertical="center"/>
    </xf>
    <xf numFmtId="3" fontId="54" fillId="0" borderId="13" xfId="2" applyNumberFormat="1" applyFont="1" applyFill="1" applyBorder="1" applyAlignment="1">
      <alignment horizontal="center" vertical="center"/>
    </xf>
    <xf numFmtId="9" fontId="19" fillId="14" borderId="13" xfId="0" applyNumberFormat="1" applyFont="1" applyFill="1" applyBorder="1" applyAlignment="1">
      <alignment horizontal="center" vertical="center"/>
    </xf>
    <xf numFmtId="9" fontId="19" fillId="0" borderId="13" xfId="0" applyNumberFormat="1" applyFont="1" applyFill="1" applyBorder="1" applyAlignment="1">
      <alignment horizontal="center" vertical="center"/>
    </xf>
    <xf numFmtId="9" fontId="19" fillId="14" borderId="18" xfId="0" applyNumberFormat="1" applyFont="1" applyFill="1" applyBorder="1" applyAlignment="1">
      <alignment horizontal="center" vertical="center"/>
    </xf>
    <xf numFmtId="9" fontId="19" fillId="0" borderId="18" xfId="0" applyNumberFormat="1" applyFont="1" applyFill="1" applyBorder="1" applyAlignment="1">
      <alignment horizontal="center" vertical="center"/>
    </xf>
    <xf numFmtId="9" fontId="6" fillId="14" borderId="13" xfId="2" applyNumberFormat="1" applyFont="1" applyFill="1" applyBorder="1" applyAlignment="1">
      <alignment horizontal="center" vertical="center"/>
    </xf>
    <xf numFmtId="9" fontId="6" fillId="14" borderId="18" xfId="2" applyNumberFormat="1" applyFont="1" applyFill="1" applyBorder="1" applyAlignment="1">
      <alignment horizontal="center" vertical="center"/>
    </xf>
    <xf numFmtId="9" fontId="6" fillId="0" borderId="13" xfId="2" applyNumberFormat="1" applyFont="1" applyFill="1" applyBorder="1" applyAlignment="1">
      <alignment horizontal="center" vertical="center"/>
    </xf>
    <xf numFmtId="9" fontId="6" fillId="0" borderId="18" xfId="2" applyNumberFormat="1" applyFont="1" applyFill="1" applyBorder="1" applyAlignment="1">
      <alignment horizontal="center" vertical="center"/>
    </xf>
    <xf numFmtId="0" fontId="55" fillId="0" borderId="0" xfId="0" applyFont="1" applyFill="1" applyAlignment="1">
      <alignment vertical="center"/>
    </xf>
    <xf numFmtId="0" fontId="57" fillId="14" borderId="13" xfId="2" applyFont="1" applyFill="1" applyBorder="1" applyAlignment="1">
      <alignment horizontal="right" vertical="center"/>
    </xf>
    <xf numFmtId="0" fontId="57" fillId="0" borderId="13" xfId="2" applyFont="1" applyFill="1" applyBorder="1" applyAlignment="1">
      <alignment horizontal="right" vertical="center"/>
    </xf>
    <xf numFmtId="0" fontId="54" fillId="14" borderId="13" xfId="2" applyFont="1" applyFill="1" applyBorder="1" applyAlignment="1">
      <alignment horizontal="right" vertical="center"/>
    </xf>
    <xf numFmtId="0" fontId="54" fillId="0" borderId="13" xfId="2" applyFont="1" applyFill="1" applyBorder="1" applyAlignment="1">
      <alignment horizontal="right" vertical="center"/>
    </xf>
    <xf numFmtId="0" fontId="57" fillId="14" borderId="16" xfId="2" applyFont="1" applyFill="1" applyBorder="1" applyAlignment="1">
      <alignment horizontal="right" vertical="center"/>
    </xf>
    <xf numFmtId="0" fontId="57" fillId="0" borderId="16" xfId="2" applyFont="1" applyFill="1" applyBorder="1" applyAlignment="1">
      <alignment horizontal="right" vertical="center"/>
    </xf>
    <xf numFmtId="0" fontId="54" fillId="14" borderId="16" xfId="2" applyFont="1" applyFill="1" applyBorder="1" applyAlignment="1">
      <alignment horizontal="right" vertical="center"/>
    </xf>
    <xf numFmtId="0" fontId="54" fillId="0" borderId="16" xfId="2" applyFont="1" applyFill="1" applyBorder="1" applyAlignment="1">
      <alignment horizontal="right" vertical="center"/>
    </xf>
    <xf numFmtId="3" fontId="59" fillId="7" borderId="13" xfId="2" applyNumberFormat="1" applyFont="1" applyFill="1" applyBorder="1" applyAlignment="1">
      <alignment horizontal="center" vertical="center"/>
    </xf>
    <xf numFmtId="9" fontId="60" fillId="7" borderId="13" xfId="2" applyNumberFormat="1" applyFont="1" applyFill="1" applyBorder="1" applyAlignment="1">
      <alignment horizontal="center" vertical="center"/>
    </xf>
    <xf numFmtId="3" fontId="58" fillId="7" borderId="13" xfId="2" applyNumberFormat="1" applyFont="1" applyFill="1" applyBorder="1" applyAlignment="1">
      <alignment horizontal="center" vertical="center"/>
    </xf>
    <xf numFmtId="164" fontId="5" fillId="3" borderId="18" xfId="2" applyNumberFormat="1" applyFont="1" applyFill="1" applyBorder="1" applyAlignment="1">
      <alignment horizontal="center" vertical="center"/>
    </xf>
    <xf numFmtId="164" fontId="62" fillId="13" borderId="13" xfId="2" applyNumberFormat="1" applyFont="1" applyFill="1" applyBorder="1" applyAlignment="1">
      <alignment horizontal="center" vertical="center"/>
    </xf>
    <xf numFmtId="3" fontId="65" fillId="13" borderId="13" xfId="0" applyNumberFormat="1" applyFont="1" applyFill="1" applyBorder="1" applyAlignment="1">
      <alignment horizontal="center" vertical="center"/>
    </xf>
    <xf numFmtId="2" fontId="65" fillId="13" borderId="13" xfId="0" applyNumberFormat="1" applyFont="1" applyFill="1" applyBorder="1" applyAlignment="1">
      <alignment horizontal="center" vertical="center"/>
    </xf>
    <xf numFmtId="2" fontId="44" fillId="13" borderId="13" xfId="0" applyNumberFormat="1" applyFont="1" applyFill="1" applyBorder="1" applyAlignment="1">
      <alignment horizontal="center" vertical="center"/>
    </xf>
    <xf numFmtId="0" fontId="55" fillId="5" borderId="0" xfId="0" applyFont="1" applyFill="1" applyAlignment="1">
      <alignment vertical="center"/>
    </xf>
    <xf numFmtId="4" fontId="65" fillId="13" borderId="13" xfId="0" applyNumberFormat="1" applyFont="1" applyFill="1" applyBorder="1" applyAlignment="1">
      <alignment horizontal="center" vertical="center"/>
    </xf>
    <xf numFmtId="2" fontId="44" fillId="13" borderId="18" xfId="0" applyNumberFormat="1" applyFont="1" applyFill="1" applyBorder="1" applyAlignment="1">
      <alignment horizontal="center" vertical="center"/>
    </xf>
    <xf numFmtId="2" fontId="65" fillId="13" borderId="18" xfId="0" applyNumberFormat="1" applyFont="1" applyFill="1" applyBorder="1" applyAlignment="1">
      <alignment horizontal="center" vertical="center"/>
    </xf>
    <xf numFmtId="3" fontId="65" fillId="13" borderId="18" xfId="0" applyNumberFormat="1" applyFont="1" applyFill="1" applyBorder="1" applyAlignment="1">
      <alignment horizontal="center" vertical="center"/>
    </xf>
    <xf numFmtId="9" fontId="60" fillId="7" borderId="18" xfId="2" applyNumberFormat="1" applyFont="1" applyFill="1" applyBorder="1" applyAlignment="1">
      <alignment horizontal="center" vertical="center"/>
    </xf>
    <xf numFmtId="0" fontId="9" fillId="5" borderId="13" xfId="2" applyFont="1" applyFill="1" applyBorder="1" applyAlignment="1">
      <alignment horizontal="center" vertical="center"/>
    </xf>
    <xf numFmtId="0" fontId="9" fillId="5" borderId="13" xfId="2" applyFont="1" applyFill="1" applyBorder="1" applyAlignment="1">
      <alignment horizontal="center" vertical="center" wrapText="1"/>
    </xf>
    <xf numFmtId="0" fontId="8" fillId="5" borderId="13" xfId="2" applyFont="1" applyFill="1" applyBorder="1" applyAlignment="1">
      <alignment horizontal="center" vertical="center"/>
    </xf>
    <xf numFmtId="0" fontId="9" fillId="5" borderId="18" xfId="2" applyFont="1" applyFill="1" applyBorder="1" applyAlignment="1">
      <alignment horizontal="center" vertical="center" wrapText="1"/>
    </xf>
    <xf numFmtId="0" fontId="3" fillId="0" borderId="17" xfId="0" applyFont="1" applyFill="1" applyBorder="1" applyAlignment="1">
      <alignment horizontal="center"/>
    </xf>
    <xf numFmtId="9" fontId="3" fillId="0" borderId="0" xfId="0" applyNumberFormat="1" applyFont="1" applyFill="1"/>
    <xf numFmtId="0" fontId="10" fillId="0" borderId="0" xfId="0" applyFont="1" applyFill="1"/>
    <xf numFmtId="0" fontId="3" fillId="3" borderId="17" xfId="0" applyFont="1" applyFill="1" applyBorder="1" applyAlignment="1">
      <alignment horizontal="center"/>
    </xf>
    <xf numFmtId="0" fontId="3" fillId="5" borderId="0" xfId="0" applyFont="1" applyFill="1"/>
    <xf numFmtId="0" fontId="49" fillId="3" borderId="13" xfId="0" applyFont="1" applyFill="1" applyBorder="1"/>
    <xf numFmtId="0" fontId="49" fillId="0" borderId="16" xfId="0" applyFont="1" applyFill="1" applyBorder="1"/>
    <xf numFmtId="0" fontId="49" fillId="0" borderId="13" xfId="0" applyFont="1" applyFill="1" applyBorder="1"/>
    <xf numFmtId="0" fontId="49" fillId="3" borderId="16" xfId="0" applyFont="1" applyFill="1" applyBorder="1"/>
    <xf numFmtId="0" fontId="3" fillId="3" borderId="0" xfId="0" applyFont="1" applyFill="1"/>
    <xf numFmtId="9" fontId="3" fillId="0" borderId="0" xfId="0" applyNumberFormat="1" applyFont="1" applyFill="1" applyBorder="1"/>
    <xf numFmtId="164" fontId="62" fillId="13" borderId="18" xfId="2" applyNumberFormat="1" applyFont="1" applyFill="1" applyBorder="1" applyAlignment="1">
      <alignment horizontal="center" vertical="center"/>
    </xf>
    <xf numFmtId="164" fontId="62" fillId="13" borderId="22" xfId="2" applyNumberFormat="1" applyFont="1" applyFill="1" applyBorder="1" applyAlignment="1">
      <alignment horizontal="center" vertical="center"/>
    </xf>
    <xf numFmtId="164" fontId="62" fillId="13" borderId="23" xfId="2" applyNumberFormat="1" applyFont="1" applyFill="1" applyBorder="1" applyAlignment="1">
      <alignment horizontal="center" vertical="center"/>
    </xf>
    <xf numFmtId="0" fontId="14" fillId="12" borderId="16" xfId="0" applyFont="1" applyFill="1" applyBorder="1" applyAlignment="1">
      <alignment vertical="center"/>
    </xf>
    <xf numFmtId="2" fontId="36" fillId="10" borderId="1" xfId="0" applyNumberFormat="1" applyFont="1" applyFill="1" applyBorder="1" applyAlignment="1">
      <alignment horizontal="center" vertical="center" wrapText="1" readingOrder="2"/>
    </xf>
    <xf numFmtId="3" fontId="36" fillId="10" borderId="1" xfId="0" applyNumberFormat="1" applyFont="1" applyFill="1" applyBorder="1" applyAlignment="1">
      <alignment horizontal="center" vertical="center" wrapText="1" readingOrder="2"/>
    </xf>
    <xf numFmtId="3" fontId="35" fillId="0" borderId="1" xfId="0" applyNumberFormat="1" applyFont="1" applyFill="1" applyBorder="1" applyAlignment="1">
      <alignment horizontal="center" vertical="center" readingOrder="2"/>
    </xf>
    <xf numFmtId="3" fontId="35" fillId="0" borderId="3" xfId="0" applyNumberFormat="1" applyFont="1" applyFill="1" applyBorder="1" applyAlignment="1">
      <alignment horizontal="center" vertical="center" readingOrder="2"/>
    </xf>
    <xf numFmtId="3" fontId="35" fillId="11" borderId="3" xfId="0" applyNumberFormat="1" applyFont="1" applyFill="1" applyBorder="1" applyAlignment="1">
      <alignment horizontal="center" vertical="center" readingOrder="2"/>
    </xf>
    <xf numFmtId="3" fontId="30" fillId="10" borderId="3" xfId="0" applyNumberFormat="1" applyFont="1" applyFill="1" applyBorder="1" applyAlignment="1">
      <alignment horizontal="center" vertical="center" readingOrder="2"/>
    </xf>
    <xf numFmtId="3" fontId="30" fillId="10" borderId="3" xfId="0" applyNumberFormat="1" applyFont="1" applyFill="1" applyBorder="1" applyAlignment="1">
      <alignment vertical="center" readingOrder="2"/>
    </xf>
    <xf numFmtId="0" fontId="70" fillId="0" borderId="0" xfId="0" applyFont="1" applyFill="1" applyAlignment="1">
      <alignment vertical="center" readingOrder="2"/>
    </xf>
    <xf numFmtId="3" fontId="71" fillId="0" borderId="0" xfId="0" applyNumberFormat="1" applyFont="1" applyFill="1" applyAlignment="1">
      <alignment vertical="center" readingOrder="2"/>
    </xf>
    <xf numFmtId="0" fontId="72" fillId="10" borderId="1" xfId="0" applyFont="1" applyFill="1" applyBorder="1" applyAlignment="1">
      <alignment horizontal="center" vertical="center" readingOrder="2"/>
    </xf>
    <xf numFmtId="3" fontId="72" fillId="10" borderId="1" xfId="0" applyNumberFormat="1" applyFont="1" applyFill="1" applyBorder="1" applyAlignment="1">
      <alignment horizontal="right" vertical="center" readingOrder="2"/>
    </xf>
    <xf numFmtId="3" fontId="72" fillId="10" borderId="1" xfId="0" applyNumberFormat="1" applyFont="1" applyFill="1" applyBorder="1" applyAlignment="1">
      <alignment horizontal="center" vertical="center" readingOrder="2"/>
    </xf>
    <xf numFmtId="3" fontId="72" fillId="10" borderId="1" xfId="0" applyNumberFormat="1" applyFont="1" applyFill="1" applyBorder="1" applyAlignment="1">
      <alignment horizontal="center" vertical="center" wrapText="1"/>
    </xf>
    <xf numFmtId="2" fontId="72" fillId="10" borderId="1" xfId="0" applyNumberFormat="1" applyFont="1" applyFill="1" applyBorder="1" applyAlignment="1">
      <alignment horizontal="center" vertical="center" wrapText="1" readingOrder="1"/>
    </xf>
    <xf numFmtId="2" fontId="72" fillId="10" borderId="1" xfId="0" applyNumberFormat="1" applyFont="1" applyFill="1" applyBorder="1" applyAlignment="1">
      <alignment horizontal="center" vertical="center" readingOrder="1"/>
    </xf>
    <xf numFmtId="3" fontId="72" fillId="10" borderId="1" xfId="0" applyNumberFormat="1" applyFont="1" applyFill="1" applyBorder="1" applyAlignment="1">
      <alignment horizontal="center" vertical="center" wrapText="1" readingOrder="2"/>
    </xf>
    <xf numFmtId="0" fontId="70" fillId="0" borderId="0" xfId="0" applyFont="1" applyFill="1" applyAlignment="1">
      <alignment horizontal="center" vertical="center" readingOrder="2"/>
    </xf>
    <xf numFmtId="0" fontId="73" fillId="0" borderId="0" xfId="0" applyFont="1" applyFill="1" applyAlignment="1">
      <alignment horizontal="center" vertical="center" readingOrder="2"/>
    </xf>
    <xf numFmtId="0" fontId="70" fillId="2" borderId="0" xfId="0" applyFont="1" applyFill="1" applyAlignment="1">
      <alignment vertical="center" readingOrder="2"/>
    </xf>
    <xf numFmtId="1" fontId="72" fillId="10" borderId="1" xfId="0" applyNumberFormat="1" applyFont="1" applyFill="1" applyBorder="1" applyAlignment="1">
      <alignment horizontal="center" vertical="center" readingOrder="2"/>
    </xf>
    <xf numFmtId="3" fontId="72" fillId="10" borderId="1" xfId="0" applyNumberFormat="1" applyFont="1" applyFill="1" applyBorder="1" applyAlignment="1">
      <alignment horizontal="center" vertical="center"/>
    </xf>
    <xf numFmtId="2" fontId="72" fillId="10" borderId="1" xfId="0" applyNumberFormat="1" applyFont="1" applyFill="1" applyBorder="1" applyAlignment="1">
      <alignment horizontal="center" vertical="center"/>
    </xf>
    <xf numFmtId="2" fontId="72" fillId="10" borderId="1" xfId="0" applyNumberFormat="1" applyFont="1" applyFill="1" applyBorder="1" applyAlignment="1">
      <alignment horizontal="center" vertical="center" readingOrder="2"/>
    </xf>
    <xf numFmtId="3" fontId="72" fillId="10" borderId="1" xfId="0" applyNumberFormat="1" applyFont="1" applyFill="1" applyBorder="1" applyAlignment="1">
      <alignment horizontal="center" vertical="center" wrapText="1" readingOrder="1"/>
    </xf>
    <xf numFmtId="3" fontId="29" fillId="0" borderId="3" xfId="0" applyNumberFormat="1" applyFont="1" applyFill="1" applyBorder="1" applyAlignment="1">
      <alignment horizontal="right" vertical="center" readingOrder="2"/>
    </xf>
    <xf numFmtId="3" fontId="29" fillId="11" borderId="3" xfId="0" applyNumberFormat="1" applyFont="1" applyFill="1" applyBorder="1" applyAlignment="1">
      <alignment horizontal="right" vertical="center" readingOrder="2"/>
    </xf>
    <xf numFmtId="0" fontId="29" fillId="11" borderId="1" xfId="0" applyNumberFormat="1" applyFont="1" applyFill="1" applyBorder="1" applyAlignment="1">
      <alignment horizontal="right" vertical="center" readingOrder="2"/>
    </xf>
    <xf numFmtId="0" fontId="29" fillId="0" borderId="3" xfId="0" applyNumberFormat="1" applyFont="1" applyFill="1" applyBorder="1" applyAlignment="1">
      <alignment horizontal="right" vertical="center" readingOrder="2"/>
    </xf>
    <xf numFmtId="3" fontId="30" fillId="10" borderId="1" xfId="0" applyNumberFormat="1" applyFont="1" applyFill="1" applyBorder="1" applyAlignment="1">
      <alignment vertical="center" readingOrder="2"/>
    </xf>
    <xf numFmtId="3" fontId="29" fillId="11" borderId="1" xfId="0" applyNumberFormat="1" applyFont="1" applyFill="1" applyBorder="1" applyAlignment="1">
      <alignment vertical="center" readingOrder="2"/>
    </xf>
    <xf numFmtId="0" fontId="33" fillId="0" borderId="1" xfId="0" applyFont="1" applyFill="1" applyBorder="1" applyAlignment="1">
      <alignment horizontal="center" vertical="center" readingOrder="2"/>
    </xf>
    <xf numFmtId="0" fontId="33" fillId="11" borderId="1" xfId="0" applyFont="1" applyFill="1" applyBorder="1" applyAlignment="1">
      <alignment horizontal="center" vertical="center" wrapText="1" readingOrder="2"/>
    </xf>
    <xf numFmtId="0" fontId="33" fillId="0" borderId="3" xfId="0" applyFont="1" applyFill="1" applyBorder="1" applyAlignment="1">
      <alignment horizontal="center" vertical="center" readingOrder="2"/>
    </xf>
    <xf numFmtId="0" fontId="33" fillId="11" borderId="3" xfId="0" applyFont="1" applyFill="1" applyBorder="1" applyAlignment="1">
      <alignment horizontal="center" vertical="center" readingOrder="2"/>
    </xf>
    <xf numFmtId="0" fontId="34" fillId="10" borderId="3" xfId="0" applyNumberFormat="1" applyFont="1" applyFill="1" applyBorder="1" applyAlignment="1">
      <alignment horizontal="center" vertical="center" readingOrder="2"/>
    </xf>
    <xf numFmtId="0" fontId="74" fillId="11" borderId="1" xfId="0" applyFont="1" applyFill="1" applyBorder="1" applyAlignment="1">
      <alignment horizontal="center" vertical="center" wrapText="1" readingOrder="2"/>
    </xf>
    <xf numFmtId="0" fontId="74" fillId="0" borderId="1" xfId="0" applyFont="1" applyFill="1" applyBorder="1" applyAlignment="1">
      <alignment horizontal="center" vertical="center" wrapText="1" readingOrder="2"/>
    </xf>
    <xf numFmtId="0" fontId="74" fillId="0" borderId="8" xfId="0" applyFont="1" applyFill="1" applyBorder="1" applyAlignment="1">
      <alignment horizontal="center" vertical="center" wrapText="1" readingOrder="2"/>
    </xf>
    <xf numFmtId="0" fontId="74" fillId="11" borderId="8" xfId="0" applyFont="1" applyFill="1" applyBorder="1" applyAlignment="1">
      <alignment horizontal="center" vertical="center" wrapText="1" readingOrder="2"/>
    </xf>
    <xf numFmtId="0" fontId="23" fillId="10" borderId="1" xfId="0" applyNumberFormat="1" applyFont="1" applyFill="1" applyBorder="1" applyAlignment="1">
      <alignment horizontal="center" vertical="center" readingOrder="2"/>
    </xf>
    <xf numFmtId="0" fontId="74" fillId="11" borderId="1" xfId="0" applyNumberFormat="1" applyFont="1" applyFill="1" applyBorder="1" applyAlignment="1">
      <alignment horizontal="center" vertical="center" readingOrder="2"/>
    </xf>
    <xf numFmtId="0" fontId="74" fillId="0" borderId="1" xfId="0" applyNumberFormat="1" applyFont="1" applyFill="1" applyBorder="1" applyAlignment="1">
      <alignment horizontal="center" vertical="center" readingOrder="2"/>
    </xf>
    <xf numFmtId="0" fontId="23" fillId="10" borderId="1" xfId="0" applyFont="1" applyFill="1" applyBorder="1" applyAlignment="1">
      <alignment horizontal="center" vertical="center" readingOrder="2"/>
    </xf>
    <xf numFmtId="3" fontId="0" fillId="0" borderId="0" xfId="0" applyNumberFormat="1"/>
    <xf numFmtId="0" fontId="0" fillId="0" borderId="7" xfId="0" applyFill="1" applyBorder="1" applyAlignment="1">
      <alignment horizontal="center"/>
    </xf>
    <xf numFmtId="0" fontId="3" fillId="2" borderId="0" xfId="2" applyFont="1" applyFill="1" applyBorder="1" applyAlignment="1"/>
    <xf numFmtId="0" fontId="0" fillId="2" borderId="0" xfId="0" applyFill="1"/>
    <xf numFmtId="0" fontId="11" fillId="0" borderId="0" xfId="0" applyFont="1"/>
    <xf numFmtId="9" fontId="0" fillId="0" borderId="0" xfId="0" applyNumberFormat="1"/>
    <xf numFmtId="0" fontId="3" fillId="2" borderId="0" xfId="2" applyFont="1" applyFill="1" applyBorder="1"/>
    <xf numFmtId="0" fontId="3" fillId="2" borderId="0" xfId="2" applyFont="1" applyFill="1" applyBorder="1" applyAlignment="1">
      <alignment horizontal="center"/>
    </xf>
    <xf numFmtId="0" fontId="0" fillId="0" borderId="0" xfId="0" applyFill="1" applyAlignment="1">
      <alignment horizontal="center"/>
    </xf>
    <xf numFmtId="0" fontId="0" fillId="14" borderId="0" xfId="0" applyFill="1"/>
    <xf numFmtId="0" fontId="61" fillId="7" borderId="0" xfId="0" applyFont="1" applyFill="1"/>
    <xf numFmtId="0" fontId="59" fillId="7" borderId="22" xfId="2" applyFont="1" applyFill="1" applyBorder="1"/>
    <xf numFmtId="0" fontId="79" fillId="7" borderId="0" xfId="0" applyFont="1" applyFill="1"/>
    <xf numFmtId="0" fontId="58" fillId="7" borderId="17" xfId="2" applyFont="1" applyFill="1" applyBorder="1" applyAlignment="1">
      <alignment vertical="center"/>
    </xf>
    <xf numFmtId="0" fontId="58" fillId="7" borderId="13" xfId="2" applyFont="1" applyFill="1" applyBorder="1" applyAlignment="1">
      <alignment vertical="center"/>
    </xf>
    <xf numFmtId="0" fontId="79" fillId="0" borderId="7" xfId="0" applyFont="1" applyFill="1" applyBorder="1" applyAlignment="1">
      <alignment horizontal="center"/>
    </xf>
    <xf numFmtId="0" fontId="79" fillId="0" borderId="0" xfId="0" applyFont="1" applyFill="1"/>
    <xf numFmtId="0" fontId="61" fillId="0" borderId="7" xfId="0" applyFont="1" applyFill="1" applyBorder="1" applyAlignment="1">
      <alignment horizontal="center"/>
    </xf>
    <xf numFmtId="0" fontId="61" fillId="0" borderId="0" xfId="0" applyFont="1" applyFill="1"/>
    <xf numFmtId="0" fontId="11" fillId="0" borderId="0" xfId="0" applyFont="1" applyFill="1" applyAlignment="1">
      <alignment horizontal="center"/>
    </xf>
    <xf numFmtId="0" fontId="11" fillId="0" borderId="0" xfId="0" applyFont="1" applyFill="1"/>
    <xf numFmtId="3" fontId="58" fillId="7" borderId="22" xfId="2" applyNumberFormat="1" applyFont="1" applyFill="1" applyBorder="1" applyAlignment="1">
      <alignment horizontal="center" vertical="center"/>
    </xf>
    <xf numFmtId="9" fontId="60" fillId="7" borderId="22" xfId="2" applyNumberFormat="1" applyFont="1" applyFill="1" applyBorder="1" applyAlignment="1">
      <alignment horizontal="center" vertical="center"/>
    </xf>
    <xf numFmtId="0" fontId="60" fillId="7" borderId="22" xfId="2" applyFont="1" applyFill="1" applyBorder="1" applyAlignment="1">
      <alignment horizontal="center"/>
    </xf>
    <xf numFmtId="0" fontId="60" fillId="7" borderId="23" xfId="2" applyFont="1" applyFill="1" applyBorder="1" applyAlignment="1">
      <alignment horizontal="center"/>
    </xf>
    <xf numFmtId="0" fontId="56" fillId="14" borderId="17" xfId="2" applyFont="1" applyFill="1" applyBorder="1" applyAlignment="1">
      <alignment horizontal="center"/>
    </xf>
    <xf numFmtId="0" fontId="56" fillId="0" borderId="17" xfId="2" applyFont="1" applyFill="1" applyBorder="1" applyAlignment="1">
      <alignment horizontal="center"/>
    </xf>
    <xf numFmtId="0" fontId="81" fillId="0" borderId="0" xfId="0" applyFont="1" applyAlignment="1">
      <alignment vertical="top"/>
    </xf>
    <xf numFmtId="9" fontId="82" fillId="0" borderId="0" xfId="0" applyNumberFormat="1" applyFont="1" applyAlignment="1">
      <alignment horizontal="right" readingOrder="2"/>
    </xf>
    <xf numFmtId="3" fontId="82" fillId="0" borderId="0" xfId="0" applyNumberFormat="1" applyFont="1" applyAlignment="1">
      <alignment horizontal="right" readingOrder="2"/>
    </xf>
    <xf numFmtId="0" fontId="82" fillId="0" borderId="0" xfId="0" applyFont="1"/>
    <xf numFmtId="0" fontId="80" fillId="7" borderId="10" xfId="2" applyFont="1" applyFill="1" applyBorder="1" applyAlignment="1">
      <alignment vertical="center"/>
    </xf>
    <xf numFmtId="0" fontId="83" fillId="7" borderId="10" xfId="2" applyFont="1" applyFill="1" applyBorder="1" applyAlignment="1"/>
    <xf numFmtId="0" fontId="80" fillId="7" borderId="13" xfId="2" applyFont="1" applyFill="1" applyBorder="1" applyAlignment="1">
      <alignment horizontal="center" vertical="center"/>
    </xf>
    <xf numFmtId="0" fontId="80" fillId="7" borderId="13" xfId="2" applyFont="1" applyFill="1" applyBorder="1" applyAlignment="1">
      <alignment horizontal="center" vertical="center" wrapText="1"/>
    </xf>
    <xf numFmtId="9" fontId="80" fillId="7" borderId="13" xfId="2" applyNumberFormat="1" applyFont="1" applyFill="1" applyBorder="1" applyAlignment="1">
      <alignment horizontal="center" vertical="center" wrapText="1"/>
    </xf>
    <xf numFmtId="3" fontId="80" fillId="7" borderId="13" xfId="2" applyNumberFormat="1" applyFont="1" applyFill="1" applyBorder="1" applyAlignment="1">
      <alignment horizontal="center" vertical="center" wrapText="1"/>
    </xf>
    <xf numFmtId="9" fontId="80" fillId="7" borderId="18" xfId="2" applyNumberFormat="1" applyFont="1" applyFill="1" applyBorder="1" applyAlignment="1">
      <alignment horizontal="center" vertical="center" wrapText="1"/>
    </xf>
    <xf numFmtId="0" fontId="69" fillId="8" borderId="5" xfId="0" applyFont="1" applyFill="1" applyBorder="1" applyAlignment="1">
      <alignment horizontal="center" vertical="center" readingOrder="2"/>
    </xf>
    <xf numFmtId="0" fontId="69" fillId="8" borderId="31" xfId="0" applyFont="1" applyFill="1" applyBorder="1" applyAlignment="1">
      <alignment horizontal="center" vertical="center" readingOrder="2"/>
    </xf>
    <xf numFmtId="0" fontId="69" fillId="8" borderId="6" xfId="0" applyFont="1" applyFill="1" applyBorder="1" applyAlignment="1">
      <alignment horizontal="center" vertical="center" readingOrder="2"/>
    </xf>
    <xf numFmtId="0" fontId="39" fillId="0" borderId="32" xfId="0" applyFont="1" applyBorder="1" applyAlignment="1">
      <alignment horizontal="right" vertical="center" readingOrder="2"/>
    </xf>
    <xf numFmtId="0" fontId="34" fillId="10" borderId="5" xfId="0" applyNumberFormat="1" applyFont="1" applyFill="1" applyBorder="1" applyAlignment="1">
      <alignment horizontal="center" vertical="center" wrapText="1" readingOrder="2"/>
    </xf>
    <xf numFmtId="0" fontId="34" fillId="10" borderId="6" xfId="0" applyNumberFormat="1" applyFont="1" applyFill="1" applyBorder="1" applyAlignment="1">
      <alignment horizontal="center" vertical="center" wrapText="1" readingOrder="2"/>
    </xf>
    <xf numFmtId="0" fontId="72" fillId="10" borderId="5" xfId="0" applyNumberFormat="1" applyFont="1" applyFill="1" applyBorder="1" applyAlignment="1">
      <alignment horizontal="center" vertical="center" wrapText="1" readingOrder="2"/>
    </xf>
    <xf numFmtId="0" fontId="72" fillId="10" borderId="6" xfId="0" applyNumberFormat="1" applyFont="1" applyFill="1" applyBorder="1" applyAlignment="1">
      <alignment horizontal="center" vertical="center" wrapText="1" readingOrder="2"/>
    </xf>
    <xf numFmtId="0" fontId="32" fillId="10" borderId="4" xfId="0" applyNumberFormat="1" applyFont="1" applyFill="1" applyBorder="1" applyAlignment="1">
      <alignment horizontal="center" vertical="center" wrapText="1" readingOrder="2"/>
    </xf>
    <xf numFmtId="0" fontId="32" fillId="10" borderId="2" xfId="0" applyNumberFormat="1" applyFont="1" applyFill="1" applyBorder="1" applyAlignment="1">
      <alignment horizontal="center" vertical="center" wrapText="1" readingOrder="2"/>
    </xf>
    <xf numFmtId="0" fontId="72" fillId="10" borderId="5" xfId="0" applyFont="1" applyFill="1" applyBorder="1" applyAlignment="1">
      <alignment horizontal="center" vertical="center" readingOrder="2"/>
    </xf>
    <xf numFmtId="0" fontId="72" fillId="10" borderId="6" xfId="0" applyFont="1" applyFill="1" applyBorder="1" applyAlignment="1">
      <alignment horizontal="center" vertical="center" readingOrder="2"/>
    </xf>
    <xf numFmtId="0" fontId="32" fillId="10" borderId="5" xfId="0" applyNumberFormat="1" applyFont="1" applyFill="1" applyBorder="1" applyAlignment="1">
      <alignment horizontal="center" vertical="center" wrapText="1" readingOrder="2"/>
    </xf>
    <xf numFmtId="0" fontId="32" fillId="10" borderId="6" xfId="0" applyNumberFormat="1" applyFont="1" applyFill="1" applyBorder="1" applyAlignment="1">
      <alignment horizontal="center" vertical="center" wrapText="1" readingOrder="2"/>
    </xf>
    <xf numFmtId="0" fontId="32" fillId="10" borderId="5" xfId="0" applyNumberFormat="1" applyFont="1" applyFill="1" applyBorder="1" applyAlignment="1">
      <alignment horizontal="center" vertical="center" readingOrder="2"/>
    </xf>
    <xf numFmtId="0" fontId="32" fillId="10" borderId="6" xfId="0" applyNumberFormat="1" applyFont="1" applyFill="1" applyBorder="1" applyAlignment="1">
      <alignment horizontal="center" vertical="center" readingOrder="2"/>
    </xf>
    <xf numFmtId="0" fontId="43" fillId="9" borderId="42" xfId="0" applyFont="1" applyFill="1" applyBorder="1" applyAlignment="1">
      <alignment horizontal="center" vertical="center"/>
    </xf>
    <xf numFmtId="0" fontId="43" fillId="9" borderId="11" xfId="0" applyFont="1" applyFill="1" applyBorder="1" applyAlignment="1">
      <alignment horizontal="center" vertical="center"/>
    </xf>
    <xf numFmtId="0" fontId="43" fillId="9" borderId="12" xfId="0" applyFont="1" applyFill="1" applyBorder="1" applyAlignment="1">
      <alignment horizontal="center" vertical="center"/>
    </xf>
    <xf numFmtId="2" fontId="45" fillId="13" borderId="27" xfId="0" applyNumberFormat="1" applyFont="1" applyFill="1" applyBorder="1" applyAlignment="1">
      <alignment horizontal="center" vertical="center"/>
    </xf>
    <xf numFmtId="2" fontId="45" fillId="13" borderId="48" xfId="0" applyNumberFormat="1" applyFont="1" applyFill="1" applyBorder="1" applyAlignment="1">
      <alignment horizontal="center" vertical="center"/>
    </xf>
    <xf numFmtId="2" fontId="45" fillId="13" borderId="28" xfId="0" applyNumberFormat="1" applyFont="1" applyFill="1" applyBorder="1" applyAlignment="1">
      <alignment horizontal="center" vertical="center"/>
    </xf>
    <xf numFmtId="2" fontId="45" fillId="13" borderId="34" xfId="0" applyNumberFormat="1" applyFont="1" applyFill="1" applyBorder="1" applyAlignment="1">
      <alignment horizontal="center" vertical="center"/>
    </xf>
    <xf numFmtId="2" fontId="45" fillId="13" borderId="45" xfId="0" applyNumberFormat="1" applyFont="1" applyFill="1" applyBorder="1" applyAlignment="1">
      <alignment horizontal="center" vertical="center"/>
    </xf>
    <xf numFmtId="2" fontId="45" fillId="13" borderId="37" xfId="0" applyNumberFormat="1" applyFont="1" applyFill="1" applyBorder="1" applyAlignment="1">
      <alignment horizontal="center" vertical="center"/>
    </xf>
    <xf numFmtId="2" fontId="45" fillId="13" borderId="49" xfId="0" applyNumberFormat="1" applyFont="1" applyFill="1" applyBorder="1" applyAlignment="1">
      <alignment horizontal="center" vertical="center"/>
    </xf>
    <xf numFmtId="2" fontId="45" fillId="13" borderId="7" xfId="0" applyNumberFormat="1" applyFont="1" applyFill="1" applyBorder="1" applyAlignment="1">
      <alignment horizontal="center" vertical="center"/>
    </xf>
    <xf numFmtId="2" fontId="45" fillId="13" borderId="47" xfId="0" applyNumberFormat="1" applyFont="1" applyFill="1" applyBorder="1" applyAlignment="1">
      <alignment horizontal="center" vertical="center"/>
    </xf>
    <xf numFmtId="0" fontId="66" fillId="13" borderId="19" xfId="0" applyFont="1" applyFill="1" applyBorder="1" applyAlignment="1">
      <alignment horizontal="center" vertical="center" readingOrder="2"/>
    </xf>
    <xf numFmtId="0" fontId="66" fillId="13" borderId="16" xfId="0" applyFont="1" applyFill="1" applyBorder="1" applyAlignment="1">
      <alignment horizontal="center" vertical="center" readingOrder="2"/>
    </xf>
    <xf numFmtId="0" fontId="64" fillId="13" borderId="19" xfId="0" applyFont="1" applyFill="1" applyBorder="1" applyAlignment="1">
      <alignment horizontal="center" vertical="center"/>
    </xf>
    <xf numFmtId="0" fontId="64" fillId="13" borderId="16" xfId="0" applyFont="1" applyFill="1" applyBorder="1" applyAlignment="1">
      <alignment horizontal="center" vertical="center"/>
    </xf>
    <xf numFmtId="0" fontId="46" fillId="13" borderId="34" xfId="0" applyFont="1" applyFill="1" applyBorder="1" applyAlignment="1">
      <alignment horizontal="center" vertical="center"/>
    </xf>
    <xf numFmtId="0" fontId="46" fillId="13" borderId="45" xfId="0" applyFont="1" applyFill="1" applyBorder="1" applyAlignment="1">
      <alignment horizontal="center" vertical="center"/>
    </xf>
    <xf numFmtId="0" fontId="45" fillId="13" borderId="34" xfId="0" applyFont="1" applyFill="1" applyBorder="1" applyAlignment="1">
      <alignment horizontal="center" vertical="center"/>
    </xf>
    <xf numFmtId="0" fontId="45" fillId="13" borderId="45" xfId="0" applyFont="1" applyFill="1" applyBorder="1" applyAlignment="1">
      <alignment horizontal="center" vertical="center"/>
    </xf>
    <xf numFmtId="0" fontId="45" fillId="13" borderId="37" xfId="0" applyFont="1" applyFill="1" applyBorder="1" applyAlignment="1">
      <alignment horizontal="center" vertical="center"/>
    </xf>
    <xf numFmtId="0" fontId="19" fillId="13" borderId="33" xfId="0" applyFont="1" applyFill="1" applyBorder="1" applyAlignment="1">
      <alignment horizontal="center" vertical="center" readingOrder="2"/>
    </xf>
    <xf numFmtId="0" fontId="19" fillId="13" borderId="44" xfId="0" applyFont="1" applyFill="1" applyBorder="1" applyAlignment="1">
      <alignment horizontal="center" vertical="center" readingOrder="2"/>
    </xf>
    <xf numFmtId="0" fontId="19" fillId="13" borderId="36" xfId="0" applyFont="1" applyFill="1" applyBorder="1" applyAlignment="1">
      <alignment horizontal="center" vertical="center" readingOrder="2"/>
    </xf>
    <xf numFmtId="2" fontId="45" fillId="13" borderId="35" xfId="0" applyNumberFormat="1" applyFont="1" applyFill="1" applyBorder="1" applyAlignment="1">
      <alignment horizontal="center" vertical="center"/>
    </xf>
    <xf numFmtId="2" fontId="45" fillId="13" borderId="46" xfId="0" applyNumberFormat="1" applyFont="1" applyFill="1" applyBorder="1" applyAlignment="1">
      <alignment horizontal="center" vertical="center"/>
    </xf>
    <xf numFmtId="2" fontId="45" fillId="13" borderId="38" xfId="0" applyNumberFormat="1" applyFont="1" applyFill="1" applyBorder="1" applyAlignment="1">
      <alignment horizontal="center" vertical="center"/>
    </xf>
    <xf numFmtId="0" fontId="47" fillId="0" borderId="40" xfId="0" applyFont="1" applyBorder="1" applyAlignment="1">
      <alignment horizontal="right" vertical="center" wrapText="1" readingOrder="2"/>
    </xf>
    <xf numFmtId="0" fontId="47" fillId="0" borderId="41" xfId="0" applyFont="1" applyBorder="1" applyAlignment="1">
      <alignment horizontal="right" vertical="center" wrapText="1" readingOrder="2"/>
    </xf>
    <xf numFmtId="0" fontId="47" fillId="0" borderId="21" xfId="0" applyFont="1" applyBorder="1" applyAlignment="1">
      <alignment horizontal="right" vertical="center" wrapText="1" readingOrder="2"/>
    </xf>
    <xf numFmtId="2" fontId="45" fillId="13" borderId="15" xfId="0" applyNumberFormat="1" applyFont="1" applyFill="1" applyBorder="1" applyAlignment="1">
      <alignment horizontal="center" vertical="center"/>
    </xf>
    <xf numFmtId="2" fontId="45" fillId="13" borderId="43" xfId="0" applyNumberFormat="1" applyFont="1" applyFill="1" applyBorder="1" applyAlignment="1">
      <alignment horizontal="center" vertical="center"/>
    </xf>
    <xf numFmtId="2" fontId="45" fillId="13" borderId="16" xfId="0" applyNumberFormat="1" applyFont="1" applyFill="1" applyBorder="1" applyAlignment="1">
      <alignment horizontal="center" vertical="center"/>
    </xf>
    <xf numFmtId="0" fontId="47" fillId="0" borderId="14" xfId="0" applyFont="1" applyBorder="1" applyAlignment="1">
      <alignment horizontal="right" vertical="center" readingOrder="2"/>
    </xf>
    <xf numFmtId="0" fontId="47" fillId="0" borderId="15" xfId="0" applyFont="1" applyBorder="1" applyAlignment="1">
      <alignment horizontal="right" vertical="center" readingOrder="2"/>
    </xf>
    <xf numFmtId="0" fontId="47" fillId="0" borderId="16" xfId="0" applyFont="1" applyBorder="1" applyAlignment="1">
      <alignment horizontal="right" vertical="center" readingOrder="2"/>
    </xf>
    <xf numFmtId="0" fontId="64" fillId="13" borderId="20" xfId="0" applyFont="1" applyFill="1" applyBorder="1" applyAlignment="1">
      <alignment horizontal="center" vertical="center"/>
    </xf>
    <xf numFmtId="0" fontId="62" fillId="13" borderId="19" xfId="2" applyFont="1" applyFill="1" applyBorder="1" applyAlignment="1">
      <alignment horizontal="center" vertical="center"/>
    </xf>
    <xf numFmtId="0" fontId="62" fillId="13" borderId="16" xfId="2" applyFont="1" applyFill="1" applyBorder="1" applyAlignment="1">
      <alignment horizontal="center" vertical="center"/>
    </xf>
    <xf numFmtId="0" fontId="67" fillId="4" borderId="5" xfId="1" applyFont="1" applyFill="1" applyBorder="1" applyAlignment="1">
      <alignment horizontal="center" vertical="center"/>
    </xf>
    <xf numFmtId="0" fontId="67" fillId="4" borderId="31" xfId="1" applyFont="1" applyFill="1" applyBorder="1" applyAlignment="1">
      <alignment horizontal="center" vertical="center"/>
    </xf>
    <xf numFmtId="0" fontId="67" fillId="4" borderId="6" xfId="1" applyFont="1" applyFill="1" applyBorder="1" applyAlignment="1">
      <alignment horizontal="center" vertical="center"/>
    </xf>
    <xf numFmtId="0" fontId="56" fillId="0" borderId="0" xfId="0" applyFont="1" applyBorder="1" applyAlignment="1">
      <alignment horizontal="right" readingOrder="2"/>
    </xf>
    <xf numFmtId="0" fontId="63" fillId="13" borderId="19" xfId="2" applyFont="1" applyFill="1" applyBorder="1" applyAlignment="1">
      <alignment horizontal="center" vertical="center"/>
    </xf>
    <xf numFmtId="0" fontId="63" fillId="13" borderId="16" xfId="2" applyFont="1" applyFill="1" applyBorder="1" applyAlignment="1">
      <alignment horizontal="center" vertical="center"/>
    </xf>
    <xf numFmtId="0" fontId="3" fillId="5" borderId="9" xfId="0" applyFont="1" applyFill="1" applyBorder="1" applyAlignment="1">
      <alignment horizontal="center" vertical="center"/>
    </xf>
    <xf numFmtId="0" fontId="3" fillId="5" borderId="17" xfId="0" applyFont="1" applyFill="1" applyBorder="1" applyAlignment="1">
      <alignment horizontal="center" vertical="center"/>
    </xf>
    <xf numFmtId="0" fontId="8" fillId="5" borderId="10" xfId="2" applyFont="1" applyFill="1" applyBorder="1" applyAlignment="1">
      <alignment horizontal="center" vertical="center"/>
    </xf>
    <xf numFmtId="0" fontId="8" fillId="5" borderId="13" xfId="2" applyFont="1" applyFill="1" applyBorder="1" applyAlignment="1">
      <alignment horizontal="center" vertical="center"/>
    </xf>
    <xf numFmtId="0" fontId="9" fillId="5" borderId="24" xfId="2" applyFont="1" applyFill="1" applyBorder="1" applyAlignment="1">
      <alignment horizontal="center" vertical="center"/>
    </xf>
    <xf numFmtId="0" fontId="9" fillId="5" borderId="11" xfId="2" applyFont="1" applyFill="1" applyBorder="1" applyAlignment="1">
      <alignment horizontal="center" vertical="center"/>
    </xf>
    <xf numFmtId="0" fontId="9" fillId="5" borderId="25" xfId="2" applyFont="1" applyFill="1" applyBorder="1" applyAlignment="1">
      <alignment horizontal="center" vertical="center"/>
    </xf>
    <xf numFmtId="0" fontId="9" fillId="5" borderId="12" xfId="2" applyFont="1" applyFill="1" applyBorder="1" applyAlignment="1">
      <alignment horizontal="center" vertical="center"/>
    </xf>
    <xf numFmtId="0" fontId="9" fillId="5" borderId="13" xfId="2" applyFont="1" applyFill="1" applyBorder="1" applyAlignment="1">
      <alignment horizontal="center" vertical="center"/>
    </xf>
    <xf numFmtId="0" fontId="9" fillId="5" borderId="14" xfId="2" applyFont="1" applyFill="1" applyBorder="1" applyAlignment="1">
      <alignment horizontal="center" vertical="center"/>
    </xf>
    <xf numFmtId="0" fontId="9" fillId="5" borderId="15" xfId="2" applyFont="1" applyFill="1" applyBorder="1" applyAlignment="1">
      <alignment horizontal="center" vertical="center"/>
    </xf>
    <xf numFmtId="0" fontId="9" fillId="5" borderId="16" xfId="2" applyFont="1" applyFill="1" applyBorder="1" applyAlignment="1">
      <alignment horizontal="center" vertical="center"/>
    </xf>
    <xf numFmtId="0" fontId="9" fillId="5" borderId="26" xfId="2" applyFont="1" applyFill="1" applyBorder="1" applyAlignment="1">
      <alignment horizontal="center" vertical="center"/>
    </xf>
    <xf numFmtId="0" fontId="68" fillId="13" borderId="20" xfId="2" applyFont="1" applyFill="1" applyBorder="1" applyAlignment="1">
      <alignment horizontal="center" vertical="center"/>
    </xf>
    <xf numFmtId="0" fontId="68" fillId="13" borderId="28" xfId="2" applyFont="1" applyFill="1" applyBorder="1" applyAlignment="1">
      <alignment horizontal="center" vertical="center"/>
    </xf>
    <xf numFmtId="0" fontId="63" fillId="13" borderId="29" xfId="2" applyFont="1" applyFill="1" applyBorder="1" applyAlignment="1">
      <alignment horizontal="center" vertical="center"/>
    </xf>
    <xf numFmtId="0" fontId="63" fillId="13" borderId="21" xfId="2" applyFont="1" applyFill="1" applyBorder="1" applyAlignment="1">
      <alignment horizontal="center" vertical="center"/>
    </xf>
    <xf numFmtId="0" fontId="80" fillId="7" borderId="10" xfId="2" applyFont="1" applyFill="1" applyBorder="1" applyAlignment="1">
      <alignment horizontal="center" vertical="center"/>
    </xf>
    <xf numFmtId="0" fontId="80" fillId="7" borderId="30" xfId="2" applyFont="1" applyFill="1" applyBorder="1" applyAlignment="1">
      <alignment horizontal="center" vertical="center"/>
    </xf>
    <xf numFmtId="0" fontId="82" fillId="0" borderId="0" xfId="0" applyFont="1" applyBorder="1" applyAlignment="1">
      <alignment horizontal="right" vertical="center" wrapText="1" readingOrder="2"/>
    </xf>
    <xf numFmtId="0" fontId="82" fillId="0" borderId="0" xfId="0" applyFont="1" applyAlignment="1">
      <alignment horizontal="right" vertical="top" wrapText="1" readingOrder="2"/>
    </xf>
    <xf numFmtId="0" fontId="78" fillId="7" borderId="19" xfId="2" applyFont="1" applyFill="1" applyBorder="1" applyAlignment="1">
      <alignment horizontal="center" vertical="center"/>
    </xf>
    <xf numFmtId="0" fontId="78" fillId="7" borderId="16" xfId="2" applyFont="1" applyFill="1" applyBorder="1" applyAlignment="1">
      <alignment horizontal="center" vertical="center"/>
    </xf>
    <xf numFmtId="0" fontId="58" fillId="7" borderId="19" xfId="2" applyFont="1" applyFill="1" applyBorder="1" applyAlignment="1">
      <alignment horizontal="center" vertical="center"/>
    </xf>
    <xf numFmtId="0" fontId="58" fillId="7" borderId="16" xfId="2" applyFont="1" applyFill="1" applyBorder="1" applyAlignment="1">
      <alignment horizontal="center" vertical="center"/>
    </xf>
    <xf numFmtId="0" fontId="81" fillId="0" borderId="0" xfId="0" applyFont="1" applyAlignment="1">
      <alignment horizontal="left" vertical="top" readingOrder="2"/>
    </xf>
    <xf numFmtId="0" fontId="77" fillId="7" borderId="9" xfId="2" applyFont="1" applyFill="1" applyBorder="1" applyAlignment="1">
      <alignment horizontal="center" vertical="center"/>
    </xf>
    <xf numFmtId="0" fontId="77" fillId="7" borderId="17" xfId="2" applyFont="1" applyFill="1" applyBorder="1" applyAlignment="1">
      <alignment horizontal="center" vertical="center"/>
    </xf>
    <xf numFmtId="0" fontId="80" fillId="7" borderId="13" xfId="2" applyFont="1" applyFill="1" applyBorder="1" applyAlignment="1">
      <alignment horizontal="center" vertical="center"/>
    </xf>
    <xf numFmtId="0" fontId="76" fillId="6" borderId="5" xfId="0" applyFont="1" applyFill="1" applyBorder="1" applyAlignment="1">
      <alignment horizontal="center"/>
    </xf>
    <xf numFmtId="0" fontId="76" fillId="6" borderId="31" xfId="0" applyFont="1" applyFill="1" applyBorder="1" applyAlignment="1">
      <alignment horizontal="center"/>
    </xf>
    <xf numFmtId="0" fontId="76" fillId="6" borderId="6" xfId="0" applyFont="1" applyFill="1" applyBorder="1" applyAlignment="1">
      <alignment horizontal="center"/>
    </xf>
    <xf numFmtId="0" fontId="75" fillId="0" borderId="0" xfId="0" applyFont="1" applyAlignment="1">
      <alignment horizontal="right" readingOrder="2"/>
    </xf>
    <xf numFmtId="0" fontId="58" fillId="7" borderId="29" xfId="2" applyFont="1" applyFill="1" applyBorder="1" applyAlignment="1">
      <alignment horizontal="center"/>
    </xf>
    <xf numFmtId="0" fontId="58" fillId="7" borderId="21" xfId="2" applyFont="1" applyFill="1" applyBorder="1" applyAlignment="1">
      <alignment horizontal="center"/>
    </xf>
    <xf numFmtId="0" fontId="0" fillId="0" borderId="0" xfId="0" applyAlignment="1">
      <alignment horizontal="center" vertical="center"/>
    </xf>
  </cellXfs>
  <cellStyles count="4">
    <cellStyle name="Normal" xfId="0" builtinId="0"/>
    <cellStyle name="Normal 2" xfId="3"/>
    <cellStyle name="Normal 2 2" xfId="1"/>
    <cellStyle name="Normal 2 3" xfId="2"/>
  </cellStyles>
  <dxfs count="0"/>
  <tableStyles count="0" defaultTableStyle="TableStyleMedium9" defaultPivotStyle="PivotStyleLight16"/>
  <colors>
    <mruColors>
      <color rgb="FFCC99FF"/>
      <color rgb="FFFFCC99"/>
      <color rgb="FFCC6600"/>
      <color rgb="FFFF9933"/>
      <color rgb="FFFF9999"/>
      <color rgb="FFFFFFCC"/>
      <color rgb="FF00FF00"/>
      <color rgb="FF66FF33"/>
      <color rgb="FF669900"/>
      <color rgb="FFFF99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FX108"/>
  <sheetViews>
    <sheetView rightToLeft="1" tabSelected="1" zoomScale="50" zoomScaleNormal="50" workbookViewId="0">
      <selection activeCell="E2" sqref="E2:Z107"/>
    </sheetView>
  </sheetViews>
  <sheetFormatPr defaultRowHeight="37.5"/>
  <cols>
    <col min="1" max="1" width="6.375" style="8" customWidth="1"/>
    <col min="2" max="2" width="6.125" style="8" hidden="1" customWidth="1"/>
    <col min="3" max="3" width="0.875" style="7" hidden="1" customWidth="1"/>
    <col min="4" max="4" width="8.5" style="7" customWidth="1"/>
    <col min="5" max="5" width="9" style="22" customWidth="1"/>
    <col min="6" max="6" width="57.5" style="23" customWidth="1"/>
    <col min="7" max="7" width="40.5" style="24" customWidth="1"/>
    <col min="8" max="8" width="40.75" style="25" customWidth="1"/>
    <col min="9" max="9" width="16.25" style="78" customWidth="1"/>
    <col min="10" max="10" width="27.25" style="23" customWidth="1"/>
    <col min="11" max="11" width="32.125" style="22" customWidth="1"/>
    <col min="12" max="12" width="26.25" style="22" customWidth="1"/>
    <col min="13" max="13" width="11.625" style="26" customWidth="1"/>
    <col min="14" max="14" width="31.625" style="17" customWidth="1"/>
    <col min="15" max="15" width="28.625" style="22" customWidth="1"/>
    <col min="16" max="16" width="30" style="27" customWidth="1"/>
    <col min="17" max="17" width="21.125" style="27" bestFit="1" customWidth="1"/>
    <col min="18" max="18" width="18.25" style="27" customWidth="1"/>
    <col min="19" max="19" width="18.5" style="27" customWidth="1"/>
    <col min="20" max="20" width="25.125" style="28" customWidth="1"/>
    <col min="21" max="21" width="22.875" style="28" customWidth="1"/>
    <col min="22" max="22" width="22.75" style="28" customWidth="1"/>
    <col min="23" max="23" width="19.625" style="28" customWidth="1"/>
    <col min="24" max="24" width="19.75" style="22" customWidth="1"/>
    <col min="25" max="25" width="20.125" style="22" customWidth="1"/>
    <col min="26" max="26" width="22.375" style="22" customWidth="1"/>
    <col min="27" max="30" width="14.25" style="144" customWidth="1"/>
    <col min="31" max="32" width="14.25" style="8" customWidth="1"/>
    <col min="33" max="100" width="9" style="8"/>
    <col min="101" max="250" width="9" style="22"/>
    <col min="251" max="251" width="6.375" style="22" customWidth="1"/>
    <col min="252" max="253" width="0" style="22" hidden="1" customWidth="1"/>
    <col min="254" max="254" width="8.5" style="22" customWidth="1"/>
    <col min="255" max="255" width="6" style="22" customWidth="1"/>
    <col min="256" max="256" width="32.5" style="22" customWidth="1"/>
    <col min="257" max="257" width="48.5" style="22" customWidth="1"/>
    <col min="258" max="258" width="26.5" style="22" customWidth="1"/>
    <col min="259" max="259" width="10.75" style="22" customWidth="1"/>
    <col min="260" max="261" width="24.25" style="22" customWidth="1"/>
    <col min="262" max="262" width="21.625" style="22" customWidth="1"/>
    <col min="263" max="263" width="19.75" style="22" customWidth="1"/>
    <col min="264" max="264" width="11.625" style="22" customWidth="1"/>
    <col min="265" max="265" width="21.875" style="22" customWidth="1"/>
    <col min="266" max="266" width="21.625" style="22" customWidth="1"/>
    <col min="267" max="267" width="24.75" style="22" customWidth="1"/>
    <col min="268" max="268" width="21.125" style="22" bestFit="1" customWidth="1"/>
    <col min="269" max="270" width="15.25" style="22" customWidth="1"/>
    <col min="271" max="271" width="20.125" style="22" bestFit="1" customWidth="1"/>
    <col min="272" max="272" width="27.875" style="22" bestFit="1" customWidth="1"/>
    <col min="273" max="273" width="17.25" style="22" bestFit="1" customWidth="1"/>
    <col min="274" max="274" width="16.5" style="22" customWidth="1"/>
    <col min="275" max="275" width="15.5" style="22" customWidth="1"/>
    <col min="276" max="276" width="17.625" style="22" bestFit="1" customWidth="1"/>
    <col min="277" max="277" width="19.125" style="22" customWidth="1"/>
    <col min="278" max="506" width="9" style="22"/>
    <col min="507" max="507" width="6.375" style="22" customWidth="1"/>
    <col min="508" max="509" width="0" style="22" hidden="1" customWidth="1"/>
    <col min="510" max="510" width="8.5" style="22" customWidth="1"/>
    <col min="511" max="511" width="6" style="22" customWidth="1"/>
    <col min="512" max="512" width="32.5" style="22" customWidth="1"/>
    <col min="513" max="513" width="48.5" style="22" customWidth="1"/>
    <col min="514" max="514" width="26.5" style="22" customWidth="1"/>
    <col min="515" max="515" width="10.75" style="22" customWidth="1"/>
    <col min="516" max="517" width="24.25" style="22" customWidth="1"/>
    <col min="518" max="518" width="21.625" style="22" customWidth="1"/>
    <col min="519" max="519" width="19.75" style="22" customWidth="1"/>
    <col min="520" max="520" width="11.625" style="22" customWidth="1"/>
    <col min="521" max="521" width="21.875" style="22" customWidth="1"/>
    <col min="522" max="522" width="21.625" style="22" customWidth="1"/>
    <col min="523" max="523" width="24.75" style="22" customWidth="1"/>
    <col min="524" max="524" width="21.125" style="22" bestFit="1" customWidth="1"/>
    <col min="525" max="526" width="15.25" style="22" customWidth="1"/>
    <col min="527" max="527" width="20.125" style="22" bestFit="1" customWidth="1"/>
    <col min="528" max="528" width="27.875" style="22" bestFit="1" customWidth="1"/>
    <col min="529" max="529" width="17.25" style="22" bestFit="1" customWidth="1"/>
    <col min="530" max="530" width="16.5" style="22" customWidth="1"/>
    <col min="531" max="531" width="15.5" style="22" customWidth="1"/>
    <col min="532" max="532" width="17.625" style="22" bestFit="1" customWidth="1"/>
    <col min="533" max="533" width="19.125" style="22" customWidth="1"/>
    <col min="534" max="762" width="9" style="22"/>
    <col min="763" max="763" width="6.375" style="22" customWidth="1"/>
    <col min="764" max="765" width="0" style="22" hidden="1" customWidth="1"/>
    <col min="766" max="766" width="8.5" style="22" customWidth="1"/>
    <col min="767" max="767" width="6" style="22" customWidth="1"/>
    <col min="768" max="768" width="32.5" style="22" customWidth="1"/>
    <col min="769" max="769" width="48.5" style="22" customWidth="1"/>
    <col min="770" max="770" width="26.5" style="22" customWidth="1"/>
    <col min="771" max="771" width="10.75" style="22" customWidth="1"/>
    <col min="772" max="773" width="24.25" style="22" customWidth="1"/>
    <col min="774" max="774" width="21.625" style="22" customWidth="1"/>
    <col min="775" max="775" width="19.75" style="22" customWidth="1"/>
    <col min="776" max="776" width="11.625" style="22" customWidth="1"/>
    <col min="777" max="777" width="21.875" style="22" customWidth="1"/>
    <col min="778" max="778" width="21.625" style="22" customWidth="1"/>
    <col min="779" max="779" width="24.75" style="22" customWidth="1"/>
    <col min="780" max="780" width="21.125" style="22" bestFit="1" customWidth="1"/>
    <col min="781" max="782" width="15.25" style="22" customWidth="1"/>
    <col min="783" max="783" width="20.125" style="22" bestFit="1" customWidth="1"/>
    <col min="784" max="784" width="27.875" style="22" bestFit="1" customWidth="1"/>
    <col min="785" max="785" width="17.25" style="22" bestFit="1" customWidth="1"/>
    <col min="786" max="786" width="16.5" style="22" customWidth="1"/>
    <col min="787" max="787" width="15.5" style="22" customWidth="1"/>
    <col min="788" max="788" width="17.625" style="22" bestFit="1" customWidth="1"/>
    <col min="789" max="789" width="19.125" style="22" customWidth="1"/>
    <col min="790" max="1018" width="9" style="22"/>
    <col min="1019" max="1019" width="6.375" style="22" customWidth="1"/>
    <col min="1020" max="1021" width="0" style="22" hidden="1" customWidth="1"/>
    <col min="1022" max="1022" width="8.5" style="22" customWidth="1"/>
    <col min="1023" max="1023" width="6" style="22" customWidth="1"/>
    <col min="1024" max="1024" width="32.5" style="22" customWidth="1"/>
    <col min="1025" max="1025" width="48.5" style="22" customWidth="1"/>
    <col min="1026" max="1026" width="26.5" style="22" customWidth="1"/>
    <col min="1027" max="1027" width="10.75" style="22" customWidth="1"/>
    <col min="1028" max="1029" width="24.25" style="22" customWidth="1"/>
    <col min="1030" max="1030" width="21.625" style="22" customWidth="1"/>
    <col min="1031" max="1031" width="19.75" style="22" customWidth="1"/>
    <col min="1032" max="1032" width="11.625" style="22" customWidth="1"/>
    <col min="1033" max="1033" width="21.875" style="22" customWidth="1"/>
    <col min="1034" max="1034" width="21.625" style="22" customWidth="1"/>
    <col min="1035" max="1035" width="24.75" style="22" customWidth="1"/>
    <col min="1036" max="1036" width="21.125" style="22" bestFit="1" customWidth="1"/>
    <col min="1037" max="1038" width="15.25" style="22" customWidth="1"/>
    <col min="1039" max="1039" width="20.125" style="22" bestFit="1" customWidth="1"/>
    <col min="1040" max="1040" width="27.875" style="22" bestFit="1" customWidth="1"/>
    <col min="1041" max="1041" width="17.25" style="22" bestFit="1" customWidth="1"/>
    <col min="1042" max="1042" width="16.5" style="22" customWidth="1"/>
    <col min="1043" max="1043" width="15.5" style="22" customWidth="1"/>
    <col min="1044" max="1044" width="17.625" style="22" bestFit="1" customWidth="1"/>
    <col min="1045" max="1045" width="19.125" style="22" customWidth="1"/>
    <col min="1046" max="1274" width="9" style="22"/>
    <col min="1275" max="1275" width="6.375" style="22" customWidth="1"/>
    <col min="1276" max="1277" width="0" style="22" hidden="1" customWidth="1"/>
    <col min="1278" max="1278" width="8.5" style="22" customWidth="1"/>
    <col min="1279" max="1279" width="6" style="22" customWidth="1"/>
    <col min="1280" max="1280" width="32.5" style="22" customWidth="1"/>
    <col min="1281" max="1281" width="48.5" style="22" customWidth="1"/>
    <col min="1282" max="1282" width="26.5" style="22" customWidth="1"/>
    <col min="1283" max="1283" width="10.75" style="22" customWidth="1"/>
    <col min="1284" max="1285" width="24.25" style="22" customWidth="1"/>
    <col min="1286" max="1286" width="21.625" style="22" customWidth="1"/>
    <col min="1287" max="1287" width="19.75" style="22" customWidth="1"/>
    <col min="1288" max="1288" width="11.625" style="22" customWidth="1"/>
    <col min="1289" max="1289" width="21.875" style="22" customWidth="1"/>
    <col min="1290" max="1290" width="21.625" style="22" customWidth="1"/>
    <col min="1291" max="1291" width="24.75" style="22" customWidth="1"/>
    <col min="1292" max="1292" width="21.125" style="22" bestFit="1" customWidth="1"/>
    <col min="1293" max="1294" width="15.25" style="22" customWidth="1"/>
    <col min="1295" max="1295" width="20.125" style="22" bestFit="1" customWidth="1"/>
    <col min="1296" max="1296" width="27.875" style="22" bestFit="1" customWidth="1"/>
    <col min="1297" max="1297" width="17.25" style="22" bestFit="1" customWidth="1"/>
    <col min="1298" max="1298" width="16.5" style="22" customWidth="1"/>
    <col min="1299" max="1299" width="15.5" style="22" customWidth="1"/>
    <col min="1300" max="1300" width="17.625" style="22" bestFit="1" customWidth="1"/>
    <col min="1301" max="1301" width="19.125" style="22" customWidth="1"/>
    <col min="1302" max="1530" width="9" style="22"/>
    <col min="1531" max="1531" width="6.375" style="22" customWidth="1"/>
    <col min="1532" max="1533" width="0" style="22" hidden="1" customWidth="1"/>
    <col min="1534" max="1534" width="8.5" style="22" customWidth="1"/>
    <col min="1535" max="1535" width="6" style="22" customWidth="1"/>
    <col min="1536" max="1536" width="32.5" style="22" customWidth="1"/>
    <col min="1537" max="1537" width="48.5" style="22" customWidth="1"/>
    <col min="1538" max="1538" width="26.5" style="22" customWidth="1"/>
    <col min="1539" max="1539" width="10.75" style="22" customWidth="1"/>
    <col min="1540" max="1541" width="24.25" style="22" customWidth="1"/>
    <col min="1542" max="1542" width="21.625" style="22" customWidth="1"/>
    <col min="1543" max="1543" width="19.75" style="22" customWidth="1"/>
    <col min="1544" max="1544" width="11.625" style="22" customWidth="1"/>
    <col min="1545" max="1545" width="21.875" style="22" customWidth="1"/>
    <col min="1546" max="1546" width="21.625" style="22" customWidth="1"/>
    <col min="1547" max="1547" width="24.75" style="22" customWidth="1"/>
    <col min="1548" max="1548" width="21.125" style="22" bestFit="1" customWidth="1"/>
    <col min="1549" max="1550" width="15.25" style="22" customWidth="1"/>
    <col min="1551" max="1551" width="20.125" style="22" bestFit="1" customWidth="1"/>
    <col min="1552" max="1552" width="27.875" style="22" bestFit="1" customWidth="1"/>
    <col min="1553" max="1553" width="17.25" style="22" bestFit="1" customWidth="1"/>
    <col min="1554" max="1554" width="16.5" style="22" customWidth="1"/>
    <col min="1555" max="1555" width="15.5" style="22" customWidth="1"/>
    <col min="1556" max="1556" width="17.625" style="22" bestFit="1" customWidth="1"/>
    <col min="1557" max="1557" width="19.125" style="22" customWidth="1"/>
    <col min="1558" max="1786" width="9" style="22"/>
    <col min="1787" max="1787" width="6.375" style="22" customWidth="1"/>
    <col min="1788" max="1789" width="0" style="22" hidden="1" customWidth="1"/>
    <col min="1790" max="1790" width="8.5" style="22" customWidth="1"/>
    <col min="1791" max="1791" width="6" style="22" customWidth="1"/>
    <col min="1792" max="1792" width="32.5" style="22" customWidth="1"/>
    <col min="1793" max="1793" width="48.5" style="22" customWidth="1"/>
    <col min="1794" max="1794" width="26.5" style="22" customWidth="1"/>
    <col min="1795" max="1795" width="10.75" style="22" customWidth="1"/>
    <col min="1796" max="1797" width="24.25" style="22" customWidth="1"/>
    <col min="1798" max="1798" width="21.625" style="22" customWidth="1"/>
    <col min="1799" max="1799" width="19.75" style="22" customWidth="1"/>
    <col min="1800" max="1800" width="11.625" style="22" customWidth="1"/>
    <col min="1801" max="1801" width="21.875" style="22" customWidth="1"/>
    <col min="1802" max="1802" width="21.625" style="22" customWidth="1"/>
    <col min="1803" max="1803" width="24.75" style="22" customWidth="1"/>
    <col min="1804" max="1804" width="21.125" style="22" bestFit="1" customWidth="1"/>
    <col min="1805" max="1806" width="15.25" style="22" customWidth="1"/>
    <col min="1807" max="1807" width="20.125" style="22" bestFit="1" customWidth="1"/>
    <col min="1808" max="1808" width="27.875" style="22" bestFit="1" customWidth="1"/>
    <col min="1809" max="1809" width="17.25" style="22" bestFit="1" customWidth="1"/>
    <col min="1810" max="1810" width="16.5" style="22" customWidth="1"/>
    <col min="1811" max="1811" width="15.5" style="22" customWidth="1"/>
    <col min="1812" max="1812" width="17.625" style="22" bestFit="1" customWidth="1"/>
    <col min="1813" max="1813" width="19.125" style="22" customWidth="1"/>
    <col min="1814" max="2042" width="9" style="22"/>
    <col min="2043" max="2043" width="6.375" style="22" customWidth="1"/>
    <col min="2044" max="2045" width="0" style="22" hidden="1" customWidth="1"/>
    <col min="2046" max="2046" width="8.5" style="22" customWidth="1"/>
    <col min="2047" max="2047" width="6" style="22" customWidth="1"/>
    <col min="2048" max="2048" width="32.5" style="22" customWidth="1"/>
    <col min="2049" max="2049" width="48.5" style="22" customWidth="1"/>
    <col min="2050" max="2050" width="26.5" style="22" customWidth="1"/>
    <col min="2051" max="2051" width="10.75" style="22" customWidth="1"/>
    <col min="2052" max="2053" width="24.25" style="22" customWidth="1"/>
    <col min="2054" max="2054" width="21.625" style="22" customWidth="1"/>
    <col min="2055" max="2055" width="19.75" style="22" customWidth="1"/>
    <col min="2056" max="2056" width="11.625" style="22" customWidth="1"/>
    <col min="2057" max="2057" width="21.875" style="22" customWidth="1"/>
    <col min="2058" max="2058" width="21.625" style="22" customWidth="1"/>
    <col min="2059" max="2059" width="24.75" style="22" customWidth="1"/>
    <col min="2060" max="2060" width="21.125" style="22" bestFit="1" customWidth="1"/>
    <col min="2061" max="2062" width="15.25" style="22" customWidth="1"/>
    <col min="2063" max="2063" width="20.125" style="22" bestFit="1" customWidth="1"/>
    <col min="2064" max="2064" width="27.875" style="22" bestFit="1" customWidth="1"/>
    <col min="2065" max="2065" width="17.25" style="22" bestFit="1" customWidth="1"/>
    <col min="2066" max="2066" width="16.5" style="22" customWidth="1"/>
    <col min="2067" max="2067" width="15.5" style="22" customWidth="1"/>
    <col min="2068" max="2068" width="17.625" style="22" bestFit="1" customWidth="1"/>
    <col min="2069" max="2069" width="19.125" style="22" customWidth="1"/>
    <col min="2070" max="2298" width="9" style="22"/>
    <col min="2299" max="2299" width="6.375" style="22" customWidth="1"/>
    <col min="2300" max="2301" width="0" style="22" hidden="1" customWidth="1"/>
    <col min="2302" max="2302" width="8.5" style="22" customWidth="1"/>
    <col min="2303" max="2303" width="6" style="22" customWidth="1"/>
    <col min="2304" max="2304" width="32.5" style="22" customWidth="1"/>
    <col min="2305" max="2305" width="48.5" style="22" customWidth="1"/>
    <col min="2306" max="2306" width="26.5" style="22" customWidth="1"/>
    <col min="2307" max="2307" width="10.75" style="22" customWidth="1"/>
    <col min="2308" max="2309" width="24.25" style="22" customWidth="1"/>
    <col min="2310" max="2310" width="21.625" style="22" customWidth="1"/>
    <col min="2311" max="2311" width="19.75" style="22" customWidth="1"/>
    <col min="2312" max="2312" width="11.625" style="22" customWidth="1"/>
    <col min="2313" max="2313" width="21.875" style="22" customWidth="1"/>
    <col min="2314" max="2314" width="21.625" style="22" customWidth="1"/>
    <col min="2315" max="2315" width="24.75" style="22" customWidth="1"/>
    <col min="2316" max="2316" width="21.125" style="22" bestFit="1" customWidth="1"/>
    <col min="2317" max="2318" width="15.25" style="22" customWidth="1"/>
    <col min="2319" max="2319" width="20.125" style="22" bestFit="1" customWidth="1"/>
    <col min="2320" max="2320" width="27.875" style="22" bestFit="1" customWidth="1"/>
    <col min="2321" max="2321" width="17.25" style="22" bestFit="1" customWidth="1"/>
    <col min="2322" max="2322" width="16.5" style="22" customWidth="1"/>
    <col min="2323" max="2323" width="15.5" style="22" customWidth="1"/>
    <col min="2324" max="2324" width="17.625" style="22" bestFit="1" customWidth="1"/>
    <col min="2325" max="2325" width="19.125" style="22" customWidth="1"/>
    <col min="2326" max="2554" width="9" style="22"/>
    <col min="2555" max="2555" width="6.375" style="22" customWidth="1"/>
    <col min="2556" max="2557" width="0" style="22" hidden="1" customWidth="1"/>
    <col min="2558" max="2558" width="8.5" style="22" customWidth="1"/>
    <col min="2559" max="2559" width="6" style="22" customWidth="1"/>
    <col min="2560" max="2560" width="32.5" style="22" customWidth="1"/>
    <col min="2561" max="2561" width="48.5" style="22" customWidth="1"/>
    <col min="2562" max="2562" width="26.5" style="22" customWidth="1"/>
    <col min="2563" max="2563" width="10.75" style="22" customWidth="1"/>
    <col min="2564" max="2565" width="24.25" style="22" customWidth="1"/>
    <col min="2566" max="2566" width="21.625" style="22" customWidth="1"/>
    <col min="2567" max="2567" width="19.75" style="22" customWidth="1"/>
    <col min="2568" max="2568" width="11.625" style="22" customWidth="1"/>
    <col min="2569" max="2569" width="21.875" style="22" customWidth="1"/>
    <col min="2570" max="2570" width="21.625" style="22" customWidth="1"/>
    <col min="2571" max="2571" width="24.75" style="22" customWidth="1"/>
    <col min="2572" max="2572" width="21.125" style="22" bestFit="1" customWidth="1"/>
    <col min="2573" max="2574" width="15.25" style="22" customWidth="1"/>
    <col min="2575" max="2575" width="20.125" style="22" bestFit="1" customWidth="1"/>
    <col min="2576" max="2576" width="27.875" style="22" bestFit="1" customWidth="1"/>
    <col min="2577" max="2577" width="17.25" style="22" bestFit="1" customWidth="1"/>
    <col min="2578" max="2578" width="16.5" style="22" customWidth="1"/>
    <col min="2579" max="2579" width="15.5" style="22" customWidth="1"/>
    <col min="2580" max="2580" width="17.625" style="22" bestFit="1" customWidth="1"/>
    <col min="2581" max="2581" width="19.125" style="22" customWidth="1"/>
    <col min="2582" max="2810" width="9" style="22"/>
    <col min="2811" max="2811" width="6.375" style="22" customWidth="1"/>
    <col min="2812" max="2813" width="0" style="22" hidden="1" customWidth="1"/>
    <col min="2814" max="2814" width="8.5" style="22" customWidth="1"/>
    <col min="2815" max="2815" width="6" style="22" customWidth="1"/>
    <col min="2816" max="2816" width="32.5" style="22" customWidth="1"/>
    <col min="2817" max="2817" width="48.5" style="22" customWidth="1"/>
    <col min="2818" max="2818" width="26.5" style="22" customWidth="1"/>
    <col min="2819" max="2819" width="10.75" style="22" customWidth="1"/>
    <col min="2820" max="2821" width="24.25" style="22" customWidth="1"/>
    <col min="2822" max="2822" width="21.625" style="22" customWidth="1"/>
    <col min="2823" max="2823" width="19.75" style="22" customWidth="1"/>
    <col min="2824" max="2824" width="11.625" style="22" customWidth="1"/>
    <col min="2825" max="2825" width="21.875" style="22" customWidth="1"/>
    <col min="2826" max="2826" width="21.625" style="22" customWidth="1"/>
    <col min="2827" max="2827" width="24.75" style="22" customWidth="1"/>
    <col min="2828" max="2828" width="21.125" style="22" bestFit="1" customWidth="1"/>
    <col min="2829" max="2830" width="15.25" style="22" customWidth="1"/>
    <col min="2831" max="2831" width="20.125" style="22" bestFit="1" customWidth="1"/>
    <col min="2832" max="2832" width="27.875" style="22" bestFit="1" customWidth="1"/>
    <col min="2833" max="2833" width="17.25" style="22" bestFit="1" customWidth="1"/>
    <col min="2834" max="2834" width="16.5" style="22" customWidth="1"/>
    <col min="2835" max="2835" width="15.5" style="22" customWidth="1"/>
    <col min="2836" max="2836" width="17.625" style="22" bestFit="1" customWidth="1"/>
    <col min="2837" max="2837" width="19.125" style="22" customWidth="1"/>
    <col min="2838" max="3066" width="9" style="22"/>
    <col min="3067" max="3067" width="6.375" style="22" customWidth="1"/>
    <col min="3068" max="3069" width="0" style="22" hidden="1" customWidth="1"/>
    <col min="3070" max="3070" width="8.5" style="22" customWidth="1"/>
    <col min="3071" max="3071" width="6" style="22" customWidth="1"/>
    <col min="3072" max="3072" width="32.5" style="22" customWidth="1"/>
    <col min="3073" max="3073" width="48.5" style="22" customWidth="1"/>
    <col min="3074" max="3074" width="26.5" style="22" customWidth="1"/>
    <col min="3075" max="3075" width="10.75" style="22" customWidth="1"/>
    <col min="3076" max="3077" width="24.25" style="22" customWidth="1"/>
    <col min="3078" max="3078" width="21.625" style="22" customWidth="1"/>
    <col min="3079" max="3079" width="19.75" style="22" customWidth="1"/>
    <col min="3080" max="3080" width="11.625" style="22" customWidth="1"/>
    <col min="3081" max="3081" width="21.875" style="22" customWidth="1"/>
    <col min="3082" max="3082" width="21.625" style="22" customWidth="1"/>
    <col min="3083" max="3083" width="24.75" style="22" customWidth="1"/>
    <col min="3084" max="3084" width="21.125" style="22" bestFit="1" customWidth="1"/>
    <col min="3085" max="3086" width="15.25" style="22" customWidth="1"/>
    <col min="3087" max="3087" width="20.125" style="22" bestFit="1" customWidth="1"/>
    <col min="3088" max="3088" width="27.875" style="22" bestFit="1" customWidth="1"/>
    <col min="3089" max="3089" width="17.25" style="22" bestFit="1" customWidth="1"/>
    <col min="3090" max="3090" width="16.5" style="22" customWidth="1"/>
    <col min="3091" max="3091" width="15.5" style="22" customWidth="1"/>
    <col min="3092" max="3092" width="17.625" style="22" bestFit="1" customWidth="1"/>
    <col min="3093" max="3093" width="19.125" style="22" customWidth="1"/>
    <col min="3094" max="3322" width="9" style="22"/>
    <col min="3323" max="3323" width="6.375" style="22" customWidth="1"/>
    <col min="3324" max="3325" width="0" style="22" hidden="1" customWidth="1"/>
    <col min="3326" max="3326" width="8.5" style="22" customWidth="1"/>
    <col min="3327" max="3327" width="6" style="22" customWidth="1"/>
    <col min="3328" max="3328" width="32.5" style="22" customWidth="1"/>
    <col min="3329" max="3329" width="48.5" style="22" customWidth="1"/>
    <col min="3330" max="3330" width="26.5" style="22" customWidth="1"/>
    <col min="3331" max="3331" width="10.75" style="22" customWidth="1"/>
    <col min="3332" max="3333" width="24.25" style="22" customWidth="1"/>
    <col min="3334" max="3334" width="21.625" style="22" customWidth="1"/>
    <col min="3335" max="3335" width="19.75" style="22" customWidth="1"/>
    <col min="3336" max="3336" width="11.625" style="22" customWidth="1"/>
    <col min="3337" max="3337" width="21.875" style="22" customWidth="1"/>
    <col min="3338" max="3338" width="21.625" style="22" customWidth="1"/>
    <col min="3339" max="3339" width="24.75" style="22" customWidth="1"/>
    <col min="3340" max="3340" width="21.125" style="22" bestFit="1" customWidth="1"/>
    <col min="3341" max="3342" width="15.25" style="22" customWidth="1"/>
    <col min="3343" max="3343" width="20.125" style="22" bestFit="1" customWidth="1"/>
    <col min="3344" max="3344" width="27.875" style="22" bestFit="1" customWidth="1"/>
    <col min="3345" max="3345" width="17.25" style="22" bestFit="1" customWidth="1"/>
    <col min="3346" max="3346" width="16.5" style="22" customWidth="1"/>
    <col min="3347" max="3347" width="15.5" style="22" customWidth="1"/>
    <col min="3348" max="3348" width="17.625" style="22" bestFit="1" customWidth="1"/>
    <col min="3349" max="3349" width="19.125" style="22" customWidth="1"/>
    <col min="3350" max="3578" width="9" style="22"/>
    <col min="3579" max="3579" width="6.375" style="22" customWidth="1"/>
    <col min="3580" max="3581" width="0" style="22" hidden="1" customWidth="1"/>
    <col min="3582" max="3582" width="8.5" style="22" customWidth="1"/>
    <col min="3583" max="3583" width="6" style="22" customWidth="1"/>
    <col min="3584" max="3584" width="32.5" style="22" customWidth="1"/>
    <col min="3585" max="3585" width="48.5" style="22" customWidth="1"/>
    <col min="3586" max="3586" width="26.5" style="22" customWidth="1"/>
    <col min="3587" max="3587" width="10.75" style="22" customWidth="1"/>
    <col min="3588" max="3589" width="24.25" style="22" customWidth="1"/>
    <col min="3590" max="3590" width="21.625" style="22" customWidth="1"/>
    <col min="3591" max="3591" width="19.75" style="22" customWidth="1"/>
    <col min="3592" max="3592" width="11.625" style="22" customWidth="1"/>
    <col min="3593" max="3593" width="21.875" style="22" customWidth="1"/>
    <col min="3594" max="3594" width="21.625" style="22" customWidth="1"/>
    <col min="3595" max="3595" width="24.75" style="22" customWidth="1"/>
    <col min="3596" max="3596" width="21.125" style="22" bestFit="1" customWidth="1"/>
    <col min="3597" max="3598" width="15.25" style="22" customWidth="1"/>
    <col min="3599" max="3599" width="20.125" style="22" bestFit="1" customWidth="1"/>
    <col min="3600" max="3600" width="27.875" style="22" bestFit="1" customWidth="1"/>
    <col min="3601" max="3601" width="17.25" style="22" bestFit="1" customWidth="1"/>
    <col min="3602" max="3602" width="16.5" style="22" customWidth="1"/>
    <col min="3603" max="3603" width="15.5" style="22" customWidth="1"/>
    <col min="3604" max="3604" width="17.625" style="22" bestFit="1" customWidth="1"/>
    <col min="3605" max="3605" width="19.125" style="22" customWidth="1"/>
    <col min="3606" max="3834" width="9" style="22"/>
    <col min="3835" max="3835" width="6.375" style="22" customWidth="1"/>
    <col min="3836" max="3837" width="0" style="22" hidden="1" customWidth="1"/>
    <col min="3838" max="3838" width="8.5" style="22" customWidth="1"/>
    <col min="3839" max="3839" width="6" style="22" customWidth="1"/>
    <col min="3840" max="3840" width="32.5" style="22" customWidth="1"/>
    <col min="3841" max="3841" width="48.5" style="22" customWidth="1"/>
    <col min="3842" max="3842" width="26.5" style="22" customWidth="1"/>
    <col min="3843" max="3843" width="10.75" style="22" customWidth="1"/>
    <col min="3844" max="3845" width="24.25" style="22" customWidth="1"/>
    <col min="3846" max="3846" width="21.625" style="22" customWidth="1"/>
    <col min="3847" max="3847" width="19.75" style="22" customWidth="1"/>
    <col min="3848" max="3848" width="11.625" style="22" customWidth="1"/>
    <col min="3849" max="3849" width="21.875" style="22" customWidth="1"/>
    <col min="3850" max="3850" width="21.625" style="22" customWidth="1"/>
    <col min="3851" max="3851" width="24.75" style="22" customWidth="1"/>
    <col min="3852" max="3852" width="21.125" style="22" bestFit="1" customWidth="1"/>
    <col min="3853" max="3854" width="15.25" style="22" customWidth="1"/>
    <col min="3855" max="3855" width="20.125" style="22" bestFit="1" customWidth="1"/>
    <col min="3856" max="3856" width="27.875" style="22" bestFit="1" customWidth="1"/>
    <col min="3857" max="3857" width="17.25" style="22" bestFit="1" customWidth="1"/>
    <col min="3858" max="3858" width="16.5" style="22" customWidth="1"/>
    <col min="3859" max="3859" width="15.5" style="22" customWidth="1"/>
    <col min="3860" max="3860" width="17.625" style="22" bestFit="1" customWidth="1"/>
    <col min="3861" max="3861" width="19.125" style="22" customWidth="1"/>
    <col min="3862" max="4090" width="9" style="22"/>
    <col min="4091" max="4091" width="6.375" style="22" customWidth="1"/>
    <col min="4092" max="4093" width="0" style="22" hidden="1" customWidth="1"/>
    <col min="4094" max="4094" width="8.5" style="22" customWidth="1"/>
    <col min="4095" max="4095" width="6" style="22" customWidth="1"/>
    <col min="4096" max="4096" width="32.5" style="22" customWidth="1"/>
    <col min="4097" max="4097" width="48.5" style="22" customWidth="1"/>
    <col min="4098" max="4098" width="26.5" style="22" customWidth="1"/>
    <col min="4099" max="4099" width="10.75" style="22" customWidth="1"/>
    <col min="4100" max="4101" width="24.25" style="22" customWidth="1"/>
    <col min="4102" max="4102" width="21.625" style="22" customWidth="1"/>
    <col min="4103" max="4103" width="19.75" style="22" customWidth="1"/>
    <col min="4104" max="4104" width="11.625" style="22" customWidth="1"/>
    <col min="4105" max="4105" width="21.875" style="22" customWidth="1"/>
    <col min="4106" max="4106" width="21.625" style="22" customWidth="1"/>
    <col min="4107" max="4107" width="24.75" style="22" customWidth="1"/>
    <col min="4108" max="4108" width="21.125" style="22" bestFit="1" customWidth="1"/>
    <col min="4109" max="4110" width="15.25" style="22" customWidth="1"/>
    <col min="4111" max="4111" width="20.125" style="22" bestFit="1" customWidth="1"/>
    <col min="4112" max="4112" width="27.875" style="22" bestFit="1" customWidth="1"/>
    <col min="4113" max="4113" width="17.25" style="22" bestFit="1" customWidth="1"/>
    <col min="4114" max="4114" width="16.5" style="22" customWidth="1"/>
    <col min="4115" max="4115" width="15.5" style="22" customWidth="1"/>
    <col min="4116" max="4116" width="17.625" style="22" bestFit="1" customWidth="1"/>
    <col min="4117" max="4117" width="19.125" style="22" customWidth="1"/>
    <col min="4118" max="4346" width="9" style="22"/>
    <col min="4347" max="4347" width="6.375" style="22" customWidth="1"/>
    <col min="4348" max="4349" width="0" style="22" hidden="1" customWidth="1"/>
    <col min="4350" max="4350" width="8.5" style="22" customWidth="1"/>
    <col min="4351" max="4351" width="6" style="22" customWidth="1"/>
    <col min="4352" max="4352" width="32.5" style="22" customWidth="1"/>
    <col min="4353" max="4353" width="48.5" style="22" customWidth="1"/>
    <col min="4354" max="4354" width="26.5" style="22" customWidth="1"/>
    <col min="4355" max="4355" width="10.75" style="22" customWidth="1"/>
    <col min="4356" max="4357" width="24.25" style="22" customWidth="1"/>
    <col min="4358" max="4358" width="21.625" style="22" customWidth="1"/>
    <col min="4359" max="4359" width="19.75" style="22" customWidth="1"/>
    <col min="4360" max="4360" width="11.625" style="22" customWidth="1"/>
    <col min="4361" max="4361" width="21.875" style="22" customWidth="1"/>
    <col min="4362" max="4362" width="21.625" style="22" customWidth="1"/>
    <col min="4363" max="4363" width="24.75" style="22" customWidth="1"/>
    <col min="4364" max="4364" width="21.125" style="22" bestFit="1" customWidth="1"/>
    <col min="4365" max="4366" width="15.25" style="22" customWidth="1"/>
    <col min="4367" max="4367" width="20.125" style="22" bestFit="1" customWidth="1"/>
    <col min="4368" max="4368" width="27.875" style="22" bestFit="1" customWidth="1"/>
    <col min="4369" max="4369" width="17.25" style="22" bestFit="1" customWidth="1"/>
    <col min="4370" max="4370" width="16.5" style="22" customWidth="1"/>
    <col min="4371" max="4371" width="15.5" style="22" customWidth="1"/>
    <col min="4372" max="4372" width="17.625" style="22" bestFit="1" customWidth="1"/>
    <col min="4373" max="4373" width="19.125" style="22" customWidth="1"/>
    <col min="4374" max="4602" width="9" style="22"/>
    <col min="4603" max="4603" width="6.375" style="22" customWidth="1"/>
    <col min="4604" max="4605" width="0" style="22" hidden="1" customWidth="1"/>
    <col min="4606" max="4606" width="8.5" style="22" customWidth="1"/>
    <col min="4607" max="4607" width="6" style="22" customWidth="1"/>
    <col min="4608" max="4608" width="32.5" style="22" customWidth="1"/>
    <col min="4609" max="4609" width="48.5" style="22" customWidth="1"/>
    <col min="4610" max="4610" width="26.5" style="22" customWidth="1"/>
    <col min="4611" max="4611" width="10.75" style="22" customWidth="1"/>
    <col min="4612" max="4613" width="24.25" style="22" customWidth="1"/>
    <col min="4614" max="4614" width="21.625" style="22" customWidth="1"/>
    <col min="4615" max="4615" width="19.75" style="22" customWidth="1"/>
    <col min="4616" max="4616" width="11.625" style="22" customWidth="1"/>
    <col min="4617" max="4617" width="21.875" style="22" customWidth="1"/>
    <col min="4618" max="4618" width="21.625" style="22" customWidth="1"/>
    <col min="4619" max="4619" width="24.75" style="22" customWidth="1"/>
    <col min="4620" max="4620" width="21.125" style="22" bestFit="1" customWidth="1"/>
    <col min="4621" max="4622" width="15.25" style="22" customWidth="1"/>
    <col min="4623" max="4623" width="20.125" style="22" bestFit="1" customWidth="1"/>
    <col min="4624" max="4624" width="27.875" style="22" bestFit="1" customWidth="1"/>
    <col min="4625" max="4625" width="17.25" style="22" bestFit="1" customWidth="1"/>
    <col min="4626" max="4626" width="16.5" style="22" customWidth="1"/>
    <col min="4627" max="4627" width="15.5" style="22" customWidth="1"/>
    <col min="4628" max="4628" width="17.625" style="22" bestFit="1" customWidth="1"/>
    <col min="4629" max="4629" width="19.125" style="22" customWidth="1"/>
    <col min="4630" max="4858" width="9" style="22"/>
    <col min="4859" max="4859" width="6.375" style="22" customWidth="1"/>
    <col min="4860" max="4861" width="0" style="22" hidden="1" customWidth="1"/>
    <col min="4862" max="4862" width="8.5" style="22" customWidth="1"/>
    <col min="4863" max="4863" width="6" style="22" customWidth="1"/>
    <col min="4864" max="4864" width="32.5" style="22" customWidth="1"/>
    <col min="4865" max="4865" width="48.5" style="22" customWidth="1"/>
    <col min="4866" max="4866" width="26.5" style="22" customWidth="1"/>
    <col min="4867" max="4867" width="10.75" style="22" customWidth="1"/>
    <col min="4868" max="4869" width="24.25" style="22" customWidth="1"/>
    <col min="4870" max="4870" width="21.625" style="22" customWidth="1"/>
    <col min="4871" max="4871" width="19.75" style="22" customWidth="1"/>
    <col min="4872" max="4872" width="11.625" style="22" customWidth="1"/>
    <col min="4873" max="4873" width="21.875" style="22" customWidth="1"/>
    <col min="4874" max="4874" width="21.625" style="22" customWidth="1"/>
    <col min="4875" max="4875" width="24.75" style="22" customWidth="1"/>
    <col min="4876" max="4876" width="21.125" style="22" bestFit="1" customWidth="1"/>
    <col min="4877" max="4878" width="15.25" style="22" customWidth="1"/>
    <col min="4879" max="4879" width="20.125" style="22" bestFit="1" customWidth="1"/>
    <col min="4880" max="4880" width="27.875" style="22" bestFit="1" customWidth="1"/>
    <col min="4881" max="4881" width="17.25" style="22" bestFit="1" customWidth="1"/>
    <col min="4882" max="4882" width="16.5" style="22" customWidth="1"/>
    <col min="4883" max="4883" width="15.5" style="22" customWidth="1"/>
    <col min="4884" max="4884" width="17.625" style="22" bestFit="1" customWidth="1"/>
    <col min="4885" max="4885" width="19.125" style="22" customWidth="1"/>
    <col min="4886" max="5114" width="9" style="22"/>
    <col min="5115" max="5115" width="6.375" style="22" customWidth="1"/>
    <col min="5116" max="5117" width="0" style="22" hidden="1" customWidth="1"/>
    <col min="5118" max="5118" width="8.5" style="22" customWidth="1"/>
    <col min="5119" max="5119" width="6" style="22" customWidth="1"/>
    <col min="5120" max="5120" width="32.5" style="22" customWidth="1"/>
    <col min="5121" max="5121" width="48.5" style="22" customWidth="1"/>
    <col min="5122" max="5122" width="26.5" style="22" customWidth="1"/>
    <col min="5123" max="5123" width="10.75" style="22" customWidth="1"/>
    <col min="5124" max="5125" width="24.25" style="22" customWidth="1"/>
    <col min="5126" max="5126" width="21.625" style="22" customWidth="1"/>
    <col min="5127" max="5127" width="19.75" style="22" customWidth="1"/>
    <col min="5128" max="5128" width="11.625" style="22" customWidth="1"/>
    <col min="5129" max="5129" width="21.875" style="22" customWidth="1"/>
    <col min="5130" max="5130" width="21.625" style="22" customWidth="1"/>
    <col min="5131" max="5131" width="24.75" style="22" customWidth="1"/>
    <col min="5132" max="5132" width="21.125" style="22" bestFit="1" customWidth="1"/>
    <col min="5133" max="5134" width="15.25" style="22" customWidth="1"/>
    <col min="5135" max="5135" width="20.125" style="22" bestFit="1" customWidth="1"/>
    <col min="5136" max="5136" width="27.875" style="22" bestFit="1" customWidth="1"/>
    <col min="5137" max="5137" width="17.25" style="22" bestFit="1" customWidth="1"/>
    <col min="5138" max="5138" width="16.5" style="22" customWidth="1"/>
    <col min="5139" max="5139" width="15.5" style="22" customWidth="1"/>
    <col min="5140" max="5140" width="17.625" style="22" bestFit="1" customWidth="1"/>
    <col min="5141" max="5141" width="19.125" style="22" customWidth="1"/>
    <col min="5142" max="5370" width="9" style="22"/>
    <col min="5371" max="5371" width="6.375" style="22" customWidth="1"/>
    <col min="5372" max="5373" width="0" style="22" hidden="1" customWidth="1"/>
    <col min="5374" max="5374" width="8.5" style="22" customWidth="1"/>
    <col min="5375" max="5375" width="6" style="22" customWidth="1"/>
    <col min="5376" max="5376" width="32.5" style="22" customWidth="1"/>
    <col min="5377" max="5377" width="48.5" style="22" customWidth="1"/>
    <col min="5378" max="5378" width="26.5" style="22" customWidth="1"/>
    <col min="5379" max="5379" width="10.75" style="22" customWidth="1"/>
    <col min="5380" max="5381" width="24.25" style="22" customWidth="1"/>
    <col min="5382" max="5382" width="21.625" style="22" customWidth="1"/>
    <col min="5383" max="5383" width="19.75" style="22" customWidth="1"/>
    <col min="5384" max="5384" width="11.625" style="22" customWidth="1"/>
    <col min="5385" max="5385" width="21.875" style="22" customWidth="1"/>
    <col min="5386" max="5386" width="21.625" style="22" customWidth="1"/>
    <col min="5387" max="5387" width="24.75" style="22" customWidth="1"/>
    <col min="5388" max="5388" width="21.125" style="22" bestFit="1" customWidth="1"/>
    <col min="5389" max="5390" width="15.25" style="22" customWidth="1"/>
    <col min="5391" max="5391" width="20.125" style="22" bestFit="1" customWidth="1"/>
    <col min="5392" max="5392" width="27.875" style="22" bestFit="1" customWidth="1"/>
    <col min="5393" max="5393" width="17.25" style="22" bestFit="1" customWidth="1"/>
    <col min="5394" max="5394" width="16.5" style="22" customWidth="1"/>
    <col min="5395" max="5395" width="15.5" style="22" customWidth="1"/>
    <col min="5396" max="5396" width="17.625" style="22" bestFit="1" customWidth="1"/>
    <col min="5397" max="5397" width="19.125" style="22" customWidth="1"/>
    <col min="5398" max="5626" width="9" style="22"/>
    <col min="5627" max="5627" width="6.375" style="22" customWidth="1"/>
    <col min="5628" max="5629" width="0" style="22" hidden="1" customWidth="1"/>
    <col min="5630" max="5630" width="8.5" style="22" customWidth="1"/>
    <col min="5631" max="5631" width="6" style="22" customWidth="1"/>
    <col min="5632" max="5632" width="32.5" style="22" customWidth="1"/>
    <col min="5633" max="5633" width="48.5" style="22" customWidth="1"/>
    <col min="5634" max="5634" width="26.5" style="22" customWidth="1"/>
    <col min="5635" max="5635" width="10.75" style="22" customWidth="1"/>
    <col min="5636" max="5637" width="24.25" style="22" customWidth="1"/>
    <col min="5638" max="5638" width="21.625" style="22" customWidth="1"/>
    <col min="5639" max="5639" width="19.75" style="22" customWidth="1"/>
    <col min="5640" max="5640" width="11.625" style="22" customWidth="1"/>
    <col min="5641" max="5641" width="21.875" style="22" customWidth="1"/>
    <col min="5642" max="5642" width="21.625" style="22" customWidth="1"/>
    <col min="5643" max="5643" width="24.75" style="22" customWidth="1"/>
    <col min="5644" max="5644" width="21.125" style="22" bestFit="1" customWidth="1"/>
    <col min="5645" max="5646" width="15.25" style="22" customWidth="1"/>
    <col min="5647" max="5647" width="20.125" style="22" bestFit="1" customWidth="1"/>
    <col min="5648" max="5648" width="27.875" style="22" bestFit="1" customWidth="1"/>
    <col min="5649" max="5649" width="17.25" style="22" bestFit="1" customWidth="1"/>
    <col min="5650" max="5650" width="16.5" style="22" customWidth="1"/>
    <col min="5651" max="5651" width="15.5" style="22" customWidth="1"/>
    <col min="5652" max="5652" width="17.625" style="22" bestFit="1" customWidth="1"/>
    <col min="5653" max="5653" width="19.125" style="22" customWidth="1"/>
    <col min="5654" max="5882" width="9" style="22"/>
    <col min="5883" max="5883" width="6.375" style="22" customWidth="1"/>
    <col min="5884" max="5885" width="0" style="22" hidden="1" customWidth="1"/>
    <col min="5886" max="5886" width="8.5" style="22" customWidth="1"/>
    <col min="5887" max="5887" width="6" style="22" customWidth="1"/>
    <col min="5888" max="5888" width="32.5" style="22" customWidth="1"/>
    <col min="5889" max="5889" width="48.5" style="22" customWidth="1"/>
    <col min="5890" max="5890" width="26.5" style="22" customWidth="1"/>
    <col min="5891" max="5891" width="10.75" style="22" customWidth="1"/>
    <col min="5892" max="5893" width="24.25" style="22" customWidth="1"/>
    <col min="5894" max="5894" width="21.625" style="22" customWidth="1"/>
    <col min="5895" max="5895" width="19.75" style="22" customWidth="1"/>
    <col min="5896" max="5896" width="11.625" style="22" customWidth="1"/>
    <col min="5897" max="5897" width="21.875" style="22" customWidth="1"/>
    <col min="5898" max="5898" width="21.625" style="22" customWidth="1"/>
    <col min="5899" max="5899" width="24.75" style="22" customWidth="1"/>
    <col min="5900" max="5900" width="21.125" style="22" bestFit="1" customWidth="1"/>
    <col min="5901" max="5902" width="15.25" style="22" customWidth="1"/>
    <col min="5903" max="5903" width="20.125" style="22" bestFit="1" customWidth="1"/>
    <col min="5904" max="5904" width="27.875" style="22" bestFit="1" customWidth="1"/>
    <col min="5905" max="5905" width="17.25" style="22" bestFit="1" customWidth="1"/>
    <col min="5906" max="5906" width="16.5" style="22" customWidth="1"/>
    <col min="5907" max="5907" width="15.5" style="22" customWidth="1"/>
    <col min="5908" max="5908" width="17.625" style="22" bestFit="1" customWidth="1"/>
    <col min="5909" max="5909" width="19.125" style="22" customWidth="1"/>
    <col min="5910" max="6138" width="9" style="22"/>
    <col min="6139" max="6139" width="6.375" style="22" customWidth="1"/>
    <col min="6140" max="6141" width="0" style="22" hidden="1" customWidth="1"/>
    <col min="6142" max="6142" width="8.5" style="22" customWidth="1"/>
    <col min="6143" max="6143" width="6" style="22" customWidth="1"/>
    <col min="6144" max="6144" width="32.5" style="22" customWidth="1"/>
    <col min="6145" max="6145" width="48.5" style="22" customWidth="1"/>
    <col min="6146" max="6146" width="26.5" style="22" customWidth="1"/>
    <col min="6147" max="6147" width="10.75" style="22" customWidth="1"/>
    <col min="6148" max="6149" width="24.25" style="22" customWidth="1"/>
    <col min="6150" max="6150" width="21.625" style="22" customWidth="1"/>
    <col min="6151" max="6151" width="19.75" style="22" customWidth="1"/>
    <col min="6152" max="6152" width="11.625" style="22" customWidth="1"/>
    <col min="6153" max="6153" width="21.875" style="22" customWidth="1"/>
    <col min="6154" max="6154" width="21.625" style="22" customWidth="1"/>
    <col min="6155" max="6155" width="24.75" style="22" customWidth="1"/>
    <col min="6156" max="6156" width="21.125" style="22" bestFit="1" customWidth="1"/>
    <col min="6157" max="6158" width="15.25" style="22" customWidth="1"/>
    <col min="6159" max="6159" width="20.125" style="22" bestFit="1" customWidth="1"/>
    <col min="6160" max="6160" width="27.875" style="22" bestFit="1" customWidth="1"/>
    <col min="6161" max="6161" width="17.25" style="22" bestFit="1" customWidth="1"/>
    <col min="6162" max="6162" width="16.5" style="22" customWidth="1"/>
    <col min="6163" max="6163" width="15.5" style="22" customWidth="1"/>
    <col min="6164" max="6164" width="17.625" style="22" bestFit="1" customWidth="1"/>
    <col min="6165" max="6165" width="19.125" style="22" customWidth="1"/>
    <col min="6166" max="6394" width="9" style="22"/>
    <col min="6395" max="6395" width="6.375" style="22" customWidth="1"/>
    <col min="6396" max="6397" width="0" style="22" hidden="1" customWidth="1"/>
    <col min="6398" max="6398" width="8.5" style="22" customWidth="1"/>
    <col min="6399" max="6399" width="6" style="22" customWidth="1"/>
    <col min="6400" max="6400" width="32.5" style="22" customWidth="1"/>
    <col min="6401" max="6401" width="48.5" style="22" customWidth="1"/>
    <col min="6402" max="6402" width="26.5" style="22" customWidth="1"/>
    <col min="6403" max="6403" width="10.75" style="22" customWidth="1"/>
    <col min="6404" max="6405" width="24.25" style="22" customWidth="1"/>
    <col min="6406" max="6406" width="21.625" style="22" customWidth="1"/>
    <col min="6407" max="6407" width="19.75" style="22" customWidth="1"/>
    <col min="6408" max="6408" width="11.625" style="22" customWidth="1"/>
    <col min="6409" max="6409" width="21.875" style="22" customWidth="1"/>
    <col min="6410" max="6410" width="21.625" style="22" customWidth="1"/>
    <col min="6411" max="6411" width="24.75" style="22" customWidth="1"/>
    <col min="6412" max="6412" width="21.125" style="22" bestFit="1" customWidth="1"/>
    <col min="6413" max="6414" width="15.25" style="22" customWidth="1"/>
    <col min="6415" max="6415" width="20.125" style="22" bestFit="1" customWidth="1"/>
    <col min="6416" max="6416" width="27.875" style="22" bestFit="1" customWidth="1"/>
    <col min="6417" max="6417" width="17.25" style="22" bestFit="1" customWidth="1"/>
    <col min="6418" max="6418" width="16.5" style="22" customWidth="1"/>
    <col min="6419" max="6419" width="15.5" style="22" customWidth="1"/>
    <col min="6420" max="6420" width="17.625" style="22" bestFit="1" customWidth="1"/>
    <col min="6421" max="6421" width="19.125" style="22" customWidth="1"/>
    <col min="6422" max="6650" width="9" style="22"/>
    <col min="6651" max="6651" width="6.375" style="22" customWidth="1"/>
    <col min="6652" max="6653" width="0" style="22" hidden="1" customWidth="1"/>
    <col min="6654" max="6654" width="8.5" style="22" customWidth="1"/>
    <col min="6655" max="6655" width="6" style="22" customWidth="1"/>
    <col min="6656" max="6656" width="32.5" style="22" customWidth="1"/>
    <col min="6657" max="6657" width="48.5" style="22" customWidth="1"/>
    <col min="6658" max="6658" width="26.5" style="22" customWidth="1"/>
    <col min="6659" max="6659" width="10.75" style="22" customWidth="1"/>
    <col min="6660" max="6661" width="24.25" style="22" customWidth="1"/>
    <col min="6662" max="6662" width="21.625" style="22" customWidth="1"/>
    <col min="6663" max="6663" width="19.75" style="22" customWidth="1"/>
    <col min="6664" max="6664" width="11.625" style="22" customWidth="1"/>
    <col min="6665" max="6665" width="21.875" style="22" customWidth="1"/>
    <col min="6666" max="6666" width="21.625" style="22" customWidth="1"/>
    <col min="6667" max="6667" width="24.75" style="22" customWidth="1"/>
    <col min="6668" max="6668" width="21.125" style="22" bestFit="1" customWidth="1"/>
    <col min="6669" max="6670" width="15.25" style="22" customWidth="1"/>
    <col min="6671" max="6671" width="20.125" style="22" bestFit="1" customWidth="1"/>
    <col min="6672" max="6672" width="27.875" style="22" bestFit="1" customWidth="1"/>
    <col min="6673" max="6673" width="17.25" style="22" bestFit="1" customWidth="1"/>
    <col min="6674" max="6674" width="16.5" style="22" customWidth="1"/>
    <col min="6675" max="6675" width="15.5" style="22" customWidth="1"/>
    <col min="6676" max="6676" width="17.625" style="22" bestFit="1" customWidth="1"/>
    <col min="6677" max="6677" width="19.125" style="22" customWidth="1"/>
    <col min="6678" max="6906" width="9" style="22"/>
    <col min="6907" max="6907" width="6.375" style="22" customWidth="1"/>
    <col min="6908" max="6909" width="0" style="22" hidden="1" customWidth="1"/>
    <col min="6910" max="6910" width="8.5" style="22" customWidth="1"/>
    <col min="6911" max="6911" width="6" style="22" customWidth="1"/>
    <col min="6912" max="6912" width="32.5" style="22" customWidth="1"/>
    <col min="6913" max="6913" width="48.5" style="22" customWidth="1"/>
    <col min="6914" max="6914" width="26.5" style="22" customWidth="1"/>
    <col min="6915" max="6915" width="10.75" style="22" customWidth="1"/>
    <col min="6916" max="6917" width="24.25" style="22" customWidth="1"/>
    <col min="6918" max="6918" width="21.625" style="22" customWidth="1"/>
    <col min="6919" max="6919" width="19.75" style="22" customWidth="1"/>
    <col min="6920" max="6920" width="11.625" style="22" customWidth="1"/>
    <col min="6921" max="6921" width="21.875" style="22" customWidth="1"/>
    <col min="6922" max="6922" width="21.625" style="22" customWidth="1"/>
    <col min="6923" max="6923" width="24.75" style="22" customWidth="1"/>
    <col min="6924" max="6924" width="21.125" style="22" bestFit="1" customWidth="1"/>
    <col min="6925" max="6926" width="15.25" style="22" customWidth="1"/>
    <col min="6927" max="6927" width="20.125" style="22" bestFit="1" customWidth="1"/>
    <col min="6928" max="6928" width="27.875" style="22" bestFit="1" customWidth="1"/>
    <col min="6929" max="6929" width="17.25" style="22" bestFit="1" customWidth="1"/>
    <col min="6930" max="6930" width="16.5" style="22" customWidth="1"/>
    <col min="6931" max="6931" width="15.5" style="22" customWidth="1"/>
    <col min="6932" max="6932" width="17.625" style="22" bestFit="1" customWidth="1"/>
    <col min="6933" max="6933" width="19.125" style="22" customWidth="1"/>
    <col min="6934" max="7162" width="9" style="22"/>
    <col min="7163" max="7163" width="6.375" style="22" customWidth="1"/>
    <col min="7164" max="7165" width="0" style="22" hidden="1" customWidth="1"/>
    <col min="7166" max="7166" width="8.5" style="22" customWidth="1"/>
    <col min="7167" max="7167" width="6" style="22" customWidth="1"/>
    <col min="7168" max="7168" width="32.5" style="22" customWidth="1"/>
    <col min="7169" max="7169" width="48.5" style="22" customWidth="1"/>
    <col min="7170" max="7170" width="26.5" style="22" customWidth="1"/>
    <col min="7171" max="7171" width="10.75" style="22" customWidth="1"/>
    <col min="7172" max="7173" width="24.25" style="22" customWidth="1"/>
    <col min="7174" max="7174" width="21.625" style="22" customWidth="1"/>
    <col min="7175" max="7175" width="19.75" style="22" customWidth="1"/>
    <col min="7176" max="7176" width="11.625" style="22" customWidth="1"/>
    <col min="7177" max="7177" width="21.875" style="22" customWidth="1"/>
    <col min="7178" max="7178" width="21.625" style="22" customWidth="1"/>
    <col min="7179" max="7179" width="24.75" style="22" customWidth="1"/>
    <col min="7180" max="7180" width="21.125" style="22" bestFit="1" customWidth="1"/>
    <col min="7181" max="7182" width="15.25" style="22" customWidth="1"/>
    <col min="7183" max="7183" width="20.125" style="22" bestFit="1" customWidth="1"/>
    <col min="7184" max="7184" width="27.875" style="22" bestFit="1" customWidth="1"/>
    <col min="7185" max="7185" width="17.25" style="22" bestFit="1" customWidth="1"/>
    <col min="7186" max="7186" width="16.5" style="22" customWidth="1"/>
    <col min="7187" max="7187" width="15.5" style="22" customWidth="1"/>
    <col min="7188" max="7188" width="17.625" style="22" bestFit="1" customWidth="1"/>
    <col min="7189" max="7189" width="19.125" style="22" customWidth="1"/>
    <col min="7190" max="7418" width="9" style="22"/>
    <col min="7419" max="7419" width="6.375" style="22" customWidth="1"/>
    <col min="7420" max="7421" width="0" style="22" hidden="1" customWidth="1"/>
    <col min="7422" max="7422" width="8.5" style="22" customWidth="1"/>
    <col min="7423" max="7423" width="6" style="22" customWidth="1"/>
    <col min="7424" max="7424" width="32.5" style="22" customWidth="1"/>
    <col min="7425" max="7425" width="48.5" style="22" customWidth="1"/>
    <col min="7426" max="7426" width="26.5" style="22" customWidth="1"/>
    <col min="7427" max="7427" width="10.75" style="22" customWidth="1"/>
    <col min="7428" max="7429" width="24.25" style="22" customWidth="1"/>
    <col min="7430" max="7430" width="21.625" style="22" customWidth="1"/>
    <col min="7431" max="7431" width="19.75" style="22" customWidth="1"/>
    <col min="7432" max="7432" width="11.625" style="22" customWidth="1"/>
    <col min="7433" max="7433" width="21.875" style="22" customWidth="1"/>
    <col min="7434" max="7434" width="21.625" style="22" customWidth="1"/>
    <col min="7435" max="7435" width="24.75" style="22" customWidth="1"/>
    <col min="7436" max="7436" width="21.125" style="22" bestFit="1" customWidth="1"/>
    <col min="7437" max="7438" width="15.25" style="22" customWidth="1"/>
    <col min="7439" max="7439" width="20.125" style="22" bestFit="1" customWidth="1"/>
    <col min="7440" max="7440" width="27.875" style="22" bestFit="1" customWidth="1"/>
    <col min="7441" max="7441" width="17.25" style="22" bestFit="1" customWidth="1"/>
    <col min="7442" max="7442" width="16.5" style="22" customWidth="1"/>
    <col min="7443" max="7443" width="15.5" style="22" customWidth="1"/>
    <col min="7444" max="7444" width="17.625" style="22" bestFit="1" customWidth="1"/>
    <col min="7445" max="7445" width="19.125" style="22" customWidth="1"/>
    <col min="7446" max="7674" width="9" style="22"/>
    <col min="7675" max="7675" width="6.375" style="22" customWidth="1"/>
    <col min="7676" max="7677" width="0" style="22" hidden="1" customWidth="1"/>
    <col min="7678" max="7678" width="8.5" style="22" customWidth="1"/>
    <col min="7679" max="7679" width="6" style="22" customWidth="1"/>
    <col min="7680" max="7680" width="32.5" style="22" customWidth="1"/>
    <col min="7681" max="7681" width="48.5" style="22" customWidth="1"/>
    <col min="7682" max="7682" width="26.5" style="22" customWidth="1"/>
    <col min="7683" max="7683" width="10.75" style="22" customWidth="1"/>
    <col min="7684" max="7685" width="24.25" style="22" customWidth="1"/>
    <col min="7686" max="7686" width="21.625" style="22" customWidth="1"/>
    <col min="7687" max="7687" width="19.75" style="22" customWidth="1"/>
    <col min="7688" max="7688" width="11.625" style="22" customWidth="1"/>
    <col min="7689" max="7689" width="21.875" style="22" customWidth="1"/>
    <col min="7690" max="7690" width="21.625" style="22" customWidth="1"/>
    <col min="7691" max="7691" width="24.75" style="22" customWidth="1"/>
    <col min="7692" max="7692" width="21.125" style="22" bestFit="1" customWidth="1"/>
    <col min="7693" max="7694" width="15.25" style="22" customWidth="1"/>
    <col min="7695" max="7695" width="20.125" style="22" bestFit="1" customWidth="1"/>
    <col min="7696" max="7696" width="27.875" style="22" bestFit="1" customWidth="1"/>
    <col min="7697" max="7697" width="17.25" style="22" bestFit="1" customWidth="1"/>
    <col min="7698" max="7698" width="16.5" style="22" customWidth="1"/>
    <col min="7699" max="7699" width="15.5" style="22" customWidth="1"/>
    <col min="7700" max="7700" width="17.625" style="22" bestFit="1" customWidth="1"/>
    <col min="7701" max="7701" width="19.125" style="22" customWidth="1"/>
    <col min="7702" max="7930" width="9" style="22"/>
    <col min="7931" max="7931" width="6.375" style="22" customWidth="1"/>
    <col min="7932" max="7933" width="0" style="22" hidden="1" customWidth="1"/>
    <col min="7934" max="7934" width="8.5" style="22" customWidth="1"/>
    <col min="7935" max="7935" width="6" style="22" customWidth="1"/>
    <col min="7936" max="7936" width="32.5" style="22" customWidth="1"/>
    <col min="7937" max="7937" width="48.5" style="22" customWidth="1"/>
    <col min="7938" max="7938" width="26.5" style="22" customWidth="1"/>
    <col min="7939" max="7939" width="10.75" style="22" customWidth="1"/>
    <col min="7940" max="7941" width="24.25" style="22" customWidth="1"/>
    <col min="7942" max="7942" width="21.625" style="22" customWidth="1"/>
    <col min="7943" max="7943" width="19.75" style="22" customWidth="1"/>
    <col min="7944" max="7944" width="11.625" style="22" customWidth="1"/>
    <col min="7945" max="7945" width="21.875" style="22" customWidth="1"/>
    <col min="7946" max="7946" width="21.625" style="22" customWidth="1"/>
    <col min="7947" max="7947" width="24.75" style="22" customWidth="1"/>
    <col min="7948" max="7948" width="21.125" style="22" bestFit="1" customWidth="1"/>
    <col min="7949" max="7950" width="15.25" style="22" customWidth="1"/>
    <col min="7951" max="7951" width="20.125" style="22" bestFit="1" customWidth="1"/>
    <col min="7952" max="7952" width="27.875" style="22" bestFit="1" customWidth="1"/>
    <col min="7953" max="7953" width="17.25" style="22" bestFit="1" customWidth="1"/>
    <col min="7954" max="7954" width="16.5" style="22" customWidth="1"/>
    <col min="7955" max="7955" width="15.5" style="22" customWidth="1"/>
    <col min="7956" max="7956" width="17.625" style="22" bestFit="1" customWidth="1"/>
    <col min="7957" max="7957" width="19.125" style="22" customWidth="1"/>
    <col min="7958" max="8186" width="9" style="22"/>
    <col min="8187" max="8187" width="6.375" style="22" customWidth="1"/>
    <col min="8188" max="8189" width="0" style="22" hidden="1" customWidth="1"/>
    <col min="8190" max="8190" width="8.5" style="22" customWidth="1"/>
    <col min="8191" max="8191" width="6" style="22" customWidth="1"/>
    <col min="8192" max="8192" width="32.5" style="22" customWidth="1"/>
    <col min="8193" max="8193" width="48.5" style="22" customWidth="1"/>
    <col min="8194" max="8194" width="26.5" style="22" customWidth="1"/>
    <col min="8195" max="8195" width="10.75" style="22" customWidth="1"/>
    <col min="8196" max="8197" width="24.25" style="22" customWidth="1"/>
    <col min="8198" max="8198" width="21.625" style="22" customWidth="1"/>
    <col min="8199" max="8199" width="19.75" style="22" customWidth="1"/>
    <col min="8200" max="8200" width="11.625" style="22" customWidth="1"/>
    <col min="8201" max="8201" width="21.875" style="22" customWidth="1"/>
    <col min="8202" max="8202" width="21.625" style="22" customWidth="1"/>
    <col min="8203" max="8203" width="24.75" style="22" customWidth="1"/>
    <col min="8204" max="8204" width="21.125" style="22" bestFit="1" customWidth="1"/>
    <col min="8205" max="8206" width="15.25" style="22" customWidth="1"/>
    <col min="8207" max="8207" width="20.125" style="22" bestFit="1" customWidth="1"/>
    <col min="8208" max="8208" width="27.875" style="22" bestFit="1" customWidth="1"/>
    <col min="8209" max="8209" width="17.25" style="22" bestFit="1" customWidth="1"/>
    <col min="8210" max="8210" width="16.5" style="22" customWidth="1"/>
    <col min="8211" max="8211" width="15.5" style="22" customWidth="1"/>
    <col min="8212" max="8212" width="17.625" style="22" bestFit="1" customWidth="1"/>
    <col min="8213" max="8213" width="19.125" style="22" customWidth="1"/>
    <col min="8214" max="8442" width="9" style="22"/>
    <col min="8443" max="8443" width="6.375" style="22" customWidth="1"/>
    <col min="8444" max="8445" width="0" style="22" hidden="1" customWidth="1"/>
    <col min="8446" max="8446" width="8.5" style="22" customWidth="1"/>
    <col min="8447" max="8447" width="6" style="22" customWidth="1"/>
    <col min="8448" max="8448" width="32.5" style="22" customWidth="1"/>
    <col min="8449" max="8449" width="48.5" style="22" customWidth="1"/>
    <col min="8450" max="8450" width="26.5" style="22" customWidth="1"/>
    <col min="8451" max="8451" width="10.75" style="22" customWidth="1"/>
    <col min="8452" max="8453" width="24.25" style="22" customWidth="1"/>
    <col min="8454" max="8454" width="21.625" style="22" customWidth="1"/>
    <col min="8455" max="8455" width="19.75" style="22" customWidth="1"/>
    <col min="8456" max="8456" width="11.625" style="22" customWidth="1"/>
    <col min="8457" max="8457" width="21.875" style="22" customWidth="1"/>
    <col min="8458" max="8458" width="21.625" style="22" customWidth="1"/>
    <col min="8459" max="8459" width="24.75" style="22" customWidth="1"/>
    <col min="8460" max="8460" width="21.125" style="22" bestFit="1" customWidth="1"/>
    <col min="8461" max="8462" width="15.25" style="22" customWidth="1"/>
    <col min="8463" max="8463" width="20.125" style="22" bestFit="1" customWidth="1"/>
    <col min="8464" max="8464" width="27.875" style="22" bestFit="1" customWidth="1"/>
    <col min="8465" max="8465" width="17.25" style="22" bestFit="1" customWidth="1"/>
    <col min="8466" max="8466" width="16.5" style="22" customWidth="1"/>
    <col min="8467" max="8467" width="15.5" style="22" customWidth="1"/>
    <col min="8468" max="8468" width="17.625" style="22" bestFit="1" customWidth="1"/>
    <col min="8469" max="8469" width="19.125" style="22" customWidth="1"/>
    <col min="8470" max="8698" width="9" style="22"/>
    <col min="8699" max="8699" width="6.375" style="22" customWidth="1"/>
    <col min="8700" max="8701" width="0" style="22" hidden="1" customWidth="1"/>
    <col min="8702" max="8702" width="8.5" style="22" customWidth="1"/>
    <col min="8703" max="8703" width="6" style="22" customWidth="1"/>
    <col min="8704" max="8704" width="32.5" style="22" customWidth="1"/>
    <col min="8705" max="8705" width="48.5" style="22" customWidth="1"/>
    <col min="8706" max="8706" width="26.5" style="22" customWidth="1"/>
    <col min="8707" max="8707" width="10.75" style="22" customWidth="1"/>
    <col min="8708" max="8709" width="24.25" style="22" customWidth="1"/>
    <col min="8710" max="8710" width="21.625" style="22" customWidth="1"/>
    <col min="8711" max="8711" width="19.75" style="22" customWidth="1"/>
    <col min="8712" max="8712" width="11.625" style="22" customWidth="1"/>
    <col min="8713" max="8713" width="21.875" style="22" customWidth="1"/>
    <col min="8714" max="8714" width="21.625" style="22" customWidth="1"/>
    <col min="8715" max="8715" width="24.75" style="22" customWidth="1"/>
    <col min="8716" max="8716" width="21.125" style="22" bestFit="1" customWidth="1"/>
    <col min="8717" max="8718" width="15.25" style="22" customWidth="1"/>
    <col min="8719" max="8719" width="20.125" style="22" bestFit="1" customWidth="1"/>
    <col min="8720" max="8720" width="27.875" style="22" bestFit="1" customWidth="1"/>
    <col min="8721" max="8721" width="17.25" style="22" bestFit="1" customWidth="1"/>
    <col min="8722" max="8722" width="16.5" style="22" customWidth="1"/>
    <col min="8723" max="8723" width="15.5" style="22" customWidth="1"/>
    <col min="8724" max="8724" width="17.625" style="22" bestFit="1" customWidth="1"/>
    <col min="8725" max="8725" width="19.125" style="22" customWidth="1"/>
    <col min="8726" max="8954" width="9" style="22"/>
    <col min="8955" max="8955" width="6.375" style="22" customWidth="1"/>
    <col min="8956" max="8957" width="0" style="22" hidden="1" customWidth="1"/>
    <col min="8958" max="8958" width="8.5" style="22" customWidth="1"/>
    <col min="8959" max="8959" width="6" style="22" customWidth="1"/>
    <col min="8960" max="8960" width="32.5" style="22" customWidth="1"/>
    <col min="8961" max="8961" width="48.5" style="22" customWidth="1"/>
    <col min="8962" max="8962" width="26.5" style="22" customWidth="1"/>
    <col min="8963" max="8963" width="10.75" style="22" customWidth="1"/>
    <col min="8964" max="8965" width="24.25" style="22" customWidth="1"/>
    <col min="8966" max="8966" width="21.625" style="22" customWidth="1"/>
    <col min="8967" max="8967" width="19.75" style="22" customWidth="1"/>
    <col min="8968" max="8968" width="11.625" style="22" customWidth="1"/>
    <col min="8969" max="8969" width="21.875" style="22" customWidth="1"/>
    <col min="8970" max="8970" width="21.625" style="22" customWidth="1"/>
    <col min="8971" max="8971" width="24.75" style="22" customWidth="1"/>
    <col min="8972" max="8972" width="21.125" style="22" bestFit="1" customWidth="1"/>
    <col min="8973" max="8974" width="15.25" style="22" customWidth="1"/>
    <col min="8975" max="8975" width="20.125" style="22" bestFit="1" customWidth="1"/>
    <col min="8976" max="8976" width="27.875" style="22" bestFit="1" customWidth="1"/>
    <col min="8977" max="8977" width="17.25" style="22" bestFit="1" customWidth="1"/>
    <col min="8978" max="8978" width="16.5" style="22" customWidth="1"/>
    <col min="8979" max="8979" width="15.5" style="22" customWidth="1"/>
    <col min="8980" max="8980" width="17.625" style="22" bestFit="1" customWidth="1"/>
    <col min="8981" max="8981" width="19.125" style="22" customWidth="1"/>
    <col min="8982" max="9210" width="9" style="22"/>
    <col min="9211" max="9211" width="6.375" style="22" customWidth="1"/>
    <col min="9212" max="9213" width="0" style="22" hidden="1" customWidth="1"/>
    <col min="9214" max="9214" width="8.5" style="22" customWidth="1"/>
    <col min="9215" max="9215" width="6" style="22" customWidth="1"/>
    <col min="9216" max="9216" width="32.5" style="22" customWidth="1"/>
    <col min="9217" max="9217" width="48.5" style="22" customWidth="1"/>
    <col min="9218" max="9218" width="26.5" style="22" customWidth="1"/>
    <col min="9219" max="9219" width="10.75" style="22" customWidth="1"/>
    <col min="9220" max="9221" width="24.25" style="22" customWidth="1"/>
    <col min="9222" max="9222" width="21.625" style="22" customWidth="1"/>
    <col min="9223" max="9223" width="19.75" style="22" customWidth="1"/>
    <col min="9224" max="9224" width="11.625" style="22" customWidth="1"/>
    <col min="9225" max="9225" width="21.875" style="22" customWidth="1"/>
    <col min="9226" max="9226" width="21.625" style="22" customWidth="1"/>
    <col min="9227" max="9227" width="24.75" style="22" customWidth="1"/>
    <col min="9228" max="9228" width="21.125" style="22" bestFit="1" customWidth="1"/>
    <col min="9229" max="9230" width="15.25" style="22" customWidth="1"/>
    <col min="9231" max="9231" width="20.125" style="22" bestFit="1" customWidth="1"/>
    <col min="9232" max="9232" width="27.875" style="22" bestFit="1" customWidth="1"/>
    <col min="9233" max="9233" width="17.25" style="22" bestFit="1" customWidth="1"/>
    <col min="9234" max="9234" width="16.5" style="22" customWidth="1"/>
    <col min="9235" max="9235" width="15.5" style="22" customWidth="1"/>
    <col min="9236" max="9236" width="17.625" style="22" bestFit="1" customWidth="1"/>
    <col min="9237" max="9237" width="19.125" style="22" customWidth="1"/>
    <col min="9238" max="9466" width="9" style="22"/>
    <col min="9467" max="9467" width="6.375" style="22" customWidth="1"/>
    <col min="9468" max="9469" width="0" style="22" hidden="1" customWidth="1"/>
    <col min="9470" max="9470" width="8.5" style="22" customWidth="1"/>
    <col min="9471" max="9471" width="6" style="22" customWidth="1"/>
    <col min="9472" max="9472" width="32.5" style="22" customWidth="1"/>
    <col min="9473" max="9473" width="48.5" style="22" customWidth="1"/>
    <col min="9474" max="9474" width="26.5" style="22" customWidth="1"/>
    <col min="9475" max="9475" width="10.75" style="22" customWidth="1"/>
    <col min="9476" max="9477" width="24.25" style="22" customWidth="1"/>
    <col min="9478" max="9478" width="21.625" style="22" customWidth="1"/>
    <col min="9479" max="9479" width="19.75" style="22" customWidth="1"/>
    <col min="9480" max="9480" width="11.625" style="22" customWidth="1"/>
    <col min="9481" max="9481" width="21.875" style="22" customWidth="1"/>
    <col min="9482" max="9482" width="21.625" style="22" customWidth="1"/>
    <col min="9483" max="9483" width="24.75" style="22" customWidth="1"/>
    <col min="9484" max="9484" width="21.125" style="22" bestFit="1" customWidth="1"/>
    <col min="9485" max="9486" width="15.25" style="22" customWidth="1"/>
    <col min="9487" max="9487" width="20.125" style="22" bestFit="1" customWidth="1"/>
    <col min="9488" max="9488" width="27.875" style="22" bestFit="1" customWidth="1"/>
    <col min="9489" max="9489" width="17.25" style="22" bestFit="1" customWidth="1"/>
    <col min="9490" max="9490" width="16.5" style="22" customWidth="1"/>
    <col min="9491" max="9491" width="15.5" style="22" customWidth="1"/>
    <col min="9492" max="9492" width="17.625" style="22" bestFit="1" customWidth="1"/>
    <col min="9493" max="9493" width="19.125" style="22" customWidth="1"/>
    <col min="9494" max="9722" width="9" style="22"/>
    <col min="9723" max="9723" width="6.375" style="22" customWidth="1"/>
    <col min="9724" max="9725" width="0" style="22" hidden="1" customWidth="1"/>
    <col min="9726" max="9726" width="8.5" style="22" customWidth="1"/>
    <col min="9727" max="9727" width="6" style="22" customWidth="1"/>
    <col min="9728" max="9728" width="32.5" style="22" customWidth="1"/>
    <col min="9729" max="9729" width="48.5" style="22" customWidth="1"/>
    <col min="9730" max="9730" width="26.5" style="22" customWidth="1"/>
    <col min="9731" max="9731" width="10.75" style="22" customWidth="1"/>
    <col min="9732" max="9733" width="24.25" style="22" customWidth="1"/>
    <col min="9734" max="9734" width="21.625" style="22" customWidth="1"/>
    <col min="9735" max="9735" width="19.75" style="22" customWidth="1"/>
    <col min="9736" max="9736" width="11.625" style="22" customWidth="1"/>
    <col min="9737" max="9737" width="21.875" style="22" customWidth="1"/>
    <col min="9738" max="9738" width="21.625" style="22" customWidth="1"/>
    <col min="9739" max="9739" width="24.75" style="22" customWidth="1"/>
    <col min="9740" max="9740" width="21.125" style="22" bestFit="1" customWidth="1"/>
    <col min="9741" max="9742" width="15.25" style="22" customWidth="1"/>
    <col min="9743" max="9743" width="20.125" style="22" bestFit="1" customWidth="1"/>
    <col min="9744" max="9744" width="27.875" style="22" bestFit="1" customWidth="1"/>
    <col min="9745" max="9745" width="17.25" style="22" bestFit="1" customWidth="1"/>
    <col min="9746" max="9746" width="16.5" style="22" customWidth="1"/>
    <col min="9747" max="9747" width="15.5" style="22" customWidth="1"/>
    <col min="9748" max="9748" width="17.625" style="22" bestFit="1" customWidth="1"/>
    <col min="9749" max="9749" width="19.125" style="22" customWidth="1"/>
    <col min="9750" max="9978" width="9" style="22"/>
    <col min="9979" max="9979" width="6.375" style="22" customWidth="1"/>
    <col min="9980" max="9981" width="0" style="22" hidden="1" customWidth="1"/>
    <col min="9982" max="9982" width="8.5" style="22" customWidth="1"/>
    <col min="9983" max="9983" width="6" style="22" customWidth="1"/>
    <col min="9984" max="9984" width="32.5" style="22" customWidth="1"/>
    <col min="9985" max="9985" width="48.5" style="22" customWidth="1"/>
    <col min="9986" max="9986" width="26.5" style="22" customWidth="1"/>
    <col min="9987" max="9987" width="10.75" style="22" customWidth="1"/>
    <col min="9988" max="9989" width="24.25" style="22" customWidth="1"/>
    <col min="9990" max="9990" width="21.625" style="22" customWidth="1"/>
    <col min="9991" max="9991" width="19.75" style="22" customWidth="1"/>
    <col min="9992" max="9992" width="11.625" style="22" customWidth="1"/>
    <col min="9993" max="9993" width="21.875" style="22" customWidth="1"/>
    <col min="9994" max="9994" width="21.625" style="22" customWidth="1"/>
    <col min="9995" max="9995" width="24.75" style="22" customWidth="1"/>
    <col min="9996" max="9996" width="21.125" style="22" bestFit="1" customWidth="1"/>
    <col min="9997" max="9998" width="15.25" style="22" customWidth="1"/>
    <col min="9999" max="9999" width="20.125" style="22" bestFit="1" customWidth="1"/>
    <col min="10000" max="10000" width="27.875" style="22" bestFit="1" customWidth="1"/>
    <col min="10001" max="10001" width="17.25" style="22" bestFit="1" customWidth="1"/>
    <col min="10002" max="10002" width="16.5" style="22" customWidth="1"/>
    <col min="10003" max="10003" width="15.5" style="22" customWidth="1"/>
    <col min="10004" max="10004" width="17.625" style="22" bestFit="1" customWidth="1"/>
    <col min="10005" max="10005" width="19.125" style="22" customWidth="1"/>
    <col min="10006" max="10234" width="9" style="22"/>
    <col min="10235" max="10235" width="6.375" style="22" customWidth="1"/>
    <col min="10236" max="10237" width="0" style="22" hidden="1" customWidth="1"/>
    <col min="10238" max="10238" width="8.5" style="22" customWidth="1"/>
    <col min="10239" max="10239" width="6" style="22" customWidth="1"/>
    <col min="10240" max="10240" width="32.5" style="22" customWidth="1"/>
    <col min="10241" max="10241" width="48.5" style="22" customWidth="1"/>
    <col min="10242" max="10242" width="26.5" style="22" customWidth="1"/>
    <col min="10243" max="10243" width="10.75" style="22" customWidth="1"/>
    <col min="10244" max="10245" width="24.25" style="22" customWidth="1"/>
    <col min="10246" max="10246" width="21.625" style="22" customWidth="1"/>
    <col min="10247" max="10247" width="19.75" style="22" customWidth="1"/>
    <col min="10248" max="10248" width="11.625" style="22" customWidth="1"/>
    <col min="10249" max="10249" width="21.875" style="22" customWidth="1"/>
    <col min="10250" max="10250" width="21.625" style="22" customWidth="1"/>
    <col min="10251" max="10251" width="24.75" style="22" customWidth="1"/>
    <col min="10252" max="10252" width="21.125" style="22" bestFit="1" customWidth="1"/>
    <col min="10253" max="10254" width="15.25" style="22" customWidth="1"/>
    <col min="10255" max="10255" width="20.125" style="22" bestFit="1" customWidth="1"/>
    <col min="10256" max="10256" width="27.875" style="22" bestFit="1" customWidth="1"/>
    <col min="10257" max="10257" width="17.25" style="22" bestFit="1" customWidth="1"/>
    <col min="10258" max="10258" width="16.5" style="22" customWidth="1"/>
    <col min="10259" max="10259" width="15.5" style="22" customWidth="1"/>
    <col min="10260" max="10260" width="17.625" style="22" bestFit="1" customWidth="1"/>
    <col min="10261" max="10261" width="19.125" style="22" customWidth="1"/>
    <col min="10262" max="10490" width="9" style="22"/>
    <col min="10491" max="10491" width="6.375" style="22" customWidth="1"/>
    <col min="10492" max="10493" width="0" style="22" hidden="1" customWidth="1"/>
    <col min="10494" max="10494" width="8.5" style="22" customWidth="1"/>
    <col min="10495" max="10495" width="6" style="22" customWidth="1"/>
    <col min="10496" max="10496" width="32.5" style="22" customWidth="1"/>
    <col min="10497" max="10497" width="48.5" style="22" customWidth="1"/>
    <col min="10498" max="10498" width="26.5" style="22" customWidth="1"/>
    <col min="10499" max="10499" width="10.75" style="22" customWidth="1"/>
    <col min="10500" max="10501" width="24.25" style="22" customWidth="1"/>
    <col min="10502" max="10502" width="21.625" style="22" customWidth="1"/>
    <col min="10503" max="10503" width="19.75" style="22" customWidth="1"/>
    <col min="10504" max="10504" width="11.625" style="22" customWidth="1"/>
    <col min="10505" max="10505" width="21.875" style="22" customWidth="1"/>
    <col min="10506" max="10506" width="21.625" style="22" customWidth="1"/>
    <col min="10507" max="10507" width="24.75" style="22" customWidth="1"/>
    <col min="10508" max="10508" width="21.125" style="22" bestFit="1" customWidth="1"/>
    <col min="10509" max="10510" width="15.25" style="22" customWidth="1"/>
    <col min="10511" max="10511" width="20.125" style="22" bestFit="1" customWidth="1"/>
    <col min="10512" max="10512" width="27.875" style="22" bestFit="1" customWidth="1"/>
    <col min="10513" max="10513" width="17.25" style="22" bestFit="1" customWidth="1"/>
    <col min="10514" max="10514" width="16.5" style="22" customWidth="1"/>
    <col min="10515" max="10515" width="15.5" style="22" customWidth="1"/>
    <col min="10516" max="10516" width="17.625" style="22" bestFit="1" customWidth="1"/>
    <col min="10517" max="10517" width="19.125" style="22" customWidth="1"/>
    <col min="10518" max="10746" width="9" style="22"/>
    <col min="10747" max="10747" width="6.375" style="22" customWidth="1"/>
    <col min="10748" max="10749" width="0" style="22" hidden="1" customWidth="1"/>
    <col min="10750" max="10750" width="8.5" style="22" customWidth="1"/>
    <col min="10751" max="10751" width="6" style="22" customWidth="1"/>
    <col min="10752" max="10752" width="32.5" style="22" customWidth="1"/>
    <col min="10753" max="10753" width="48.5" style="22" customWidth="1"/>
    <col min="10754" max="10754" width="26.5" style="22" customWidth="1"/>
    <col min="10755" max="10755" width="10.75" style="22" customWidth="1"/>
    <col min="10756" max="10757" width="24.25" style="22" customWidth="1"/>
    <col min="10758" max="10758" width="21.625" style="22" customWidth="1"/>
    <col min="10759" max="10759" width="19.75" style="22" customWidth="1"/>
    <col min="10760" max="10760" width="11.625" style="22" customWidth="1"/>
    <col min="10761" max="10761" width="21.875" style="22" customWidth="1"/>
    <col min="10762" max="10762" width="21.625" style="22" customWidth="1"/>
    <col min="10763" max="10763" width="24.75" style="22" customWidth="1"/>
    <col min="10764" max="10764" width="21.125" style="22" bestFit="1" customWidth="1"/>
    <col min="10765" max="10766" width="15.25" style="22" customWidth="1"/>
    <col min="10767" max="10767" width="20.125" style="22" bestFit="1" customWidth="1"/>
    <col min="10768" max="10768" width="27.875" style="22" bestFit="1" customWidth="1"/>
    <col min="10769" max="10769" width="17.25" style="22" bestFit="1" customWidth="1"/>
    <col min="10770" max="10770" width="16.5" style="22" customWidth="1"/>
    <col min="10771" max="10771" width="15.5" style="22" customWidth="1"/>
    <col min="10772" max="10772" width="17.625" style="22" bestFit="1" customWidth="1"/>
    <col min="10773" max="10773" width="19.125" style="22" customWidth="1"/>
    <col min="10774" max="11002" width="9" style="22"/>
    <col min="11003" max="11003" width="6.375" style="22" customWidth="1"/>
    <col min="11004" max="11005" width="0" style="22" hidden="1" customWidth="1"/>
    <col min="11006" max="11006" width="8.5" style="22" customWidth="1"/>
    <col min="11007" max="11007" width="6" style="22" customWidth="1"/>
    <col min="11008" max="11008" width="32.5" style="22" customWidth="1"/>
    <col min="11009" max="11009" width="48.5" style="22" customWidth="1"/>
    <col min="11010" max="11010" width="26.5" style="22" customWidth="1"/>
    <col min="11011" max="11011" width="10.75" style="22" customWidth="1"/>
    <col min="11012" max="11013" width="24.25" style="22" customWidth="1"/>
    <col min="11014" max="11014" width="21.625" style="22" customWidth="1"/>
    <col min="11015" max="11015" width="19.75" style="22" customWidth="1"/>
    <col min="11016" max="11016" width="11.625" style="22" customWidth="1"/>
    <col min="11017" max="11017" width="21.875" style="22" customWidth="1"/>
    <col min="11018" max="11018" width="21.625" style="22" customWidth="1"/>
    <col min="11019" max="11019" width="24.75" style="22" customWidth="1"/>
    <col min="11020" max="11020" width="21.125" style="22" bestFit="1" customWidth="1"/>
    <col min="11021" max="11022" width="15.25" style="22" customWidth="1"/>
    <col min="11023" max="11023" width="20.125" style="22" bestFit="1" customWidth="1"/>
    <col min="11024" max="11024" width="27.875" style="22" bestFit="1" customWidth="1"/>
    <col min="11025" max="11025" width="17.25" style="22" bestFit="1" customWidth="1"/>
    <col min="11026" max="11026" width="16.5" style="22" customWidth="1"/>
    <col min="11027" max="11027" width="15.5" style="22" customWidth="1"/>
    <col min="11028" max="11028" width="17.625" style="22" bestFit="1" customWidth="1"/>
    <col min="11029" max="11029" width="19.125" style="22" customWidth="1"/>
    <col min="11030" max="11258" width="9" style="22"/>
    <col min="11259" max="11259" width="6.375" style="22" customWidth="1"/>
    <col min="11260" max="11261" width="0" style="22" hidden="1" customWidth="1"/>
    <col min="11262" max="11262" width="8.5" style="22" customWidth="1"/>
    <col min="11263" max="11263" width="6" style="22" customWidth="1"/>
    <col min="11264" max="11264" width="32.5" style="22" customWidth="1"/>
    <col min="11265" max="11265" width="48.5" style="22" customWidth="1"/>
    <col min="11266" max="11266" width="26.5" style="22" customWidth="1"/>
    <col min="11267" max="11267" width="10.75" style="22" customWidth="1"/>
    <col min="11268" max="11269" width="24.25" style="22" customWidth="1"/>
    <col min="11270" max="11270" width="21.625" style="22" customWidth="1"/>
    <col min="11271" max="11271" width="19.75" style="22" customWidth="1"/>
    <col min="11272" max="11272" width="11.625" style="22" customWidth="1"/>
    <col min="11273" max="11273" width="21.875" style="22" customWidth="1"/>
    <col min="11274" max="11274" width="21.625" style="22" customWidth="1"/>
    <col min="11275" max="11275" width="24.75" style="22" customWidth="1"/>
    <col min="11276" max="11276" width="21.125" style="22" bestFit="1" customWidth="1"/>
    <col min="11277" max="11278" width="15.25" style="22" customWidth="1"/>
    <col min="11279" max="11279" width="20.125" style="22" bestFit="1" customWidth="1"/>
    <col min="11280" max="11280" width="27.875" style="22" bestFit="1" customWidth="1"/>
    <col min="11281" max="11281" width="17.25" style="22" bestFit="1" customWidth="1"/>
    <col min="11282" max="11282" width="16.5" style="22" customWidth="1"/>
    <col min="11283" max="11283" width="15.5" style="22" customWidth="1"/>
    <col min="11284" max="11284" width="17.625" style="22" bestFit="1" customWidth="1"/>
    <col min="11285" max="11285" width="19.125" style="22" customWidth="1"/>
    <col min="11286" max="11514" width="9" style="22"/>
    <col min="11515" max="11515" width="6.375" style="22" customWidth="1"/>
    <col min="11516" max="11517" width="0" style="22" hidden="1" customWidth="1"/>
    <col min="11518" max="11518" width="8.5" style="22" customWidth="1"/>
    <col min="11519" max="11519" width="6" style="22" customWidth="1"/>
    <col min="11520" max="11520" width="32.5" style="22" customWidth="1"/>
    <col min="11521" max="11521" width="48.5" style="22" customWidth="1"/>
    <col min="11522" max="11522" width="26.5" style="22" customWidth="1"/>
    <col min="11523" max="11523" width="10.75" style="22" customWidth="1"/>
    <col min="11524" max="11525" width="24.25" style="22" customWidth="1"/>
    <col min="11526" max="11526" width="21.625" style="22" customWidth="1"/>
    <col min="11527" max="11527" width="19.75" style="22" customWidth="1"/>
    <col min="11528" max="11528" width="11.625" style="22" customWidth="1"/>
    <col min="11529" max="11529" width="21.875" style="22" customWidth="1"/>
    <col min="11530" max="11530" width="21.625" style="22" customWidth="1"/>
    <col min="11531" max="11531" width="24.75" style="22" customWidth="1"/>
    <col min="11532" max="11532" width="21.125" style="22" bestFit="1" customWidth="1"/>
    <col min="11533" max="11534" width="15.25" style="22" customWidth="1"/>
    <col min="11535" max="11535" width="20.125" style="22" bestFit="1" customWidth="1"/>
    <col min="11536" max="11536" width="27.875" style="22" bestFit="1" customWidth="1"/>
    <col min="11537" max="11537" width="17.25" style="22" bestFit="1" customWidth="1"/>
    <col min="11538" max="11538" width="16.5" style="22" customWidth="1"/>
    <col min="11539" max="11539" width="15.5" style="22" customWidth="1"/>
    <col min="11540" max="11540" width="17.625" style="22" bestFit="1" customWidth="1"/>
    <col min="11541" max="11541" width="19.125" style="22" customWidth="1"/>
    <col min="11542" max="11770" width="9" style="22"/>
    <col min="11771" max="11771" width="6.375" style="22" customWidth="1"/>
    <col min="11772" max="11773" width="0" style="22" hidden="1" customWidth="1"/>
    <col min="11774" max="11774" width="8.5" style="22" customWidth="1"/>
    <col min="11775" max="11775" width="6" style="22" customWidth="1"/>
    <col min="11776" max="11776" width="32.5" style="22" customWidth="1"/>
    <col min="11777" max="11777" width="48.5" style="22" customWidth="1"/>
    <col min="11778" max="11778" width="26.5" style="22" customWidth="1"/>
    <col min="11779" max="11779" width="10.75" style="22" customWidth="1"/>
    <col min="11780" max="11781" width="24.25" style="22" customWidth="1"/>
    <col min="11782" max="11782" width="21.625" style="22" customWidth="1"/>
    <col min="11783" max="11783" width="19.75" style="22" customWidth="1"/>
    <col min="11784" max="11784" width="11.625" style="22" customWidth="1"/>
    <col min="11785" max="11785" width="21.875" style="22" customWidth="1"/>
    <col min="11786" max="11786" width="21.625" style="22" customWidth="1"/>
    <col min="11787" max="11787" width="24.75" style="22" customWidth="1"/>
    <col min="11788" max="11788" width="21.125" style="22" bestFit="1" customWidth="1"/>
    <col min="11789" max="11790" width="15.25" style="22" customWidth="1"/>
    <col min="11791" max="11791" width="20.125" style="22" bestFit="1" customWidth="1"/>
    <col min="11792" max="11792" width="27.875" style="22" bestFit="1" customWidth="1"/>
    <col min="11793" max="11793" width="17.25" style="22" bestFit="1" customWidth="1"/>
    <col min="11794" max="11794" width="16.5" style="22" customWidth="1"/>
    <col min="11795" max="11795" width="15.5" style="22" customWidth="1"/>
    <col min="11796" max="11796" width="17.625" style="22" bestFit="1" customWidth="1"/>
    <col min="11797" max="11797" width="19.125" style="22" customWidth="1"/>
    <col min="11798" max="12026" width="9" style="22"/>
    <col min="12027" max="12027" width="6.375" style="22" customWidth="1"/>
    <col min="12028" max="12029" width="0" style="22" hidden="1" customWidth="1"/>
    <col min="12030" max="12030" width="8.5" style="22" customWidth="1"/>
    <col min="12031" max="12031" width="6" style="22" customWidth="1"/>
    <col min="12032" max="12032" width="32.5" style="22" customWidth="1"/>
    <col min="12033" max="12033" width="48.5" style="22" customWidth="1"/>
    <col min="12034" max="12034" width="26.5" style="22" customWidth="1"/>
    <col min="12035" max="12035" width="10.75" style="22" customWidth="1"/>
    <col min="12036" max="12037" width="24.25" style="22" customWidth="1"/>
    <col min="12038" max="12038" width="21.625" style="22" customWidth="1"/>
    <col min="12039" max="12039" width="19.75" style="22" customWidth="1"/>
    <col min="12040" max="12040" width="11.625" style="22" customWidth="1"/>
    <col min="12041" max="12041" width="21.875" style="22" customWidth="1"/>
    <col min="12042" max="12042" width="21.625" style="22" customWidth="1"/>
    <col min="12043" max="12043" width="24.75" style="22" customWidth="1"/>
    <col min="12044" max="12044" width="21.125" style="22" bestFit="1" customWidth="1"/>
    <col min="12045" max="12046" width="15.25" style="22" customWidth="1"/>
    <col min="12047" max="12047" width="20.125" style="22" bestFit="1" customWidth="1"/>
    <col min="12048" max="12048" width="27.875" style="22" bestFit="1" customWidth="1"/>
    <col min="12049" max="12049" width="17.25" style="22" bestFit="1" customWidth="1"/>
    <col min="12050" max="12050" width="16.5" style="22" customWidth="1"/>
    <col min="12051" max="12051" width="15.5" style="22" customWidth="1"/>
    <col min="12052" max="12052" width="17.625" style="22" bestFit="1" customWidth="1"/>
    <col min="12053" max="12053" width="19.125" style="22" customWidth="1"/>
    <col min="12054" max="12282" width="9" style="22"/>
    <col min="12283" max="12283" width="6.375" style="22" customWidth="1"/>
    <col min="12284" max="12285" width="0" style="22" hidden="1" customWidth="1"/>
    <col min="12286" max="12286" width="8.5" style="22" customWidth="1"/>
    <col min="12287" max="12287" width="6" style="22" customWidth="1"/>
    <col min="12288" max="12288" width="32.5" style="22" customWidth="1"/>
    <col min="12289" max="12289" width="48.5" style="22" customWidth="1"/>
    <col min="12290" max="12290" width="26.5" style="22" customWidth="1"/>
    <col min="12291" max="12291" width="10.75" style="22" customWidth="1"/>
    <col min="12292" max="12293" width="24.25" style="22" customWidth="1"/>
    <col min="12294" max="12294" width="21.625" style="22" customWidth="1"/>
    <col min="12295" max="12295" width="19.75" style="22" customWidth="1"/>
    <col min="12296" max="12296" width="11.625" style="22" customWidth="1"/>
    <col min="12297" max="12297" width="21.875" style="22" customWidth="1"/>
    <col min="12298" max="12298" width="21.625" style="22" customWidth="1"/>
    <col min="12299" max="12299" width="24.75" style="22" customWidth="1"/>
    <col min="12300" max="12300" width="21.125" style="22" bestFit="1" customWidth="1"/>
    <col min="12301" max="12302" width="15.25" style="22" customWidth="1"/>
    <col min="12303" max="12303" width="20.125" style="22" bestFit="1" customWidth="1"/>
    <col min="12304" max="12304" width="27.875" style="22" bestFit="1" customWidth="1"/>
    <col min="12305" max="12305" width="17.25" style="22" bestFit="1" customWidth="1"/>
    <col min="12306" max="12306" width="16.5" style="22" customWidth="1"/>
    <col min="12307" max="12307" width="15.5" style="22" customWidth="1"/>
    <col min="12308" max="12308" width="17.625" style="22" bestFit="1" customWidth="1"/>
    <col min="12309" max="12309" width="19.125" style="22" customWidth="1"/>
    <col min="12310" max="12538" width="9" style="22"/>
    <col min="12539" max="12539" width="6.375" style="22" customWidth="1"/>
    <col min="12540" max="12541" width="0" style="22" hidden="1" customWidth="1"/>
    <col min="12542" max="12542" width="8.5" style="22" customWidth="1"/>
    <col min="12543" max="12543" width="6" style="22" customWidth="1"/>
    <col min="12544" max="12544" width="32.5" style="22" customWidth="1"/>
    <col min="12545" max="12545" width="48.5" style="22" customWidth="1"/>
    <col min="12546" max="12546" width="26.5" style="22" customWidth="1"/>
    <col min="12547" max="12547" width="10.75" style="22" customWidth="1"/>
    <col min="12548" max="12549" width="24.25" style="22" customWidth="1"/>
    <col min="12550" max="12550" width="21.625" style="22" customWidth="1"/>
    <col min="12551" max="12551" width="19.75" style="22" customWidth="1"/>
    <col min="12552" max="12552" width="11.625" style="22" customWidth="1"/>
    <col min="12553" max="12553" width="21.875" style="22" customWidth="1"/>
    <col min="12554" max="12554" width="21.625" style="22" customWidth="1"/>
    <col min="12555" max="12555" width="24.75" style="22" customWidth="1"/>
    <col min="12556" max="12556" width="21.125" style="22" bestFit="1" customWidth="1"/>
    <col min="12557" max="12558" width="15.25" style="22" customWidth="1"/>
    <col min="12559" max="12559" width="20.125" style="22" bestFit="1" customWidth="1"/>
    <col min="12560" max="12560" width="27.875" style="22" bestFit="1" customWidth="1"/>
    <col min="12561" max="12561" width="17.25" style="22" bestFit="1" customWidth="1"/>
    <col min="12562" max="12562" width="16.5" style="22" customWidth="1"/>
    <col min="12563" max="12563" width="15.5" style="22" customWidth="1"/>
    <col min="12564" max="12564" width="17.625" style="22" bestFit="1" customWidth="1"/>
    <col min="12565" max="12565" width="19.125" style="22" customWidth="1"/>
    <col min="12566" max="12794" width="9" style="22"/>
    <col min="12795" max="12795" width="6.375" style="22" customWidth="1"/>
    <col min="12796" max="12797" width="0" style="22" hidden="1" customWidth="1"/>
    <col min="12798" max="12798" width="8.5" style="22" customWidth="1"/>
    <col min="12799" max="12799" width="6" style="22" customWidth="1"/>
    <col min="12800" max="12800" width="32.5" style="22" customWidth="1"/>
    <col min="12801" max="12801" width="48.5" style="22" customWidth="1"/>
    <col min="12802" max="12802" width="26.5" style="22" customWidth="1"/>
    <col min="12803" max="12803" width="10.75" style="22" customWidth="1"/>
    <col min="12804" max="12805" width="24.25" style="22" customWidth="1"/>
    <col min="12806" max="12806" width="21.625" style="22" customWidth="1"/>
    <col min="12807" max="12807" width="19.75" style="22" customWidth="1"/>
    <col min="12808" max="12808" width="11.625" style="22" customWidth="1"/>
    <col min="12809" max="12809" width="21.875" style="22" customWidth="1"/>
    <col min="12810" max="12810" width="21.625" style="22" customWidth="1"/>
    <col min="12811" max="12811" width="24.75" style="22" customWidth="1"/>
    <col min="12812" max="12812" width="21.125" style="22" bestFit="1" customWidth="1"/>
    <col min="12813" max="12814" width="15.25" style="22" customWidth="1"/>
    <col min="12815" max="12815" width="20.125" style="22" bestFit="1" customWidth="1"/>
    <col min="12816" max="12816" width="27.875" style="22" bestFit="1" customWidth="1"/>
    <col min="12817" max="12817" width="17.25" style="22" bestFit="1" customWidth="1"/>
    <col min="12818" max="12818" width="16.5" style="22" customWidth="1"/>
    <col min="12819" max="12819" width="15.5" style="22" customWidth="1"/>
    <col min="12820" max="12820" width="17.625" style="22" bestFit="1" customWidth="1"/>
    <col min="12821" max="12821" width="19.125" style="22" customWidth="1"/>
    <col min="12822" max="13050" width="9" style="22"/>
    <col min="13051" max="13051" width="6.375" style="22" customWidth="1"/>
    <col min="13052" max="13053" width="0" style="22" hidden="1" customWidth="1"/>
    <col min="13054" max="13054" width="8.5" style="22" customWidth="1"/>
    <col min="13055" max="13055" width="6" style="22" customWidth="1"/>
    <col min="13056" max="13056" width="32.5" style="22" customWidth="1"/>
    <col min="13057" max="13057" width="48.5" style="22" customWidth="1"/>
    <col min="13058" max="13058" width="26.5" style="22" customWidth="1"/>
    <col min="13059" max="13059" width="10.75" style="22" customWidth="1"/>
    <col min="13060" max="13061" width="24.25" style="22" customWidth="1"/>
    <col min="13062" max="13062" width="21.625" style="22" customWidth="1"/>
    <col min="13063" max="13063" width="19.75" style="22" customWidth="1"/>
    <col min="13064" max="13064" width="11.625" style="22" customWidth="1"/>
    <col min="13065" max="13065" width="21.875" style="22" customWidth="1"/>
    <col min="13066" max="13066" width="21.625" style="22" customWidth="1"/>
    <col min="13067" max="13067" width="24.75" style="22" customWidth="1"/>
    <col min="13068" max="13068" width="21.125" style="22" bestFit="1" customWidth="1"/>
    <col min="13069" max="13070" width="15.25" style="22" customWidth="1"/>
    <col min="13071" max="13071" width="20.125" style="22" bestFit="1" customWidth="1"/>
    <col min="13072" max="13072" width="27.875" style="22" bestFit="1" customWidth="1"/>
    <col min="13073" max="13073" width="17.25" style="22" bestFit="1" customWidth="1"/>
    <col min="13074" max="13074" width="16.5" style="22" customWidth="1"/>
    <col min="13075" max="13075" width="15.5" style="22" customWidth="1"/>
    <col min="13076" max="13076" width="17.625" style="22" bestFit="1" customWidth="1"/>
    <col min="13077" max="13077" width="19.125" style="22" customWidth="1"/>
    <col min="13078" max="13306" width="9" style="22"/>
    <col min="13307" max="13307" width="6.375" style="22" customWidth="1"/>
    <col min="13308" max="13309" width="0" style="22" hidden="1" customWidth="1"/>
    <col min="13310" max="13310" width="8.5" style="22" customWidth="1"/>
    <col min="13311" max="13311" width="6" style="22" customWidth="1"/>
    <col min="13312" max="13312" width="32.5" style="22" customWidth="1"/>
    <col min="13313" max="13313" width="48.5" style="22" customWidth="1"/>
    <col min="13314" max="13314" width="26.5" style="22" customWidth="1"/>
    <col min="13315" max="13315" width="10.75" style="22" customWidth="1"/>
    <col min="13316" max="13317" width="24.25" style="22" customWidth="1"/>
    <col min="13318" max="13318" width="21.625" style="22" customWidth="1"/>
    <col min="13319" max="13319" width="19.75" style="22" customWidth="1"/>
    <col min="13320" max="13320" width="11.625" style="22" customWidth="1"/>
    <col min="13321" max="13321" width="21.875" style="22" customWidth="1"/>
    <col min="13322" max="13322" width="21.625" style="22" customWidth="1"/>
    <col min="13323" max="13323" width="24.75" style="22" customWidth="1"/>
    <col min="13324" max="13324" width="21.125" style="22" bestFit="1" customWidth="1"/>
    <col min="13325" max="13326" width="15.25" style="22" customWidth="1"/>
    <col min="13327" max="13327" width="20.125" style="22" bestFit="1" customWidth="1"/>
    <col min="13328" max="13328" width="27.875" style="22" bestFit="1" customWidth="1"/>
    <col min="13329" max="13329" width="17.25" style="22" bestFit="1" customWidth="1"/>
    <col min="13330" max="13330" width="16.5" style="22" customWidth="1"/>
    <col min="13331" max="13331" width="15.5" style="22" customWidth="1"/>
    <col min="13332" max="13332" width="17.625" style="22" bestFit="1" customWidth="1"/>
    <col min="13333" max="13333" width="19.125" style="22" customWidth="1"/>
    <col min="13334" max="13562" width="9" style="22"/>
    <col min="13563" max="13563" width="6.375" style="22" customWidth="1"/>
    <col min="13564" max="13565" width="0" style="22" hidden="1" customWidth="1"/>
    <col min="13566" max="13566" width="8.5" style="22" customWidth="1"/>
    <col min="13567" max="13567" width="6" style="22" customWidth="1"/>
    <col min="13568" max="13568" width="32.5" style="22" customWidth="1"/>
    <col min="13569" max="13569" width="48.5" style="22" customWidth="1"/>
    <col min="13570" max="13570" width="26.5" style="22" customWidth="1"/>
    <col min="13571" max="13571" width="10.75" style="22" customWidth="1"/>
    <col min="13572" max="13573" width="24.25" style="22" customWidth="1"/>
    <col min="13574" max="13574" width="21.625" style="22" customWidth="1"/>
    <col min="13575" max="13575" width="19.75" style="22" customWidth="1"/>
    <col min="13576" max="13576" width="11.625" style="22" customWidth="1"/>
    <col min="13577" max="13577" width="21.875" style="22" customWidth="1"/>
    <col min="13578" max="13578" width="21.625" style="22" customWidth="1"/>
    <col min="13579" max="13579" width="24.75" style="22" customWidth="1"/>
    <col min="13580" max="13580" width="21.125" style="22" bestFit="1" customWidth="1"/>
    <col min="13581" max="13582" width="15.25" style="22" customWidth="1"/>
    <col min="13583" max="13583" width="20.125" style="22" bestFit="1" customWidth="1"/>
    <col min="13584" max="13584" width="27.875" style="22" bestFit="1" customWidth="1"/>
    <col min="13585" max="13585" width="17.25" style="22" bestFit="1" customWidth="1"/>
    <col min="13586" max="13586" width="16.5" style="22" customWidth="1"/>
    <col min="13587" max="13587" width="15.5" style="22" customWidth="1"/>
    <col min="13588" max="13588" width="17.625" style="22" bestFit="1" customWidth="1"/>
    <col min="13589" max="13589" width="19.125" style="22" customWidth="1"/>
    <col min="13590" max="13818" width="9" style="22"/>
    <col min="13819" max="13819" width="6.375" style="22" customWidth="1"/>
    <col min="13820" max="13821" width="0" style="22" hidden="1" customWidth="1"/>
    <col min="13822" max="13822" width="8.5" style="22" customWidth="1"/>
    <col min="13823" max="13823" width="6" style="22" customWidth="1"/>
    <col min="13824" max="13824" width="32.5" style="22" customWidth="1"/>
    <col min="13825" max="13825" width="48.5" style="22" customWidth="1"/>
    <col min="13826" max="13826" width="26.5" style="22" customWidth="1"/>
    <col min="13827" max="13827" width="10.75" style="22" customWidth="1"/>
    <col min="13828" max="13829" width="24.25" style="22" customWidth="1"/>
    <col min="13830" max="13830" width="21.625" style="22" customWidth="1"/>
    <col min="13831" max="13831" width="19.75" style="22" customWidth="1"/>
    <col min="13832" max="13832" width="11.625" style="22" customWidth="1"/>
    <col min="13833" max="13833" width="21.875" style="22" customWidth="1"/>
    <col min="13834" max="13834" width="21.625" style="22" customWidth="1"/>
    <col min="13835" max="13835" width="24.75" style="22" customWidth="1"/>
    <col min="13836" max="13836" width="21.125" style="22" bestFit="1" customWidth="1"/>
    <col min="13837" max="13838" width="15.25" style="22" customWidth="1"/>
    <col min="13839" max="13839" width="20.125" style="22" bestFit="1" customWidth="1"/>
    <col min="13840" max="13840" width="27.875" style="22" bestFit="1" customWidth="1"/>
    <col min="13841" max="13841" width="17.25" style="22" bestFit="1" customWidth="1"/>
    <col min="13842" max="13842" width="16.5" style="22" customWidth="1"/>
    <col min="13843" max="13843" width="15.5" style="22" customWidth="1"/>
    <col min="13844" max="13844" width="17.625" style="22" bestFit="1" customWidth="1"/>
    <col min="13845" max="13845" width="19.125" style="22" customWidth="1"/>
    <col min="13846" max="14074" width="9" style="22"/>
    <col min="14075" max="14075" width="6.375" style="22" customWidth="1"/>
    <col min="14076" max="14077" width="0" style="22" hidden="1" customWidth="1"/>
    <col min="14078" max="14078" width="8.5" style="22" customWidth="1"/>
    <col min="14079" max="14079" width="6" style="22" customWidth="1"/>
    <col min="14080" max="14080" width="32.5" style="22" customWidth="1"/>
    <col min="14081" max="14081" width="48.5" style="22" customWidth="1"/>
    <col min="14082" max="14082" width="26.5" style="22" customWidth="1"/>
    <col min="14083" max="14083" width="10.75" style="22" customWidth="1"/>
    <col min="14084" max="14085" width="24.25" style="22" customWidth="1"/>
    <col min="14086" max="14086" width="21.625" style="22" customWidth="1"/>
    <col min="14087" max="14087" width="19.75" style="22" customWidth="1"/>
    <col min="14088" max="14088" width="11.625" style="22" customWidth="1"/>
    <col min="14089" max="14089" width="21.875" style="22" customWidth="1"/>
    <col min="14090" max="14090" width="21.625" style="22" customWidth="1"/>
    <col min="14091" max="14091" width="24.75" style="22" customWidth="1"/>
    <col min="14092" max="14092" width="21.125" style="22" bestFit="1" customWidth="1"/>
    <col min="14093" max="14094" width="15.25" style="22" customWidth="1"/>
    <col min="14095" max="14095" width="20.125" style="22" bestFit="1" customWidth="1"/>
    <col min="14096" max="14096" width="27.875" style="22" bestFit="1" customWidth="1"/>
    <col min="14097" max="14097" width="17.25" style="22" bestFit="1" customWidth="1"/>
    <col min="14098" max="14098" width="16.5" style="22" customWidth="1"/>
    <col min="14099" max="14099" width="15.5" style="22" customWidth="1"/>
    <col min="14100" max="14100" width="17.625" style="22" bestFit="1" customWidth="1"/>
    <col min="14101" max="14101" width="19.125" style="22" customWidth="1"/>
    <col min="14102" max="14330" width="9" style="22"/>
    <col min="14331" max="14331" width="6.375" style="22" customWidth="1"/>
    <col min="14332" max="14333" width="0" style="22" hidden="1" customWidth="1"/>
    <col min="14334" max="14334" width="8.5" style="22" customWidth="1"/>
    <col min="14335" max="14335" width="6" style="22" customWidth="1"/>
    <col min="14336" max="14336" width="32.5" style="22" customWidth="1"/>
    <col min="14337" max="14337" width="48.5" style="22" customWidth="1"/>
    <col min="14338" max="14338" width="26.5" style="22" customWidth="1"/>
    <col min="14339" max="14339" width="10.75" style="22" customWidth="1"/>
    <col min="14340" max="14341" width="24.25" style="22" customWidth="1"/>
    <col min="14342" max="14342" width="21.625" style="22" customWidth="1"/>
    <col min="14343" max="14343" width="19.75" style="22" customWidth="1"/>
    <col min="14344" max="14344" width="11.625" style="22" customWidth="1"/>
    <col min="14345" max="14345" width="21.875" style="22" customWidth="1"/>
    <col min="14346" max="14346" width="21.625" style="22" customWidth="1"/>
    <col min="14347" max="14347" width="24.75" style="22" customWidth="1"/>
    <col min="14348" max="14348" width="21.125" style="22" bestFit="1" customWidth="1"/>
    <col min="14349" max="14350" width="15.25" style="22" customWidth="1"/>
    <col min="14351" max="14351" width="20.125" style="22" bestFit="1" customWidth="1"/>
    <col min="14352" max="14352" width="27.875" style="22" bestFit="1" customWidth="1"/>
    <col min="14353" max="14353" width="17.25" style="22" bestFit="1" customWidth="1"/>
    <col min="14354" max="14354" width="16.5" style="22" customWidth="1"/>
    <col min="14355" max="14355" width="15.5" style="22" customWidth="1"/>
    <col min="14356" max="14356" width="17.625" style="22" bestFit="1" customWidth="1"/>
    <col min="14357" max="14357" width="19.125" style="22" customWidth="1"/>
    <col min="14358" max="14586" width="9" style="22"/>
    <col min="14587" max="14587" width="6.375" style="22" customWidth="1"/>
    <col min="14588" max="14589" width="0" style="22" hidden="1" customWidth="1"/>
    <col min="14590" max="14590" width="8.5" style="22" customWidth="1"/>
    <col min="14591" max="14591" width="6" style="22" customWidth="1"/>
    <col min="14592" max="14592" width="32.5" style="22" customWidth="1"/>
    <col min="14593" max="14593" width="48.5" style="22" customWidth="1"/>
    <col min="14594" max="14594" width="26.5" style="22" customWidth="1"/>
    <col min="14595" max="14595" width="10.75" style="22" customWidth="1"/>
    <col min="14596" max="14597" width="24.25" style="22" customWidth="1"/>
    <col min="14598" max="14598" width="21.625" style="22" customWidth="1"/>
    <col min="14599" max="14599" width="19.75" style="22" customWidth="1"/>
    <col min="14600" max="14600" width="11.625" style="22" customWidth="1"/>
    <col min="14601" max="14601" width="21.875" style="22" customWidth="1"/>
    <col min="14602" max="14602" width="21.625" style="22" customWidth="1"/>
    <col min="14603" max="14603" width="24.75" style="22" customWidth="1"/>
    <col min="14604" max="14604" width="21.125" style="22" bestFit="1" customWidth="1"/>
    <col min="14605" max="14606" width="15.25" style="22" customWidth="1"/>
    <col min="14607" max="14607" width="20.125" style="22" bestFit="1" customWidth="1"/>
    <col min="14608" max="14608" width="27.875" style="22" bestFit="1" customWidth="1"/>
    <col min="14609" max="14609" width="17.25" style="22" bestFit="1" customWidth="1"/>
    <col min="14610" max="14610" width="16.5" style="22" customWidth="1"/>
    <col min="14611" max="14611" width="15.5" style="22" customWidth="1"/>
    <col min="14612" max="14612" width="17.625" style="22" bestFit="1" customWidth="1"/>
    <col min="14613" max="14613" width="19.125" style="22" customWidth="1"/>
    <col min="14614" max="14842" width="9" style="22"/>
    <col min="14843" max="14843" width="6.375" style="22" customWidth="1"/>
    <col min="14844" max="14845" width="0" style="22" hidden="1" customWidth="1"/>
    <col min="14846" max="14846" width="8.5" style="22" customWidth="1"/>
    <col min="14847" max="14847" width="6" style="22" customWidth="1"/>
    <col min="14848" max="14848" width="32.5" style="22" customWidth="1"/>
    <col min="14849" max="14849" width="48.5" style="22" customWidth="1"/>
    <col min="14850" max="14850" width="26.5" style="22" customWidth="1"/>
    <col min="14851" max="14851" width="10.75" style="22" customWidth="1"/>
    <col min="14852" max="14853" width="24.25" style="22" customWidth="1"/>
    <col min="14854" max="14854" width="21.625" style="22" customWidth="1"/>
    <col min="14855" max="14855" width="19.75" style="22" customWidth="1"/>
    <col min="14856" max="14856" width="11.625" style="22" customWidth="1"/>
    <col min="14857" max="14857" width="21.875" style="22" customWidth="1"/>
    <col min="14858" max="14858" width="21.625" style="22" customWidth="1"/>
    <col min="14859" max="14859" width="24.75" style="22" customWidth="1"/>
    <col min="14860" max="14860" width="21.125" style="22" bestFit="1" customWidth="1"/>
    <col min="14861" max="14862" width="15.25" style="22" customWidth="1"/>
    <col min="14863" max="14863" width="20.125" style="22" bestFit="1" customWidth="1"/>
    <col min="14864" max="14864" width="27.875" style="22" bestFit="1" customWidth="1"/>
    <col min="14865" max="14865" width="17.25" style="22" bestFit="1" customWidth="1"/>
    <col min="14866" max="14866" width="16.5" style="22" customWidth="1"/>
    <col min="14867" max="14867" width="15.5" style="22" customWidth="1"/>
    <col min="14868" max="14868" width="17.625" style="22" bestFit="1" customWidth="1"/>
    <col min="14869" max="14869" width="19.125" style="22" customWidth="1"/>
    <col min="14870" max="15098" width="9" style="22"/>
    <col min="15099" max="15099" width="6.375" style="22" customWidth="1"/>
    <col min="15100" max="15101" width="0" style="22" hidden="1" customWidth="1"/>
    <col min="15102" max="15102" width="8.5" style="22" customWidth="1"/>
    <col min="15103" max="15103" width="6" style="22" customWidth="1"/>
    <col min="15104" max="15104" width="32.5" style="22" customWidth="1"/>
    <col min="15105" max="15105" width="48.5" style="22" customWidth="1"/>
    <col min="15106" max="15106" width="26.5" style="22" customWidth="1"/>
    <col min="15107" max="15107" width="10.75" style="22" customWidth="1"/>
    <col min="15108" max="15109" width="24.25" style="22" customWidth="1"/>
    <col min="15110" max="15110" width="21.625" style="22" customWidth="1"/>
    <col min="15111" max="15111" width="19.75" style="22" customWidth="1"/>
    <col min="15112" max="15112" width="11.625" style="22" customWidth="1"/>
    <col min="15113" max="15113" width="21.875" style="22" customWidth="1"/>
    <col min="15114" max="15114" width="21.625" style="22" customWidth="1"/>
    <col min="15115" max="15115" width="24.75" style="22" customWidth="1"/>
    <col min="15116" max="15116" width="21.125" style="22" bestFit="1" customWidth="1"/>
    <col min="15117" max="15118" width="15.25" style="22" customWidth="1"/>
    <col min="15119" max="15119" width="20.125" style="22" bestFit="1" customWidth="1"/>
    <col min="15120" max="15120" width="27.875" style="22" bestFit="1" customWidth="1"/>
    <col min="15121" max="15121" width="17.25" style="22" bestFit="1" customWidth="1"/>
    <col min="15122" max="15122" width="16.5" style="22" customWidth="1"/>
    <col min="15123" max="15123" width="15.5" style="22" customWidth="1"/>
    <col min="15124" max="15124" width="17.625" style="22" bestFit="1" customWidth="1"/>
    <col min="15125" max="15125" width="19.125" style="22" customWidth="1"/>
    <col min="15126" max="15354" width="9" style="22"/>
    <col min="15355" max="15355" width="6.375" style="22" customWidth="1"/>
    <col min="15356" max="15357" width="0" style="22" hidden="1" customWidth="1"/>
    <col min="15358" max="15358" width="8.5" style="22" customWidth="1"/>
    <col min="15359" max="15359" width="6" style="22" customWidth="1"/>
    <col min="15360" max="15360" width="32.5" style="22" customWidth="1"/>
    <col min="15361" max="15361" width="48.5" style="22" customWidth="1"/>
    <col min="15362" max="15362" width="26.5" style="22" customWidth="1"/>
    <col min="15363" max="15363" width="10.75" style="22" customWidth="1"/>
    <col min="15364" max="15365" width="24.25" style="22" customWidth="1"/>
    <col min="15366" max="15366" width="21.625" style="22" customWidth="1"/>
    <col min="15367" max="15367" width="19.75" style="22" customWidth="1"/>
    <col min="15368" max="15368" width="11.625" style="22" customWidth="1"/>
    <col min="15369" max="15369" width="21.875" style="22" customWidth="1"/>
    <col min="15370" max="15370" width="21.625" style="22" customWidth="1"/>
    <col min="15371" max="15371" width="24.75" style="22" customWidth="1"/>
    <col min="15372" max="15372" width="21.125" style="22" bestFit="1" customWidth="1"/>
    <col min="15373" max="15374" width="15.25" style="22" customWidth="1"/>
    <col min="15375" max="15375" width="20.125" style="22" bestFit="1" customWidth="1"/>
    <col min="15376" max="15376" width="27.875" style="22" bestFit="1" customWidth="1"/>
    <col min="15377" max="15377" width="17.25" style="22" bestFit="1" customWidth="1"/>
    <col min="15378" max="15378" width="16.5" style="22" customWidth="1"/>
    <col min="15379" max="15379" width="15.5" style="22" customWidth="1"/>
    <col min="15380" max="15380" width="17.625" style="22" bestFit="1" customWidth="1"/>
    <col min="15381" max="15381" width="19.125" style="22" customWidth="1"/>
    <col min="15382" max="15610" width="9" style="22"/>
    <col min="15611" max="15611" width="6.375" style="22" customWidth="1"/>
    <col min="15612" max="15613" width="0" style="22" hidden="1" customWidth="1"/>
    <col min="15614" max="15614" width="8.5" style="22" customWidth="1"/>
    <col min="15615" max="15615" width="6" style="22" customWidth="1"/>
    <col min="15616" max="15616" width="32.5" style="22" customWidth="1"/>
    <col min="15617" max="15617" width="48.5" style="22" customWidth="1"/>
    <col min="15618" max="15618" width="26.5" style="22" customWidth="1"/>
    <col min="15619" max="15619" width="10.75" style="22" customWidth="1"/>
    <col min="15620" max="15621" width="24.25" style="22" customWidth="1"/>
    <col min="15622" max="15622" width="21.625" style="22" customWidth="1"/>
    <col min="15623" max="15623" width="19.75" style="22" customWidth="1"/>
    <col min="15624" max="15624" width="11.625" style="22" customWidth="1"/>
    <col min="15625" max="15625" width="21.875" style="22" customWidth="1"/>
    <col min="15626" max="15626" width="21.625" style="22" customWidth="1"/>
    <col min="15627" max="15627" width="24.75" style="22" customWidth="1"/>
    <col min="15628" max="15628" width="21.125" style="22" bestFit="1" customWidth="1"/>
    <col min="15629" max="15630" width="15.25" style="22" customWidth="1"/>
    <col min="15631" max="15631" width="20.125" style="22" bestFit="1" customWidth="1"/>
    <col min="15632" max="15632" width="27.875" style="22" bestFit="1" customWidth="1"/>
    <col min="15633" max="15633" width="17.25" style="22" bestFit="1" customWidth="1"/>
    <col min="15634" max="15634" width="16.5" style="22" customWidth="1"/>
    <col min="15635" max="15635" width="15.5" style="22" customWidth="1"/>
    <col min="15636" max="15636" width="17.625" style="22" bestFit="1" customWidth="1"/>
    <col min="15637" max="15637" width="19.125" style="22" customWidth="1"/>
    <col min="15638" max="15866" width="9" style="22"/>
    <col min="15867" max="15867" width="6.375" style="22" customWidth="1"/>
    <col min="15868" max="15869" width="0" style="22" hidden="1" customWidth="1"/>
    <col min="15870" max="15870" width="8.5" style="22" customWidth="1"/>
    <col min="15871" max="15871" width="6" style="22" customWidth="1"/>
    <col min="15872" max="15872" width="32.5" style="22" customWidth="1"/>
    <col min="15873" max="15873" width="48.5" style="22" customWidth="1"/>
    <col min="15874" max="15874" width="26.5" style="22" customWidth="1"/>
    <col min="15875" max="15875" width="10.75" style="22" customWidth="1"/>
    <col min="15876" max="15877" width="24.25" style="22" customWidth="1"/>
    <col min="15878" max="15878" width="21.625" style="22" customWidth="1"/>
    <col min="15879" max="15879" width="19.75" style="22" customWidth="1"/>
    <col min="15880" max="15880" width="11.625" style="22" customWidth="1"/>
    <col min="15881" max="15881" width="21.875" style="22" customWidth="1"/>
    <col min="15882" max="15882" width="21.625" style="22" customWidth="1"/>
    <col min="15883" max="15883" width="24.75" style="22" customWidth="1"/>
    <col min="15884" max="15884" width="21.125" style="22" bestFit="1" customWidth="1"/>
    <col min="15885" max="15886" width="15.25" style="22" customWidth="1"/>
    <col min="15887" max="15887" width="20.125" style="22" bestFit="1" customWidth="1"/>
    <col min="15888" max="15888" width="27.875" style="22" bestFit="1" customWidth="1"/>
    <col min="15889" max="15889" width="17.25" style="22" bestFit="1" customWidth="1"/>
    <col min="15890" max="15890" width="16.5" style="22" customWidth="1"/>
    <col min="15891" max="15891" width="15.5" style="22" customWidth="1"/>
    <col min="15892" max="15892" width="17.625" style="22" bestFit="1" customWidth="1"/>
    <col min="15893" max="15893" width="19.125" style="22" customWidth="1"/>
    <col min="15894" max="16122" width="9" style="22"/>
    <col min="16123" max="16123" width="6.375" style="22" customWidth="1"/>
    <col min="16124" max="16125" width="0" style="22" hidden="1" customWidth="1"/>
    <col min="16126" max="16126" width="8.5" style="22" customWidth="1"/>
    <col min="16127" max="16127" width="6" style="22" customWidth="1"/>
    <col min="16128" max="16128" width="32.5" style="22" customWidth="1"/>
    <col min="16129" max="16129" width="48.5" style="22" customWidth="1"/>
    <col min="16130" max="16130" width="26.5" style="22" customWidth="1"/>
    <col min="16131" max="16131" width="10.75" style="22" customWidth="1"/>
    <col min="16132" max="16133" width="24.25" style="22" customWidth="1"/>
    <col min="16134" max="16134" width="21.625" style="22" customWidth="1"/>
    <col min="16135" max="16135" width="19.75" style="22" customWidth="1"/>
    <col min="16136" max="16136" width="11.625" style="22" customWidth="1"/>
    <col min="16137" max="16137" width="21.875" style="22" customWidth="1"/>
    <col min="16138" max="16138" width="21.625" style="22" customWidth="1"/>
    <col min="16139" max="16139" width="24.75" style="22" customWidth="1"/>
    <col min="16140" max="16140" width="21.125" style="22" bestFit="1" customWidth="1"/>
    <col min="16141" max="16142" width="15.25" style="22" customWidth="1"/>
    <col min="16143" max="16143" width="20.125" style="22" bestFit="1" customWidth="1"/>
    <col min="16144" max="16144" width="27.875" style="22" bestFit="1" customWidth="1"/>
    <col min="16145" max="16145" width="17.25" style="22" bestFit="1" customWidth="1"/>
    <col min="16146" max="16146" width="16.5" style="22" customWidth="1"/>
    <col min="16147" max="16147" width="15.5" style="22" customWidth="1"/>
    <col min="16148" max="16148" width="17.625" style="22" bestFit="1" customWidth="1"/>
    <col min="16149" max="16149" width="19.125" style="22" customWidth="1"/>
    <col min="16150" max="16384" width="9" style="22"/>
  </cols>
  <sheetData>
    <row r="1" spans="1:100" ht="38.25" thickBot="1">
      <c r="A1" s="8" t="s">
        <v>234</v>
      </c>
    </row>
    <row r="2" spans="1:100" s="29" customFormat="1" ht="80.25" customHeight="1" thickBot="1">
      <c r="A2" s="9"/>
      <c r="B2" s="9"/>
      <c r="C2" s="7"/>
      <c r="D2" s="7"/>
      <c r="E2" s="290" t="s">
        <v>308</v>
      </c>
      <c r="F2" s="291"/>
      <c r="G2" s="291"/>
      <c r="H2" s="291"/>
      <c r="I2" s="291"/>
      <c r="J2" s="291"/>
      <c r="K2" s="291"/>
      <c r="L2" s="291"/>
      <c r="M2" s="291"/>
      <c r="N2" s="291"/>
      <c r="O2" s="291"/>
      <c r="P2" s="291"/>
      <c r="Q2" s="291"/>
      <c r="R2" s="291"/>
      <c r="S2" s="291"/>
      <c r="T2" s="291"/>
      <c r="U2" s="291"/>
      <c r="V2" s="291"/>
      <c r="W2" s="291"/>
      <c r="X2" s="291"/>
      <c r="Y2" s="291"/>
      <c r="Z2" s="292"/>
      <c r="AA2" s="143"/>
      <c r="AB2" s="143"/>
      <c r="AC2" s="143"/>
      <c r="AD2" s="143"/>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row>
    <row r="3" spans="1:100" s="30" customFormat="1" ht="219.75" customHeight="1" thickBot="1">
      <c r="A3" s="10"/>
      <c r="B3" s="10"/>
      <c r="C3" s="11"/>
      <c r="D3" s="11"/>
      <c r="E3" s="18" t="s">
        <v>0</v>
      </c>
      <c r="F3" s="21" t="s">
        <v>1</v>
      </c>
      <c r="G3" s="21" t="s">
        <v>2</v>
      </c>
      <c r="H3" s="21" t="s">
        <v>3</v>
      </c>
      <c r="I3" s="72" t="s">
        <v>4</v>
      </c>
      <c r="J3" s="71" t="s">
        <v>306</v>
      </c>
      <c r="K3" s="71" t="s">
        <v>319</v>
      </c>
      <c r="L3" s="72" t="s">
        <v>5</v>
      </c>
      <c r="M3" s="79" t="s">
        <v>6</v>
      </c>
      <c r="N3" s="71" t="s">
        <v>7</v>
      </c>
      <c r="O3" s="71" t="s">
        <v>8</v>
      </c>
      <c r="P3" s="209" t="s">
        <v>9</v>
      </c>
      <c r="Q3" s="209" t="s">
        <v>10</v>
      </c>
      <c r="R3" s="209" t="s">
        <v>302</v>
      </c>
      <c r="S3" s="210" t="s">
        <v>244</v>
      </c>
      <c r="T3" s="210" t="s">
        <v>11</v>
      </c>
      <c r="U3" s="210" t="s">
        <v>12</v>
      </c>
      <c r="V3" s="210" t="s">
        <v>13</v>
      </c>
      <c r="W3" s="210" t="s">
        <v>14</v>
      </c>
      <c r="X3" s="210" t="s">
        <v>15</v>
      </c>
      <c r="Y3" s="73" t="s">
        <v>16</v>
      </c>
      <c r="Z3" s="210" t="s">
        <v>17</v>
      </c>
      <c r="AA3" s="143"/>
      <c r="AB3" s="143"/>
      <c r="AC3" s="143"/>
      <c r="AD3" s="143"/>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row>
    <row r="4" spans="1:100" s="20" customFormat="1" ht="80.25" customHeight="1" thickBot="1">
      <c r="A4" s="8"/>
      <c r="B4" s="8"/>
      <c r="C4" s="7"/>
      <c r="D4" s="7"/>
      <c r="E4" s="46">
        <v>1</v>
      </c>
      <c r="F4" s="85" t="s">
        <v>18</v>
      </c>
      <c r="G4" s="80" t="s">
        <v>19</v>
      </c>
      <c r="H4" s="244" t="s">
        <v>20</v>
      </c>
      <c r="I4" s="40">
        <v>19.5</v>
      </c>
      <c r="J4" s="48">
        <v>4074640.2277819999</v>
      </c>
      <c r="K4" s="48">
        <v>3109702.460744</v>
      </c>
      <c r="L4" s="38" t="s">
        <v>21</v>
      </c>
      <c r="M4" s="38">
        <v>72</v>
      </c>
      <c r="N4" s="34">
        <v>3040934</v>
      </c>
      <c r="O4" s="61">
        <v>4000000</v>
      </c>
      <c r="P4" s="51">
        <v>1022614</v>
      </c>
      <c r="Q4" s="54">
        <v>1.68</v>
      </c>
      <c r="R4" s="54">
        <v>5.13</v>
      </c>
      <c r="S4" s="54">
        <v>8.75</v>
      </c>
      <c r="T4" s="54">
        <v>21.68</v>
      </c>
      <c r="U4" s="54">
        <v>112.79</v>
      </c>
      <c r="V4" s="55">
        <v>3538</v>
      </c>
      <c r="W4" s="55">
        <v>84</v>
      </c>
      <c r="X4" s="55">
        <v>41</v>
      </c>
      <c r="Y4" s="55">
        <v>16</v>
      </c>
      <c r="Z4" s="56">
        <v>3579</v>
      </c>
      <c r="AA4" s="144">
        <f>K4/$K$32</f>
        <v>0.12857824000133286</v>
      </c>
      <c r="AB4" s="144">
        <f>W4*AA4</f>
        <v>10.80057216011196</v>
      </c>
      <c r="AC4" s="144">
        <f>K4/$K$106</f>
        <v>0.10547692336030581</v>
      </c>
      <c r="AD4" s="144">
        <f>W4*AC4</f>
        <v>8.8600615622656882</v>
      </c>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row>
    <row r="5" spans="1:100" s="8" customFormat="1" ht="80.25" customHeight="1" thickBot="1">
      <c r="C5" s="7"/>
      <c r="D5" s="7"/>
      <c r="E5" s="45">
        <v>2</v>
      </c>
      <c r="F5" s="86" t="s">
        <v>38</v>
      </c>
      <c r="G5" s="81" t="s">
        <v>27</v>
      </c>
      <c r="H5" s="245" t="s">
        <v>20</v>
      </c>
      <c r="I5" s="239">
        <v>19</v>
      </c>
      <c r="J5" s="49">
        <v>358298.18226199999</v>
      </c>
      <c r="K5" s="49">
        <v>619503.19285899994</v>
      </c>
      <c r="L5" s="39" t="s">
        <v>39</v>
      </c>
      <c r="M5" s="39">
        <v>53</v>
      </c>
      <c r="N5" s="35">
        <v>594431</v>
      </c>
      <c r="O5" s="211" t="s">
        <v>399</v>
      </c>
      <c r="P5" s="52">
        <v>1042179</v>
      </c>
      <c r="Q5" s="57">
        <v>2.21</v>
      </c>
      <c r="R5" s="57">
        <v>3.99</v>
      </c>
      <c r="S5" s="57">
        <v>7.93</v>
      </c>
      <c r="T5" s="57">
        <v>21.28</v>
      </c>
      <c r="U5" s="57">
        <v>163.22999999999999</v>
      </c>
      <c r="V5" s="58">
        <v>348</v>
      </c>
      <c r="W5" s="58">
        <v>60</v>
      </c>
      <c r="X5" s="58">
        <v>19</v>
      </c>
      <c r="Y5" s="58">
        <v>40</v>
      </c>
      <c r="Z5" s="59">
        <v>367</v>
      </c>
      <c r="AA5" s="144">
        <f t="shared" ref="AA5:AA31" si="0">K5/$K$32</f>
        <v>2.5614871910915563E-2</v>
      </c>
      <c r="AB5" s="144">
        <f t="shared" ref="AB5:AB68" si="1">W5*AA5</f>
        <v>1.5368923146549338</v>
      </c>
      <c r="AC5" s="144">
        <f t="shared" ref="AC5:AC68" si="2">K5/$K$106</f>
        <v>2.1012714759540058E-2</v>
      </c>
      <c r="AD5" s="144">
        <f t="shared" ref="AD5:AD68" si="3">W5*AC5</f>
        <v>1.2607628855724036</v>
      </c>
    </row>
    <row r="6" spans="1:100" s="20" customFormat="1" ht="80.25" customHeight="1" thickBot="1">
      <c r="A6" s="8"/>
      <c r="B6" s="8"/>
      <c r="C6" s="7"/>
      <c r="D6" s="7"/>
      <c r="E6" s="46">
        <v>3</v>
      </c>
      <c r="F6" s="85" t="s">
        <v>22</v>
      </c>
      <c r="G6" s="80" t="s">
        <v>23</v>
      </c>
      <c r="H6" s="244" t="s">
        <v>24</v>
      </c>
      <c r="I6" s="40">
        <v>20</v>
      </c>
      <c r="J6" s="48">
        <v>188378.97900399999</v>
      </c>
      <c r="K6" s="48">
        <v>177917.48487700001</v>
      </c>
      <c r="L6" s="38" t="s">
        <v>25</v>
      </c>
      <c r="M6" s="38">
        <v>49</v>
      </c>
      <c r="N6" s="34">
        <v>172515</v>
      </c>
      <c r="O6" s="61">
        <v>500000</v>
      </c>
      <c r="P6" s="51">
        <v>1031316</v>
      </c>
      <c r="Q6" s="54">
        <v>1.1100000000000001</v>
      </c>
      <c r="R6" s="54">
        <v>4.62</v>
      </c>
      <c r="S6" s="54">
        <v>8.99</v>
      </c>
      <c r="T6" s="54">
        <v>19.78</v>
      </c>
      <c r="U6" s="54">
        <v>103.89</v>
      </c>
      <c r="V6" s="55">
        <v>10</v>
      </c>
      <c r="W6" s="55">
        <v>0</v>
      </c>
      <c r="X6" s="55">
        <v>4</v>
      </c>
      <c r="Y6" s="55">
        <v>100</v>
      </c>
      <c r="Z6" s="56">
        <v>14</v>
      </c>
      <c r="AA6" s="144">
        <f t="shared" si="0"/>
        <v>7.3564327647845859E-3</v>
      </c>
      <c r="AB6" s="144">
        <f t="shared" si="1"/>
        <v>0</v>
      </c>
      <c r="AC6" s="144">
        <f t="shared" si="2"/>
        <v>6.034721698853422E-3</v>
      </c>
      <c r="AD6" s="144">
        <f t="shared" si="3"/>
        <v>0</v>
      </c>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row>
    <row r="7" spans="1:100" s="8" customFormat="1" ht="80.25" customHeight="1" thickBot="1">
      <c r="C7" s="7"/>
      <c r="D7" s="7"/>
      <c r="E7" s="45">
        <v>4</v>
      </c>
      <c r="F7" s="87" t="s">
        <v>26</v>
      </c>
      <c r="G7" s="81" t="s">
        <v>27</v>
      </c>
      <c r="H7" s="245" t="s">
        <v>20</v>
      </c>
      <c r="I7" s="239">
        <v>20</v>
      </c>
      <c r="J7" s="49">
        <v>606529.38334299996</v>
      </c>
      <c r="K7" s="49">
        <v>479241.921462</v>
      </c>
      <c r="L7" s="39" t="s">
        <v>28</v>
      </c>
      <c r="M7" s="39">
        <v>42</v>
      </c>
      <c r="N7" s="35">
        <v>457819</v>
      </c>
      <c r="O7" s="211">
        <v>2000000</v>
      </c>
      <c r="P7" s="52">
        <v>1046793</v>
      </c>
      <c r="Q7" s="57">
        <v>1.66</v>
      </c>
      <c r="R7" s="57">
        <v>4.95</v>
      </c>
      <c r="S7" s="57">
        <v>8.89</v>
      </c>
      <c r="T7" s="57">
        <v>19.809999999999999</v>
      </c>
      <c r="U7" s="57">
        <v>70.41</v>
      </c>
      <c r="V7" s="58">
        <v>1394</v>
      </c>
      <c r="W7" s="58">
        <v>87</v>
      </c>
      <c r="X7" s="58">
        <v>9</v>
      </c>
      <c r="Y7" s="58">
        <v>13</v>
      </c>
      <c r="Z7" s="59">
        <v>1403</v>
      </c>
      <c r="AA7" s="144">
        <f t="shared" si="0"/>
        <v>1.9815427223123547E-2</v>
      </c>
      <c r="AB7" s="144">
        <f t="shared" si="1"/>
        <v>1.7239421684117486</v>
      </c>
      <c r="AC7" s="144">
        <f t="shared" si="2"/>
        <v>1.6255241155450986E-2</v>
      </c>
      <c r="AD7" s="144">
        <f t="shared" si="3"/>
        <v>1.4142059805242357</v>
      </c>
    </row>
    <row r="8" spans="1:100" s="20" customFormat="1" ht="80.25" customHeight="1" thickBot="1">
      <c r="A8" s="8"/>
      <c r="B8" s="8"/>
      <c r="C8" s="7"/>
      <c r="D8" s="7"/>
      <c r="E8" s="46">
        <v>5</v>
      </c>
      <c r="F8" s="85" t="s">
        <v>29</v>
      </c>
      <c r="G8" s="80" t="s">
        <v>27</v>
      </c>
      <c r="H8" s="244" t="s">
        <v>20</v>
      </c>
      <c r="I8" s="240">
        <v>20</v>
      </c>
      <c r="J8" s="48">
        <v>717194.09291699994</v>
      </c>
      <c r="K8" s="48">
        <v>529576.55722399999</v>
      </c>
      <c r="L8" s="40" t="s">
        <v>30</v>
      </c>
      <c r="M8" s="38">
        <v>40</v>
      </c>
      <c r="N8" s="34">
        <v>502203</v>
      </c>
      <c r="O8" s="56">
        <v>2000000</v>
      </c>
      <c r="P8" s="51">
        <v>1054507</v>
      </c>
      <c r="Q8" s="54">
        <v>1.77</v>
      </c>
      <c r="R8" s="54">
        <v>5.64</v>
      </c>
      <c r="S8" s="54">
        <v>9.52</v>
      </c>
      <c r="T8" s="54">
        <v>21.03</v>
      </c>
      <c r="U8" s="54">
        <v>67.36</v>
      </c>
      <c r="V8" s="56">
        <v>830</v>
      </c>
      <c r="W8" s="56">
        <v>67</v>
      </c>
      <c r="X8" s="56">
        <v>27</v>
      </c>
      <c r="Y8" s="56">
        <v>33</v>
      </c>
      <c r="Z8" s="56">
        <v>857</v>
      </c>
      <c r="AA8" s="144">
        <f t="shared" si="0"/>
        <v>2.1896635621382231E-2</v>
      </c>
      <c r="AB8" s="144">
        <f t="shared" si="1"/>
        <v>1.4670745866326096</v>
      </c>
      <c r="AC8" s="144">
        <f t="shared" si="2"/>
        <v>1.7962524275189445E-2</v>
      </c>
      <c r="AD8" s="144">
        <f t="shared" si="3"/>
        <v>1.2034891264376928</v>
      </c>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row>
    <row r="9" spans="1:100" s="8" customFormat="1" ht="80.25" customHeight="1" thickBot="1">
      <c r="C9" s="7"/>
      <c r="D9" s="7"/>
      <c r="E9" s="45">
        <v>6</v>
      </c>
      <c r="F9" s="87" t="s">
        <v>31</v>
      </c>
      <c r="G9" s="81" t="s">
        <v>23</v>
      </c>
      <c r="H9" s="245" t="s">
        <v>20</v>
      </c>
      <c r="I9" s="239">
        <v>20</v>
      </c>
      <c r="J9" s="49">
        <v>188137</v>
      </c>
      <c r="K9" s="49">
        <v>170062.22731799999</v>
      </c>
      <c r="L9" s="39" t="s">
        <v>32</v>
      </c>
      <c r="M9" s="39">
        <v>38</v>
      </c>
      <c r="N9" s="35">
        <v>164018</v>
      </c>
      <c r="O9" s="211">
        <v>1000000</v>
      </c>
      <c r="P9" s="52">
        <v>1036851</v>
      </c>
      <c r="Q9" s="57">
        <v>1.64</v>
      </c>
      <c r="R9" s="57">
        <v>5.48</v>
      </c>
      <c r="S9" s="57">
        <v>9.3699999999999992</v>
      </c>
      <c r="T9" s="57">
        <v>20.58</v>
      </c>
      <c r="U9" s="57">
        <v>65.569999999999993</v>
      </c>
      <c r="V9" s="58">
        <v>138</v>
      </c>
      <c r="W9" s="58">
        <v>25</v>
      </c>
      <c r="X9" s="58">
        <v>8</v>
      </c>
      <c r="Y9" s="58">
        <v>75</v>
      </c>
      <c r="Z9" s="59">
        <v>146</v>
      </c>
      <c r="AA9" s="144">
        <f t="shared" si="0"/>
        <v>7.0316379638531356E-3</v>
      </c>
      <c r="AB9" s="144">
        <f t="shared" si="1"/>
        <v>0.17579094909632839</v>
      </c>
      <c r="AC9" s="144">
        <f t="shared" si="2"/>
        <v>5.7682819317099515E-3</v>
      </c>
      <c r="AD9" s="144">
        <f t="shared" si="3"/>
        <v>0.14420704829274877</v>
      </c>
    </row>
    <row r="10" spans="1:100" s="20" customFormat="1" ht="80.25" customHeight="1" thickBot="1">
      <c r="A10" s="8"/>
      <c r="B10" s="8"/>
      <c r="C10" s="7"/>
      <c r="D10" s="7"/>
      <c r="E10" s="46">
        <v>7</v>
      </c>
      <c r="F10" s="85" t="s">
        <v>33</v>
      </c>
      <c r="G10" s="80" t="s">
        <v>34</v>
      </c>
      <c r="H10" s="244" t="s">
        <v>24</v>
      </c>
      <c r="I10" s="240">
        <v>20</v>
      </c>
      <c r="J10" s="48">
        <v>10022408.339857001</v>
      </c>
      <c r="K10" s="48">
        <v>13634820.383746</v>
      </c>
      <c r="L10" s="41" t="s">
        <v>35</v>
      </c>
      <c r="M10" s="41">
        <v>28</v>
      </c>
      <c r="N10" s="34">
        <v>12995154</v>
      </c>
      <c r="O10" s="56">
        <v>13000000</v>
      </c>
      <c r="P10" s="51">
        <v>1049224</v>
      </c>
      <c r="Q10" s="54">
        <v>1.62</v>
      </c>
      <c r="R10" s="54">
        <v>6.09</v>
      </c>
      <c r="S10" s="54">
        <v>10.28</v>
      </c>
      <c r="T10" s="54">
        <v>21.97</v>
      </c>
      <c r="U10" s="54">
        <v>48.55</v>
      </c>
      <c r="V10" s="56">
        <v>30411</v>
      </c>
      <c r="W10" s="56">
        <v>72</v>
      </c>
      <c r="X10" s="56">
        <v>242</v>
      </c>
      <c r="Y10" s="56">
        <v>28</v>
      </c>
      <c r="Z10" s="56">
        <v>30653</v>
      </c>
      <c r="AA10" s="144">
        <f t="shared" si="0"/>
        <v>0.56376493565140551</v>
      </c>
      <c r="AB10" s="144">
        <f t="shared" si="1"/>
        <v>40.591075366901194</v>
      </c>
      <c r="AC10" s="144">
        <f t="shared" si="2"/>
        <v>0.46247476175062457</v>
      </c>
      <c r="AD10" s="144">
        <f t="shared" si="3"/>
        <v>33.298182846044966</v>
      </c>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row>
    <row r="11" spans="1:100" s="8" customFormat="1" ht="80.25" customHeight="1" thickBot="1">
      <c r="C11" s="7"/>
      <c r="D11" s="7"/>
      <c r="E11" s="45">
        <v>8</v>
      </c>
      <c r="F11" s="87" t="s">
        <v>36</v>
      </c>
      <c r="G11" s="81" t="s">
        <v>19</v>
      </c>
      <c r="H11" s="245" t="s">
        <v>24</v>
      </c>
      <c r="I11" s="239">
        <v>20</v>
      </c>
      <c r="J11" s="49">
        <v>857662.289338</v>
      </c>
      <c r="K11" s="49">
        <v>709424.163604</v>
      </c>
      <c r="L11" s="39" t="s">
        <v>37</v>
      </c>
      <c r="M11" s="39">
        <v>28</v>
      </c>
      <c r="N11" s="35">
        <v>684765</v>
      </c>
      <c r="O11" s="211">
        <v>2000000</v>
      </c>
      <c r="P11" s="52">
        <v>1036011</v>
      </c>
      <c r="Q11" s="57">
        <v>1.66</v>
      </c>
      <c r="R11" s="57">
        <v>5.05</v>
      </c>
      <c r="S11" s="57">
        <v>9.11</v>
      </c>
      <c r="T11" s="57">
        <v>20.93</v>
      </c>
      <c r="U11" s="57">
        <v>46.92</v>
      </c>
      <c r="V11" s="58">
        <v>975</v>
      </c>
      <c r="W11" s="58">
        <v>89</v>
      </c>
      <c r="X11" s="58">
        <v>11</v>
      </c>
      <c r="Y11" s="58">
        <v>11</v>
      </c>
      <c r="Z11" s="59">
        <v>986</v>
      </c>
      <c r="AA11" s="144">
        <f t="shared" si="0"/>
        <v>2.9332873971742068E-2</v>
      </c>
      <c r="AB11" s="144">
        <f t="shared" si="1"/>
        <v>2.6106257834850441</v>
      </c>
      <c r="AC11" s="144">
        <f t="shared" si="2"/>
        <v>2.4062713098443992E-2</v>
      </c>
      <c r="AD11" s="144">
        <f t="shared" si="3"/>
        <v>2.1415814657615151</v>
      </c>
    </row>
    <row r="12" spans="1:100" s="20" customFormat="1" ht="80.25" customHeight="1" thickBot="1">
      <c r="A12" s="8"/>
      <c r="B12" s="8"/>
      <c r="C12" s="7"/>
      <c r="D12" s="7"/>
      <c r="E12" s="46">
        <v>9</v>
      </c>
      <c r="F12" s="85" t="s">
        <v>40</v>
      </c>
      <c r="G12" s="80" t="s">
        <v>41</v>
      </c>
      <c r="H12" s="244" t="s">
        <v>24</v>
      </c>
      <c r="I12" s="240">
        <v>20</v>
      </c>
      <c r="J12" s="48">
        <v>56645.618862000003</v>
      </c>
      <c r="K12" s="48">
        <v>59149.485552999999</v>
      </c>
      <c r="L12" s="41" t="s">
        <v>42</v>
      </c>
      <c r="M12" s="38">
        <v>27</v>
      </c>
      <c r="N12" s="34">
        <v>53901</v>
      </c>
      <c r="O12" s="61">
        <v>500000</v>
      </c>
      <c r="P12" s="51">
        <v>1097373</v>
      </c>
      <c r="Q12" s="54">
        <v>4.1500000000000004</v>
      </c>
      <c r="R12" s="54">
        <v>8.9499999999999993</v>
      </c>
      <c r="S12" s="54">
        <v>22.36</v>
      </c>
      <c r="T12" s="60">
        <v>33.94</v>
      </c>
      <c r="U12" s="60">
        <v>54.58</v>
      </c>
      <c r="V12" s="61">
        <v>33</v>
      </c>
      <c r="W12" s="61">
        <v>4</v>
      </c>
      <c r="X12" s="61">
        <v>3</v>
      </c>
      <c r="Y12" s="61">
        <v>96</v>
      </c>
      <c r="Z12" s="56">
        <v>36</v>
      </c>
      <c r="AA12" s="144">
        <f t="shared" si="0"/>
        <v>2.445679882688654E-3</v>
      </c>
      <c r="AB12" s="144">
        <f t="shared" si="1"/>
        <v>9.7827195307546161E-3</v>
      </c>
      <c r="AC12" s="144">
        <f t="shared" si="2"/>
        <v>2.0062709642589506E-3</v>
      </c>
      <c r="AD12" s="144">
        <f t="shared" si="3"/>
        <v>8.0250838570358023E-3</v>
      </c>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row>
    <row r="13" spans="1:100" s="8" customFormat="1" ht="80.25" customHeight="1" thickBot="1">
      <c r="C13" s="7"/>
      <c r="D13" s="7"/>
      <c r="E13" s="45">
        <v>10</v>
      </c>
      <c r="F13" s="87" t="s">
        <v>69</v>
      </c>
      <c r="G13" s="81" t="s">
        <v>58</v>
      </c>
      <c r="H13" s="245" t="s">
        <v>24</v>
      </c>
      <c r="I13" s="239">
        <v>20</v>
      </c>
      <c r="J13" s="49">
        <v>49029.285491000002</v>
      </c>
      <c r="K13" s="49">
        <v>52117.347893999999</v>
      </c>
      <c r="L13" s="39" t="s">
        <v>71</v>
      </c>
      <c r="M13" s="39">
        <v>24</v>
      </c>
      <c r="N13" s="35">
        <v>47279</v>
      </c>
      <c r="O13" s="211">
        <v>500000</v>
      </c>
      <c r="P13" s="52">
        <v>1102336</v>
      </c>
      <c r="Q13" s="57">
        <v>4.28</v>
      </c>
      <c r="R13" s="57">
        <v>21.72</v>
      </c>
      <c r="S13" s="57">
        <v>26.82</v>
      </c>
      <c r="T13" s="57">
        <v>48.58</v>
      </c>
      <c r="U13" s="57">
        <v>78.680000000000007</v>
      </c>
      <c r="V13" s="58">
        <v>128</v>
      </c>
      <c r="W13" s="58">
        <v>16</v>
      </c>
      <c r="X13" s="58">
        <v>3</v>
      </c>
      <c r="Y13" s="58">
        <v>84</v>
      </c>
      <c r="Z13" s="59">
        <v>131</v>
      </c>
      <c r="AA13" s="144">
        <f t="shared" si="0"/>
        <v>2.154918983517295E-3</v>
      </c>
      <c r="AB13" s="144">
        <f t="shared" si="1"/>
        <v>3.447870373627672E-2</v>
      </c>
      <c r="AC13" s="144">
        <f t="shared" si="2"/>
        <v>1.7677503166147373E-3</v>
      </c>
      <c r="AD13" s="144">
        <f t="shared" si="3"/>
        <v>2.8284005065835796E-2</v>
      </c>
    </row>
    <row r="14" spans="1:100" s="20" customFormat="1" ht="80.25" customHeight="1" thickBot="1">
      <c r="A14" s="8"/>
      <c r="B14" s="8"/>
      <c r="C14" s="7"/>
      <c r="D14" s="7"/>
      <c r="E14" s="46">
        <v>11</v>
      </c>
      <c r="F14" s="85" t="s">
        <v>43</v>
      </c>
      <c r="G14" s="80" t="s">
        <v>27</v>
      </c>
      <c r="H14" s="244" t="s">
        <v>24</v>
      </c>
      <c r="I14" s="40">
        <v>20</v>
      </c>
      <c r="J14" s="48">
        <v>20742.088806</v>
      </c>
      <c r="K14" s="48">
        <v>20740.485659999998</v>
      </c>
      <c r="L14" s="38" t="s">
        <v>44</v>
      </c>
      <c r="M14" s="38">
        <v>23</v>
      </c>
      <c r="N14" s="34">
        <v>20071</v>
      </c>
      <c r="O14" s="61">
        <v>200000</v>
      </c>
      <c r="P14" s="51">
        <v>1033356</v>
      </c>
      <c r="Q14" s="54">
        <v>1.59</v>
      </c>
      <c r="R14" s="54">
        <v>4.6100000000000003</v>
      </c>
      <c r="S14" s="54">
        <v>12.41</v>
      </c>
      <c r="T14" s="54">
        <v>19.440000000000001</v>
      </c>
      <c r="U14" s="54">
        <v>39.950000000000003</v>
      </c>
      <c r="V14" s="55">
        <v>4</v>
      </c>
      <c r="W14" s="55">
        <v>0</v>
      </c>
      <c r="X14" s="55">
        <v>2</v>
      </c>
      <c r="Y14" s="55">
        <v>100</v>
      </c>
      <c r="Z14" s="56">
        <v>6</v>
      </c>
      <c r="AA14" s="144">
        <f t="shared" si="0"/>
        <v>8.5756601366217299E-4</v>
      </c>
      <c r="AB14" s="144">
        <f t="shared" si="1"/>
        <v>0</v>
      </c>
      <c r="AC14" s="144">
        <f t="shared" si="2"/>
        <v>7.0348936724060269E-4</v>
      </c>
      <c r="AD14" s="144">
        <f t="shared" si="3"/>
        <v>0</v>
      </c>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row>
    <row r="15" spans="1:100" s="8" customFormat="1" ht="80.25" customHeight="1" thickBot="1">
      <c r="C15" s="7"/>
      <c r="D15" s="7"/>
      <c r="E15" s="45">
        <v>12</v>
      </c>
      <c r="F15" s="86" t="s">
        <v>93</v>
      </c>
      <c r="G15" s="81" t="s">
        <v>94</v>
      </c>
      <c r="H15" s="245" t="s">
        <v>24</v>
      </c>
      <c r="I15" s="239">
        <v>20</v>
      </c>
      <c r="J15" s="49">
        <v>271651</v>
      </c>
      <c r="K15" s="49">
        <v>367062.71998400002</v>
      </c>
      <c r="L15" s="39" t="s">
        <v>95</v>
      </c>
      <c r="M15" s="39">
        <v>23</v>
      </c>
      <c r="N15" s="35">
        <v>347728</v>
      </c>
      <c r="O15" s="211">
        <v>500000</v>
      </c>
      <c r="P15" s="52">
        <v>1055603</v>
      </c>
      <c r="Q15" s="57">
        <v>0.86</v>
      </c>
      <c r="R15" s="57">
        <v>8.2200000000000006</v>
      </c>
      <c r="S15" s="57">
        <v>15.2</v>
      </c>
      <c r="T15" s="57">
        <v>26.45</v>
      </c>
      <c r="U15" s="57">
        <v>41.09</v>
      </c>
      <c r="V15" s="58">
        <v>21820</v>
      </c>
      <c r="W15" s="58">
        <v>86</v>
      </c>
      <c r="X15" s="58">
        <v>8</v>
      </c>
      <c r="Y15" s="58">
        <v>14</v>
      </c>
      <c r="Z15" s="59">
        <v>21828</v>
      </c>
      <c r="AA15" s="144">
        <f t="shared" si="0"/>
        <v>1.5177104273298554E-2</v>
      </c>
      <c r="AB15" s="144">
        <f t="shared" si="1"/>
        <v>1.3052309675036757</v>
      </c>
      <c r="AC15" s="144">
        <f t="shared" si="2"/>
        <v>1.2450273578557982E-2</v>
      </c>
      <c r="AD15" s="144">
        <f t="shared" si="3"/>
        <v>1.0707235277559866</v>
      </c>
    </row>
    <row r="16" spans="1:100" s="20" customFormat="1" ht="80.25" customHeight="1" thickBot="1">
      <c r="A16" s="8"/>
      <c r="B16" s="8"/>
      <c r="C16" s="7"/>
      <c r="D16" s="7"/>
      <c r="E16" s="46">
        <v>13</v>
      </c>
      <c r="F16" s="85" t="s">
        <v>45</v>
      </c>
      <c r="G16" s="80" t="s">
        <v>23</v>
      </c>
      <c r="H16" s="244" t="s">
        <v>20</v>
      </c>
      <c r="I16" s="240">
        <v>20</v>
      </c>
      <c r="J16" s="48">
        <v>59546.256496000002</v>
      </c>
      <c r="K16" s="48">
        <v>45613.009430999999</v>
      </c>
      <c r="L16" s="41" t="s">
        <v>46</v>
      </c>
      <c r="M16" s="38">
        <v>21</v>
      </c>
      <c r="N16" s="34">
        <v>43984</v>
      </c>
      <c r="O16" s="61">
        <v>1000000</v>
      </c>
      <c r="P16" s="51">
        <v>1037036</v>
      </c>
      <c r="Q16" s="54">
        <v>1.29</v>
      </c>
      <c r="R16" s="54">
        <v>4.5199999999999996</v>
      </c>
      <c r="S16" s="54">
        <v>8.32</v>
      </c>
      <c r="T16" s="54">
        <v>17.96</v>
      </c>
      <c r="U16" s="54">
        <v>36.799999999999997</v>
      </c>
      <c r="V16" s="56">
        <v>130</v>
      </c>
      <c r="W16" s="62">
        <v>55</v>
      </c>
      <c r="X16" s="56">
        <v>3</v>
      </c>
      <c r="Y16" s="62">
        <v>45</v>
      </c>
      <c r="Z16" s="56">
        <v>133</v>
      </c>
      <c r="AA16" s="144">
        <f t="shared" si="0"/>
        <v>1.8859812306284141E-3</v>
      </c>
      <c r="AB16" s="144">
        <f t="shared" si="1"/>
        <v>0.10372896768456277</v>
      </c>
      <c r="AC16" s="144">
        <f t="shared" si="2"/>
        <v>1.5471319075444365E-3</v>
      </c>
      <c r="AD16" s="144">
        <f t="shared" si="3"/>
        <v>8.5092254914944002E-2</v>
      </c>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row>
    <row r="17" spans="1:100" s="8" customFormat="1" ht="80.25" customHeight="1" thickBot="1">
      <c r="C17" s="7"/>
      <c r="D17" s="7"/>
      <c r="E17" s="45">
        <v>14</v>
      </c>
      <c r="F17" s="87" t="s">
        <v>47</v>
      </c>
      <c r="G17" s="81" t="s">
        <v>27</v>
      </c>
      <c r="H17" s="245" t="s">
        <v>20</v>
      </c>
      <c r="I17" s="239">
        <v>20</v>
      </c>
      <c r="J17" s="49">
        <v>257993.45142299999</v>
      </c>
      <c r="K17" s="49">
        <v>229069.42040999999</v>
      </c>
      <c r="L17" s="39" t="s">
        <v>48</v>
      </c>
      <c r="M17" s="39">
        <v>21</v>
      </c>
      <c r="N17" s="35">
        <v>214921</v>
      </c>
      <c r="O17" s="211">
        <v>1000000</v>
      </c>
      <c r="P17" s="52">
        <v>1065830</v>
      </c>
      <c r="Q17" s="57">
        <v>1.36</v>
      </c>
      <c r="R17" s="57">
        <v>4.6399999999999997</v>
      </c>
      <c r="S17" s="57">
        <v>8.52</v>
      </c>
      <c r="T17" s="57">
        <v>19.48</v>
      </c>
      <c r="U17" s="57">
        <v>37.68</v>
      </c>
      <c r="V17" s="58">
        <v>464</v>
      </c>
      <c r="W17" s="58">
        <v>49</v>
      </c>
      <c r="X17" s="58">
        <v>3</v>
      </c>
      <c r="Y17" s="58">
        <v>51</v>
      </c>
      <c r="Z17" s="59">
        <v>467</v>
      </c>
      <c r="AA17" s="144">
        <f t="shared" si="0"/>
        <v>9.4714344173610892E-3</v>
      </c>
      <c r="AB17" s="144">
        <f t="shared" si="1"/>
        <v>0.46410028645069334</v>
      </c>
      <c r="AC17" s="144">
        <f t="shared" si="2"/>
        <v>7.7697265271464474E-3</v>
      </c>
      <c r="AD17" s="144">
        <f t="shared" si="3"/>
        <v>0.38071659983017592</v>
      </c>
    </row>
    <row r="18" spans="1:100" s="20" customFormat="1" ht="80.25" customHeight="1" thickBot="1">
      <c r="A18" s="8"/>
      <c r="B18" s="8"/>
      <c r="C18" s="7"/>
      <c r="D18" s="7"/>
      <c r="E18" s="46">
        <v>15</v>
      </c>
      <c r="F18" s="85" t="s">
        <v>49</v>
      </c>
      <c r="G18" s="80" t="s">
        <v>27</v>
      </c>
      <c r="H18" s="244" t="s">
        <v>24</v>
      </c>
      <c r="I18" s="240">
        <v>20</v>
      </c>
      <c r="J18" s="48">
        <v>320836.377248</v>
      </c>
      <c r="K18" s="48">
        <v>249291.80344600001</v>
      </c>
      <c r="L18" s="41" t="s">
        <v>50</v>
      </c>
      <c r="M18" s="38">
        <v>21</v>
      </c>
      <c r="N18" s="34">
        <v>238768</v>
      </c>
      <c r="O18" s="61">
        <v>1000000</v>
      </c>
      <c r="P18" s="51">
        <v>1044076</v>
      </c>
      <c r="Q18" s="54">
        <v>1.7</v>
      </c>
      <c r="R18" s="54">
        <v>4.84</v>
      </c>
      <c r="S18" s="54">
        <v>8.85</v>
      </c>
      <c r="T18" s="54">
        <v>20.05</v>
      </c>
      <c r="U18" s="54">
        <v>38.229999999999997</v>
      </c>
      <c r="V18" s="56">
        <v>125</v>
      </c>
      <c r="W18" s="62">
        <v>54</v>
      </c>
      <c r="X18" s="56">
        <v>3</v>
      </c>
      <c r="Y18" s="62">
        <v>46</v>
      </c>
      <c r="Z18" s="56">
        <v>128</v>
      </c>
      <c r="AA18" s="144">
        <f t="shared" si="0"/>
        <v>1.0307578213182508E-2</v>
      </c>
      <c r="AB18" s="144">
        <f t="shared" si="1"/>
        <v>0.55660922351185538</v>
      </c>
      <c r="AC18" s="144">
        <f t="shared" si="2"/>
        <v>8.4556425504886297E-3</v>
      </c>
      <c r="AD18" s="144">
        <f t="shared" si="3"/>
        <v>0.45660469772638601</v>
      </c>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row>
    <row r="19" spans="1:100" s="8" customFormat="1" ht="80.25" customHeight="1" thickBot="1">
      <c r="C19" s="7"/>
      <c r="D19" s="7"/>
      <c r="E19" s="45">
        <v>16</v>
      </c>
      <c r="F19" s="87" t="s">
        <v>55</v>
      </c>
      <c r="G19" s="81" t="s">
        <v>23</v>
      </c>
      <c r="H19" s="245" t="s">
        <v>20</v>
      </c>
      <c r="I19" s="239">
        <v>20</v>
      </c>
      <c r="J19" s="49">
        <v>877407.89126800001</v>
      </c>
      <c r="K19" s="49">
        <v>778488.72532099998</v>
      </c>
      <c r="L19" s="39" t="s">
        <v>56</v>
      </c>
      <c r="M19" s="39">
        <v>21</v>
      </c>
      <c r="N19" s="35">
        <v>751678</v>
      </c>
      <c r="O19" s="211">
        <v>1000000</v>
      </c>
      <c r="P19" s="52">
        <v>1035668</v>
      </c>
      <c r="Q19" s="57">
        <v>1.56</v>
      </c>
      <c r="R19" s="57">
        <v>4.8899999999999997</v>
      </c>
      <c r="S19" s="57">
        <v>8.8000000000000007</v>
      </c>
      <c r="T19" s="57">
        <v>17.87</v>
      </c>
      <c r="U19" s="57">
        <v>36.020000000000003</v>
      </c>
      <c r="V19" s="58">
        <v>1541</v>
      </c>
      <c r="W19" s="58">
        <v>93</v>
      </c>
      <c r="X19" s="58">
        <v>8</v>
      </c>
      <c r="Y19" s="58">
        <v>7</v>
      </c>
      <c r="Z19" s="59">
        <v>1549</v>
      </c>
      <c r="AA19" s="144">
        <f t="shared" si="0"/>
        <v>3.2188516884251034E-2</v>
      </c>
      <c r="AB19" s="144">
        <f t="shared" si="1"/>
        <v>2.9935320702353461</v>
      </c>
      <c r="AC19" s="144">
        <f t="shared" si="2"/>
        <v>2.640529010543978E-2</v>
      </c>
      <c r="AD19" s="144">
        <f t="shared" si="3"/>
        <v>2.4556919798058994</v>
      </c>
    </row>
    <row r="20" spans="1:100" s="20" customFormat="1" ht="80.25" customHeight="1" thickBot="1">
      <c r="A20" s="8"/>
      <c r="B20" s="8"/>
      <c r="C20" s="7"/>
      <c r="D20" s="7"/>
      <c r="E20" s="46">
        <v>17</v>
      </c>
      <c r="F20" s="85" t="s">
        <v>51</v>
      </c>
      <c r="G20" s="80" t="s">
        <v>303</v>
      </c>
      <c r="H20" s="244" t="s">
        <v>20</v>
      </c>
      <c r="I20" s="40">
        <v>20</v>
      </c>
      <c r="J20" s="48">
        <v>202187.99521299999</v>
      </c>
      <c r="K20" s="48">
        <v>132467.23064600001</v>
      </c>
      <c r="L20" s="38" t="s">
        <v>52</v>
      </c>
      <c r="M20" s="38">
        <v>21</v>
      </c>
      <c r="N20" s="34">
        <v>123699</v>
      </c>
      <c r="O20" s="61">
        <v>1000000</v>
      </c>
      <c r="P20" s="51">
        <v>1070884</v>
      </c>
      <c r="Q20" s="54">
        <v>1.62</v>
      </c>
      <c r="R20" s="54">
        <v>5.45</v>
      </c>
      <c r="S20" s="54">
        <v>9.4</v>
      </c>
      <c r="T20" s="54">
        <v>20.68</v>
      </c>
      <c r="U20" s="54">
        <v>40</v>
      </c>
      <c r="V20" s="55">
        <v>599</v>
      </c>
      <c r="W20" s="55">
        <v>79</v>
      </c>
      <c r="X20" s="55">
        <v>6</v>
      </c>
      <c r="Y20" s="55">
        <v>21</v>
      </c>
      <c r="Z20" s="56">
        <v>605</v>
      </c>
      <c r="AA20" s="144">
        <f t="shared" si="0"/>
        <v>5.4771810452368102E-3</v>
      </c>
      <c r="AB20" s="144">
        <f t="shared" si="1"/>
        <v>0.43269730257370803</v>
      </c>
      <c r="AC20" s="144">
        <f t="shared" si="2"/>
        <v>4.4931102287056827E-3</v>
      </c>
      <c r="AD20" s="144">
        <f t="shared" si="3"/>
        <v>0.35495570806774895</v>
      </c>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row>
    <row r="21" spans="1:100" s="8" customFormat="1" ht="80.25" customHeight="1" thickBot="1">
      <c r="C21" s="7"/>
      <c r="D21" s="7"/>
      <c r="E21" s="45">
        <v>18</v>
      </c>
      <c r="F21" s="87" t="s">
        <v>53</v>
      </c>
      <c r="G21" s="81" t="s">
        <v>27</v>
      </c>
      <c r="H21" s="246" t="s">
        <v>20</v>
      </c>
      <c r="I21" s="239">
        <v>20</v>
      </c>
      <c r="J21" s="49">
        <v>187879.571157</v>
      </c>
      <c r="K21" s="49">
        <v>177031.56151999999</v>
      </c>
      <c r="L21" s="39" t="s">
        <v>54</v>
      </c>
      <c r="M21" s="39">
        <v>21</v>
      </c>
      <c r="N21" s="35">
        <v>167869</v>
      </c>
      <c r="O21" s="211">
        <v>1000000</v>
      </c>
      <c r="P21" s="52">
        <v>1054582</v>
      </c>
      <c r="Q21" s="57">
        <v>1.49</v>
      </c>
      <c r="R21" s="57">
        <v>4.51</v>
      </c>
      <c r="S21" s="57">
        <v>8.1999999999999993</v>
      </c>
      <c r="T21" s="57">
        <v>19.18</v>
      </c>
      <c r="U21" s="57">
        <v>37.18</v>
      </c>
      <c r="V21" s="58">
        <v>276</v>
      </c>
      <c r="W21" s="58">
        <v>37</v>
      </c>
      <c r="X21" s="58">
        <v>4</v>
      </c>
      <c r="Y21" s="58">
        <v>63</v>
      </c>
      <c r="Z21" s="59">
        <v>280</v>
      </c>
      <c r="AA21" s="144">
        <f t="shared" si="0"/>
        <v>7.3198021007718364E-3</v>
      </c>
      <c r="AB21" s="144">
        <f t="shared" si="1"/>
        <v>0.27083267772855796</v>
      </c>
      <c r="AC21" s="144">
        <f t="shared" si="2"/>
        <v>6.0046723705948464E-3</v>
      </c>
      <c r="AD21" s="144">
        <f t="shared" si="3"/>
        <v>0.22217287771200933</v>
      </c>
    </row>
    <row r="22" spans="1:100" s="20" customFormat="1" ht="80.25" customHeight="1" thickBot="1">
      <c r="A22" s="8"/>
      <c r="B22" s="8"/>
      <c r="C22" s="7"/>
      <c r="D22" s="7"/>
      <c r="E22" s="46">
        <v>19</v>
      </c>
      <c r="F22" s="85" t="s">
        <v>57</v>
      </c>
      <c r="G22" s="80" t="s">
        <v>58</v>
      </c>
      <c r="H22" s="244" t="s">
        <v>24</v>
      </c>
      <c r="I22" s="40">
        <v>20</v>
      </c>
      <c r="J22" s="48">
        <v>23037</v>
      </c>
      <c r="K22" s="48">
        <v>79752.874758000005</v>
      </c>
      <c r="L22" s="38" t="s">
        <v>59</v>
      </c>
      <c r="M22" s="38">
        <v>19</v>
      </c>
      <c r="N22" s="34">
        <v>73947</v>
      </c>
      <c r="O22" s="61">
        <v>1000000</v>
      </c>
      <c r="P22" s="51">
        <v>1078514</v>
      </c>
      <c r="Q22" s="54">
        <v>2.5499999999999998</v>
      </c>
      <c r="R22" s="54">
        <v>14.44</v>
      </c>
      <c r="S22" s="54">
        <v>21.51</v>
      </c>
      <c r="T22" s="54">
        <v>57.65</v>
      </c>
      <c r="U22" s="54">
        <v>67.2</v>
      </c>
      <c r="V22" s="56">
        <v>231</v>
      </c>
      <c r="W22" s="62">
        <v>73</v>
      </c>
      <c r="X22" s="56">
        <v>2</v>
      </c>
      <c r="Y22" s="62">
        <v>27</v>
      </c>
      <c r="Z22" s="56">
        <v>233</v>
      </c>
      <c r="AA22" s="144">
        <f t="shared" si="0"/>
        <v>3.2975773087232816E-3</v>
      </c>
      <c r="AB22" s="144">
        <f t="shared" si="1"/>
        <v>0.24072314353679955</v>
      </c>
      <c r="AC22" s="144">
        <f t="shared" si="2"/>
        <v>2.705110204209387E-3</v>
      </c>
      <c r="AD22" s="144">
        <f t="shared" si="3"/>
        <v>0.19747304490728526</v>
      </c>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row>
    <row r="23" spans="1:100" s="8" customFormat="1" ht="80.25" customHeight="1" thickBot="1">
      <c r="C23" s="7"/>
      <c r="D23" s="7"/>
      <c r="E23" s="45">
        <v>20</v>
      </c>
      <c r="F23" s="87" t="s">
        <v>60</v>
      </c>
      <c r="G23" s="81" t="s">
        <v>61</v>
      </c>
      <c r="H23" s="245" t="s">
        <v>20</v>
      </c>
      <c r="I23" s="239">
        <v>20</v>
      </c>
      <c r="J23" s="49">
        <v>58106</v>
      </c>
      <c r="K23" s="49">
        <v>76431.413214</v>
      </c>
      <c r="L23" s="39" t="s">
        <v>62</v>
      </c>
      <c r="M23" s="39">
        <v>18</v>
      </c>
      <c r="N23" s="35">
        <v>70031</v>
      </c>
      <c r="O23" s="211">
        <v>1000000</v>
      </c>
      <c r="P23" s="52">
        <v>1091394</v>
      </c>
      <c r="Q23" s="57">
        <v>2.62</v>
      </c>
      <c r="R23" s="57">
        <v>16.510000000000002</v>
      </c>
      <c r="S23" s="57">
        <v>31.81</v>
      </c>
      <c r="T23" s="57">
        <v>41.73</v>
      </c>
      <c r="U23" s="57">
        <v>8.15</v>
      </c>
      <c r="V23" s="58">
        <v>78</v>
      </c>
      <c r="W23" s="58">
        <v>43</v>
      </c>
      <c r="X23" s="58">
        <v>4</v>
      </c>
      <c r="Y23" s="58">
        <v>57</v>
      </c>
      <c r="Z23" s="59">
        <v>82</v>
      </c>
      <c r="AA23" s="144">
        <f t="shared" si="0"/>
        <v>3.1602433724541973E-3</v>
      </c>
      <c r="AB23" s="144">
        <f t="shared" si="1"/>
        <v>0.13589046501553048</v>
      </c>
      <c r="AC23" s="144">
        <f t="shared" si="2"/>
        <v>2.5924506976671203E-3</v>
      </c>
      <c r="AD23" s="144">
        <f t="shared" si="3"/>
        <v>0.11147537999968617</v>
      </c>
    </row>
    <row r="24" spans="1:100" s="20" customFormat="1" ht="80.25" customHeight="1" thickBot="1">
      <c r="A24" s="8"/>
      <c r="B24" s="8"/>
      <c r="C24" s="7"/>
      <c r="D24" s="7"/>
      <c r="E24" s="46">
        <v>21</v>
      </c>
      <c r="F24" s="85" t="s">
        <v>63</v>
      </c>
      <c r="G24" s="80" t="s">
        <v>64</v>
      </c>
      <c r="H24" s="244" t="s">
        <v>24</v>
      </c>
      <c r="I24" s="40">
        <v>20</v>
      </c>
      <c r="J24" s="48">
        <v>19472.369363000002</v>
      </c>
      <c r="K24" s="48">
        <v>18523.684000000001</v>
      </c>
      <c r="L24" s="38" t="s">
        <v>66</v>
      </c>
      <c r="M24" s="38">
        <v>16</v>
      </c>
      <c r="N24" s="34">
        <v>17257</v>
      </c>
      <c r="O24" s="61">
        <v>500000</v>
      </c>
      <c r="P24" s="51">
        <v>1073401</v>
      </c>
      <c r="Q24" s="54">
        <v>1.5</v>
      </c>
      <c r="R24" s="54">
        <v>4.9000000000000004</v>
      </c>
      <c r="S24" s="54">
        <v>7.99</v>
      </c>
      <c r="T24" s="54">
        <v>19.47</v>
      </c>
      <c r="U24" s="54">
        <v>27.95</v>
      </c>
      <c r="V24" s="56">
        <v>37</v>
      </c>
      <c r="W24" s="62">
        <v>17</v>
      </c>
      <c r="X24" s="56">
        <v>9</v>
      </c>
      <c r="Y24" s="62">
        <v>83</v>
      </c>
      <c r="Z24" s="56">
        <v>46</v>
      </c>
      <c r="AA24" s="144">
        <f t="shared" si="0"/>
        <v>7.6590693711931998E-4</v>
      </c>
      <c r="AB24" s="144">
        <f t="shared" si="1"/>
        <v>1.302041793102844E-2</v>
      </c>
      <c r="AC24" s="144">
        <f t="shared" si="2"/>
        <v>6.282984376425097E-4</v>
      </c>
      <c r="AD24" s="144">
        <f t="shared" si="3"/>
        <v>1.0681073439922665E-2</v>
      </c>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row>
    <row r="25" spans="1:100" s="8" customFormat="1" ht="80.25" customHeight="1" thickBot="1">
      <c r="C25" s="7"/>
      <c r="D25" s="7"/>
      <c r="E25" s="45">
        <v>22</v>
      </c>
      <c r="F25" s="87" t="s">
        <v>291</v>
      </c>
      <c r="G25" s="82" t="s">
        <v>61</v>
      </c>
      <c r="H25" s="246" t="s">
        <v>20</v>
      </c>
      <c r="I25" s="241">
        <v>20</v>
      </c>
      <c r="J25" s="233">
        <v>79667</v>
      </c>
      <c r="K25" s="49">
        <v>88705.865632000001</v>
      </c>
      <c r="L25" s="42" t="s">
        <v>219</v>
      </c>
      <c r="M25" s="42">
        <v>14</v>
      </c>
      <c r="N25" s="35">
        <v>83453</v>
      </c>
      <c r="O25" s="212">
        <v>500000</v>
      </c>
      <c r="P25" s="52">
        <v>1062944</v>
      </c>
      <c r="Q25" s="63">
        <v>1.89</v>
      </c>
      <c r="R25" s="63">
        <v>7.4</v>
      </c>
      <c r="S25" s="63">
        <v>12.27</v>
      </c>
      <c r="T25" s="63">
        <v>23.51</v>
      </c>
      <c r="U25" s="63">
        <v>26.93</v>
      </c>
      <c r="V25" s="64">
        <v>47</v>
      </c>
      <c r="W25" s="64">
        <v>13</v>
      </c>
      <c r="X25" s="64">
        <v>6</v>
      </c>
      <c r="Y25" s="64">
        <v>87</v>
      </c>
      <c r="Z25" s="65">
        <v>53</v>
      </c>
      <c r="AA25" s="144">
        <f t="shared" si="0"/>
        <v>3.6677605734757226E-3</v>
      </c>
      <c r="AB25" s="144">
        <f t="shared" si="1"/>
        <v>4.7680887455184395E-2</v>
      </c>
      <c r="AC25" s="144">
        <f t="shared" si="2"/>
        <v>3.0087836083962562E-3</v>
      </c>
      <c r="AD25" s="144">
        <f t="shared" si="3"/>
        <v>3.9114186909151333E-2</v>
      </c>
    </row>
    <row r="26" spans="1:100" s="20" customFormat="1" ht="80.25" customHeight="1" thickBot="1">
      <c r="A26" s="8"/>
      <c r="B26" s="8"/>
      <c r="C26" s="7"/>
      <c r="D26" s="7"/>
      <c r="E26" s="46">
        <v>23</v>
      </c>
      <c r="F26" s="85" t="s">
        <v>220</v>
      </c>
      <c r="G26" s="80" t="s">
        <v>166</v>
      </c>
      <c r="H26" s="244" t="s">
        <v>20</v>
      </c>
      <c r="I26" s="40">
        <v>20</v>
      </c>
      <c r="J26" s="48">
        <v>206055</v>
      </c>
      <c r="K26" s="48">
        <v>236450.89123199999</v>
      </c>
      <c r="L26" s="38" t="s">
        <v>221</v>
      </c>
      <c r="M26" s="38">
        <v>11</v>
      </c>
      <c r="N26" s="34">
        <v>205398</v>
      </c>
      <c r="O26" s="61">
        <v>1000000</v>
      </c>
      <c r="P26" s="51">
        <v>1151184</v>
      </c>
      <c r="Q26" s="54">
        <v>-0.17</v>
      </c>
      <c r="R26" s="54">
        <v>4.6900000000000004</v>
      </c>
      <c r="S26" s="54">
        <v>20.05</v>
      </c>
      <c r="T26" s="54">
        <v>0</v>
      </c>
      <c r="U26" s="54">
        <v>30.55</v>
      </c>
      <c r="V26" s="56">
        <v>33</v>
      </c>
      <c r="W26" s="62">
        <v>1</v>
      </c>
      <c r="X26" s="56">
        <v>5</v>
      </c>
      <c r="Y26" s="62">
        <v>99</v>
      </c>
      <c r="Z26" s="56">
        <v>38</v>
      </c>
      <c r="AA26" s="144">
        <f t="shared" si="0"/>
        <v>9.7766393489888172E-3</v>
      </c>
      <c r="AB26" s="144">
        <f t="shared" si="1"/>
        <v>9.7766393489888172E-3</v>
      </c>
      <c r="AC26" s="144">
        <f t="shared" si="2"/>
        <v>8.0200960856514607E-3</v>
      </c>
      <c r="AD26" s="144">
        <f t="shared" si="3"/>
        <v>8.0200960856514607E-3</v>
      </c>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row>
    <row r="27" spans="1:100" s="8" customFormat="1" ht="80.25" customHeight="1" thickBot="1">
      <c r="C27" s="7"/>
      <c r="D27" s="7"/>
      <c r="E27" s="45">
        <v>24</v>
      </c>
      <c r="F27" s="87" t="s">
        <v>222</v>
      </c>
      <c r="G27" s="81" t="s">
        <v>223</v>
      </c>
      <c r="H27" s="246" t="s">
        <v>20</v>
      </c>
      <c r="I27" s="239">
        <v>20</v>
      </c>
      <c r="J27" s="49">
        <v>1662159.1744609999</v>
      </c>
      <c r="K27" s="49">
        <v>2009693.9582509999</v>
      </c>
      <c r="L27" s="39" t="s">
        <v>224</v>
      </c>
      <c r="M27" s="39">
        <v>11</v>
      </c>
      <c r="N27" s="35">
        <v>1904000</v>
      </c>
      <c r="O27" s="211">
        <v>3500000</v>
      </c>
      <c r="P27" s="52">
        <v>1055512</v>
      </c>
      <c r="Q27" s="57">
        <v>1.73</v>
      </c>
      <c r="R27" s="57">
        <v>5.16</v>
      </c>
      <c r="S27" s="57">
        <v>9.19</v>
      </c>
      <c r="T27" s="57">
        <v>0</v>
      </c>
      <c r="U27" s="57">
        <v>18.829999999999998</v>
      </c>
      <c r="V27" s="58">
        <v>3926</v>
      </c>
      <c r="W27" s="58">
        <v>66</v>
      </c>
      <c r="X27" s="58">
        <v>15</v>
      </c>
      <c r="Y27" s="58">
        <v>34</v>
      </c>
      <c r="Z27" s="59">
        <v>3941</v>
      </c>
      <c r="AA27" s="144">
        <f t="shared" si="0"/>
        <v>8.3095702998994464E-2</v>
      </c>
      <c r="AB27" s="144">
        <f t="shared" si="1"/>
        <v>5.4843163979336342</v>
      </c>
      <c r="AC27" s="144">
        <f t="shared" si="2"/>
        <v>6.8166115018410717E-2</v>
      </c>
      <c r="AD27" s="144">
        <f t="shared" si="3"/>
        <v>4.4989635912151069</v>
      </c>
    </row>
    <row r="28" spans="1:100" s="20" customFormat="1" ht="80.25" customHeight="1" thickBot="1">
      <c r="A28" s="8"/>
      <c r="B28" s="8"/>
      <c r="C28" s="7"/>
      <c r="D28" s="7"/>
      <c r="E28" s="46">
        <v>25</v>
      </c>
      <c r="F28" s="88" t="s">
        <v>245</v>
      </c>
      <c r="G28" s="83" t="s">
        <v>246</v>
      </c>
      <c r="H28" s="247" t="s">
        <v>24</v>
      </c>
      <c r="I28" s="242">
        <v>20</v>
      </c>
      <c r="J28" s="234" t="s">
        <v>68</v>
      </c>
      <c r="K28" s="48">
        <v>26170.364116000001</v>
      </c>
      <c r="L28" s="38" t="s">
        <v>247</v>
      </c>
      <c r="M28" s="43">
        <v>4</v>
      </c>
      <c r="N28" s="34">
        <v>26205</v>
      </c>
      <c r="O28" s="213">
        <v>1000000</v>
      </c>
      <c r="P28" s="51">
        <v>998678</v>
      </c>
      <c r="Q28" s="54">
        <v>-3.9</v>
      </c>
      <c r="R28" s="54">
        <v>0.64</v>
      </c>
      <c r="S28" s="54">
        <v>0</v>
      </c>
      <c r="T28" s="54">
        <v>0</v>
      </c>
      <c r="U28" s="54">
        <v>2.83</v>
      </c>
      <c r="V28" s="55">
        <v>28</v>
      </c>
      <c r="W28" s="55">
        <v>20</v>
      </c>
      <c r="X28" s="55">
        <v>4</v>
      </c>
      <c r="Y28" s="55">
        <v>80</v>
      </c>
      <c r="Z28" s="56">
        <v>32</v>
      </c>
      <c r="AA28" s="144">
        <f t="shared" si="0"/>
        <v>1.0820775944667875E-3</v>
      </c>
      <c r="AB28" s="144">
        <f t="shared" si="1"/>
        <v>2.1641551889335749E-2</v>
      </c>
      <c r="AC28" s="144">
        <f t="shared" si="2"/>
        <v>8.8766353856060162E-4</v>
      </c>
      <c r="AD28" s="144">
        <f t="shared" si="3"/>
        <v>1.7753270771212033E-2</v>
      </c>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row>
    <row r="29" spans="1:100" s="8" customFormat="1" ht="80.25" customHeight="1" thickBot="1">
      <c r="C29" s="7"/>
      <c r="D29" s="7"/>
      <c r="E29" s="45">
        <v>26</v>
      </c>
      <c r="F29" s="89" t="s">
        <v>248</v>
      </c>
      <c r="G29" s="82" t="s">
        <v>58</v>
      </c>
      <c r="H29" s="246" t="s">
        <v>24</v>
      </c>
      <c r="I29" s="241">
        <v>20</v>
      </c>
      <c r="J29" s="233" t="s">
        <v>68</v>
      </c>
      <c r="K29" s="49">
        <v>55420.922020999998</v>
      </c>
      <c r="L29" s="39" t="s">
        <v>249</v>
      </c>
      <c r="M29" s="42">
        <v>4</v>
      </c>
      <c r="N29" s="35">
        <v>51522</v>
      </c>
      <c r="O29" s="212">
        <v>500000</v>
      </c>
      <c r="P29" s="52">
        <v>1075675</v>
      </c>
      <c r="Q29" s="57">
        <v>1.69</v>
      </c>
      <c r="R29" s="57">
        <v>11.31</v>
      </c>
      <c r="S29" s="57">
        <v>0</v>
      </c>
      <c r="T29" s="57">
        <v>0</v>
      </c>
      <c r="U29" s="57">
        <v>12.28</v>
      </c>
      <c r="V29" s="58">
        <v>14</v>
      </c>
      <c r="W29" s="58">
        <v>6</v>
      </c>
      <c r="X29" s="58">
        <v>2</v>
      </c>
      <c r="Y29" s="58">
        <v>94</v>
      </c>
      <c r="Z29" s="59">
        <v>16</v>
      </c>
      <c r="AA29" s="144">
        <f t="shared" si="0"/>
        <v>2.2915133208617025E-3</v>
      </c>
      <c r="AB29" s="144">
        <f t="shared" si="1"/>
        <v>1.3749079925170216E-2</v>
      </c>
      <c r="AC29" s="144">
        <f t="shared" si="2"/>
        <v>1.8798031060399034E-3</v>
      </c>
      <c r="AD29" s="144">
        <f t="shared" si="3"/>
        <v>1.127881863623942E-2</v>
      </c>
    </row>
    <row r="30" spans="1:100" s="20" customFormat="1" ht="80.25" customHeight="1" thickBot="1">
      <c r="A30" s="8"/>
      <c r="B30" s="8"/>
      <c r="C30" s="7"/>
      <c r="D30" s="7"/>
      <c r="E30" s="46">
        <v>27</v>
      </c>
      <c r="F30" s="88" t="s">
        <v>292</v>
      </c>
      <c r="G30" s="83" t="s">
        <v>102</v>
      </c>
      <c r="H30" s="247" t="s">
        <v>24</v>
      </c>
      <c r="I30" s="242">
        <v>18</v>
      </c>
      <c r="J30" s="234" t="s">
        <v>68</v>
      </c>
      <c r="K30" s="48">
        <v>5006.119976</v>
      </c>
      <c r="L30" s="43" t="s">
        <v>293</v>
      </c>
      <c r="M30" s="43">
        <v>2</v>
      </c>
      <c r="N30" s="34">
        <v>5000</v>
      </c>
      <c r="O30" s="213">
        <v>500000</v>
      </c>
      <c r="P30" s="51">
        <v>1001224</v>
      </c>
      <c r="Q30" s="54">
        <v>0.48</v>
      </c>
      <c r="R30" s="54">
        <v>0</v>
      </c>
      <c r="S30" s="54">
        <v>0</v>
      </c>
      <c r="T30" s="54">
        <v>0</v>
      </c>
      <c r="U30" s="54">
        <v>0.14000000000000001</v>
      </c>
      <c r="V30" s="55">
        <v>6</v>
      </c>
      <c r="W30" s="55">
        <v>78</v>
      </c>
      <c r="X30" s="55">
        <v>1</v>
      </c>
      <c r="Y30" s="55">
        <v>22</v>
      </c>
      <c r="Z30" s="56">
        <v>7</v>
      </c>
      <c r="AA30" s="144">
        <f t="shared" si="0"/>
        <v>2.0699025192127027E-4</v>
      </c>
      <c r="AB30" s="144">
        <f t="shared" si="1"/>
        <v>1.6145239649859082E-2</v>
      </c>
      <c r="AC30" s="144">
        <f t="shared" si="2"/>
        <v>1.6980085384590658E-4</v>
      </c>
      <c r="AD30" s="144">
        <f t="shared" si="3"/>
        <v>1.3244466599980714E-2</v>
      </c>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row>
    <row r="31" spans="1:100" s="8" customFormat="1" ht="80.25" customHeight="1" thickBot="1">
      <c r="C31" s="7"/>
      <c r="D31" s="7"/>
      <c r="E31" s="45">
        <v>28</v>
      </c>
      <c r="F31" s="89" t="s">
        <v>294</v>
      </c>
      <c r="G31" s="82" t="s">
        <v>309</v>
      </c>
      <c r="H31" s="246" t="s">
        <v>24</v>
      </c>
      <c r="I31" s="241">
        <v>20</v>
      </c>
      <c r="J31" s="233" t="s">
        <v>68</v>
      </c>
      <c r="K31" s="49">
        <v>47857.136425999997</v>
      </c>
      <c r="L31" s="42" t="s">
        <v>295</v>
      </c>
      <c r="M31" s="42">
        <v>2</v>
      </c>
      <c r="N31" s="37">
        <v>45034</v>
      </c>
      <c r="O31" s="212">
        <v>500000</v>
      </c>
      <c r="P31" s="52">
        <v>1062689</v>
      </c>
      <c r="Q31" s="57">
        <v>3.63</v>
      </c>
      <c r="R31" s="57">
        <v>0</v>
      </c>
      <c r="S31" s="57">
        <v>0</v>
      </c>
      <c r="T31" s="57">
        <v>0</v>
      </c>
      <c r="U31" s="57">
        <v>4.3499999999999996</v>
      </c>
      <c r="V31" s="58">
        <v>322</v>
      </c>
      <c r="W31" s="58">
        <v>62</v>
      </c>
      <c r="X31" s="58">
        <v>3</v>
      </c>
      <c r="Y31" s="58">
        <v>38</v>
      </c>
      <c r="Z31" s="59">
        <v>325</v>
      </c>
      <c r="AA31" s="144">
        <f t="shared" si="0"/>
        <v>1.9787701398565802E-3</v>
      </c>
      <c r="AB31" s="144">
        <f t="shared" si="1"/>
        <v>0.12268374867110797</v>
      </c>
      <c r="AC31" s="144">
        <f t="shared" si="2"/>
        <v>1.6232496757394609E-3</v>
      </c>
      <c r="AD31" s="144">
        <f t="shared" si="3"/>
        <v>0.10064147989584658</v>
      </c>
    </row>
    <row r="32" spans="1:100" s="33" customFormat="1" ht="98.25" customHeight="1" thickBot="1">
      <c r="A32" s="31"/>
      <c r="B32" s="31"/>
      <c r="C32" s="32"/>
      <c r="D32" s="32"/>
      <c r="E32" s="298" t="s">
        <v>67</v>
      </c>
      <c r="F32" s="299"/>
      <c r="G32" s="84" t="s">
        <v>68</v>
      </c>
      <c r="H32" s="248" t="s">
        <v>68</v>
      </c>
      <c r="I32" s="243"/>
      <c r="J32" s="215">
        <v>21365665</v>
      </c>
      <c r="K32" s="50">
        <v>24185293.411325</v>
      </c>
      <c r="L32" s="44" t="s">
        <v>68</v>
      </c>
      <c r="M32" s="69" t="s">
        <v>68</v>
      </c>
      <c r="N32" s="36">
        <v>23103584</v>
      </c>
      <c r="O32" s="214" t="s">
        <v>68</v>
      </c>
      <c r="P32" s="53" t="s">
        <v>68</v>
      </c>
      <c r="Q32" s="66">
        <v>1.62</v>
      </c>
      <c r="R32" s="66">
        <v>6.86</v>
      </c>
      <c r="S32" s="66">
        <v>12.69</v>
      </c>
      <c r="T32" s="66">
        <v>25.14</v>
      </c>
      <c r="U32" s="66">
        <v>47.08</v>
      </c>
      <c r="V32" s="67">
        <v>67486</v>
      </c>
      <c r="W32" s="67">
        <v>71.182593819605898</v>
      </c>
      <c r="X32" s="67">
        <v>455</v>
      </c>
      <c r="Y32" s="67">
        <f>100-W32</f>
        <v>28.817406180394102</v>
      </c>
      <c r="Z32" s="67">
        <v>67941</v>
      </c>
      <c r="AA32" s="146">
        <f>SUM(AA4:AA31)</f>
        <v>1.0000000000000002</v>
      </c>
      <c r="AB32" s="147">
        <f>SUM(AB4:AB31)</f>
        <v>71.182593819605898</v>
      </c>
      <c r="AC32" s="144"/>
      <c r="AD32" s="144"/>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row>
    <row r="33" spans="1:180" s="20" customFormat="1" ht="71.25" customHeight="1" thickBot="1">
      <c r="A33" s="8"/>
      <c r="B33" s="8"/>
      <c r="C33" s="7"/>
      <c r="D33" s="7"/>
      <c r="E33" s="46">
        <v>29</v>
      </c>
      <c r="F33" s="90" t="s">
        <v>154</v>
      </c>
      <c r="G33" s="80" t="s">
        <v>155</v>
      </c>
      <c r="H33" s="249" t="s">
        <v>70</v>
      </c>
      <c r="I33" s="40"/>
      <c r="J33" s="48">
        <v>23005</v>
      </c>
      <c r="K33" s="48">
        <v>37439.257080000003</v>
      </c>
      <c r="L33" s="38" t="s">
        <v>156</v>
      </c>
      <c r="M33" s="38">
        <v>40</v>
      </c>
      <c r="N33" s="34">
        <v>9656</v>
      </c>
      <c r="O33" s="61">
        <v>50000</v>
      </c>
      <c r="P33" s="51">
        <v>3877305</v>
      </c>
      <c r="Q33" s="54">
        <v>2.96</v>
      </c>
      <c r="R33" s="54">
        <v>20.9</v>
      </c>
      <c r="S33" s="54">
        <v>36.299999999999997</v>
      </c>
      <c r="T33" s="54">
        <v>119.56</v>
      </c>
      <c r="U33" s="54">
        <v>287.74</v>
      </c>
      <c r="V33" s="55">
        <v>38</v>
      </c>
      <c r="W33" s="55">
        <v>90</v>
      </c>
      <c r="X33" s="55">
        <v>1</v>
      </c>
      <c r="Y33" s="55">
        <v>10</v>
      </c>
      <c r="Z33" s="56">
        <v>39</v>
      </c>
      <c r="AA33" s="144">
        <f>K33/$K$42</f>
        <v>0.19002324155420339</v>
      </c>
      <c r="AB33" s="144">
        <f t="shared" si="1"/>
        <v>17.102091739878304</v>
      </c>
      <c r="AC33" s="144">
        <f t="shared" si="2"/>
        <v>1.2698892255914251E-3</v>
      </c>
      <c r="AD33" s="144">
        <f t="shared" si="3"/>
        <v>0.11429003030322825</v>
      </c>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row>
    <row r="34" spans="1:180" s="8" customFormat="1" ht="71.25" customHeight="1" thickBot="1">
      <c r="C34" s="7"/>
      <c r="D34" s="7"/>
      <c r="E34" s="45">
        <v>30</v>
      </c>
      <c r="F34" s="86" t="s">
        <v>72</v>
      </c>
      <c r="G34" s="81" t="s">
        <v>27</v>
      </c>
      <c r="H34" s="245" t="s">
        <v>70</v>
      </c>
      <c r="I34" s="239"/>
      <c r="J34" s="49">
        <v>75355.310222999993</v>
      </c>
      <c r="K34" s="49">
        <v>86231</v>
      </c>
      <c r="L34" s="39" t="s">
        <v>74</v>
      </c>
      <c r="M34" s="39">
        <v>24</v>
      </c>
      <c r="N34" s="35">
        <v>51866</v>
      </c>
      <c r="O34" s="211">
        <v>500000</v>
      </c>
      <c r="P34" s="52">
        <v>1662581</v>
      </c>
      <c r="Q34" s="57">
        <v>6.22</v>
      </c>
      <c r="R34" s="57">
        <v>14.6</v>
      </c>
      <c r="S34" s="57">
        <v>14.71</v>
      </c>
      <c r="T34" s="57">
        <v>32.270000000000003</v>
      </c>
      <c r="U34" s="57">
        <v>60.32</v>
      </c>
      <c r="V34" s="58">
        <v>25</v>
      </c>
      <c r="W34" s="58">
        <v>3</v>
      </c>
      <c r="X34" s="58">
        <v>3</v>
      </c>
      <c r="Y34" s="58">
        <v>97</v>
      </c>
      <c r="Z34" s="59">
        <v>28</v>
      </c>
      <c r="AA34" s="144">
        <f t="shared" ref="AA34:AA41" si="4">K34/$K$42</f>
        <v>0.43766611360495811</v>
      </c>
      <c r="AB34" s="144">
        <f t="shared" si="1"/>
        <v>1.3129983408148744</v>
      </c>
      <c r="AC34" s="144">
        <f t="shared" si="2"/>
        <v>2.9248394960932856E-3</v>
      </c>
      <c r="AD34" s="144">
        <f t="shared" si="3"/>
        <v>8.774518488279856E-3</v>
      </c>
    </row>
    <row r="35" spans="1:180" s="20" customFormat="1" ht="71.25" customHeight="1" thickBot="1">
      <c r="A35" s="8"/>
      <c r="B35" s="8"/>
      <c r="C35" s="7"/>
      <c r="D35" s="7"/>
      <c r="E35" s="46">
        <v>31</v>
      </c>
      <c r="F35" s="85" t="s">
        <v>75</v>
      </c>
      <c r="G35" s="80" t="s">
        <v>58</v>
      </c>
      <c r="H35" s="244" t="s">
        <v>70</v>
      </c>
      <c r="I35" s="40" t="s">
        <v>65</v>
      </c>
      <c r="J35" s="48">
        <v>14954.952194</v>
      </c>
      <c r="K35" s="48">
        <v>19032.296193999999</v>
      </c>
      <c r="L35" s="38" t="s">
        <v>76</v>
      </c>
      <c r="M35" s="38">
        <v>20</v>
      </c>
      <c r="N35" s="34">
        <v>10847</v>
      </c>
      <c r="O35" s="61">
        <v>500000</v>
      </c>
      <c r="P35" s="51">
        <v>1754614</v>
      </c>
      <c r="Q35" s="54">
        <v>1.0900000000000001</v>
      </c>
      <c r="R35" s="54">
        <v>26.55</v>
      </c>
      <c r="S35" s="54">
        <v>41.01</v>
      </c>
      <c r="T35" s="54">
        <v>83.05</v>
      </c>
      <c r="U35" s="54">
        <v>100.26</v>
      </c>
      <c r="V35" s="55">
        <v>671</v>
      </c>
      <c r="W35" s="55">
        <v>30</v>
      </c>
      <c r="X35" s="55">
        <v>48</v>
      </c>
      <c r="Y35" s="55">
        <v>70</v>
      </c>
      <c r="Z35" s="56">
        <v>719</v>
      </c>
      <c r="AA35" s="144">
        <f t="shared" si="4"/>
        <v>9.6598567895610804E-2</v>
      </c>
      <c r="AB35" s="144">
        <f t="shared" si="1"/>
        <v>2.8979570368683243</v>
      </c>
      <c r="AC35" s="144">
        <f t="shared" si="2"/>
        <v>6.4554987892471516E-4</v>
      </c>
      <c r="AD35" s="144">
        <f t="shared" si="3"/>
        <v>1.9366496367741456E-2</v>
      </c>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row>
    <row r="36" spans="1:180" s="8" customFormat="1" ht="71.25" customHeight="1" thickBot="1">
      <c r="C36" s="7"/>
      <c r="D36" s="7"/>
      <c r="E36" s="45">
        <v>32</v>
      </c>
      <c r="F36" s="86" t="s">
        <v>77</v>
      </c>
      <c r="G36" s="81" t="s">
        <v>58</v>
      </c>
      <c r="H36" s="245" t="s">
        <v>70</v>
      </c>
      <c r="I36" s="239" t="s">
        <v>65</v>
      </c>
      <c r="J36" s="49">
        <v>8891.7594489999992</v>
      </c>
      <c r="K36" s="49">
        <v>9638.9960279999996</v>
      </c>
      <c r="L36" s="39" t="s">
        <v>78</v>
      </c>
      <c r="M36" s="39">
        <v>18</v>
      </c>
      <c r="N36" s="35">
        <v>5625</v>
      </c>
      <c r="O36" s="211">
        <v>200000</v>
      </c>
      <c r="P36" s="52">
        <v>1713600</v>
      </c>
      <c r="Q36" s="57">
        <v>-0.52</v>
      </c>
      <c r="R36" s="57">
        <v>21.43</v>
      </c>
      <c r="S36" s="57">
        <v>35.83</v>
      </c>
      <c r="T36" s="57">
        <v>84.33</v>
      </c>
      <c r="U36" s="57">
        <v>91.33</v>
      </c>
      <c r="V36" s="58">
        <v>127</v>
      </c>
      <c r="W36" s="58">
        <v>10</v>
      </c>
      <c r="X36" s="58">
        <v>24</v>
      </c>
      <c r="Y36" s="58">
        <v>90</v>
      </c>
      <c r="Z36" s="59">
        <v>151</v>
      </c>
      <c r="AA36" s="144">
        <f t="shared" si="4"/>
        <v>4.8922799580526581E-2</v>
      </c>
      <c r="AB36" s="144">
        <f t="shared" si="1"/>
        <v>0.48922799580526583</v>
      </c>
      <c r="AC36" s="144">
        <f t="shared" si="2"/>
        <v>3.2694177598984934E-4</v>
      </c>
      <c r="AD36" s="144">
        <f t="shared" si="3"/>
        <v>3.2694177598984932E-3</v>
      </c>
    </row>
    <row r="37" spans="1:180" s="19" customFormat="1" ht="71.25" customHeight="1" thickBot="1">
      <c r="A37" s="1"/>
      <c r="B37" s="1"/>
      <c r="C37" s="1"/>
      <c r="D37" s="7"/>
      <c r="E37" s="46">
        <v>33</v>
      </c>
      <c r="F37" s="91" t="s">
        <v>225</v>
      </c>
      <c r="G37" s="74" t="s">
        <v>226</v>
      </c>
      <c r="H37" s="249" t="s">
        <v>70</v>
      </c>
      <c r="I37" s="46" t="s">
        <v>65</v>
      </c>
      <c r="J37" s="235">
        <v>9073</v>
      </c>
      <c r="K37" s="48">
        <v>9791.9264939999994</v>
      </c>
      <c r="L37" s="46" t="s">
        <v>227</v>
      </c>
      <c r="M37" s="46">
        <v>10</v>
      </c>
      <c r="N37" s="34">
        <v>6586</v>
      </c>
      <c r="O37" s="62">
        <v>50000</v>
      </c>
      <c r="P37" s="51">
        <v>1486779</v>
      </c>
      <c r="Q37" s="62">
        <v>0.1</v>
      </c>
      <c r="R37" s="62">
        <v>10.36</v>
      </c>
      <c r="S37" s="62">
        <v>29.16</v>
      </c>
      <c r="T37" s="77">
        <v>0</v>
      </c>
      <c r="U37" s="62">
        <v>48.68</v>
      </c>
      <c r="V37" s="62">
        <v>12</v>
      </c>
      <c r="W37" s="62">
        <v>43</v>
      </c>
      <c r="X37" s="62">
        <v>5</v>
      </c>
      <c r="Y37" s="62">
        <v>57</v>
      </c>
      <c r="Z37" s="62">
        <v>17</v>
      </c>
      <c r="AA37" s="144">
        <f t="shared" si="4"/>
        <v>4.9698999354459567E-2</v>
      </c>
      <c r="AB37" s="144">
        <f t="shared" si="1"/>
        <v>2.1370569722417612</v>
      </c>
      <c r="AC37" s="144">
        <f t="shared" si="2"/>
        <v>3.3212897162845668E-4</v>
      </c>
      <c r="AD37" s="144">
        <f t="shared" si="3"/>
        <v>1.4281545780023637E-2</v>
      </c>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row>
    <row r="38" spans="1:180" s="2" customFormat="1" ht="71.25" customHeight="1" thickBot="1">
      <c r="D38" s="7"/>
      <c r="E38" s="45">
        <v>34</v>
      </c>
      <c r="F38" s="92" t="s">
        <v>236</v>
      </c>
      <c r="G38" s="75" t="s">
        <v>310</v>
      </c>
      <c r="H38" s="250" t="s">
        <v>70</v>
      </c>
      <c r="I38" s="45" t="s">
        <v>68</v>
      </c>
      <c r="J38" s="236">
        <v>9552</v>
      </c>
      <c r="K38" s="49">
        <v>16879.763042999999</v>
      </c>
      <c r="L38" s="45" t="s">
        <v>237</v>
      </c>
      <c r="M38" s="45">
        <v>6</v>
      </c>
      <c r="N38" s="35">
        <v>12969</v>
      </c>
      <c r="O38" s="68">
        <v>50000</v>
      </c>
      <c r="P38" s="52">
        <v>1301547</v>
      </c>
      <c r="Q38" s="68">
        <v>0.34</v>
      </c>
      <c r="R38" s="68">
        <v>21.44</v>
      </c>
      <c r="S38" s="68">
        <v>28.38</v>
      </c>
      <c r="T38" s="76">
        <v>0</v>
      </c>
      <c r="U38" s="68">
        <v>30.16</v>
      </c>
      <c r="V38" s="68">
        <v>45</v>
      </c>
      <c r="W38" s="68">
        <v>15</v>
      </c>
      <c r="X38" s="68">
        <v>4</v>
      </c>
      <c r="Y38" s="68">
        <v>85</v>
      </c>
      <c r="Z38" s="68">
        <v>49</v>
      </c>
      <c r="AA38" s="144">
        <f t="shared" si="4"/>
        <v>8.5673369085391693E-2</v>
      </c>
      <c r="AB38" s="144">
        <f t="shared" si="1"/>
        <v>1.2851005362808754</v>
      </c>
      <c r="AC38" s="144">
        <f t="shared" si="2"/>
        <v>5.7253885067855151E-4</v>
      </c>
      <c r="AD38" s="144">
        <f t="shared" si="3"/>
        <v>8.5880827601782731E-3</v>
      </c>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row>
    <row r="39" spans="1:180" s="20" customFormat="1" ht="71.25" customHeight="1" thickBot="1">
      <c r="A39" s="8"/>
      <c r="B39" s="8"/>
      <c r="C39" s="8"/>
      <c r="D39" s="8"/>
      <c r="E39" s="46">
        <v>35</v>
      </c>
      <c r="F39" s="93" t="s">
        <v>241</v>
      </c>
      <c r="G39" s="80" t="s">
        <v>311</v>
      </c>
      <c r="H39" s="249" t="s">
        <v>70</v>
      </c>
      <c r="I39" s="40" t="s">
        <v>68</v>
      </c>
      <c r="J39" s="48">
        <v>5039</v>
      </c>
      <c r="K39" s="48">
        <v>6553.6064500000002</v>
      </c>
      <c r="L39" s="38" t="s">
        <v>242</v>
      </c>
      <c r="M39" s="38">
        <v>6</v>
      </c>
      <c r="N39" s="34">
        <v>5098</v>
      </c>
      <c r="O39" s="61">
        <v>50000</v>
      </c>
      <c r="P39" s="51">
        <v>1285525</v>
      </c>
      <c r="Q39" s="54">
        <v>1.6</v>
      </c>
      <c r="R39" s="54">
        <v>24.63</v>
      </c>
      <c r="S39" s="54">
        <v>27.5</v>
      </c>
      <c r="T39" s="54">
        <v>0</v>
      </c>
      <c r="U39" s="54">
        <v>27.64</v>
      </c>
      <c r="V39" s="55">
        <v>28</v>
      </c>
      <c r="W39" s="55">
        <v>4</v>
      </c>
      <c r="X39" s="55">
        <v>3</v>
      </c>
      <c r="Y39" s="55">
        <v>96</v>
      </c>
      <c r="Z39" s="56">
        <v>31</v>
      </c>
      <c r="AA39" s="144">
        <f t="shared" si="4"/>
        <v>3.3262880693345619E-2</v>
      </c>
      <c r="AB39" s="144">
        <f t="shared" si="1"/>
        <v>0.13305152277338247</v>
      </c>
      <c r="AC39" s="144">
        <f t="shared" si="2"/>
        <v>2.2228951289920916E-4</v>
      </c>
      <c r="AD39" s="144">
        <f t="shared" si="3"/>
        <v>8.8915805159683664E-4</v>
      </c>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row>
    <row r="40" spans="1:180" s="8" customFormat="1" ht="71.25" customHeight="1" thickBot="1">
      <c r="C40" s="7"/>
      <c r="D40" s="7"/>
      <c r="E40" s="45">
        <v>36</v>
      </c>
      <c r="F40" s="94" t="s">
        <v>296</v>
      </c>
      <c r="G40" s="81" t="s">
        <v>305</v>
      </c>
      <c r="H40" s="250" t="s">
        <v>70</v>
      </c>
      <c r="I40" s="239" t="s">
        <v>68</v>
      </c>
      <c r="J40" s="233" t="s">
        <v>68</v>
      </c>
      <c r="K40" s="49">
        <v>5401.9276390000005</v>
      </c>
      <c r="L40" s="39" t="s">
        <v>297</v>
      </c>
      <c r="M40" s="39">
        <v>2</v>
      </c>
      <c r="N40" s="35">
        <v>5125</v>
      </c>
      <c r="O40" s="211">
        <v>50000</v>
      </c>
      <c r="P40" s="52">
        <v>1054034</v>
      </c>
      <c r="Q40" s="57">
        <v>2.72</v>
      </c>
      <c r="R40" s="57">
        <v>0</v>
      </c>
      <c r="S40" s="57">
        <v>0</v>
      </c>
      <c r="T40" s="57">
        <v>0</v>
      </c>
      <c r="U40" s="57">
        <v>2.4500000000000002</v>
      </c>
      <c r="V40" s="58">
        <v>10</v>
      </c>
      <c r="W40" s="58">
        <v>6</v>
      </c>
      <c r="X40" s="58">
        <v>3</v>
      </c>
      <c r="Y40" s="58">
        <v>94</v>
      </c>
      <c r="Z40" s="59">
        <v>13</v>
      </c>
      <c r="AA40" s="144">
        <f t="shared" si="4"/>
        <v>2.7417525898300345E-2</v>
      </c>
      <c r="AB40" s="144">
        <f t="shared" si="1"/>
        <v>0.16450515538980207</v>
      </c>
      <c r="AC40" s="144">
        <f t="shared" si="2"/>
        <v>1.8322611721521441E-4</v>
      </c>
      <c r="AD40" s="144">
        <f t="shared" si="3"/>
        <v>1.0993567032912864E-3</v>
      </c>
    </row>
    <row r="41" spans="1:180" s="20" customFormat="1" ht="71.25" customHeight="1" thickBot="1">
      <c r="A41" s="8"/>
      <c r="B41" s="8"/>
      <c r="C41" s="8"/>
      <c r="D41" s="8"/>
      <c r="E41" s="46">
        <v>37</v>
      </c>
      <c r="F41" s="93" t="s">
        <v>298</v>
      </c>
      <c r="G41" s="80" t="s">
        <v>312</v>
      </c>
      <c r="H41" s="249" t="s">
        <v>70</v>
      </c>
      <c r="I41" s="40" t="s">
        <v>68</v>
      </c>
      <c r="J41" s="48" t="s">
        <v>68</v>
      </c>
      <c r="K41" s="48">
        <v>6055.8477119999998</v>
      </c>
      <c r="L41" s="38" t="s">
        <v>299</v>
      </c>
      <c r="M41" s="38">
        <v>2</v>
      </c>
      <c r="N41" s="34">
        <v>5856</v>
      </c>
      <c r="O41" s="61">
        <v>50000</v>
      </c>
      <c r="P41" s="51">
        <v>1034127</v>
      </c>
      <c r="Q41" s="54">
        <v>2.41</v>
      </c>
      <c r="R41" s="54">
        <v>0</v>
      </c>
      <c r="S41" s="54">
        <v>0</v>
      </c>
      <c r="T41" s="54">
        <v>0</v>
      </c>
      <c r="U41" s="54">
        <v>4.34</v>
      </c>
      <c r="V41" s="55">
        <v>71</v>
      </c>
      <c r="W41" s="55">
        <v>71</v>
      </c>
      <c r="X41" s="55">
        <v>3</v>
      </c>
      <c r="Y41" s="55">
        <v>29</v>
      </c>
      <c r="Z41" s="56">
        <v>74</v>
      </c>
      <c r="AA41" s="144">
        <f t="shared" si="4"/>
        <v>3.0736502333204036E-2</v>
      </c>
      <c r="AB41" s="144">
        <f t="shared" si="1"/>
        <v>2.1822916656574867</v>
      </c>
      <c r="AC41" s="144">
        <f t="shared" si="2"/>
        <v>2.0540620624118653E-4</v>
      </c>
      <c r="AD41" s="144">
        <f t="shared" si="3"/>
        <v>1.4583840643124244E-2</v>
      </c>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row>
    <row r="42" spans="1:180" s="227" customFormat="1" ht="87.75" customHeight="1" thickBot="1">
      <c r="A42" s="216"/>
      <c r="B42" s="216"/>
      <c r="C42" s="217"/>
      <c r="D42" s="217"/>
      <c r="E42" s="300" t="s">
        <v>79</v>
      </c>
      <c r="F42" s="301"/>
      <c r="G42" s="218" t="s">
        <v>68</v>
      </c>
      <c r="H42" s="251" t="s">
        <v>68</v>
      </c>
      <c r="I42" s="47" t="s">
        <v>68</v>
      </c>
      <c r="J42" s="215">
        <v>145871</v>
      </c>
      <c r="K42" s="219">
        <v>197024.62063999998</v>
      </c>
      <c r="L42" s="218" t="s">
        <v>65</v>
      </c>
      <c r="M42" s="218" t="s">
        <v>65</v>
      </c>
      <c r="N42" s="219">
        <v>113628</v>
      </c>
      <c r="O42" s="220" t="s">
        <v>65</v>
      </c>
      <c r="P42" s="221" t="s">
        <v>68</v>
      </c>
      <c r="Q42" s="222">
        <v>1.88</v>
      </c>
      <c r="R42" s="223">
        <v>19.989999999999998</v>
      </c>
      <c r="S42" s="223">
        <v>30.41</v>
      </c>
      <c r="T42" s="222">
        <v>79.8</v>
      </c>
      <c r="U42" s="222">
        <v>72.55</v>
      </c>
      <c r="V42" s="220">
        <v>1027</v>
      </c>
      <c r="W42" s="224">
        <v>27.704280965710076</v>
      </c>
      <c r="X42" s="220">
        <v>94</v>
      </c>
      <c r="Y42" s="224">
        <f>100-W42</f>
        <v>72.295719034289931</v>
      </c>
      <c r="Z42" s="224">
        <v>1121</v>
      </c>
      <c r="AA42" s="225">
        <f>SUM(AA33:AA41)</f>
        <v>1.0000000000000002</v>
      </c>
      <c r="AB42" s="226">
        <f>SUM(AB33:AB41)</f>
        <v>27.704280965710076</v>
      </c>
      <c r="AC42" s="225"/>
      <c r="AD42" s="225"/>
      <c r="AE42" s="216"/>
      <c r="AF42" s="216"/>
      <c r="AG42" s="216"/>
      <c r="AH42" s="216"/>
      <c r="AI42" s="216"/>
      <c r="AJ42" s="216"/>
      <c r="AK42" s="216"/>
      <c r="AL42" s="216"/>
      <c r="AM42" s="216"/>
      <c r="AN42" s="216"/>
      <c r="AO42" s="216"/>
      <c r="AP42" s="216"/>
      <c r="AQ42" s="216"/>
      <c r="AR42" s="216"/>
      <c r="AS42" s="216"/>
      <c r="AT42" s="216"/>
      <c r="AU42" s="216"/>
      <c r="AV42" s="216"/>
      <c r="AW42" s="216"/>
      <c r="AX42" s="216"/>
      <c r="AY42" s="216"/>
      <c r="AZ42" s="216"/>
      <c r="BA42" s="216"/>
      <c r="BB42" s="216"/>
      <c r="BC42" s="216"/>
      <c r="BD42" s="216"/>
      <c r="BE42" s="216"/>
      <c r="BF42" s="216"/>
      <c r="BG42" s="216"/>
      <c r="BH42" s="216"/>
      <c r="BI42" s="216"/>
      <c r="BJ42" s="216"/>
      <c r="BK42" s="216"/>
      <c r="BL42" s="216"/>
      <c r="BM42" s="216"/>
      <c r="BN42" s="216"/>
      <c r="BO42" s="216"/>
      <c r="BP42" s="216"/>
      <c r="BQ42" s="216"/>
      <c r="BR42" s="216"/>
      <c r="BS42" s="216"/>
      <c r="BT42" s="216"/>
      <c r="BU42" s="216"/>
      <c r="BV42" s="216"/>
      <c r="BW42" s="216"/>
      <c r="BX42" s="216"/>
      <c r="BY42" s="216"/>
      <c r="BZ42" s="216"/>
      <c r="CA42" s="216"/>
      <c r="CB42" s="216"/>
      <c r="CC42" s="216"/>
      <c r="CD42" s="216"/>
      <c r="CE42" s="216"/>
      <c r="CF42" s="216"/>
      <c r="CG42" s="216"/>
      <c r="CH42" s="216"/>
      <c r="CI42" s="216"/>
      <c r="CJ42" s="216"/>
      <c r="CK42" s="216"/>
      <c r="CL42" s="216"/>
      <c r="CM42" s="216"/>
      <c r="CN42" s="216"/>
      <c r="CO42" s="216"/>
      <c r="CP42" s="216"/>
      <c r="CQ42" s="216"/>
      <c r="CR42" s="216"/>
      <c r="CS42" s="216"/>
      <c r="CT42" s="216"/>
      <c r="CU42" s="216"/>
      <c r="CV42" s="216"/>
    </row>
    <row r="43" spans="1:180" s="20" customFormat="1" ht="71.25" customHeight="1" thickBot="1">
      <c r="A43" s="8"/>
      <c r="B43" s="8"/>
      <c r="C43" s="7"/>
      <c r="D43" s="7"/>
      <c r="E43" s="46">
        <v>38</v>
      </c>
      <c r="F43" s="90" t="s">
        <v>386</v>
      </c>
      <c r="G43" s="80" t="s">
        <v>80</v>
      </c>
      <c r="H43" s="244" t="s">
        <v>73</v>
      </c>
      <c r="I43" s="40" t="s">
        <v>65</v>
      </c>
      <c r="J43" s="48">
        <v>169028</v>
      </c>
      <c r="K43" s="48">
        <v>224532.914112</v>
      </c>
      <c r="L43" s="38" t="s">
        <v>81</v>
      </c>
      <c r="M43" s="38">
        <v>41</v>
      </c>
      <c r="N43" s="34">
        <v>51246</v>
      </c>
      <c r="O43" s="61">
        <v>500000</v>
      </c>
      <c r="P43" s="51">
        <v>4381472</v>
      </c>
      <c r="Q43" s="54">
        <v>3.83</v>
      </c>
      <c r="R43" s="54">
        <v>29.25</v>
      </c>
      <c r="S43" s="54">
        <v>37.590000000000003</v>
      </c>
      <c r="T43" s="54">
        <v>110.57</v>
      </c>
      <c r="U43" s="54">
        <v>337.41</v>
      </c>
      <c r="V43" s="55">
        <v>417</v>
      </c>
      <c r="W43" s="55">
        <v>51</v>
      </c>
      <c r="X43" s="55">
        <v>7</v>
      </c>
      <c r="Y43" s="55">
        <v>49</v>
      </c>
      <c r="Z43" s="56">
        <v>424</v>
      </c>
      <c r="AA43" s="143">
        <f>K43/$K$49</f>
        <v>0.15534332811842447</v>
      </c>
      <c r="AB43" s="144">
        <f t="shared" si="1"/>
        <v>7.9225097340396475</v>
      </c>
      <c r="AC43" s="144">
        <f t="shared" si="2"/>
        <v>7.615854337392574E-3</v>
      </c>
      <c r="AD43" s="144">
        <f t="shared" si="3"/>
        <v>0.38840857120702127</v>
      </c>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row>
    <row r="44" spans="1:180" s="8" customFormat="1" ht="71.25" customHeight="1" thickBot="1">
      <c r="C44" s="7"/>
      <c r="D44" s="7"/>
      <c r="E44" s="45">
        <v>39</v>
      </c>
      <c r="F44" s="86" t="s">
        <v>82</v>
      </c>
      <c r="G44" s="81" t="s">
        <v>83</v>
      </c>
      <c r="H44" s="245" t="s">
        <v>73</v>
      </c>
      <c r="I44" s="239" t="s">
        <v>65</v>
      </c>
      <c r="J44" s="49">
        <v>483009.909331</v>
      </c>
      <c r="K44" s="49">
        <v>422198.88750499999</v>
      </c>
      <c r="L44" s="39" t="s">
        <v>84</v>
      </c>
      <c r="M44" s="39">
        <v>27</v>
      </c>
      <c r="N44" s="35">
        <v>241322</v>
      </c>
      <c r="O44" s="211">
        <v>1500000</v>
      </c>
      <c r="P44" s="52">
        <v>1749525</v>
      </c>
      <c r="Q44" s="57">
        <v>2.59</v>
      </c>
      <c r="R44" s="57">
        <v>20.34</v>
      </c>
      <c r="S44" s="57">
        <v>26.6</v>
      </c>
      <c r="T44" s="57">
        <v>71.09</v>
      </c>
      <c r="U44" s="57">
        <v>74.97</v>
      </c>
      <c r="V44" s="58">
        <v>1741</v>
      </c>
      <c r="W44" s="58">
        <v>17</v>
      </c>
      <c r="X44" s="58">
        <v>5</v>
      </c>
      <c r="Y44" s="58">
        <v>83</v>
      </c>
      <c r="Z44" s="59">
        <v>1746</v>
      </c>
      <c r="AA44" s="143">
        <f t="shared" ref="AA44:AA48" si="5">K44/$K$49</f>
        <v>0.29209873560099942</v>
      </c>
      <c r="AB44" s="144">
        <f t="shared" si="1"/>
        <v>4.9656785052169905</v>
      </c>
      <c r="AC44" s="144">
        <f t="shared" si="2"/>
        <v>1.4320418195095382E-2</v>
      </c>
      <c r="AD44" s="144">
        <f t="shared" si="3"/>
        <v>0.2434471093166215</v>
      </c>
    </row>
    <row r="45" spans="1:180" s="20" customFormat="1" ht="71.25" customHeight="1" thickBot="1">
      <c r="A45" s="8"/>
      <c r="B45" s="8"/>
      <c r="C45" s="7"/>
      <c r="D45" s="7"/>
      <c r="E45" s="46">
        <v>40</v>
      </c>
      <c r="F45" s="90" t="s">
        <v>85</v>
      </c>
      <c r="G45" s="80" t="s">
        <v>86</v>
      </c>
      <c r="H45" s="244" t="s">
        <v>73</v>
      </c>
      <c r="I45" s="40" t="s">
        <v>65</v>
      </c>
      <c r="J45" s="48">
        <v>143972</v>
      </c>
      <c r="K45" s="48">
        <v>216428.12320500001</v>
      </c>
      <c r="L45" s="38" t="s">
        <v>87</v>
      </c>
      <c r="M45" s="38">
        <v>25</v>
      </c>
      <c r="N45" s="34">
        <v>95445</v>
      </c>
      <c r="O45" s="61">
        <v>500000</v>
      </c>
      <c r="P45" s="51">
        <v>2267569</v>
      </c>
      <c r="Q45" s="54">
        <v>3.11</v>
      </c>
      <c r="R45" s="54">
        <v>28.55</v>
      </c>
      <c r="S45" s="54">
        <v>38.47</v>
      </c>
      <c r="T45" s="54">
        <v>113.82</v>
      </c>
      <c r="U45" s="54">
        <v>126.53</v>
      </c>
      <c r="V45" s="55">
        <v>934</v>
      </c>
      <c r="W45" s="55">
        <v>71</v>
      </c>
      <c r="X45" s="55">
        <v>9</v>
      </c>
      <c r="Y45" s="55">
        <v>29</v>
      </c>
      <c r="Z45" s="56">
        <v>943</v>
      </c>
      <c r="AA45" s="143">
        <f t="shared" si="5"/>
        <v>0.14973602017349974</v>
      </c>
      <c r="AB45" s="144">
        <f t="shared" si="1"/>
        <v>10.631257432318481</v>
      </c>
      <c r="AC45" s="144">
        <f t="shared" si="2"/>
        <v>7.3409507348323423E-3</v>
      </c>
      <c r="AD45" s="144">
        <f t="shared" si="3"/>
        <v>0.5212075021730963</v>
      </c>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row>
    <row r="46" spans="1:180" s="8" customFormat="1" ht="71.25" customHeight="1" thickBot="1">
      <c r="C46" s="7"/>
      <c r="D46" s="7"/>
      <c r="E46" s="45">
        <v>41</v>
      </c>
      <c r="F46" s="86" t="s">
        <v>88</v>
      </c>
      <c r="G46" s="81" t="s">
        <v>58</v>
      </c>
      <c r="H46" s="245" t="s">
        <v>73</v>
      </c>
      <c r="I46" s="239" t="s">
        <v>65</v>
      </c>
      <c r="J46" s="49">
        <v>124800.25471199999</v>
      </c>
      <c r="K46" s="49">
        <v>178411.06265199999</v>
      </c>
      <c r="L46" s="39" t="s">
        <v>89</v>
      </c>
      <c r="M46" s="39">
        <v>25</v>
      </c>
      <c r="N46" s="35">
        <v>95434</v>
      </c>
      <c r="O46" s="211">
        <v>500000</v>
      </c>
      <c r="P46" s="52">
        <v>1869471</v>
      </c>
      <c r="Q46" s="57">
        <v>3.13</v>
      </c>
      <c r="R46" s="57">
        <v>36.630000000000003</v>
      </c>
      <c r="S46" s="57">
        <v>44.73</v>
      </c>
      <c r="T46" s="57">
        <v>104.19</v>
      </c>
      <c r="U46" s="57">
        <v>86.95</v>
      </c>
      <c r="V46" s="58">
        <v>133</v>
      </c>
      <c r="W46" s="58">
        <v>5</v>
      </c>
      <c r="X46" s="58">
        <v>8</v>
      </c>
      <c r="Y46" s="58">
        <v>95</v>
      </c>
      <c r="Z46" s="59">
        <v>141</v>
      </c>
      <c r="AA46" s="143">
        <f t="shared" si="5"/>
        <v>0.12343387763489244</v>
      </c>
      <c r="AB46" s="144">
        <f t="shared" si="1"/>
        <v>0.61716938817446221</v>
      </c>
      <c r="AC46" s="144">
        <f t="shared" si="2"/>
        <v>6.0514631928719744E-3</v>
      </c>
      <c r="AD46" s="144">
        <f t="shared" si="3"/>
        <v>3.0257315964359873E-2</v>
      </c>
    </row>
    <row r="47" spans="1:180" s="20" customFormat="1" ht="71.25" customHeight="1" thickBot="1">
      <c r="A47" s="8"/>
      <c r="B47" s="8"/>
      <c r="C47" s="7"/>
      <c r="D47" s="7"/>
      <c r="E47" s="46">
        <v>42</v>
      </c>
      <c r="F47" s="90" t="s">
        <v>90</v>
      </c>
      <c r="G47" s="80" t="s">
        <v>91</v>
      </c>
      <c r="H47" s="244" t="s">
        <v>73</v>
      </c>
      <c r="I47" s="40" t="s">
        <v>65</v>
      </c>
      <c r="J47" s="48">
        <v>54301.363869000001</v>
      </c>
      <c r="K47" s="48">
        <v>67298.573069000005</v>
      </c>
      <c r="L47" s="38" t="s">
        <v>92</v>
      </c>
      <c r="M47" s="38">
        <v>25</v>
      </c>
      <c r="N47" s="34">
        <v>35788</v>
      </c>
      <c r="O47" s="61">
        <v>500000</v>
      </c>
      <c r="P47" s="51">
        <v>1880478</v>
      </c>
      <c r="Q47" s="54">
        <v>-1.99</v>
      </c>
      <c r="R47" s="54">
        <v>17.96</v>
      </c>
      <c r="S47" s="54">
        <v>27.32</v>
      </c>
      <c r="T47" s="54">
        <v>91.11</v>
      </c>
      <c r="U47" s="54">
        <v>86.55</v>
      </c>
      <c r="V47" s="55">
        <v>50</v>
      </c>
      <c r="W47" s="55">
        <v>13</v>
      </c>
      <c r="X47" s="55">
        <v>5</v>
      </c>
      <c r="Y47" s="55">
        <v>87</v>
      </c>
      <c r="Z47" s="56">
        <v>55</v>
      </c>
      <c r="AA47" s="143">
        <f t="shared" si="5"/>
        <v>4.6560587161598263E-2</v>
      </c>
      <c r="AB47" s="144">
        <f t="shared" si="1"/>
        <v>0.60528763310077738</v>
      </c>
      <c r="AC47" s="144">
        <f t="shared" si="2"/>
        <v>2.2826770481953257E-3</v>
      </c>
      <c r="AD47" s="144">
        <f t="shared" si="3"/>
        <v>2.9674801626539234E-2</v>
      </c>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row>
    <row r="48" spans="1:180" s="8" customFormat="1" ht="71.25" customHeight="1" thickBot="1">
      <c r="C48" s="7"/>
      <c r="D48" s="7"/>
      <c r="E48" s="45">
        <v>43</v>
      </c>
      <c r="F48" s="94" t="s">
        <v>238</v>
      </c>
      <c r="G48" s="81" t="s">
        <v>309</v>
      </c>
      <c r="H48" s="245" t="s">
        <v>73</v>
      </c>
      <c r="I48" s="239"/>
      <c r="J48" s="49" t="s">
        <v>68</v>
      </c>
      <c r="K48" s="49">
        <v>336528.3</v>
      </c>
      <c r="L48" s="39" t="s">
        <v>237</v>
      </c>
      <c r="M48" s="39">
        <v>6</v>
      </c>
      <c r="N48" s="35">
        <v>300000</v>
      </c>
      <c r="O48" s="211" t="s">
        <v>68</v>
      </c>
      <c r="P48" s="52">
        <v>1121761</v>
      </c>
      <c r="Q48" s="57">
        <v>0.44</v>
      </c>
      <c r="R48" s="57">
        <v>7.02</v>
      </c>
      <c r="S48" s="57">
        <v>10.210000000000001</v>
      </c>
      <c r="T48" s="57">
        <v>0</v>
      </c>
      <c r="U48" s="57">
        <v>12.18</v>
      </c>
      <c r="V48" s="58">
        <v>0</v>
      </c>
      <c r="W48" s="58">
        <v>0</v>
      </c>
      <c r="X48" s="58">
        <v>11</v>
      </c>
      <c r="Y48" s="58">
        <v>0</v>
      </c>
      <c r="Z48" s="59">
        <v>11</v>
      </c>
      <c r="AA48" s="143">
        <f t="shared" si="5"/>
        <v>0.23282745131058563</v>
      </c>
      <c r="AB48" s="144">
        <f t="shared" si="1"/>
        <v>0</v>
      </c>
      <c r="AC48" s="144">
        <f t="shared" si="2"/>
        <v>1.1414587136796859E-2</v>
      </c>
      <c r="AD48" s="144">
        <f t="shared" si="3"/>
        <v>0</v>
      </c>
    </row>
    <row r="49" spans="1:100" s="33" customFormat="1" ht="102.75" customHeight="1" thickBot="1">
      <c r="A49" s="31"/>
      <c r="B49" s="31"/>
      <c r="C49" s="32"/>
      <c r="D49" s="32"/>
      <c r="E49" s="302" t="s">
        <v>96</v>
      </c>
      <c r="F49" s="303"/>
      <c r="G49" s="70" t="s">
        <v>68</v>
      </c>
      <c r="H49" s="251" t="s">
        <v>68</v>
      </c>
      <c r="I49" s="47" t="s">
        <v>68</v>
      </c>
      <c r="J49" s="237">
        <v>975112</v>
      </c>
      <c r="K49" s="219">
        <v>1445397.860543</v>
      </c>
      <c r="L49" s="220" t="s">
        <v>68</v>
      </c>
      <c r="M49" s="228" t="s">
        <v>68</v>
      </c>
      <c r="N49" s="219">
        <v>819235</v>
      </c>
      <c r="O49" s="220" t="s">
        <v>68</v>
      </c>
      <c r="P49" s="229" t="s">
        <v>68</v>
      </c>
      <c r="Q49" s="223">
        <v>1.8516666666666666</v>
      </c>
      <c r="R49" s="223">
        <v>23.29</v>
      </c>
      <c r="S49" s="223">
        <v>30.819999999999997</v>
      </c>
      <c r="T49" s="223">
        <v>98.16</v>
      </c>
      <c r="U49" s="222">
        <v>120.76499999999999</v>
      </c>
      <c r="V49" s="220">
        <v>3275</v>
      </c>
      <c r="W49" s="220">
        <v>24.74190269285036</v>
      </c>
      <c r="X49" s="220">
        <v>45</v>
      </c>
      <c r="Y49" s="220">
        <f>100-W49</f>
        <v>75.25809730714964</v>
      </c>
      <c r="Z49" s="224">
        <v>3320</v>
      </c>
      <c r="AA49" s="146">
        <f>SUM(AA43:AA48)</f>
        <v>1</v>
      </c>
      <c r="AB49" s="147">
        <f>SUM(AB43:AB48)</f>
        <v>24.74190269285036</v>
      </c>
      <c r="AC49" s="144"/>
      <c r="AD49" s="144"/>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row>
    <row r="50" spans="1:100" s="20" customFormat="1" ht="60.75" customHeight="1" thickBot="1">
      <c r="A50" s="8"/>
      <c r="B50" s="8"/>
      <c r="C50" s="7"/>
      <c r="D50" s="7"/>
      <c r="E50" s="46">
        <v>44</v>
      </c>
      <c r="F50" s="90" t="s">
        <v>97</v>
      </c>
      <c r="G50" s="80" t="s">
        <v>19</v>
      </c>
      <c r="H50" s="244" t="s">
        <v>98</v>
      </c>
      <c r="I50" s="40" t="s">
        <v>68</v>
      </c>
      <c r="J50" s="238">
        <v>51144.404667000003</v>
      </c>
      <c r="K50" s="48">
        <v>75371.709604999996</v>
      </c>
      <c r="L50" s="38" t="s">
        <v>99</v>
      </c>
      <c r="M50" s="38">
        <v>28</v>
      </c>
      <c r="N50" s="34">
        <v>36546</v>
      </c>
      <c r="O50" s="61">
        <v>500000</v>
      </c>
      <c r="P50" s="51">
        <v>2062379</v>
      </c>
      <c r="Q50" s="54">
        <v>4.01</v>
      </c>
      <c r="R50" s="54">
        <v>30.72</v>
      </c>
      <c r="S50" s="54">
        <v>47.06</v>
      </c>
      <c r="T50" s="54">
        <v>117.18</v>
      </c>
      <c r="U50" s="54">
        <v>105.85</v>
      </c>
      <c r="V50" s="55">
        <v>37</v>
      </c>
      <c r="W50" s="55">
        <v>10</v>
      </c>
      <c r="X50" s="55">
        <v>5</v>
      </c>
      <c r="Y50" s="55">
        <v>90</v>
      </c>
      <c r="Z50" s="56">
        <v>42</v>
      </c>
      <c r="AA50" s="144">
        <v>1</v>
      </c>
      <c r="AB50" s="144">
        <f t="shared" si="1"/>
        <v>10</v>
      </c>
      <c r="AC50" s="144">
        <f t="shared" si="2"/>
        <v>2.5565069770822281E-3</v>
      </c>
      <c r="AD50" s="144">
        <f t="shared" si="3"/>
        <v>2.556506977082228E-2</v>
      </c>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row>
    <row r="51" spans="1:100" s="33" customFormat="1" ht="60.75" customHeight="1" thickBot="1">
      <c r="A51" s="31"/>
      <c r="B51" s="31"/>
      <c r="C51" s="32"/>
      <c r="D51" s="32"/>
      <c r="E51" s="304" t="s">
        <v>100</v>
      </c>
      <c r="F51" s="305"/>
      <c r="G51" s="70" t="s">
        <v>68</v>
      </c>
      <c r="H51" s="251" t="s">
        <v>68</v>
      </c>
      <c r="I51" s="47" t="s">
        <v>68</v>
      </c>
      <c r="J51" s="237">
        <v>51144</v>
      </c>
      <c r="K51" s="219">
        <v>75371.709604999996</v>
      </c>
      <c r="L51" s="220" t="s">
        <v>68</v>
      </c>
      <c r="M51" s="220" t="s">
        <v>65</v>
      </c>
      <c r="N51" s="219">
        <v>36546</v>
      </c>
      <c r="O51" s="220" t="s">
        <v>68</v>
      </c>
      <c r="P51" s="229" t="s">
        <v>65</v>
      </c>
      <c r="Q51" s="223">
        <v>4.01</v>
      </c>
      <c r="R51" s="223">
        <v>30.72</v>
      </c>
      <c r="S51" s="223">
        <v>47.06</v>
      </c>
      <c r="T51" s="223">
        <v>117.18</v>
      </c>
      <c r="U51" s="222">
        <v>105.85</v>
      </c>
      <c r="V51" s="220">
        <v>37</v>
      </c>
      <c r="W51" s="220">
        <v>10</v>
      </c>
      <c r="X51" s="220">
        <v>5</v>
      </c>
      <c r="Y51" s="220">
        <v>90</v>
      </c>
      <c r="Z51" s="220">
        <v>42</v>
      </c>
      <c r="AA51" s="145">
        <v>1</v>
      </c>
      <c r="AB51" s="144"/>
      <c r="AC51" s="144"/>
      <c r="AD51" s="144"/>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row>
    <row r="52" spans="1:100" s="20" customFormat="1" ht="65.25" customHeight="1" thickBot="1">
      <c r="A52" s="8"/>
      <c r="B52" s="8"/>
      <c r="C52" s="7"/>
      <c r="D52" s="7"/>
      <c r="E52" s="46">
        <v>45</v>
      </c>
      <c r="F52" s="90" t="s">
        <v>101</v>
      </c>
      <c r="G52" s="80" t="s">
        <v>102</v>
      </c>
      <c r="H52" s="244" t="s">
        <v>103</v>
      </c>
      <c r="I52" s="40" t="s">
        <v>68</v>
      </c>
      <c r="J52" s="48">
        <v>39559.714124999999</v>
      </c>
      <c r="K52" s="48">
        <v>79438.695886000001</v>
      </c>
      <c r="L52" s="38" t="s">
        <v>104</v>
      </c>
      <c r="M52" s="38">
        <v>64</v>
      </c>
      <c r="N52" s="34">
        <v>8402</v>
      </c>
      <c r="O52" s="61">
        <v>50000</v>
      </c>
      <c r="P52" s="51">
        <v>9454737</v>
      </c>
      <c r="Q52" s="54">
        <v>4.88</v>
      </c>
      <c r="R52" s="54">
        <v>45.51</v>
      </c>
      <c r="S52" s="54">
        <v>78.7</v>
      </c>
      <c r="T52" s="54">
        <v>166.63</v>
      </c>
      <c r="U52" s="54">
        <v>844.66</v>
      </c>
      <c r="V52" s="55">
        <v>74</v>
      </c>
      <c r="W52" s="55">
        <v>88</v>
      </c>
      <c r="X52" s="55">
        <v>2</v>
      </c>
      <c r="Y52" s="55">
        <v>12</v>
      </c>
      <c r="Z52" s="56">
        <v>76</v>
      </c>
      <c r="AA52" s="144">
        <f>K52/$K$105</f>
        <v>2.2194453059308925E-2</v>
      </c>
      <c r="AB52" s="144">
        <f t="shared" si="1"/>
        <v>1.9531118692191853</v>
      </c>
      <c r="AC52" s="144">
        <f t="shared" si="2"/>
        <v>2.6944536795991698E-3</v>
      </c>
      <c r="AD52" s="144">
        <f t="shared" si="3"/>
        <v>0.23711192380472695</v>
      </c>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row>
    <row r="53" spans="1:100" s="8" customFormat="1" ht="65.25" customHeight="1" thickBot="1">
      <c r="C53" s="7"/>
      <c r="D53" s="7"/>
      <c r="E53" s="45">
        <v>46</v>
      </c>
      <c r="F53" s="86" t="s">
        <v>105</v>
      </c>
      <c r="G53" s="81" t="s">
        <v>106</v>
      </c>
      <c r="H53" s="245" t="s">
        <v>103</v>
      </c>
      <c r="I53" s="239" t="s">
        <v>68</v>
      </c>
      <c r="J53" s="49">
        <v>26795.828597</v>
      </c>
      <c r="K53" s="49">
        <v>68317.334172000003</v>
      </c>
      <c r="L53" s="39" t="s">
        <v>104</v>
      </c>
      <c r="M53" s="39">
        <v>64</v>
      </c>
      <c r="N53" s="35">
        <v>12617</v>
      </c>
      <c r="O53" s="211">
        <v>50000</v>
      </c>
      <c r="P53" s="52">
        <v>5414705</v>
      </c>
      <c r="Q53" s="57">
        <v>5.46</v>
      </c>
      <c r="R53" s="57">
        <v>42.05</v>
      </c>
      <c r="S53" s="57">
        <v>83.93</v>
      </c>
      <c r="T53" s="57">
        <v>159.27000000000001</v>
      </c>
      <c r="U53" s="57">
        <v>441.76</v>
      </c>
      <c r="V53" s="58">
        <v>83</v>
      </c>
      <c r="W53" s="58">
        <v>33</v>
      </c>
      <c r="X53" s="58">
        <v>6</v>
      </c>
      <c r="Y53" s="58">
        <v>67</v>
      </c>
      <c r="Z53" s="59">
        <v>89</v>
      </c>
      <c r="AA53" s="144">
        <f t="shared" ref="AA53:AA104" si="6">K53/$K$105</f>
        <v>1.908724519588692E-2</v>
      </c>
      <c r="AB53" s="144">
        <f t="shared" si="1"/>
        <v>0.62987909146426835</v>
      </c>
      <c r="AC53" s="144">
        <f t="shared" si="2"/>
        <v>2.3172320540648847E-3</v>
      </c>
      <c r="AD53" s="144">
        <f t="shared" si="3"/>
        <v>7.6468657784141192E-2</v>
      </c>
    </row>
    <row r="54" spans="1:100" s="20" customFormat="1" ht="65.25" customHeight="1" thickBot="1">
      <c r="A54" s="8"/>
      <c r="B54" s="8"/>
      <c r="C54" s="7"/>
      <c r="D54" s="7"/>
      <c r="E54" s="46">
        <v>47</v>
      </c>
      <c r="F54" s="90" t="s">
        <v>107</v>
      </c>
      <c r="G54" s="80" t="s">
        <v>83</v>
      </c>
      <c r="H54" s="244" t="s">
        <v>103</v>
      </c>
      <c r="I54" s="40" t="s">
        <v>68</v>
      </c>
      <c r="J54" s="48">
        <v>54960.788135000003</v>
      </c>
      <c r="K54" s="48">
        <v>90393.931767999995</v>
      </c>
      <c r="L54" s="38" t="s">
        <v>108</v>
      </c>
      <c r="M54" s="38">
        <v>64</v>
      </c>
      <c r="N54" s="34">
        <v>16327</v>
      </c>
      <c r="O54" s="61">
        <v>50000</v>
      </c>
      <c r="P54" s="51">
        <v>5536469</v>
      </c>
      <c r="Q54" s="54">
        <v>4.43</v>
      </c>
      <c r="R54" s="54">
        <v>27.22</v>
      </c>
      <c r="S54" s="54">
        <v>41.81</v>
      </c>
      <c r="T54" s="54">
        <v>146.04</v>
      </c>
      <c r="U54" s="54">
        <v>454.61</v>
      </c>
      <c r="V54" s="55">
        <v>76</v>
      </c>
      <c r="W54" s="55">
        <v>12</v>
      </c>
      <c r="X54" s="55">
        <v>1</v>
      </c>
      <c r="Y54" s="55">
        <v>88</v>
      </c>
      <c r="Z54" s="56">
        <v>77</v>
      </c>
      <c r="AA54" s="144">
        <f t="shared" si="6"/>
        <v>2.5255246867979152E-2</v>
      </c>
      <c r="AB54" s="144">
        <f t="shared" si="1"/>
        <v>0.30306296241574981</v>
      </c>
      <c r="AC54" s="144">
        <f t="shared" si="2"/>
        <v>3.0660405404345065E-3</v>
      </c>
      <c r="AD54" s="144">
        <f t="shared" si="3"/>
        <v>3.6792486485214076E-2</v>
      </c>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row>
    <row r="55" spans="1:100" s="8" customFormat="1" ht="65.25" customHeight="1" thickBot="1">
      <c r="C55" s="7"/>
      <c r="D55" s="7"/>
      <c r="E55" s="45">
        <v>48</v>
      </c>
      <c r="F55" s="86" t="s">
        <v>109</v>
      </c>
      <c r="G55" s="81" t="s">
        <v>110</v>
      </c>
      <c r="H55" s="245" t="s">
        <v>103</v>
      </c>
      <c r="I55" s="239" t="s">
        <v>68</v>
      </c>
      <c r="J55" s="49">
        <v>24130.785026000001</v>
      </c>
      <c r="K55" s="49">
        <v>31329.874253000002</v>
      </c>
      <c r="L55" s="39" t="s">
        <v>111</v>
      </c>
      <c r="M55" s="39">
        <v>64</v>
      </c>
      <c r="N55" s="35">
        <v>6859</v>
      </c>
      <c r="O55" s="211">
        <v>50000</v>
      </c>
      <c r="P55" s="52">
        <v>4567703</v>
      </c>
      <c r="Q55" s="57">
        <v>4.96</v>
      </c>
      <c r="R55" s="57">
        <v>26.66</v>
      </c>
      <c r="S55" s="57">
        <v>42.64</v>
      </c>
      <c r="T55" s="57">
        <v>98.82</v>
      </c>
      <c r="U55" s="57">
        <v>354.66</v>
      </c>
      <c r="V55" s="58">
        <v>73</v>
      </c>
      <c r="W55" s="58">
        <v>14</v>
      </c>
      <c r="X55" s="58">
        <v>3</v>
      </c>
      <c r="Y55" s="58">
        <v>86</v>
      </c>
      <c r="Z55" s="59">
        <v>76</v>
      </c>
      <c r="AA55" s="144">
        <f t="shared" si="6"/>
        <v>8.7532834685520779E-3</v>
      </c>
      <c r="AB55" s="144">
        <f t="shared" si="1"/>
        <v>0.12254596855972909</v>
      </c>
      <c r="AC55" s="144">
        <f t="shared" si="2"/>
        <v>1.0626671802809954E-3</v>
      </c>
      <c r="AD55" s="144">
        <f t="shared" si="3"/>
        <v>1.4877340523933935E-2</v>
      </c>
    </row>
    <row r="56" spans="1:100" s="20" customFormat="1" ht="65.25" customHeight="1" thickBot="1">
      <c r="A56" s="8"/>
      <c r="B56" s="8"/>
      <c r="C56" s="7"/>
      <c r="D56" s="7"/>
      <c r="E56" s="46">
        <v>49</v>
      </c>
      <c r="F56" s="90" t="s">
        <v>112</v>
      </c>
      <c r="G56" s="80" t="s">
        <v>113</v>
      </c>
      <c r="H56" s="244" t="s">
        <v>103</v>
      </c>
      <c r="I56" s="40" t="s">
        <v>68</v>
      </c>
      <c r="J56" s="48">
        <v>74509.352022999999</v>
      </c>
      <c r="K56" s="48">
        <v>133334.35189600001</v>
      </c>
      <c r="L56" s="38" t="s">
        <v>114</v>
      </c>
      <c r="M56" s="38">
        <v>62</v>
      </c>
      <c r="N56" s="34">
        <v>10494</v>
      </c>
      <c r="O56" s="61">
        <v>50000</v>
      </c>
      <c r="P56" s="51">
        <v>12705770</v>
      </c>
      <c r="Q56" s="54">
        <v>3.9</v>
      </c>
      <c r="R56" s="54">
        <v>36.17</v>
      </c>
      <c r="S56" s="54">
        <v>56.66</v>
      </c>
      <c r="T56" s="54">
        <v>154.05000000000001</v>
      </c>
      <c r="U56" s="54">
        <v>1161.5899999999999</v>
      </c>
      <c r="V56" s="55">
        <v>203</v>
      </c>
      <c r="W56" s="55">
        <v>41</v>
      </c>
      <c r="X56" s="55">
        <v>5</v>
      </c>
      <c r="Y56" s="55">
        <v>59</v>
      </c>
      <c r="Z56" s="56">
        <v>208</v>
      </c>
      <c r="AA56" s="144">
        <f t="shared" si="6"/>
        <v>3.7252411829568871E-2</v>
      </c>
      <c r="AB56" s="144">
        <f t="shared" si="1"/>
        <v>1.5273488850123238</v>
      </c>
      <c r="AC56" s="144">
        <f t="shared" si="2"/>
        <v>4.5225218147930731E-3</v>
      </c>
      <c r="AD56" s="144">
        <f t="shared" si="3"/>
        <v>0.18542339440651601</v>
      </c>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row>
    <row r="57" spans="1:100" s="8" customFormat="1" ht="65.25" customHeight="1" thickBot="1">
      <c r="C57" s="7"/>
      <c r="D57" s="7"/>
      <c r="E57" s="45">
        <v>50</v>
      </c>
      <c r="F57" s="86" t="s">
        <v>115</v>
      </c>
      <c r="G57" s="81" t="s">
        <v>80</v>
      </c>
      <c r="H57" s="245" t="s">
        <v>103</v>
      </c>
      <c r="I57" s="239" t="s">
        <v>68</v>
      </c>
      <c r="J57" s="49">
        <v>62544</v>
      </c>
      <c r="K57" s="49">
        <v>87842.406946000003</v>
      </c>
      <c r="L57" s="39" t="s">
        <v>116</v>
      </c>
      <c r="M57" s="39">
        <v>62</v>
      </c>
      <c r="N57" s="35">
        <v>9989</v>
      </c>
      <c r="O57" s="211">
        <v>50000</v>
      </c>
      <c r="P57" s="52">
        <v>8793914</v>
      </c>
      <c r="Q57" s="57">
        <v>3.53</v>
      </c>
      <c r="R57" s="57">
        <v>28.96</v>
      </c>
      <c r="S57" s="57">
        <v>37.950000000000003</v>
      </c>
      <c r="T57" s="57">
        <v>110.07</v>
      </c>
      <c r="U57" s="57">
        <v>779.39</v>
      </c>
      <c r="V57" s="58">
        <v>112</v>
      </c>
      <c r="W57" s="58">
        <v>73</v>
      </c>
      <c r="X57" s="58">
        <v>3</v>
      </c>
      <c r="Y57" s="58">
        <v>27</v>
      </c>
      <c r="Z57" s="59">
        <v>115</v>
      </c>
      <c r="AA57" s="144">
        <f t="shared" si="6"/>
        <v>2.4542373912803655E-2</v>
      </c>
      <c r="AB57" s="144">
        <f t="shared" si="1"/>
        <v>1.7915932956346667</v>
      </c>
      <c r="AC57" s="144">
        <f t="shared" si="2"/>
        <v>2.9794962515517615E-3</v>
      </c>
      <c r="AD57" s="144">
        <f t="shared" si="3"/>
        <v>0.2175032263632786</v>
      </c>
    </row>
    <row r="58" spans="1:100" s="20" customFormat="1" ht="65.25" customHeight="1" thickBot="1">
      <c r="A58" s="8"/>
      <c r="B58" s="8"/>
      <c r="C58" s="7"/>
      <c r="D58" s="7"/>
      <c r="E58" s="46">
        <v>51</v>
      </c>
      <c r="F58" s="90" t="s">
        <v>117</v>
      </c>
      <c r="G58" s="80" t="s">
        <v>307</v>
      </c>
      <c r="H58" s="244" t="s">
        <v>103</v>
      </c>
      <c r="I58" s="40" t="s">
        <v>68</v>
      </c>
      <c r="J58" s="48">
        <v>9934.2259460000005</v>
      </c>
      <c r="K58" s="48">
        <v>9838.2079699999995</v>
      </c>
      <c r="L58" s="38" t="s">
        <v>118</v>
      </c>
      <c r="M58" s="38">
        <v>60</v>
      </c>
      <c r="N58" s="34">
        <v>4149</v>
      </c>
      <c r="O58" s="61">
        <v>50000</v>
      </c>
      <c r="P58" s="51">
        <v>2371223</v>
      </c>
      <c r="Q58" s="54">
        <v>0.89</v>
      </c>
      <c r="R58" s="54">
        <v>16.53</v>
      </c>
      <c r="S58" s="54">
        <v>23.14</v>
      </c>
      <c r="T58" s="54">
        <v>59.44</v>
      </c>
      <c r="U58" s="54">
        <v>136.56</v>
      </c>
      <c r="V58" s="55">
        <v>5</v>
      </c>
      <c r="W58" s="55">
        <v>1</v>
      </c>
      <c r="X58" s="55">
        <v>3</v>
      </c>
      <c r="Y58" s="55">
        <v>99</v>
      </c>
      <c r="Z58" s="56">
        <v>8</v>
      </c>
      <c r="AA58" s="144">
        <f t="shared" si="6"/>
        <v>2.74870631425315E-3</v>
      </c>
      <c r="AB58" s="144">
        <f t="shared" si="1"/>
        <v>2.74870631425315E-3</v>
      </c>
      <c r="AC58" s="144">
        <f t="shared" si="2"/>
        <v>3.336987770225991E-4</v>
      </c>
      <c r="AD58" s="144">
        <f t="shared" si="3"/>
        <v>3.336987770225991E-4</v>
      </c>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row>
    <row r="59" spans="1:100" s="8" customFormat="1" ht="65.25" customHeight="1" thickBot="1">
      <c r="C59" s="7"/>
      <c r="D59" s="7"/>
      <c r="E59" s="45">
        <v>52</v>
      </c>
      <c r="F59" s="86" t="s">
        <v>119</v>
      </c>
      <c r="G59" s="81" t="s">
        <v>58</v>
      </c>
      <c r="H59" s="245" t="s">
        <v>103</v>
      </c>
      <c r="I59" s="239" t="s">
        <v>68</v>
      </c>
      <c r="J59" s="49">
        <v>47012.948357000001</v>
      </c>
      <c r="K59" s="49">
        <v>136144.91436900001</v>
      </c>
      <c r="L59" s="39" t="s">
        <v>120</v>
      </c>
      <c r="M59" s="39">
        <v>59</v>
      </c>
      <c r="N59" s="35">
        <v>9676</v>
      </c>
      <c r="O59" s="211">
        <v>50000</v>
      </c>
      <c r="P59" s="52">
        <v>14070372</v>
      </c>
      <c r="Q59" s="57">
        <v>7.3</v>
      </c>
      <c r="R59" s="57">
        <v>46.54</v>
      </c>
      <c r="S59" s="57">
        <v>74.48</v>
      </c>
      <c r="T59" s="57">
        <v>199.98</v>
      </c>
      <c r="U59" s="57">
        <v>1305.18</v>
      </c>
      <c r="V59" s="58">
        <v>179</v>
      </c>
      <c r="W59" s="58">
        <v>77</v>
      </c>
      <c r="X59" s="58">
        <v>3</v>
      </c>
      <c r="Y59" s="58">
        <v>23</v>
      </c>
      <c r="Z59" s="59">
        <v>182</v>
      </c>
      <c r="AA59" s="144">
        <f t="shared" si="6"/>
        <v>3.8037657561280927E-2</v>
      </c>
      <c r="AB59" s="144">
        <f t="shared" si="1"/>
        <v>2.9288996322186316</v>
      </c>
      <c r="AC59" s="144">
        <f t="shared" si="2"/>
        <v>4.6178523122622894E-3</v>
      </c>
      <c r="AD59" s="144">
        <f t="shared" si="3"/>
        <v>0.35557462804419626</v>
      </c>
    </row>
    <row r="60" spans="1:100" s="20" customFormat="1" ht="65.25" customHeight="1" thickBot="1">
      <c r="A60" s="8"/>
      <c r="B60" s="8"/>
      <c r="C60" s="7"/>
      <c r="D60" s="7"/>
      <c r="E60" s="46">
        <v>53</v>
      </c>
      <c r="F60" s="90" t="s">
        <v>121</v>
      </c>
      <c r="G60" s="80" t="s">
        <v>122</v>
      </c>
      <c r="H60" s="244" t="s">
        <v>103</v>
      </c>
      <c r="I60" s="40" t="s">
        <v>68</v>
      </c>
      <c r="J60" s="48">
        <v>23008.670501000001</v>
      </c>
      <c r="K60" s="48">
        <v>28848.566461999999</v>
      </c>
      <c r="L60" s="38" t="s">
        <v>123</v>
      </c>
      <c r="M60" s="38">
        <v>58</v>
      </c>
      <c r="N60" s="34">
        <v>5772</v>
      </c>
      <c r="O60" s="61">
        <v>50000</v>
      </c>
      <c r="P60" s="51">
        <v>4998019</v>
      </c>
      <c r="Q60" s="54">
        <v>-0.14000000000000001</v>
      </c>
      <c r="R60" s="54">
        <v>18.16</v>
      </c>
      <c r="S60" s="54">
        <v>30.62</v>
      </c>
      <c r="T60" s="54">
        <v>102.06</v>
      </c>
      <c r="U60" s="54">
        <v>399.68</v>
      </c>
      <c r="V60" s="55">
        <v>4</v>
      </c>
      <c r="W60" s="55">
        <v>3</v>
      </c>
      <c r="X60" s="55">
        <v>3</v>
      </c>
      <c r="Y60" s="55">
        <v>97</v>
      </c>
      <c r="Z60" s="56">
        <v>7</v>
      </c>
      <c r="AA60" s="144">
        <f t="shared" si="6"/>
        <v>8.060028516682298E-3</v>
      </c>
      <c r="AB60" s="144">
        <f t="shared" si="1"/>
        <v>2.4180085550046894E-2</v>
      </c>
      <c r="AC60" s="144">
        <f t="shared" si="2"/>
        <v>9.7850455861267678E-4</v>
      </c>
      <c r="AD60" s="144">
        <f t="shared" si="3"/>
        <v>2.9355136758380303E-3</v>
      </c>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row>
    <row r="61" spans="1:100" s="8" customFormat="1" ht="65.25" customHeight="1" thickBot="1">
      <c r="C61" s="7"/>
      <c r="D61" s="7"/>
      <c r="E61" s="45">
        <v>54</v>
      </c>
      <c r="F61" s="86" t="s">
        <v>124</v>
      </c>
      <c r="G61" s="81" t="s">
        <v>125</v>
      </c>
      <c r="H61" s="245" t="s">
        <v>103</v>
      </c>
      <c r="I61" s="239" t="s">
        <v>68</v>
      </c>
      <c r="J61" s="49">
        <v>26897</v>
      </c>
      <c r="K61" s="49">
        <v>37548.530138000002</v>
      </c>
      <c r="L61" s="39" t="s">
        <v>126</v>
      </c>
      <c r="M61" s="39">
        <v>55</v>
      </c>
      <c r="N61" s="35">
        <v>9562</v>
      </c>
      <c r="O61" s="211">
        <v>50000</v>
      </c>
      <c r="P61" s="52">
        <v>3926849</v>
      </c>
      <c r="Q61" s="57">
        <v>4.51</v>
      </c>
      <c r="R61" s="57">
        <v>28.34</v>
      </c>
      <c r="S61" s="57">
        <v>37.549999999999997</v>
      </c>
      <c r="T61" s="57">
        <v>103.2</v>
      </c>
      <c r="U61" s="57">
        <v>292.33999999999997</v>
      </c>
      <c r="V61" s="58">
        <v>19</v>
      </c>
      <c r="W61" s="58">
        <v>56</v>
      </c>
      <c r="X61" s="58">
        <v>15</v>
      </c>
      <c r="Y61" s="58">
        <v>44</v>
      </c>
      <c r="Z61" s="59">
        <v>34</v>
      </c>
      <c r="AA61" s="144">
        <f t="shared" si="6"/>
        <v>1.0490719671302631E-2</v>
      </c>
      <c r="AB61" s="144">
        <f t="shared" si="1"/>
        <v>0.58748030159294728</v>
      </c>
      <c r="AC61" s="144">
        <f t="shared" si="2"/>
        <v>1.2735956206917636E-3</v>
      </c>
      <c r="AD61" s="144">
        <f t="shared" si="3"/>
        <v>7.1321354758738756E-2</v>
      </c>
    </row>
    <row r="62" spans="1:100" s="20" customFormat="1" ht="65.25" customHeight="1" thickBot="1">
      <c r="A62" s="8"/>
      <c r="B62" s="8"/>
      <c r="C62" s="7"/>
      <c r="D62" s="7"/>
      <c r="E62" s="46">
        <v>55</v>
      </c>
      <c r="F62" s="90" t="s">
        <v>127</v>
      </c>
      <c r="G62" s="80" t="s">
        <v>128</v>
      </c>
      <c r="H62" s="244" t="s">
        <v>103</v>
      </c>
      <c r="I62" s="40" t="s">
        <v>68</v>
      </c>
      <c r="J62" s="48">
        <v>13042.328513</v>
      </c>
      <c r="K62" s="48">
        <v>21162.539822999999</v>
      </c>
      <c r="L62" s="38" t="s">
        <v>129</v>
      </c>
      <c r="M62" s="38">
        <v>50</v>
      </c>
      <c r="N62" s="34">
        <v>6563</v>
      </c>
      <c r="O62" s="61">
        <v>50000</v>
      </c>
      <c r="P62" s="51">
        <v>3224522</v>
      </c>
      <c r="Q62" s="54">
        <v>6.69</v>
      </c>
      <c r="R62" s="54">
        <v>39.94</v>
      </c>
      <c r="S62" s="54">
        <v>64.819999999999993</v>
      </c>
      <c r="T62" s="54">
        <v>72.86</v>
      </c>
      <c r="U62" s="54">
        <v>221.81</v>
      </c>
      <c r="V62" s="55">
        <v>20</v>
      </c>
      <c r="W62" s="55">
        <v>7</v>
      </c>
      <c r="X62" s="55">
        <v>2</v>
      </c>
      <c r="Y62" s="55">
        <v>93</v>
      </c>
      <c r="Z62" s="56">
        <v>22</v>
      </c>
      <c r="AA62" s="144">
        <f t="shared" si="6"/>
        <v>5.912622198523604E-3</v>
      </c>
      <c r="AB62" s="144">
        <f t="shared" si="1"/>
        <v>4.1388355389665225E-2</v>
      </c>
      <c r="AC62" s="144">
        <f t="shared" si="2"/>
        <v>7.1780487657521546E-4</v>
      </c>
      <c r="AD62" s="144">
        <f t="shared" si="3"/>
        <v>5.0246341360265078E-3</v>
      </c>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row>
    <row r="63" spans="1:100" s="8" customFormat="1" ht="65.25" customHeight="1" thickBot="1">
      <c r="C63" s="7"/>
      <c r="D63" s="7"/>
      <c r="E63" s="45">
        <v>56</v>
      </c>
      <c r="F63" s="86" t="s">
        <v>130</v>
      </c>
      <c r="G63" s="81" t="s">
        <v>131</v>
      </c>
      <c r="H63" s="245" t="s">
        <v>103</v>
      </c>
      <c r="I63" s="239" t="s">
        <v>68</v>
      </c>
      <c r="J63" s="49">
        <v>13503</v>
      </c>
      <c r="K63" s="49">
        <v>23879.799958</v>
      </c>
      <c r="L63" s="39" t="s">
        <v>132</v>
      </c>
      <c r="M63" s="39">
        <v>49</v>
      </c>
      <c r="N63" s="35">
        <v>6218</v>
      </c>
      <c r="O63" s="211">
        <v>50000</v>
      </c>
      <c r="P63" s="52">
        <v>3840431</v>
      </c>
      <c r="Q63" s="57">
        <v>1.05</v>
      </c>
      <c r="R63" s="57">
        <v>37.229999999999997</v>
      </c>
      <c r="S63" s="57">
        <v>42.19</v>
      </c>
      <c r="T63" s="57">
        <v>78.2</v>
      </c>
      <c r="U63" s="57">
        <v>283.2</v>
      </c>
      <c r="V63" s="58">
        <v>36</v>
      </c>
      <c r="W63" s="58">
        <v>10</v>
      </c>
      <c r="X63" s="58">
        <v>3</v>
      </c>
      <c r="Y63" s="58">
        <v>90</v>
      </c>
      <c r="Z63" s="59">
        <v>39</v>
      </c>
      <c r="AA63" s="144">
        <f t="shared" si="6"/>
        <v>6.6718001009747627E-3</v>
      </c>
      <c r="AB63" s="144">
        <f t="shared" si="1"/>
        <v>6.6718001009747632E-2</v>
      </c>
      <c r="AC63" s="144">
        <f t="shared" si="2"/>
        <v>8.0997068427787191E-4</v>
      </c>
      <c r="AD63" s="144">
        <f t="shared" si="3"/>
        <v>8.09970684277872E-3</v>
      </c>
    </row>
    <row r="64" spans="1:100" s="20" customFormat="1" ht="65.25" customHeight="1" thickBot="1">
      <c r="A64" s="8"/>
      <c r="B64" s="8"/>
      <c r="C64" s="7"/>
      <c r="D64" s="7"/>
      <c r="E64" s="46">
        <v>57</v>
      </c>
      <c r="F64" s="90" t="s">
        <v>133</v>
      </c>
      <c r="G64" s="80" t="s">
        <v>134</v>
      </c>
      <c r="H64" s="244" t="s">
        <v>103</v>
      </c>
      <c r="I64" s="40" t="s">
        <v>68</v>
      </c>
      <c r="J64" s="48">
        <v>427576.130382</v>
      </c>
      <c r="K64" s="48">
        <v>1151363.9112559999</v>
      </c>
      <c r="L64" s="38" t="s">
        <v>135</v>
      </c>
      <c r="M64" s="38">
        <v>48</v>
      </c>
      <c r="N64" s="34">
        <v>98978</v>
      </c>
      <c r="O64" s="61">
        <v>100000</v>
      </c>
      <c r="P64" s="51">
        <v>11632523</v>
      </c>
      <c r="Q64" s="54">
        <v>2.61</v>
      </c>
      <c r="R64" s="54">
        <v>46.37</v>
      </c>
      <c r="S64" s="54">
        <v>83.02</v>
      </c>
      <c r="T64" s="54">
        <v>228.97</v>
      </c>
      <c r="U64" s="54">
        <v>1063.27</v>
      </c>
      <c r="V64" s="55">
        <v>560</v>
      </c>
      <c r="W64" s="55">
        <v>94</v>
      </c>
      <c r="X64" s="55">
        <v>11</v>
      </c>
      <c r="Y64" s="55">
        <v>6</v>
      </c>
      <c r="Z64" s="56">
        <v>571</v>
      </c>
      <c r="AA64" s="144">
        <f t="shared" si="6"/>
        <v>0.32168066201924078</v>
      </c>
      <c r="AB64" s="144">
        <f t="shared" si="1"/>
        <v>30.237982229808633</v>
      </c>
      <c r="AC64" s="144">
        <f t="shared" si="2"/>
        <v>3.9052714708376256E-2</v>
      </c>
      <c r="AD64" s="144">
        <f t="shared" si="3"/>
        <v>3.6709551825873681</v>
      </c>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row>
    <row r="65" spans="1:100" s="8" customFormat="1" ht="65.25" customHeight="1" thickBot="1">
      <c r="C65" s="7"/>
      <c r="D65" s="7"/>
      <c r="E65" s="45">
        <v>58</v>
      </c>
      <c r="F65" s="86" t="s">
        <v>136</v>
      </c>
      <c r="G65" s="81" t="s">
        <v>137</v>
      </c>
      <c r="H65" s="245" t="s">
        <v>103</v>
      </c>
      <c r="I65" s="239" t="s">
        <v>68</v>
      </c>
      <c r="J65" s="49">
        <v>27896.077453999998</v>
      </c>
      <c r="K65" s="49">
        <v>37805.707315</v>
      </c>
      <c r="L65" s="39" t="s">
        <v>138</v>
      </c>
      <c r="M65" s="39">
        <v>48</v>
      </c>
      <c r="N65" s="35">
        <v>11336</v>
      </c>
      <c r="O65" s="211">
        <v>50000</v>
      </c>
      <c r="P65" s="52">
        <v>3335013</v>
      </c>
      <c r="Q65" s="57">
        <v>9.58</v>
      </c>
      <c r="R65" s="57">
        <v>38.32</v>
      </c>
      <c r="S65" s="57">
        <v>63.76</v>
      </c>
      <c r="T65" s="57">
        <v>130.83000000000001</v>
      </c>
      <c r="U65" s="57">
        <v>233.05</v>
      </c>
      <c r="V65" s="58">
        <v>8</v>
      </c>
      <c r="W65" s="58">
        <v>9</v>
      </c>
      <c r="X65" s="58">
        <v>3</v>
      </c>
      <c r="Y65" s="58">
        <v>91</v>
      </c>
      <c r="Z65" s="59">
        <v>11</v>
      </c>
      <c r="AA65" s="144">
        <f t="shared" si="6"/>
        <v>1.0562572648232706E-2</v>
      </c>
      <c r="AB65" s="144">
        <f t="shared" si="1"/>
        <v>9.506315383409436E-2</v>
      </c>
      <c r="AC65" s="144">
        <f t="shared" si="2"/>
        <v>1.2823187245034249E-3</v>
      </c>
      <c r="AD65" s="144">
        <f t="shared" si="3"/>
        <v>1.1540868520530824E-2</v>
      </c>
    </row>
    <row r="66" spans="1:100" s="20" customFormat="1" ht="65.25" customHeight="1" thickBot="1">
      <c r="A66" s="8"/>
      <c r="B66" s="8"/>
      <c r="C66" s="7"/>
      <c r="D66" s="7"/>
      <c r="E66" s="46">
        <v>59</v>
      </c>
      <c r="F66" s="90" t="s">
        <v>139</v>
      </c>
      <c r="G66" s="80" t="s">
        <v>140</v>
      </c>
      <c r="H66" s="244" t="s">
        <v>103</v>
      </c>
      <c r="I66" s="40" t="s">
        <v>68</v>
      </c>
      <c r="J66" s="48">
        <v>9320.3047650000008</v>
      </c>
      <c r="K66" s="48">
        <v>14218.084832</v>
      </c>
      <c r="L66" s="38" t="s">
        <v>141</v>
      </c>
      <c r="M66" s="38">
        <v>46</v>
      </c>
      <c r="N66" s="34">
        <v>5124</v>
      </c>
      <c r="O66" s="61">
        <v>50000</v>
      </c>
      <c r="P66" s="51">
        <v>2774802</v>
      </c>
      <c r="Q66" s="54">
        <v>7.09</v>
      </c>
      <c r="R66" s="54">
        <v>30.54</v>
      </c>
      <c r="S66" s="54">
        <v>51.65</v>
      </c>
      <c r="T66" s="54">
        <v>94.65</v>
      </c>
      <c r="U66" s="54">
        <v>177.49</v>
      </c>
      <c r="V66" s="55">
        <v>12</v>
      </c>
      <c r="W66" s="55">
        <v>3</v>
      </c>
      <c r="X66" s="55">
        <v>17</v>
      </c>
      <c r="Y66" s="55">
        <v>97</v>
      </c>
      <c r="Z66" s="56">
        <v>29</v>
      </c>
      <c r="AA66" s="144">
        <f t="shared" si="6"/>
        <v>3.9724042908502715E-3</v>
      </c>
      <c r="AB66" s="144">
        <f t="shared" si="1"/>
        <v>1.1917212872550815E-2</v>
      </c>
      <c r="AC66" s="144">
        <f t="shared" si="2"/>
        <v>4.8225830705243437E-4</v>
      </c>
      <c r="AD66" s="144">
        <f t="shared" si="3"/>
        <v>1.4467749211573031E-3</v>
      </c>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row>
    <row r="67" spans="1:100" s="8" customFormat="1" ht="65.25" customHeight="1" thickBot="1">
      <c r="C67" s="7"/>
      <c r="D67" s="7"/>
      <c r="E67" s="45">
        <v>60</v>
      </c>
      <c r="F67" s="86" t="s">
        <v>142</v>
      </c>
      <c r="G67" s="81" t="s">
        <v>19</v>
      </c>
      <c r="H67" s="245" t="s">
        <v>103</v>
      </c>
      <c r="I67" s="239" t="s">
        <v>68</v>
      </c>
      <c r="J67" s="49">
        <v>10053.450575999999</v>
      </c>
      <c r="K67" s="49">
        <v>16559.122791000002</v>
      </c>
      <c r="L67" s="39" t="s">
        <v>143</v>
      </c>
      <c r="M67" s="39">
        <v>44</v>
      </c>
      <c r="N67" s="35">
        <v>4645</v>
      </c>
      <c r="O67" s="211">
        <v>50000</v>
      </c>
      <c r="P67" s="52">
        <v>3564935</v>
      </c>
      <c r="Q67" s="57">
        <v>2.13</v>
      </c>
      <c r="R67" s="57">
        <v>28.4</v>
      </c>
      <c r="S67" s="57">
        <v>45.48</v>
      </c>
      <c r="T67" s="57">
        <v>69.12</v>
      </c>
      <c r="U67" s="57">
        <v>255.49</v>
      </c>
      <c r="V67" s="58">
        <v>7</v>
      </c>
      <c r="W67" s="58">
        <v>15</v>
      </c>
      <c r="X67" s="58">
        <v>5</v>
      </c>
      <c r="Y67" s="58">
        <v>85</v>
      </c>
      <c r="Z67" s="59">
        <v>12</v>
      </c>
      <c r="AA67" s="144">
        <f t="shared" si="6"/>
        <v>4.6264691204850545E-3</v>
      </c>
      <c r="AB67" s="144">
        <f t="shared" si="1"/>
        <v>6.9397036807275811E-2</v>
      </c>
      <c r="AC67" s="144">
        <f t="shared" si="2"/>
        <v>5.6166316475252847E-4</v>
      </c>
      <c r="AD67" s="144">
        <f t="shared" si="3"/>
        <v>8.4249474712879274E-3</v>
      </c>
    </row>
    <row r="68" spans="1:100" s="20" customFormat="1" ht="65.25" customHeight="1" thickBot="1">
      <c r="A68" s="8"/>
      <c r="B68" s="8"/>
      <c r="C68" s="7"/>
      <c r="D68" s="7"/>
      <c r="E68" s="46">
        <v>61</v>
      </c>
      <c r="F68" s="90" t="s">
        <v>144</v>
      </c>
      <c r="G68" s="80" t="s">
        <v>145</v>
      </c>
      <c r="H68" s="244" t="s">
        <v>103</v>
      </c>
      <c r="I68" s="40" t="s">
        <v>68</v>
      </c>
      <c r="J68" s="48">
        <v>22242.291000000001</v>
      </c>
      <c r="K68" s="48">
        <v>58592.010671999997</v>
      </c>
      <c r="L68" s="38" t="s">
        <v>146</v>
      </c>
      <c r="M68" s="38">
        <v>44</v>
      </c>
      <c r="N68" s="34">
        <v>8588</v>
      </c>
      <c r="O68" s="61">
        <v>50000</v>
      </c>
      <c r="P68" s="51">
        <v>6822544</v>
      </c>
      <c r="Q68" s="54">
        <v>8.85</v>
      </c>
      <c r="R68" s="54">
        <v>58.98</v>
      </c>
      <c r="S68" s="54">
        <v>91.46</v>
      </c>
      <c r="T68" s="54">
        <v>200.31</v>
      </c>
      <c r="U68" s="54">
        <v>582.26</v>
      </c>
      <c r="V68" s="55">
        <v>108</v>
      </c>
      <c r="W68" s="55">
        <v>77</v>
      </c>
      <c r="X68" s="55">
        <v>4</v>
      </c>
      <c r="Y68" s="55">
        <v>23</v>
      </c>
      <c r="Z68" s="56">
        <v>112</v>
      </c>
      <c r="AA68" s="144">
        <f t="shared" si="6"/>
        <v>1.6370077781443195E-2</v>
      </c>
      <c r="AB68" s="144">
        <f t="shared" si="1"/>
        <v>1.260495989171126</v>
      </c>
      <c r="AC68" s="144">
        <f t="shared" si="2"/>
        <v>1.9873621663785051E-3</v>
      </c>
      <c r="AD68" s="144">
        <f t="shared" si="3"/>
        <v>0.1530268868111449</v>
      </c>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row>
    <row r="69" spans="1:100" s="8" customFormat="1" ht="65.25" customHeight="1" thickBot="1">
      <c r="C69" s="7"/>
      <c r="D69" s="7"/>
      <c r="E69" s="45">
        <v>62</v>
      </c>
      <c r="F69" s="86" t="s">
        <v>147</v>
      </c>
      <c r="G69" s="81" t="s">
        <v>148</v>
      </c>
      <c r="H69" s="245" t="s">
        <v>103</v>
      </c>
      <c r="I69" s="239" t="s">
        <v>68</v>
      </c>
      <c r="J69" s="49">
        <v>6725</v>
      </c>
      <c r="K69" s="49">
        <v>9702.9038880000007</v>
      </c>
      <c r="L69" s="39" t="s">
        <v>149</v>
      </c>
      <c r="M69" s="39">
        <v>41</v>
      </c>
      <c r="N69" s="35">
        <v>3382</v>
      </c>
      <c r="O69" s="211">
        <v>50000</v>
      </c>
      <c r="P69" s="52">
        <v>2868984</v>
      </c>
      <c r="Q69" s="57">
        <v>6.31</v>
      </c>
      <c r="R69" s="57">
        <v>32.909999999999997</v>
      </c>
      <c r="S69" s="57">
        <v>47.33</v>
      </c>
      <c r="T69" s="57">
        <v>79.87</v>
      </c>
      <c r="U69" s="57">
        <v>185.64</v>
      </c>
      <c r="V69" s="58">
        <v>37</v>
      </c>
      <c r="W69" s="58">
        <v>54</v>
      </c>
      <c r="X69" s="58">
        <v>5</v>
      </c>
      <c r="Y69" s="58">
        <v>46</v>
      </c>
      <c r="Z69" s="59">
        <v>42</v>
      </c>
      <c r="AA69" s="144">
        <f t="shared" si="6"/>
        <v>2.7109035776499289E-3</v>
      </c>
      <c r="AB69" s="144">
        <f t="shared" ref="AB69:AB104" si="7">W69*AA69</f>
        <v>0.14638879319309617</v>
      </c>
      <c r="AC69" s="144">
        <f t="shared" ref="AC69:AC104" si="8">K69/$K$106</f>
        <v>3.2910944461295242E-4</v>
      </c>
      <c r="AD69" s="144">
        <f t="shared" ref="AD69:AD104" si="9">W69*AC69</f>
        <v>1.7771910009099431E-2</v>
      </c>
    </row>
    <row r="70" spans="1:100" s="20" customFormat="1" ht="65.25" customHeight="1" thickBot="1">
      <c r="A70" s="8"/>
      <c r="B70" s="8"/>
      <c r="C70" s="7"/>
      <c r="D70" s="7"/>
      <c r="E70" s="46">
        <v>63</v>
      </c>
      <c r="F70" s="90" t="s">
        <v>150</v>
      </c>
      <c r="G70" s="80" t="s">
        <v>34</v>
      </c>
      <c r="H70" s="244" t="s">
        <v>103</v>
      </c>
      <c r="I70" s="40" t="s">
        <v>68</v>
      </c>
      <c r="J70" s="48">
        <v>11517.001534000001</v>
      </c>
      <c r="K70" s="48">
        <v>15027.688268</v>
      </c>
      <c r="L70" s="38" t="s">
        <v>151</v>
      </c>
      <c r="M70" s="38">
        <v>40</v>
      </c>
      <c r="N70" s="34">
        <v>5752</v>
      </c>
      <c r="O70" s="61">
        <v>50000</v>
      </c>
      <c r="P70" s="51">
        <v>2612603</v>
      </c>
      <c r="Q70" s="54">
        <v>2.3199999999999998</v>
      </c>
      <c r="R70" s="54">
        <v>21.15</v>
      </c>
      <c r="S70" s="54">
        <v>34.64</v>
      </c>
      <c r="T70" s="54">
        <v>84.01</v>
      </c>
      <c r="U70" s="54">
        <v>161.27000000000001</v>
      </c>
      <c r="V70" s="55">
        <v>13</v>
      </c>
      <c r="W70" s="55">
        <v>5</v>
      </c>
      <c r="X70" s="55">
        <v>6</v>
      </c>
      <c r="Y70" s="55">
        <v>95</v>
      </c>
      <c r="Z70" s="56">
        <v>19</v>
      </c>
      <c r="AA70" s="144">
        <f t="shared" si="6"/>
        <v>4.1986001675140021E-3</v>
      </c>
      <c r="AB70" s="144">
        <f t="shared" si="7"/>
        <v>2.0993000837570011E-2</v>
      </c>
      <c r="AC70" s="144">
        <f t="shared" si="8"/>
        <v>5.097189662792279E-4</v>
      </c>
      <c r="AD70" s="144">
        <f t="shared" si="9"/>
        <v>2.5485948313961394E-3</v>
      </c>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row>
    <row r="71" spans="1:100" s="8" customFormat="1" ht="65.25" customHeight="1" thickBot="1">
      <c r="C71" s="7"/>
      <c r="D71" s="7"/>
      <c r="E71" s="45">
        <v>64</v>
      </c>
      <c r="F71" s="86" t="s">
        <v>152</v>
      </c>
      <c r="G71" s="81" t="s">
        <v>153</v>
      </c>
      <c r="H71" s="245" t="s">
        <v>103</v>
      </c>
      <c r="I71" s="239" t="s">
        <v>68</v>
      </c>
      <c r="J71" s="49">
        <v>16074</v>
      </c>
      <c r="K71" s="49">
        <v>25146.534374999999</v>
      </c>
      <c r="L71" s="39" t="s">
        <v>151</v>
      </c>
      <c r="M71" s="39">
        <v>40</v>
      </c>
      <c r="N71" s="35">
        <v>5625</v>
      </c>
      <c r="O71" s="211">
        <v>50000</v>
      </c>
      <c r="P71" s="52">
        <v>4470495</v>
      </c>
      <c r="Q71" s="57">
        <v>7.44</v>
      </c>
      <c r="R71" s="57">
        <v>39.65</v>
      </c>
      <c r="S71" s="57">
        <v>59.15</v>
      </c>
      <c r="T71" s="57">
        <v>143.41</v>
      </c>
      <c r="U71" s="57">
        <v>346.61</v>
      </c>
      <c r="V71" s="58">
        <v>25</v>
      </c>
      <c r="W71" s="58">
        <v>4</v>
      </c>
      <c r="X71" s="58">
        <v>3</v>
      </c>
      <c r="Y71" s="58">
        <v>96</v>
      </c>
      <c r="Z71" s="59">
        <v>28</v>
      </c>
      <c r="AA71" s="144">
        <f t="shared" si="6"/>
        <v>7.0257142387025991E-3</v>
      </c>
      <c r="AB71" s="144">
        <f t="shared" si="7"/>
        <v>2.8102856954810396E-2</v>
      </c>
      <c r="AC71" s="144">
        <f t="shared" si="8"/>
        <v>8.5293661130994049E-4</v>
      </c>
      <c r="AD71" s="144">
        <f t="shared" si="9"/>
        <v>3.4117464452397619E-3</v>
      </c>
    </row>
    <row r="72" spans="1:100" s="20" customFormat="1" ht="65.25" customHeight="1" thickBot="1">
      <c r="A72" s="8"/>
      <c r="B72" s="8"/>
      <c r="C72" s="7"/>
      <c r="D72" s="7"/>
      <c r="E72" s="46">
        <v>65</v>
      </c>
      <c r="F72" s="90" t="s">
        <v>157</v>
      </c>
      <c r="G72" s="80" t="s">
        <v>158</v>
      </c>
      <c r="H72" s="244" t="s">
        <v>103</v>
      </c>
      <c r="I72" s="40" t="s">
        <v>68</v>
      </c>
      <c r="J72" s="48">
        <v>8638</v>
      </c>
      <c r="K72" s="48">
        <v>11526.466651999999</v>
      </c>
      <c r="L72" s="38" t="s">
        <v>156</v>
      </c>
      <c r="M72" s="38">
        <v>40</v>
      </c>
      <c r="N72" s="34">
        <v>5231</v>
      </c>
      <c r="O72" s="61">
        <v>50000</v>
      </c>
      <c r="P72" s="51">
        <v>2203492</v>
      </c>
      <c r="Q72" s="54">
        <v>-1.1399999999999999</v>
      </c>
      <c r="R72" s="54">
        <v>22.91</v>
      </c>
      <c r="S72" s="54">
        <v>34.15</v>
      </c>
      <c r="T72" s="54">
        <v>95.58</v>
      </c>
      <c r="U72" s="54">
        <v>118.95</v>
      </c>
      <c r="V72" s="55">
        <v>20</v>
      </c>
      <c r="W72" s="55">
        <v>4</v>
      </c>
      <c r="X72" s="55">
        <v>2</v>
      </c>
      <c r="Y72" s="55">
        <v>96</v>
      </c>
      <c r="Z72" s="56">
        <v>22</v>
      </c>
      <c r="AA72" s="144">
        <f t="shared" si="6"/>
        <v>3.2203905186790607E-3</v>
      </c>
      <c r="AB72" s="144">
        <f t="shared" si="7"/>
        <v>1.2881562074716243E-2</v>
      </c>
      <c r="AC72" s="144">
        <f t="shared" si="8"/>
        <v>3.9096223996209876E-4</v>
      </c>
      <c r="AD72" s="144">
        <f t="shared" si="9"/>
        <v>1.5638489598483951E-3</v>
      </c>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row>
    <row r="73" spans="1:100" s="8" customFormat="1" ht="65.25" customHeight="1" thickBot="1">
      <c r="C73" s="7"/>
      <c r="D73" s="7"/>
      <c r="E73" s="45">
        <v>66</v>
      </c>
      <c r="F73" s="86" t="s">
        <v>385</v>
      </c>
      <c r="G73" s="81" t="s">
        <v>159</v>
      </c>
      <c r="H73" s="245" t="s">
        <v>103</v>
      </c>
      <c r="I73" s="239" t="s">
        <v>68</v>
      </c>
      <c r="J73" s="49">
        <v>6709.2491309999996</v>
      </c>
      <c r="K73" s="49">
        <v>13894.610282</v>
      </c>
      <c r="L73" s="39" t="s">
        <v>30</v>
      </c>
      <c r="M73" s="39">
        <v>40</v>
      </c>
      <c r="N73" s="35">
        <v>3561</v>
      </c>
      <c r="O73" s="211">
        <v>50000</v>
      </c>
      <c r="P73" s="52">
        <v>3901884</v>
      </c>
      <c r="Q73" s="57">
        <v>0.27</v>
      </c>
      <c r="R73" s="57">
        <v>34.96</v>
      </c>
      <c r="S73" s="57">
        <v>51.88</v>
      </c>
      <c r="T73" s="57">
        <v>129.72999999999999</v>
      </c>
      <c r="U73" s="57">
        <v>290.01</v>
      </c>
      <c r="V73" s="58">
        <v>36</v>
      </c>
      <c r="W73" s="58">
        <v>64</v>
      </c>
      <c r="X73" s="58">
        <v>2</v>
      </c>
      <c r="Y73" s="58">
        <v>36</v>
      </c>
      <c r="Z73" s="59">
        <v>38</v>
      </c>
      <c r="AA73" s="144">
        <f t="shared" si="6"/>
        <v>3.88202842760399E-3</v>
      </c>
      <c r="AB73" s="144">
        <f t="shared" si="7"/>
        <v>0.24844981936665536</v>
      </c>
      <c r="AC73" s="144">
        <f t="shared" si="8"/>
        <v>4.7128648555180228E-4</v>
      </c>
      <c r="AD73" s="144">
        <f t="shared" si="9"/>
        <v>3.0162335075315346E-2</v>
      </c>
    </row>
    <row r="74" spans="1:100" s="20" customFormat="1" ht="65.25" customHeight="1" thickBot="1">
      <c r="A74" s="8"/>
      <c r="B74" s="8"/>
      <c r="C74" s="7"/>
      <c r="D74" s="7"/>
      <c r="E74" s="46">
        <v>67</v>
      </c>
      <c r="F74" s="90" t="s">
        <v>160</v>
      </c>
      <c r="G74" s="80" t="s">
        <v>161</v>
      </c>
      <c r="H74" s="244" t="s">
        <v>103</v>
      </c>
      <c r="I74" s="40" t="s">
        <v>68</v>
      </c>
      <c r="J74" s="48">
        <v>23328</v>
      </c>
      <c r="K74" s="48">
        <v>32371.501816</v>
      </c>
      <c r="L74" s="38" t="s">
        <v>162</v>
      </c>
      <c r="M74" s="38">
        <v>39</v>
      </c>
      <c r="N74" s="34">
        <v>8887</v>
      </c>
      <c r="O74" s="61">
        <v>50000</v>
      </c>
      <c r="P74" s="51">
        <v>3642568</v>
      </c>
      <c r="Q74" s="54">
        <v>6.56</v>
      </c>
      <c r="R74" s="54">
        <v>34.700000000000003</v>
      </c>
      <c r="S74" s="54">
        <v>42.53</v>
      </c>
      <c r="T74" s="54">
        <v>99.94</v>
      </c>
      <c r="U74" s="54">
        <v>263.39</v>
      </c>
      <c r="V74" s="55">
        <v>26</v>
      </c>
      <c r="W74" s="55">
        <v>10</v>
      </c>
      <c r="X74" s="55">
        <v>9</v>
      </c>
      <c r="Y74" s="55">
        <v>90</v>
      </c>
      <c r="Z74" s="56">
        <v>35</v>
      </c>
      <c r="AA74" s="144">
        <f t="shared" si="6"/>
        <v>9.0443047875004949E-3</v>
      </c>
      <c r="AB74" s="144">
        <f t="shared" si="7"/>
        <v>9.0443047875004956E-2</v>
      </c>
      <c r="AC74" s="144">
        <f t="shared" si="8"/>
        <v>1.0979977857069072E-3</v>
      </c>
      <c r="AD74" s="144">
        <f t="shared" si="9"/>
        <v>1.0979977857069072E-2</v>
      </c>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row>
    <row r="75" spans="1:100" s="8" customFormat="1" ht="65.25" customHeight="1" thickBot="1">
      <c r="C75" s="7"/>
      <c r="D75" s="7"/>
      <c r="E75" s="45">
        <v>68</v>
      </c>
      <c r="F75" s="86" t="s">
        <v>163</v>
      </c>
      <c r="G75" s="81" t="s">
        <v>164</v>
      </c>
      <c r="H75" s="245" t="s">
        <v>103</v>
      </c>
      <c r="I75" s="239" t="s">
        <v>68</v>
      </c>
      <c r="J75" s="49">
        <v>9391.8079440000001</v>
      </c>
      <c r="K75" s="49">
        <v>11058.4103</v>
      </c>
      <c r="L75" s="39" t="s">
        <v>165</v>
      </c>
      <c r="M75" s="39">
        <v>39</v>
      </c>
      <c r="N75" s="35">
        <v>5029</v>
      </c>
      <c r="O75" s="211">
        <v>50000</v>
      </c>
      <c r="P75" s="52">
        <v>2198929</v>
      </c>
      <c r="Q75" s="57">
        <v>6.82</v>
      </c>
      <c r="R75" s="57">
        <v>24.25</v>
      </c>
      <c r="S75" s="57">
        <v>44.12</v>
      </c>
      <c r="T75" s="57">
        <v>64.73</v>
      </c>
      <c r="U75" s="57">
        <v>119.53</v>
      </c>
      <c r="V75" s="58">
        <v>41</v>
      </c>
      <c r="W75" s="58">
        <v>79</v>
      </c>
      <c r="X75" s="58">
        <v>1</v>
      </c>
      <c r="Y75" s="58">
        <v>21</v>
      </c>
      <c r="Z75" s="59">
        <v>42</v>
      </c>
      <c r="AA75" s="144">
        <f t="shared" si="6"/>
        <v>3.0896198077841682E-3</v>
      </c>
      <c r="AB75" s="144">
        <f t="shared" si="7"/>
        <v>0.24407996481494929</v>
      </c>
      <c r="AC75" s="144">
        <f t="shared" si="8"/>
        <v>3.7508639827260262E-4</v>
      </c>
      <c r="AD75" s="144">
        <f t="shared" si="9"/>
        <v>2.9631825463535606E-2</v>
      </c>
    </row>
    <row r="76" spans="1:100" s="20" customFormat="1" ht="65.25" customHeight="1" thickBot="1">
      <c r="A76" s="8"/>
      <c r="B76" s="8"/>
      <c r="C76" s="7"/>
      <c r="D76" s="7"/>
      <c r="E76" s="46">
        <v>69</v>
      </c>
      <c r="F76" s="90" t="s">
        <v>395</v>
      </c>
      <c r="G76" s="80" t="s">
        <v>166</v>
      </c>
      <c r="H76" s="244" t="s">
        <v>103</v>
      </c>
      <c r="I76" s="40" t="s">
        <v>68</v>
      </c>
      <c r="J76" s="48">
        <v>18688</v>
      </c>
      <c r="K76" s="48">
        <v>130077.26684</v>
      </c>
      <c r="L76" s="38" t="s">
        <v>167</v>
      </c>
      <c r="M76" s="38">
        <v>37</v>
      </c>
      <c r="N76" s="34">
        <v>33893</v>
      </c>
      <c r="O76" s="61">
        <v>50000</v>
      </c>
      <c r="P76" s="51">
        <v>3837880</v>
      </c>
      <c r="Q76" s="54">
        <v>-0.37</v>
      </c>
      <c r="R76" s="54">
        <v>43.16</v>
      </c>
      <c r="S76" s="54">
        <v>95.73</v>
      </c>
      <c r="T76" s="54">
        <v>210.97</v>
      </c>
      <c r="U76" s="54">
        <v>283.24</v>
      </c>
      <c r="V76" s="55">
        <v>268</v>
      </c>
      <c r="W76" s="55">
        <v>63</v>
      </c>
      <c r="X76" s="55">
        <v>4</v>
      </c>
      <c r="Y76" s="55">
        <v>37</v>
      </c>
      <c r="Z76" s="56">
        <v>272</v>
      </c>
      <c r="AA76" s="144">
        <f t="shared" si="6"/>
        <v>3.63424117272345E-2</v>
      </c>
      <c r="AB76" s="144">
        <f t="shared" si="7"/>
        <v>2.2895719388157736</v>
      </c>
      <c r="AC76" s="144">
        <f t="shared" si="8"/>
        <v>4.4120458721051293E-3</v>
      </c>
      <c r="AD76" s="144">
        <f t="shared" si="9"/>
        <v>0.27795888994262313</v>
      </c>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row>
    <row r="77" spans="1:100" s="8" customFormat="1" ht="65.25" customHeight="1" thickBot="1">
      <c r="C77" s="7"/>
      <c r="D77" s="7"/>
      <c r="E77" s="45">
        <v>70</v>
      </c>
      <c r="F77" s="86" t="s">
        <v>168</v>
      </c>
      <c r="G77" s="81" t="s">
        <v>64</v>
      </c>
      <c r="H77" s="245" t="s">
        <v>103</v>
      </c>
      <c r="I77" s="239" t="s">
        <v>68</v>
      </c>
      <c r="J77" s="49">
        <v>8136.5626339999999</v>
      </c>
      <c r="K77" s="49">
        <v>9593.7393479999992</v>
      </c>
      <c r="L77" s="39" t="s">
        <v>169</v>
      </c>
      <c r="M77" s="39">
        <v>36</v>
      </c>
      <c r="N77" s="35">
        <v>3680</v>
      </c>
      <c r="O77" s="211">
        <v>50000</v>
      </c>
      <c r="P77" s="52">
        <v>2606994</v>
      </c>
      <c r="Q77" s="57">
        <v>-0.83</v>
      </c>
      <c r="R77" s="57">
        <v>13.12</v>
      </c>
      <c r="S77" s="57">
        <v>24.26</v>
      </c>
      <c r="T77" s="57">
        <v>68.09</v>
      </c>
      <c r="U77" s="57">
        <v>160.43</v>
      </c>
      <c r="V77" s="58">
        <v>33</v>
      </c>
      <c r="W77" s="58">
        <v>24</v>
      </c>
      <c r="X77" s="58">
        <v>2</v>
      </c>
      <c r="Y77" s="58">
        <v>76</v>
      </c>
      <c r="Z77" s="59">
        <v>35</v>
      </c>
      <c r="AA77" s="144">
        <f t="shared" si="6"/>
        <v>2.6804039926334776E-3</v>
      </c>
      <c r="AB77" s="144">
        <f t="shared" si="7"/>
        <v>6.432969582320347E-2</v>
      </c>
      <c r="AC77" s="144">
        <f t="shared" si="8"/>
        <v>3.2540673029716278E-4</v>
      </c>
      <c r="AD77" s="144">
        <f t="shared" si="9"/>
        <v>7.8097615271319068E-3</v>
      </c>
    </row>
    <row r="78" spans="1:100" s="20" customFormat="1" ht="65.25" customHeight="1" thickBot="1">
      <c r="A78" s="8"/>
      <c r="B78" s="8"/>
      <c r="C78" s="7"/>
      <c r="D78" s="7"/>
      <c r="E78" s="46">
        <v>71</v>
      </c>
      <c r="F78" s="90" t="s">
        <v>170</v>
      </c>
      <c r="G78" s="80" t="s">
        <v>27</v>
      </c>
      <c r="H78" s="244" t="s">
        <v>103</v>
      </c>
      <c r="I78" s="40" t="s">
        <v>68</v>
      </c>
      <c r="J78" s="48">
        <v>13518.455464000001</v>
      </c>
      <c r="K78" s="48">
        <v>17652.790568</v>
      </c>
      <c r="L78" s="38" t="s">
        <v>171</v>
      </c>
      <c r="M78" s="38">
        <v>36</v>
      </c>
      <c r="N78" s="34">
        <v>7376</v>
      </c>
      <c r="O78" s="61">
        <v>50000</v>
      </c>
      <c r="P78" s="51">
        <v>2393274</v>
      </c>
      <c r="Q78" s="54">
        <v>3.68</v>
      </c>
      <c r="R78" s="54">
        <v>23.16</v>
      </c>
      <c r="S78" s="54">
        <v>35.130000000000003</v>
      </c>
      <c r="T78" s="54">
        <v>62.99</v>
      </c>
      <c r="U78" s="54">
        <v>138.44999999999999</v>
      </c>
      <c r="V78" s="55">
        <v>59</v>
      </c>
      <c r="W78" s="55">
        <v>15</v>
      </c>
      <c r="X78" s="55">
        <v>10</v>
      </c>
      <c r="Y78" s="55">
        <v>85</v>
      </c>
      <c r="Z78" s="56">
        <v>69</v>
      </c>
      <c r="AA78" s="144">
        <f t="shared" si="6"/>
        <v>4.9320300044897363E-3</v>
      </c>
      <c r="AB78" s="144">
        <f t="shared" si="7"/>
        <v>7.3980450067346049E-2</v>
      </c>
      <c r="AC78" s="144">
        <f t="shared" si="8"/>
        <v>5.9875890421715418E-4</v>
      </c>
      <c r="AD78" s="144">
        <f t="shared" si="9"/>
        <v>8.9813835632573131E-3</v>
      </c>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row>
    <row r="79" spans="1:100" s="8" customFormat="1" ht="65.25" customHeight="1" thickBot="1">
      <c r="C79" s="7"/>
      <c r="D79" s="7"/>
      <c r="E79" s="45">
        <v>72</v>
      </c>
      <c r="F79" s="86" t="s">
        <v>172</v>
      </c>
      <c r="G79" s="81" t="s">
        <v>125</v>
      </c>
      <c r="H79" s="245" t="s">
        <v>103</v>
      </c>
      <c r="I79" s="239" t="s">
        <v>68</v>
      </c>
      <c r="J79" s="49">
        <v>36920</v>
      </c>
      <c r="K79" s="49">
        <v>53018.443359999997</v>
      </c>
      <c r="L79" s="39" t="s">
        <v>173</v>
      </c>
      <c r="M79" s="39">
        <v>35</v>
      </c>
      <c r="N79" s="35">
        <v>17678</v>
      </c>
      <c r="O79" s="211">
        <v>50000</v>
      </c>
      <c r="P79" s="52">
        <v>2999120</v>
      </c>
      <c r="Q79" s="57">
        <v>6.94</v>
      </c>
      <c r="R79" s="57">
        <v>39.450000000000003</v>
      </c>
      <c r="S79" s="57">
        <v>47.8</v>
      </c>
      <c r="T79" s="57">
        <v>86.32</v>
      </c>
      <c r="U79" s="57">
        <v>199.52</v>
      </c>
      <c r="V79" s="58">
        <v>71</v>
      </c>
      <c r="W79" s="58">
        <v>60</v>
      </c>
      <c r="X79" s="58">
        <v>5</v>
      </c>
      <c r="Y79" s="58">
        <v>40</v>
      </c>
      <c r="Z79" s="59">
        <v>76</v>
      </c>
      <c r="AA79" s="144">
        <f t="shared" si="6"/>
        <v>1.4812873490771003E-2</v>
      </c>
      <c r="AB79" s="144">
        <f t="shared" si="7"/>
        <v>0.88877240944626013</v>
      </c>
      <c r="AC79" s="144">
        <f t="shared" si="8"/>
        <v>1.7983142623965022E-3</v>
      </c>
      <c r="AD79" s="144">
        <f t="shared" si="9"/>
        <v>0.10789885574379013</v>
      </c>
    </row>
    <row r="80" spans="1:100" s="20" customFormat="1" ht="65.25" customHeight="1" thickBot="1">
      <c r="A80" s="8"/>
      <c r="B80" s="8"/>
      <c r="C80" s="7"/>
      <c r="D80" s="7"/>
      <c r="E80" s="46">
        <v>73</v>
      </c>
      <c r="F80" s="90" t="s">
        <v>174</v>
      </c>
      <c r="G80" s="80" t="s">
        <v>175</v>
      </c>
      <c r="H80" s="244" t="s">
        <v>103</v>
      </c>
      <c r="I80" s="40" t="s">
        <v>68</v>
      </c>
      <c r="J80" s="48">
        <v>7266</v>
      </c>
      <c r="K80" s="48">
        <v>18739.383000000002</v>
      </c>
      <c r="L80" s="38" t="s">
        <v>176</v>
      </c>
      <c r="M80" s="38">
        <v>33</v>
      </c>
      <c r="N80" s="34">
        <v>6344</v>
      </c>
      <c r="O80" s="61">
        <v>50000</v>
      </c>
      <c r="P80" s="51">
        <v>2953875</v>
      </c>
      <c r="Q80" s="54">
        <v>4.18</v>
      </c>
      <c r="R80" s="54">
        <v>43.08</v>
      </c>
      <c r="S80" s="54">
        <v>63.24</v>
      </c>
      <c r="T80" s="54">
        <v>122.64</v>
      </c>
      <c r="U80" s="54">
        <v>195.41</v>
      </c>
      <c r="V80" s="55">
        <v>24</v>
      </c>
      <c r="W80" s="55">
        <v>7</v>
      </c>
      <c r="X80" s="55">
        <v>4</v>
      </c>
      <c r="Y80" s="55">
        <v>93</v>
      </c>
      <c r="Z80" s="56">
        <v>28</v>
      </c>
      <c r="AA80" s="144">
        <f t="shared" si="6"/>
        <v>5.2356141011022095E-3</v>
      </c>
      <c r="AB80" s="144">
        <f t="shared" si="7"/>
        <v>3.6649298707715466E-2</v>
      </c>
      <c r="AC80" s="144">
        <f t="shared" si="8"/>
        <v>6.3561465749926462E-4</v>
      </c>
      <c r="AD80" s="144">
        <f t="shared" si="9"/>
        <v>4.4493026024948522E-3</v>
      </c>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row>
    <row r="81" spans="1:100" s="8" customFormat="1" ht="65.25" customHeight="1" thickBot="1">
      <c r="C81" s="7"/>
      <c r="D81" s="7"/>
      <c r="E81" s="45">
        <v>74</v>
      </c>
      <c r="F81" s="86" t="s">
        <v>177</v>
      </c>
      <c r="G81" s="81" t="s">
        <v>178</v>
      </c>
      <c r="H81" s="245" t="s">
        <v>103</v>
      </c>
      <c r="I81" s="239" t="s">
        <v>68</v>
      </c>
      <c r="J81" s="49">
        <v>8800</v>
      </c>
      <c r="K81" s="49">
        <v>14439.442306000001</v>
      </c>
      <c r="L81" s="39" t="s">
        <v>176</v>
      </c>
      <c r="M81" s="39">
        <v>33</v>
      </c>
      <c r="N81" s="35">
        <v>5477</v>
      </c>
      <c r="O81" s="211">
        <v>50000</v>
      </c>
      <c r="P81" s="52">
        <v>2636378</v>
      </c>
      <c r="Q81" s="57">
        <v>4.74</v>
      </c>
      <c r="R81" s="57">
        <v>35.869999999999997</v>
      </c>
      <c r="S81" s="57">
        <v>44.99</v>
      </c>
      <c r="T81" s="57">
        <v>94.56</v>
      </c>
      <c r="U81" s="57">
        <v>163.03</v>
      </c>
      <c r="V81" s="58">
        <v>22</v>
      </c>
      <c r="W81" s="58">
        <v>18</v>
      </c>
      <c r="X81" s="58">
        <v>3</v>
      </c>
      <c r="Y81" s="58">
        <v>82</v>
      </c>
      <c r="Z81" s="59">
        <v>25</v>
      </c>
      <c r="AA81" s="144">
        <f t="shared" si="6"/>
        <v>4.0342495667731113E-3</v>
      </c>
      <c r="AB81" s="144">
        <f t="shared" si="7"/>
        <v>7.2616492201916003E-2</v>
      </c>
      <c r="AC81" s="144">
        <f t="shared" si="8"/>
        <v>4.8976645473378609E-4</v>
      </c>
      <c r="AD81" s="144">
        <f t="shared" si="9"/>
        <v>8.8157961852081499E-3</v>
      </c>
    </row>
    <row r="82" spans="1:100" s="20" customFormat="1" ht="65.25" customHeight="1" thickBot="1">
      <c r="A82" s="8"/>
      <c r="B82" s="8"/>
      <c r="C82" s="7"/>
      <c r="D82" s="7"/>
      <c r="E82" s="46">
        <v>75</v>
      </c>
      <c r="F82" s="90" t="s">
        <v>179</v>
      </c>
      <c r="G82" s="80" t="s">
        <v>180</v>
      </c>
      <c r="H82" s="244" t="s">
        <v>103</v>
      </c>
      <c r="I82" s="40" t="s">
        <v>68</v>
      </c>
      <c r="J82" s="48">
        <v>20275.827903000001</v>
      </c>
      <c r="K82" s="48">
        <v>29992.017511999999</v>
      </c>
      <c r="L82" s="38" t="s">
        <v>181</v>
      </c>
      <c r="M82" s="38">
        <v>32</v>
      </c>
      <c r="N82" s="34">
        <v>10117</v>
      </c>
      <c r="O82" s="61">
        <v>50000</v>
      </c>
      <c r="P82" s="51">
        <v>2964517</v>
      </c>
      <c r="Q82" s="54">
        <v>6.14</v>
      </c>
      <c r="R82" s="54">
        <v>34.15</v>
      </c>
      <c r="S82" s="54">
        <v>41.07</v>
      </c>
      <c r="T82" s="54">
        <v>112.14</v>
      </c>
      <c r="U82" s="54">
        <v>194.88</v>
      </c>
      <c r="V82" s="55">
        <v>23</v>
      </c>
      <c r="W82" s="55">
        <v>16</v>
      </c>
      <c r="X82" s="55">
        <v>5</v>
      </c>
      <c r="Y82" s="55">
        <v>84</v>
      </c>
      <c r="Z82" s="56">
        <v>28</v>
      </c>
      <c r="AA82" s="144">
        <f t="shared" si="6"/>
        <v>8.3794983968432466E-3</v>
      </c>
      <c r="AB82" s="144">
        <f t="shared" si="7"/>
        <v>0.13407197434949195</v>
      </c>
      <c r="AC82" s="144">
        <f t="shared" si="8"/>
        <v>1.0172888797140131E-3</v>
      </c>
      <c r="AD82" s="144">
        <f t="shared" si="9"/>
        <v>1.627662207542421E-2</v>
      </c>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row>
    <row r="83" spans="1:100" s="8" customFormat="1" ht="65.25" customHeight="1" thickBot="1">
      <c r="C83" s="7"/>
      <c r="D83" s="7"/>
      <c r="E83" s="45">
        <v>76</v>
      </c>
      <c r="F83" s="86" t="s">
        <v>182</v>
      </c>
      <c r="G83" s="81" t="s">
        <v>183</v>
      </c>
      <c r="H83" s="245" t="s">
        <v>103</v>
      </c>
      <c r="I83" s="239" t="s">
        <v>68</v>
      </c>
      <c r="J83" s="49">
        <v>8524.7818520000001</v>
      </c>
      <c r="K83" s="49">
        <v>12736.861284000001</v>
      </c>
      <c r="L83" s="39" t="s">
        <v>181</v>
      </c>
      <c r="M83" s="39">
        <v>32</v>
      </c>
      <c r="N83" s="35">
        <v>4842</v>
      </c>
      <c r="O83" s="211">
        <v>50000</v>
      </c>
      <c r="P83" s="52">
        <v>2630496</v>
      </c>
      <c r="Q83" s="57">
        <v>-1.24</v>
      </c>
      <c r="R83" s="57">
        <v>26.81</v>
      </c>
      <c r="S83" s="57">
        <v>44.82</v>
      </c>
      <c r="T83" s="57">
        <v>106.5</v>
      </c>
      <c r="U83" s="57">
        <v>161.56</v>
      </c>
      <c r="V83" s="58">
        <v>31</v>
      </c>
      <c r="W83" s="58">
        <v>37</v>
      </c>
      <c r="X83" s="58">
        <v>5</v>
      </c>
      <c r="Y83" s="58">
        <v>63</v>
      </c>
      <c r="Z83" s="59">
        <v>36</v>
      </c>
      <c r="AA83" s="144">
        <f t="shared" si="6"/>
        <v>3.5585638301054625E-3</v>
      </c>
      <c r="AB83" s="144">
        <f t="shared" si="7"/>
        <v>0.1316668617139021</v>
      </c>
      <c r="AC83" s="144">
        <f t="shared" si="8"/>
        <v>4.3201719729221092E-4</v>
      </c>
      <c r="AD83" s="144">
        <f t="shared" si="9"/>
        <v>1.5984636299811804E-2</v>
      </c>
    </row>
    <row r="84" spans="1:100" s="20" customFormat="1" ht="65.25" customHeight="1" thickBot="1">
      <c r="A84" s="8"/>
      <c r="B84" s="8"/>
      <c r="C84" s="7"/>
      <c r="D84" s="7"/>
      <c r="E84" s="46">
        <v>77</v>
      </c>
      <c r="F84" s="90" t="s">
        <v>184</v>
      </c>
      <c r="G84" s="80" t="s">
        <v>185</v>
      </c>
      <c r="H84" s="244" t="s">
        <v>103</v>
      </c>
      <c r="I84" s="40" t="s">
        <v>68</v>
      </c>
      <c r="J84" s="48">
        <v>9331.6178029999992</v>
      </c>
      <c r="K84" s="48">
        <v>13677.715543</v>
      </c>
      <c r="L84" s="38" t="s">
        <v>186</v>
      </c>
      <c r="M84" s="38">
        <v>31</v>
      </c>
      <c r="N84" s="34">
        <v>5121</v>
      </c>
      <c r="O84" s="61">
        <v>50000</v>
      </c>
      <c r="P84" s="51">
        <v>2670907</v>
      </c>
      <c r="Q84" s="54">
        <v>-0.43</v>
      </c>
      <c r="R84" s="54">
        <v>31.93</v>
      </c>
      <c r="S84" s="54">
        <v>49.43</v>
      </c>
      <c r="T84" s="54">
        <v>138.01</v>
      </c>
      <c r="U84" s="54">
        <v>164.37</v>
      </c>
      <c r="V84" s="55">
        <v>30</v>
      </c>
      <c r="W84" s="55">
        <v>29</v>
      </c>
      <c r="X84" s="55">
        <v>2</v>
      </c>
      <c r="Y84" s="55">
        <v>71</v>
      </c>
      <c r="Z84" s="56">
        <v>32</v>
      </c>
      <c r="AA84" s="144">
        <f t="shared" si="6"/>
        <v>3.8214299994720033E-3</v>
      </c>
      <c r="AB84" s="144">
        <f t="shared" si="7"/>
        <v>0.1108214699846881</v>
      </c>
      <c r="AC84" s="144">
        <f t="shared" si="8"/>
        <v>4.6392970783703564E-4</v>
      </c>
      <c r="AD84" s="144">
        <f t="shared" si="9"/>
        <v>1.3453961527274034E-2</v>
      </c>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row>
    <row r="85" spans="1:100" s="8" customFormat="1" ht="65.25" customHeight="1" thickBot="1">
      <c r="C85" s="7"/>
      <c r="D85" s="7"/>
      <c r="E85" s="45">
        <v>78</v>
      </c>
      <c r="F85" s="86" t="s">
        <v>187</v>
      </c>
      <c r="G85" s="81" t="s">
        <v>188</v>
      </c>
      <c r="H85" s="245" t="s">
        <v>103</v>
      </c>
      <c r="I85" s="239" t="s">
        <v>68</v>
      </c>
      <c r="J85" s="49">
        <v>41292.301841</v>
      </c>
      <c r="K85" s="49">
        <v>182003.282661</v>
      </c>
      <c r="L85" s="39" t="s">
        <v>189</v>
      </c>
      <c r="M85" s="39">
        <v>30</v>
      </c>
      <c r="N85" s="35">
        <v>36196</v>
      </c>
      <c r="O85" s="211">
        <v>50000</v>
      </c>
      <c r="P85" s="52">
        <v>5028271</v>
      </c>
      <c r="Q85" s="57">
        <v>7.26</v>
      </c>
      <c r="R85" s="57">
        <v>52.53</v>
      </c>
      <c r="S85" s="57">
        <v>78.989999999999995</v>
      </c>
      <c r="T85" s="57">
        <v>218.45</v>
      </c>
      <c r="U85" s="57">
        <v>402.87</v>
      </c>
      <c r="V85" s="58">
        <v>380</v>
      </c>
      <c r="W85" s="58">
        <v>89</v>
      </c>
      <c r="X85" s="58">
        <v>9</v>
      </c>
      <c r="Y85" s="58">
        <v>11</v>
      </c>
      <c r="Z85" s="59">
        <v>389</v>
      </c>
      <c r="AA85" s="144">
        <f t="shared" si="6"/>
        <v>5.0850070845279316E-2</v>
      </c>
      <c r="AB85" s="144">
        <f t="shared" si="7"/>
        <v>4.5256563052298588</v>
      </c>
      <c r="AC85" s="144">
        <f t="shared" si="8"/>
        <v>6.1733064622412244E-3</v>
      </c>
      <c r="AD85" s="144">
        <f t="shared" si="9"/>
        <v>0.54942427513946901</v>
      </c>
    </row>
    <row r="86" spans="1:100" s="20" customFormat="1" ht="65.25" customHeight="1" thickBot="1">
      <c r="A86" s="8"/>
      <c r="B86" s="8"/>
      <c r="C86" s="7"/>
      <c r="D86" s="7"/>
      <c r="E86" s="46">
        <v>79</v>
      </c>
      <c r="F86" s="90" t="s">
        <v>190</v>
      </c>
      <c r="G86" s="80" t="s">
        <v>58</v>
      </c>
      <c r="H86" s="244" t="s">
        <v>103</v>
      </c>
      <c r="I86" s="40" t="s">
        <v>68</v>
      </c>
      <c r="J86" s="48">
        <v>41999.181316000002</v>
      </c>
      <c r="K86" s="48">
        <v>313452.27984799998</v>
      </c>
      <c r="L86" s="38" t="s">
        <v>191</v>
      </c>
      <c r="M86" s="38">
        <v>30</v>
      </c>
      <c r="N86" s="34">
        <v>82440</v>
      </c>
      <c r="O86" s="61">
        <v>100000</v>
      </c>
      <c r="P86" s="51">
        <v>3802187</v>
      </c>
      <c r="Q86" s="54">
        <v>5.15</v>
      </c>
      <c r="R86" s="54">
        <v>48.14</v>
      </c>
      <c r="S86" s="54">
        <v>76.540000000000006</v>
      </c>
      <c r="T86" s="54">
        <v>211.29</v>
      </c>
      <c r="U86" s="54">
        <v>278.3</v>
      </c>
      <c r="V86" s="55">
        <v>900</v>
      </c>
      <c r="W86" s="55">
        <v>96</v>
      </c>
      <c r="X86" s="55">
        <v>7</v>
      </c>
      <c r="Y86" s="55">
        <v>4</v>
      </c>
      <c r="Z86" s="56">
        <v>907</v>
      </c>
      <c r="AA86" s="144">
        <f t="shared" si="6"/>
        <v>8.757573162333171E-2</v>
      </c>
      <c r="AB86" s="144">
        <f t="shared" si="7"/>
        <v>8.4072702358398441</v>
      </c>
      <c r="AC86" s="144">
        <f t="shared" si="8"/>
        <v>1.0631879582051881E-2</v>
      </c>
      <c r="AD86" s="144">
        <f t="shared" si="9"/>
        <v>1.0206604398769805</v>
      </c>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row>
    <row r="87" spans="1:100" s="8" customFormat="1" ht="65.25" customHeight="1" thickBot="1">
      <c r="C87" s="7"/>
      <c r="D87" s="7"/>
      <c r="E87" s="45">
        <v>80</v>
      </c>
      <c r="F87" s="86" t="s">
        <v>192</v>
      </c>
      <c r="G87" s="81" t="s">
        <v>304</v>
      </c>
      <c r="H87" s="245" t="s">
        <v>103</v>
      </c>
      <c r="I87" s="239" t="s">
        <v>68</v>
      </c>
      <c r="J87" s="49">
        <v>7332.0503779999999</v>
      </c>
      <c r="K87" s="49">
        <v>6564.9332279999999</v>
      </c>
      <c r="L87" s="39" t="s">
        <v>193</v>
      </c>
      <c r="M87" s="39">
        <v>28</v>
      </c>
      <c r="N87" s="35">
        <v>3318</v>
      </c>
      <c r="O87" s="211">
        <v>50000</v>
      </c>
      <c r="P87" s="52">
        <v>1978581</v>
      </c>
      <c r="Q87" s="57">
        <v>3.71</v>
      </c>
      <c r="R87" s="57">
        <v>37.93</v>
      </c>
      <c r="S87" s="57">
        <v>58.44</v>
      </c>
      <c r="T87" s="57">
        <v>136.13</v>
      </c>
      <c r="U87" s="57">
        <v>97.11</v>
      </c>
      <c r="V87" s="58">
        <v>21</v>
      </c>
      <c r="W87" s="58">
        <v>53</v>
      </c>
      <c r="X87" s="58">
        <v>2</v>
      </c>
      <c r="Y87" s="58">
        <v>47</v>
      </c>
      <c r="Z87" s="59">
        <v>23</v>
      </c>
      <c r="AA87" s="144">
        <f t="shared" si="6"/>
        <v>1.8341829600959244E-3</v>
      </c>
      <c r="AB87" s="144">
        <f t="shared" si="7"/>
        <v>9.7211696885083992E-2</v>
      </c>
      <c r="AC87" s="144">
        <f t="shared" si="8"/>
        <v>2.2267370196877673E-4</v>
      </c>
      <c r="AD87" s="144">
        <f t="shared" si="9"/>
        <v>1.1801706204345166E-2</v>
      </c>
    </row>
    <row r="88" spans="1:100" s="20" customFormat="1" ht="65.25" customHeight="1" thickBot="1">
      <c r="A88" s="8"/>
      <c r="B88" s="8"/>
      <c r="C88" s="7"/>
      <c r="D88" s="7"/>
      <c r="E88" s="46">
        <v>81</v>
      </c>
      <c r="F88" s="90" t="s">
        <v>194</v>
      </c>
      <c r="G88" s="80" t="s">
        <v>195</v>
      </c>
      <c r="H88" s="244" t="s">
        <v>103</v>
      </c>
      <c r="I88" s="40" t="s">
        <v>68</v>
      </c>
      <c r="J88" s="48">
        <v>4986</v>
      </c>
      <c r="K88" s="48">
        <v>7714.7350859999997</v>
      </c>
      <c r="L88" s="38" t="s">
        <v>37</v>
      </c>
      <c r="M88" s="38">
        <v>28</v>
      </c>
      <c r="N88" s="34">
        <v>5023</v>
      </c>
      <c r="O88" s="61">
        <v>50000</v>
      </c>
      <c r="P88" s="51">
        <v>1535882</v>
      </c>
      <c r="Q88" s="54">
        <v>-5.09</v>
      </c>
      <c r="R88" s="54">
        <v>27.6</v>
      </c>
      <c r="S88" s="54">
        <v>53.4</v>
      </c>
      <c r="T88" s="54">
        <v>51.17</v>
      </c>
      <c r="U88" s="54">
        <v>52.93</v>
      </c>
      <c r="V88" s="55">
        <v>34</v>
      </c>
      <c r="W88" s="55">
        <v>77</v>
      </c>
      <c r="X88" s="55">
        <v>1</v>
      </c>
      <c r="Y88" s="55">
        <v>23</v>
      </c>
      <c r="Z88" s="56">
        <v>35</v>
      </c>
      <c r="AA88" s="144">
        <f t="shared" si="6"/>
        <v>2.1554271985651588E-3</v>
      </c>
      <c r="AB88" s="144">
        <f t="shared" si="7"/>
        <v>0.16596789428951722</v>
      </c>
      <c r="AC88" s="144">
        <f t="shared" si="8"/>
        <v>2.6167343393245385E-4</v>
      </c>
      <c r="AD88" s="144">
        <f t="shared" si="9"/>
        <v>2.0148854412798945E-2</v>
      </c>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row>
    <row r="89" spans="1:100" s="8" customFormat="1" ht="65.25" customHeight="1" thickBot="1">
      <c r="C89" s="7"/>
      <c r="D89" s="7"/>
      <c r="E89" s="45">
        <v>82</v>
      </c>
      <c r="F89" s="86" t="s">
        <v>196</v>
      </c>
      <c r="G89" s="81" t="s">
        <v>128</v>
      </c>
      <c r="H89" s="245" t="s">
        <v>103</v>
      </c>
      <c r="I89" s="239" t="s">
        <v>68</v>
      </c>
      <c r="J89" s="49">
        <v>11626.465990999999</v>
      </c>
      <c r="K89" s="49">
        <v>17013.715377</v>
      </c>
      <c r="L89" s="39" t="s">
        <v>197</v>
      </c>
      <c r="M89" s="39">
        <v>27</v>
      </c>
      <c r="N89" s="35">
        <v>14326</v>
      </c>
      <c r="O89" s="211">
        <v>50000</v>
      </c>
      <c r="P89" s="52">
        <v>1187611</v>
      </c>
      <c r="Q89" s="57">
        <v>0.87</v>
      </c>
      <c r="R89" s="57">
        <v>32.869999999999997</v>
      </c>
      <c r="S89" s="57">
        <v>55.57</v>
      </c>
      <c r="T89" s="57">
        <v>66.069999999999993</v>
      </c>
      <c r="U89" s="57">
        <v>18.54</v>
      </c>
      <c r="V89" s="58">
        <v>247</v>
      </c>
      <c r="W89" s="58">
        <v>27</v>
      </c>
      <c r="X89" s="58">
        <v>6</v>
      </c>
      <c r="Y89" s="58">
        <v>73</v>
      </c>
      <c r="Z89" s="59">
        <v>253</v>
      </c>
      <c r="AA89" s="144">
        <f t="shared" si="6"/>
        <v>4.7534781769474855E-3</v>
      </c>
      <c r="AB89" s="144">
        <f t="shared" si="7"/>
        <v>0.12834391077758212</v>
      </c>
      <c r="AC89" s="144">
        <f t="shared" si="8"/>
        <v>5.7708233361481679E-4</v>
      </c>
      <c r="AD89" s="144">
        <f t="shared" si="9"/>
        <v>1.5581223007600054E-2</v>
      </c>
    </row>
    <row r="90" spans="1:100" s="20" customFormat="1" ht="65.25" customHeight="1" thickBot="1">
      <c r="A90" s="8"/>
      <c r="B90" s="8"/>
      <c r="C90" s="7"/>
      <c r="D90" s="7"/>
      <c r="E90" s="46">
        <v>83</v>
      </c>
      <c r="F90" s="90" t="s">
        <v>198</v>
      </c>
      <c r="G90" s="80" t="s">
        <v>199</v>
      </c>
      <c r="H90" s="244" t="s">
        <v>103</v>
      </c>
      <c r="I90" s="40" t="s">
        <v>68</v>
      </c>
      <c r="J90" s="48">
        <v>7074.5017550000002</v>
      </c>
      <c r="K90" s="48">
        <v>9842.4764250000007</v>
      </c>
      <c r="L90" s="38" t="s">
        <v>84</v>
      </c>
      <c r="M90" s="38">
        <v>27</v>
      </c>
      <c r="N90" s="34">
        <v>5592</v>
      </c>
      <c r="O90" s="61">
        <v>50000</v>
      </c>
      <c r="P90" s="51">
        <v>1760099</v>
      </c>
      <c r="Q90" s="54">
        <v>-1.44</v>
      </c>
      <c r="R90" s="54">
        <v>22.81</v>
      </c>
      <c r="S90" s="54">
        <v>39.14</v>
      </c>
      <c r="T90" s="54">
        <v>72.52</v>
      </c>
      <c r="U90" s="54">
        <v>75.66</v>
      </c>
      <c r="V90" s="55">
        <v>24</v>
      </c>
      <c r="W90" s="55">
        <v>11</v>
      </c>
      <c r="X90" s="55">
        <v>3</v>
      </c>
      <c r="Y90" s="55">
        <v>89</v>
      </c>
      <c r="Z90" s="56">
        <v>27</v>
      </c>
      <c r="AA90" s="144">
        <f t="shared" si="6"/>
        <v>2.7498988819693831E-3</v>
      </c>
      <c r="AB90" s="144">
        <f t="shared" si="7"/>
        <v>3.0248887701663216E-2</v>
      </c>
      <c r="AC90" s="144">
        <f t="shared" si="8"/>
        <v>3.3384355727298818E-4</v>
      </c>
      <c r="AD90" s="144">
        <f t="shared" si="9"/>
        <v>3.6722791300028701E-3</v>
      </c>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row>
    <row r="91" spans="1:100" s="8" customFormat="1" ht="65.25" customHeight="1" thickBot="1">
      <c r="C91" s="7"/>
      <c r="D91" s="7"/>
      <c r="E91" s="45">
        <v>84</v>
      </c>
      <c r="F91" s="86" t="s">
        <v>200</v>
      </c>
      <c r="G91" s="81" t="s">
        <v>201</v>
      </c>
      <c r="H91" s="245" t="s">
        <v>103</v>
      </c>
      <c r="I91" s="239" t="s">
        <v>68</v>
      </c>
      <c r="J91" s="49">
        <v>11960.881715</v>
      </c>
      <c r="K91" s="49">
        <v>53420.885171000002</v>
      </c>
      <c r="L91" s="39" t="s">
        <v>202</v>
      </c>
      <c r="M91" s="39">
        <v>26</v>
      </c>
      <c r="N91" s="35">
        <v>15602</v>
      </c>
      <c r="O91" s="211">
        <v>50000</v>
      </c>
      <c r="P91" s="52">
        <v>3423977</v>
      </c>
      <c r="Q91" s="57">
        <v>8.92</v>
      </c>
      <c r="R91" s="57">
        <v>57.5</v>
      </c>
      <c r="S91" s="57">
        <v>81.11</v>
      </c>
      <c r="T91" s="57">
        <v>162.88999999999999</v>
      </c>
      <c r="U91" s="57">
        <v>242.18</v>
      </c>
      <c r="V91" s="58">
        <v>137</v>
      </c>
      <c r="W91" s="58">
        <v>70</v>
      </c>
      <c r="X91" s="58">
        <v>3</v>
      </c>
      <c r="Y91" s="58">
        <v>30</v>
      </c>
      <c r="Z91" s="59">
        <v>140</v>
      </c>
      <c r="AA91" s="144">
        <f t="shared" si="6"/>
        <v>1.4925312092433861E-2</v>
      </c>
      <c r="AB91" s="144">
        <f t="shared" si="7"/>
        <v>1.0447718464703701</v>
      </c>
      <c r="AC91" s="144">
        <f t="shared" si="8"/>
        <v>1.8119645471397167E-3</v>
      </c>
      <c r="AD91" s="144">
        <f t="shared" si="9"/>
        <v>0.12683751829978016</v>
      </c>
    </row>
    <row r="92" spans="1:100" s="20" customFormat="1" ht="65.25" customHeight="1" thickBot="1">
      <c r="A92" s="8"/>
      <c r="B92" s="8"/>
      <c r="C92" s="7"/>
      <c r="D92" s="7"/>
      <c r="E92" s="46">
        <v>85</v>
      </c>
      <c r="F92" s="90" t="s">
        <v>203</v>
      </c>
      <c r="G92" s="80" t="s">
        <v>204</v>
      </c>
      <c r="H92" s="244" t="s">
        <v>103</v>
      </c>
      <c r="I92" s="40" t="s">
        <v>68</v>
      </c>
      <c r="J92" s="48">
        <v>5971.9468420000003</v>
      </c>
      <c r="K92" s="48">
        <v>8746.3448979999994</v>
      </c>
      <c r="L92" s="38" t="s">
        <v>205</v>
      </c>
      <c r="M92" s="38">
        <v>25</v>
      </c>
      <c r="N92" s="34">
        <v>5269</v>
      </c>
      <c r="O92" s="61">
        <v>50000</v>
      </c>
      <c r="P92" s="51">
        <v>1659963</v>
      </c>
      <c r="Q92" s="54">
        <v>4.8600000000000003</v>
      </c>
      <c r="R92" s="54">
        <v>27.44</v>
      </c>
      <c r="S92" s="54">
        <v>39.42</v>
      </c>
      <c r="T92" s="54">
        <v>44.61</v>
      </c>
      <c r="U92" s="54">
        <v>65.27</v>
      </c>
      <c r="V92" s="55">
        <v>35</v>
      </c>
      <c r="W92" s="55">
        <v>6</v>
      </c>
      <c r="X92" s="55">
        <v>2</v>
      </c>
      <c r="Y92" s="55">
        <v>94</v>
      </c>
      <c r="Z92" s="56">
        <v>37</v>
      </c>
      <c r="AA92" s="144">
        <f t="shared" si="6"/>
        <v>2.4436496485008155E-3</v>
      </c>
      <c r="AB92" s="144">
        <f t="shared" si="7"/>
        <v>1.4661897891004893E-2</v>
      </c>
      <c r="AC92" s="144">
        <f t="shared" si="8"/>
        <v>2.9666425072334077E-4</v>
      </c>
      <c r="AD92" s="144">
        <f t="shared" si="9"/>
        <v>1.7799855043400445E-3</v>
      </c>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row>
    <row r="93" spans="1:100" s="8" customFormat="1" ht="65.25" customHeight="1" thickBot="1">
      <c r="E93" s="45">
        <v>86</v>
      </c>
      <c r="F93" s="86" t="s">
        <v>206</v>
      </c>
      <c r="G93" s="81" t="s">
        <v>207</v>
      </c>
      <c r="H93" s="245" t="s">
        <v>103</v>
      </c>
      <c r="I93" s="239" t="s">
        <v>68</v>
      </c>
      <c r="J93" s="49">
        <v>27384.172933000002</v>
      </c>
      <c r="K93" s="49">
        <v>37231.937514999998</v>
      </c>
      <c r="L93" s="39" t="s">
        <v>208</v>
      </c>
      <c r="M93" s="39">
        <v>24</v>
      </c>
      <c r="N93" s="35">
        <v>16801</v>
      </c>
      <c r="O93" s="211">
        <v>50000</v>
      </c>
      <c r="P93" s="52">
        <v>2216054</v>
      </c>
      <c r="Q93" s="57">
        <v>7.77</v>
      </c>
      <c r="R93" s="57">
        <v>43.09</v>
      </c>
      <c r="S93" s="57">
        <v>56.32</v>
      </c>
      <c r="T93" s="57">
        <v>135.24</v>
      </c>
      <c r="U93" s="57">
        <v>121.61</v>
      </c>
      <c r="V93" s="58">
        <v>15</v>
      </c>
      <c r="W93" s="58">
        <v>5</v>
      </c>
      <c r="X93" s="58">
        <v>8</v>
      </c>
      <c r="Y93" s="58">
        <v>95</v>
      </c>
      <c r="Z93" s="59">
        <v>23</v>
      </c>
      <c r="AA93" s="144">
        <f t="shared" si="6"/>
        <v>1.0402266556208939E-2</v>
      </c>
      <c r="AB93" s="144">
        <f t="shared" si="7"/>
        <v>5.2011332781044695E-2</v>
      </c>
      <c r="AC93" s="144">
        <f t="shared" si="8"/>
        <v>1.2628572248953309E-3</v>
      </c>
      <c r="AD93" s="144">
        <f t="shared" si="9"/>
        <v>6.3142861244766544E-3</v>
      </c>
    </row>
    <row r="94" spans="1:100" s="20" customFormat="1" ht="65.25" customHeight="1" thickBot="1">
      <c r="A94" s="8"/>
      <c r="B94" s="8"/>
      <c r="C94" s="7"/>
      <c r="D94" s="7"/>
      <c r="E94" s="46">
        <v>87</v>
      </c>
      <c r="F94" s="90" t="s">
        <v>209</v>
      </c>
      <c r="G94" s="80" t="s">
        <v>209</v>
      </c>
      <c r="H94" s="244" t="s">
        <v>103</v>
      </c>
      <c r="I94" s="40" t="s">
        <v>68</v>
      </c>
      <c r="J94" s="48">
        <v>6965</v>
      </c>
      <c r="K94" s="48">
        <v>8900.5768800000005</v>
      </c>
      <c r="L94" s="38" t="s">
        <v>210</v>
      </c>
      <c r="M94" s="38">
        <v>22</v>
      </c>
      <c r="N94" s="34">
        <v>5590</v>
      </c>
      <c r="O94" s="61">
        <v>50000</v>
      </c>
      <c r="P94" s="51">
        <v>1592232</v>
      </c>
      <c r="Q94" s="54">
        <v>-0.14000000000000001</v>
      </c>
      <c r="R94" s="54">
        <v>17.579999999999998</v>
      </c>
      <c r="S94" s="54">
        <v>27.04</v>
      </c>
      <c r="T94" s="54">
        <v>64.62</v>
      </c>
      <c r="U94" s="54">
        <v>58.15</v>
      </c>
      <c r="V94" s="55">
        <v>12</v>
      </c>
      <c r="W94" s="55">
        <v>3</v>
      </c>
      <c r="X94" s="55">
        <v>3</v>
      </c>
      <c r="Y94" s="55">
        <v>97</v>
      </c>
      <c r="Z94" s="56">
        <v>15</v>
      </c>
      <c r="AA94" s="144">
        <f t="shared" si="6"/>
        <v>2.4867406691496891E-3</v>
      </c>
      <c r="AB94" s="144">
        <f t="shared" si="7"/>
        <v>7.4602220074490673E-3</v>
      </c>
      <c r="AC94" s="144">
        <f t="shared" si="8"/>
        <v>3.0189559203347693E-4</v>
      </c>
      <c r="AD94" s="144">
        <f t="shared" si="9"/>
        <v>9.0568677610043083E-4</v>
      </c>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row>
    <row r="95" spans="1:100" s="8" customFormat="1" ht="65.25" customHeight="1" thickBot="1">
      <c r="E95" s="45">
        <v>88</v>
      </c>
      <c r="F95" s="86" t="s">
        <v>211</v>
      </c>
      <c r="G95" s="81" t="s">
        <v>166</v>
      </c>
      <c r="H95" s="245" t="s">
        <v>103</v>
      </c>
      <c r="I95" s="239" t="s">
        <v>68</v>
      </c>
      <c r="J95" s="49">
        <v>16349</v>
      </c>
      <c r="K95" s="49">
        <v>66632.141174999997</v>
      </c>
      <c r="L95" s="39" t="s">
        <v>212</v>
      </c>
      <c r="M95" s="39">
        <v>14</v>
      </c>
      <c r="N95" s="35">
        <v>23305</v>
      </c>
      <c r="O95" s="211">
        <v>50000</v>
      </c>
      <c r="P95" s="52">
        <v>2859135</v>
      </c>
      <c r="Q95" s="57">
        <v>0.65</v>
      </c>
      <c r="R95" s="57">
        <v>43.29</v>
      </c>
      <c r="S95" s="57">
        <v>91.68</v>
      </c>
      <c r="T95" s="57">
        <v>208.27</v>
      </c>
      <c r="U95" s="57">
        <v>183.81</v>
      </c>
      <c r="V95" s="58">
        <v>165</v>
      </c>
      <c r="W95" s="58">
        <v>57</v>
      </c>
      <c r="X95" s="58">
        <v>5</v>
      </c>
      <c r="Y95" s="58">
        <v>43</v>
      </c>
      <c r="Z95" s="59">
        <v>170</v>
      </c>
      <c r="AA95" s="144">
        <f t="shared" si="6"/>
        <v>1.8616417516119026E-2</v>
      </c>
      <c r="AB95" s="144">
        <f t="shared" si="7"/>
        <v>1.0611357984187844</v>
      </c>
      <c r="AC95" s="144">
        <f t="shared" si="8"/>
        <v>2.2600725750357023E-3</v>
      </c>
      <c r="AD95" s="144">
        <f t="shared" si="9"/>
        <v>0.12882413677703503</v>
      </c>
    </row>
    <row r="96" spans="1:100" s="20" customFormat="1" ht="65.25" customHeight="1" thickBot="1">
      <c r="A96" s="8"/>
      <c r="B96" s="8"/>
      <c r="C96" s="7"/>
      <c r="D96" s="7"/>
      <c r="E96" s="46">
        <v>89</v>
      </c>
      <c r="F96" s="90" t="s">
        <v>216</v>
      </c>
      <c r="G96" s="80" t="s">
        <v>217</v>
      </c>
      <c r="H96" s="244" t="s">
        <v>103</v>
      </c>
      <c r="I96" s="40" t="s">
        <v>68</v>
      </c>
      <c r="J96" s="48">
        <v>19108</v>
      </c>
      <c r="K96" s="48">
        <v>49003.933056000002</v>
      </c>
      <c r="L96" s="38" t="s">
        <v>228</v>
      </c>
      <c r="M96" s="38">
        <v>12</v>
      </c>
      <c r="N96" s="34">
        <v>18736</v>
      </c>
      <c r="O96" s="61">
        <v>50000</v>
      </c>
      <c r="P96" s="51">
        <v>2615496</v>
      </c>
      <c r="Q96" s="54">
        <v>1.64</v>
      </c>
      <c r="R96" s="54">
        <v>25.52</v>
      </c>
      <c r="S96" s="54">
        <v>49.21</v>
      </c>
      <c r="T96" s="54">
        <v>152.15</v>
      </c>
      <c r="U96" s="54">
        <v>159.5</v>
      </c>
      <c r="V96" s="55">
        <v>110</v>
      </c>
      <c r="W96" s="55">
        <v>91</v>
      </c>
      <c r="X96" s="55">
        <v>1</v>
      </c>
      <c r="Y96" s="55">
        <v>9</v>
      </c>
      <c r="Z96" s="56">
        <v>111</v>
      </c>
      <c r="AA96" s="144">
        <f t="shared" si="6"/>
        <v>1.3691255625516714E-2</v>
      </c>
      <c r="AB96" s="144">
        <f t="shared" si="7"/>
        <v>1.2459042619220211</v>
      </c>
      <c r="AC96" s="144">
        <f t="shared" si="8"/>
        <v>1.6621474744129157E-3</v>
      </c>
      <c r="AD96" s="144">
        <f t="shared" si="9"/>
        <v>0.15125542017157534</v>
      </c>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row>
    <row r="97" spans="1:100" s="8" customFormat="1" ht="65.25" customHeight="1" thickBot="1">
      <c r="E97" s="45">
        <v>90</v>
      </c>
      <c r="F97" s="86" t="s">
        <v>218</v>
      </c>
      <c r="G97" s="81" t="s">
        <v>312</v>
      </c>
      <c r="H97" s="245" t="s">
        <v>103</v>
      </c>
      <c r="I97" s="239" t="s">
        <v>68</v>
      </c>
      <c r="J97" s="49">
        <v>18124</v>
      </c>
      <c r="K97" s="49">
        <v>110996.43554999999</v>
      </c>
      <c r="L97" s="39" t="s">
        <v>229</v>
      </c>
      <c r="M97" s="39">
        <v>11</v>
      </c>
      <c r="N97" s="35">
        <v>38105</v>
      </c>
      <c r="O97" s="211">
        <v>50000</v>
      </c>
      <c r="P97" s="52">
        <v>2912910</v>
      </c>
      <c r="Q97" s="57">
        <v>3.66</v>
      </c>
      <c r="R97" s="57">
        <v>62.95</v>
      </c>
      <c r="S97" s="57">
        <v>99.27</v>
      </c>
      <c r="T97" s="57">
        <v>0</v>
      </c>
      <c r="U97" s="57">
        <v>191.29</v>
      </c>
      <c r="V97" s="58">
        <v>361</v>
      </c>
      <c r="W97" s="58">
        <v>97</v>
      </c>
      <c r="X97" s="58">
        <v>4</v>
      </c>
      <c r="Y97" s="58">
        <v>3</v>
      </c>
      <c r="Z97" s="59">
        <v>365</v>
      </c>
      <c r="AA97" s="144">
        <f t="shared" si="6"/>
        <v>3.1011400062513399E-2</v>
      </c>
      <c r="AB97" s="144">
        <f t="shared" si="7"/>
        <v>3.0081058060637997</v>
      </c>
      <c r="AC97" s="144">
        <f t="shared" si="8"/>
        <v>3.7648497480281201E-3</v>
      </c>
      <c r="AD97" s="144">
        <f t="shared" si="9"/>
        <v>0.36519042555872766</v>
      </c>
    </row>
    <row r="98" spans="1:100" s="20" customFormat="1" ht="65.25" customHeight="1" thickBot="1">
      <c r="A98" s="8"/>
      <c r="B98" s="8"/>
      <c r="C98" s="7"/>
      <c r="D98" s="7"/>
      <c r="E98" s="46">
        <v>91</v>
      </c>
      <c r="F98" s="90" t="s">
        <v>230</v>
      </c>
      <c r="G98" s="80" t="s">
        <v>231</v>
      </c>
      <c r="H98" s="244" t="s">
        <v>103</v>
      </c>
      <c r="I98" s="40" t="s">
        <v>68</v>
      </c>
      <c r="J98" s="48">
        <v>10356.100718</v>
      </c>
      <c r="K98" s="48">
        <v>54346.294918</v>
      </c>
      <c r="L98" s="38" t="s">
        <v>232</v>
      </c>
      <c r="M98" s="38">
        <v>10</v>
      </c>
      <c r="N98" s="34">
        <v>21495</v>
      </c>
      <c r="O98" s="61">
        <v>50000</v>
      </c>
      <c r="P98" s="51">
        <v>2528323</v>
      </c>
      <c r="Q98" s="54">
        <v>5.8</v>
      </c>
      <c r="R98" s="54">
        <v>51.3</v>
      </c>
      <c r="S98" s="54">
        <v>82.84</v>
      </c>
      <c r="T98" s="54">
        <v>0</v>
      </c>
      <c r="U98" s="54">
        <v>152.86000000000001</v>
      </c>
      <c r="V98" s="55">
        <v>210</v>
      </c>
      <c r="W98" s="55">
        <v>85</v>
      </c>
      <c r="X98" s="55">
        <v>6</v>
      </c>
      <c r="Y98" s="55">
        <v>15</v>
      </c>
      <c r="Z98" s="56">
        <v>216</v>
      </c>
      <c r="AA98" s="144">
        <f t="shared" si="6"/>
        <v>1.518386320485259E-2</v>
      </c>
      <c r="AB98" s="144">
        <f t="shared" si="7"/>
        <v>1.2906283724124701</v>
      </c>
      <c r="AC98" s="144">
        <f t="shared" si="8"/>
        <v>1.8433532006181094E-3</v>
      </c>
      <c r="AD98" s="144">
        <f t="shared" si="9"/>
        <v>0.15668502205253931</v>
      </c>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row>
    <row r="99" spans="1:100" s="8" customFormat="1" ht="65.25" customHeight="1" thickBot="1">
      <c r="E99" s="45">
        <v>92</v>
      </c>
      <c r="F99" s="86" t="s">
        <v>215</v>
      </c>
      <c r="G99" s="81" t="s">
        <v>313</v>
      </c>
      <c r="H99" s="245" t="s">
        <v>103</v>
      </c>
      <c r="I99" s="239" t="s">
        <v>68</v>
      </c>
      <c r="J99" s="49">
        <v>20314</v>
      </c>
      <c r="K99" s="49">
        <v>72726.072404000006</v>
      </c>
      <c r="L99" s="39" t="s">
        <v>233</v>
      </c>
      <c r="M99" s="39">
        <v>9</v>
      </c>
      <c r="N99" s="35">
        <v>28946</v>
      </c>
      <c r="O99" s="211">
        <v>50000</v>
      </c>
      <c r="P99" s="52">
        <v>2512474</v>
      </c>
      <c r="Q99" s="57">
        <v>9.42</v>
      </c>
      <c r="R99" s="57">
        <v>68.34</v>
      </c>
      <c r="S99" s="57">
        <v>98.43</v>
      </c>
      <c r="T99" s="57">
        <v>0</v>
      </c>
      <c r="U99" s="57">
        <v>151.27000000000001</v>
      </c>
      <c r="V99" s="58">
        <v>110</v>
      </c>
      <c r="W99" s="58">
        <v>39</v>
      </c>
      <c r="X99" s="58">
        <v>3</v>
      </c>
      <c r="Y99" s="58">
        <v>61</v>
      </c>
      <c r="Z99" s="59">
        <v>113</v>
      </c>
      <c r="AA99" s="144">
        <f t="shared" si="6"/>
        <v>2.0319006778193427E-2</v>
      </c>
      <c r="AB99" s="144">
        <f t="shared" si="7"/>
        <v>0.79244126434954365</v>
      </c>
      <c r="AC99" s="144">
        <f t="shared" si="8"/>
        <v>2.4667705229321144E-3</v>
      </c>
      <c r="AD99" s="144">
        <f t="shared" si="9"/>
        <v>9.6204050394352453E-2</v>
      </c>
    </row>
    <row r="100" spans="1:100" s="20" customFormat="1" ht="65.25" customHeight="1" thickBot="1">
      <c r="A100" s="8"/>
      <c r="B100" s="8"/>
      <c r="C100" s="8"/>
      <c r="D100" s="8"/>
      <c r="E100" s="46">
        <v>93</v>
      </c>
      <c r="F100" s="90" t="s">
        <v>235</v>
      </c>
      <c r="G100" s="80" t="s">
        <v>314</v>
      </c>
      <c r="H100" s="244" t="s">
        <v>103</v>
      </c>
      <c r="I100" s="40" t="s">
        <v>68</v>
      </c>
      <c r="J100" s="48">
        <v>6154.8835419999996</v>
      </c>
      <c r="K100" s="48">
        <v>14098.221600000001</v>
      </c>
      <c r="L100" s="38" t="s">
        <v>243</v>
      </c>
      <c r="M100" s="38">
        <v>7</v>
      </c>
      <c r="N100" s="34">
        <v>8142</v>
      </c>
      <c r="O100" s="61">
        <v>50000</v>
      </c>
      <c r="P100" s="51">
        <v>1731543</v>
      </c>
      <c r="Q100" s="54">
        <v>1.37</v>
      </c>
      <c r="R100" s="54">
        <v>46.29</v>
      </c>
      <c r="S100" s="54">
        <v>69.37</v>
      </c>
      <c r="T100" s="54">
        <v>0</v>
      </c>
      <c r="U100" s="54">
        <v>73.17</v>
      </c>
      <c r="V100" s="55">
        <v>42</v>
      </c>
      <c r="W100" s="55">
        <v>25</v>
      </c>
      <c r="X100" s="55">
        <v>3</v>
      </c>
      <c r="Y100" s="55">
        <v>75</v>
      </c>
      <c r="Z100" s="56">
        <v>45</v>
      </c>
      <c r="AA100" s="144">
        <f t="shared" si="6"/>
        <v>3.9389155880651863E-3</v>
      </c>
      <c r="AB100" s="144">
        <f t="shared" si="7"/>
        <v>9.8472889701629651E-2</v>
      </c>
      <c r="AC100" s="144">
        <f t="shared" si="8"/>
        <v>4.7819270749910678E-4</v>
      </c>
      <c r="AD100" s="144">
        <f t="shared" si="9"/>
        <v>1.195481768747767E-2</v>
      </c>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row>
    <row r="101" spans="1:100" s="8" customFormat="1" ht="65.25" customHeight="1" thickBot="1">
      <c r="E101" s="45">
        <v>94</v>
      </c>
      <c r="F101" s="94" t="s">
        <v>239</v>
      </c>
      <c r="G101" s="81" t="s">
        <v>315</v>
      </c>
      <c r="H101" s="245" t="s">
        <v>103</v>
      </c>
      <c r="I101" s="239" t="s">
        <v>68</v>
      </c>
      <c r="J101" s="49">
        <v>50488</v>
      </c>
      <c r="K101" s="49">
        <v>85451.244919999997</v>
      </c>
      <c r="L101" s="39" t="s">
        <v>240</v>
      </c>
      <c r="M101" s="39">
        <v>6</v>
      </c>
      <c r="N101" s="35">
        <v>62516</v>
      </c>
      <c r="O101" s="211">
        <v>200000</v>
      </c>
      <c r="P101" s="52">
        <v>1366870</v>
      </c>
      <c r="Q101" s="57">
        <v>3.27</v>
      </c>
      <c r="R101" s="57">
        <v>29.56</v>
      </c>
      <c r="S101" s="57">
        <v>39.82</v>
      </c>
      <c r="T101" s="57">
        <v>0</v>
      </c>
      <c r="U101" s="57">
        <v>41.3</v>
      </c>
      <c r="V101" s="58">
        <v>535</v>
      </c>
      <c r="W101" s="58">
        <v>74</v>
      </c>
      <c r="X101" s="58">
        <v>5</v>
      </c>
      <c r="Y101" s="58">
        <v>26</v>
      </c>
      <c r="Z101" s="59">
        <v>540</v>
      </c>
      <c r="AA101" s="144">
        <f t="shared" si="6"/>
        <v>2.387430487225169E-2</v>
      </c>
      <c r="AB101" s="144">
        <f t="shared" si="7"/>
        <v>1.766698560546625</v>
      </c>
      <c r="AC101" s="144">
        <f t="shared" si="8"/>
        <v>2.8983912529410155E-3</v>
      </c>
      <c r="AD101" s="144">
        <f t="shared" si="9"/>
        <v>0.21448095271763515</v>
      </c>
    </row>
    <row r="102" spans="1:100" s="20" customFormat="1" ht="65.25" customHeight="1" thickBot="1">
      <c r="A102" s="8"/>
      <c r="B102" s="8"/>
      <c r="C102" s="8"/>
      <c r="D102" s="8"/>
      <c r="E102" s="46">
        <v>95</v>
      </c>
      <c r="F102" s="93" t="s">
        <v>250</v>
      </c>
      <c r="G102" s="80" t="s">
        <v>316</v>
      </c>
      <c r="H102" s="244" t="s">
        <v>103</v>
      </c>
      <c r="I102" s="40" t="s">
        <v>68</v>
      </c>
      <c r="J102" s="48" t="s">
        <v>68</v>
      </c>
      <c r="K102" s="48">
        <v>18457.648276</v>
      </c>
      <c r="L102" s="38" t="s">
        <v>251</v>
      </c>
      <c r="M102" s="38">
        <v>4</v>
      </c>
      <c r="N102" s="34">
        <v>14118</v>
      </c>
      <c r="O102" s="61">
        <v>50000</v>
      </c>
      <c r="P102" s="51">
        <v>1307384</v>
      </c>
      <c r="Q102" s="54">
        <v>4.7300000000000004</v>
      </c>
      <c r="R102" s="54">
        <v>31.07</v>
      </c>
      <c r="S102" s="54">
        <v>0</v>
      </c>
      <c r="T102" s="54">
        <v>0</v>
      </c>
      <c r="U102" s="54">
        <v>30.75</v>
      </c>
      <c r="V102" s="55">
        <v>56</v>
      </c>
      <c r="W102" s="55">
        <v>96</v>
      </c>
      <c r="X102" s="55">
        <v>1</v>
      </c>
      <c r="Y102" s="55">
        <v>4</v>
      </c>
      <c r="Z102" s="56">
        <v>57</v>
      </c>
      <c r="AA102" s="144">
        <f t="shared" si="6"/>
        <v>5.1568999676782573E-3</v>
      </c>
      <c r="AB102" s="144">
        <f t="shared" si="7"/>
        <v>0.49506239689711273</v>
      </c>
      <c r="AC102" s="144">
        <f t="shared" si="8"/>
        <v>6.2605859473557001E-4</v>
      </c>
      <c r="AD102" s="144">
        <f t="shared" si="9"/>
        <v>6.0101625094614725E-2</v>
      </c>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row>
    <row r="103" spans="1:100" s="8" customFormat="1" ht="65.25" customHeight="1" thickBot="1">
      <c r="E103" s="45">
        <v>96</v>
      </c>
      <c r="F103" s="94" t="s">
        <v>252</v>
      </c>
      <c r="G103" s="81" t="s">
        <v>317</v>
      </c>
      <c r="H103" s="245" t="s">
        <v>103</v>
      </c>
      <c r="I103" s="239" t="s">
        <v>68</v>
      </c>
      <c r="J103" s="49" t="s">
        <v>68</v>
      </c>
      <c r="K103" s="49">
        <v>11432.63877</v>
      </c>
      <c r="L103" s="39" t="s">
        <v>253</v>
      </c>
      <c r="M103" s="39">
        <v>3</v>
      </c>
      <c r="N103" s="35">
        <v>9709</v>
      </c>
      <c r="O103" s="211">
        <v>50000</v>
      </c>
      <c r="P103" s="52">
        <v>1177530</v>
      </c>
      <c r="Q103" s="57">
        <v>1.63</v>
      </c>
      <c r="R103" s="57">
        <v>0</v>
      </c>
      <c r="S103" s="57">
        <v>0</v>
      </c>
      <c r="T103" s="57">
        <v>0</v>
      </c>
      <c r="U103" s="57">
        <v>16.59</v>
      </c>
      <c r="V103" s="58">
        <v>29</v>
      </c>
      <c r="W103" s="58">
        <v>24</v>
      </c>
      <c r="X103" s="58">
        <v>3</v>
      </c>
      <c r="Y103" s="58">
        <v>76</v>
      </c>
      <c r="Z103" s="59">
        <v>32</v>
      </c>
      <c r="AA103" s="144">
        <f t="shared" si="6"/>
        <v>3.1941758571784255E-3</v>
      </c>
      <c r="AB103" s="144">
        <f t="shared" si="7"/>
        <v>7.6660220572282209E-2</v>
      </c>
      <c r="AC103" s="144">
        <f t="shared" si="8"/>
        <v>3.8777972445017865E-4</v>
      </c>
      <c r="AD103" s="144">
        <f t="shared" si="9"/>
        <v>9.3067133868042877E-3</v>
      </c>
    </row>
    <row r="104" spans="1:100" s="20" customFormat="1" ht="65.25" customHeight="1" thickBot="1">
      <c r="A104" s="8"/>
      <c r="B104" s="8"/>
      <c r="C104" s="8"/>
      <c r="D104" s="8"/>
      <c r="E104" s="46">
        <v>97</v>
      </c>
      <c r="F104" s="93" t="s">
        <v>300</v>
      </c>
      <c r="G104" s="80" t="s">
        <v>318</v>
      </c>
      <c r="H104" s="244" t="s">
        <v>103</v>
      </c>
      <c r="I104" s="40" t="s">
        <v>68</v>
      </c>
      <c r="J104" s="48" t="s">
        <v>68</v>
      </c>
      <c r="K104" s="48">
        <v>5904.3811439999999</v>
      </c>
      <c r="L104" s="38" t="s">
        <v>301</v>
      </c>
      <c r="M104" s="38">
        <v>2</v>
      </c>
      <c r="N104" s="34">
        <v>5709</v>
      </c>
      <c r="O104" s="61">
        <v>50000</v>
      </c>
      <c r="P104" s="51">
        <v>1034224</v>
      </c>
      <c r="Q104" s="54">
        <v>0.25</v>
      </c>
      <c r="R104" s="54">
        <v>0</v>
      </c>
      <c r="S104" s="54">
        <v>0</v>
      </c>
      <c r="T104" s="54">
        <v>0</v>
      </c>
      <c r="U104" s="54">
        <v>0.68</v>
      </c>
      <c r="V104" s="55">
        <v>48</v>
      </c>
      <c r="W104" s="55">
        <v>23</v>
      </c>
      <c r="X104" s="55">
        <v>3</v>
      </c>
      <c r="Y104" s="55">
        <v>77</v>
      </c>
      <c r="Z104" s="56">
        <v>51</v>
      </c>
      <c r="AA104" s="144">
        <f t="shared" si="6"/>
        <v>1.6496306829210116E-3</v>
      </c>
      <c r="AB104" s="144">
        <f t="shared" si="7"/>
        <v>3.7941505707183271E-2</v>
      </c>
      <c r="AC104" s="144">
        <f t="shared" si="8"/>
        <v>2.0026866405306278E-4</v>
      </c>
      <c r="AD104" s="144">
        <f t="shared" si="9"/>
        <v>4.6061792732204438E-3</v>
      </c>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row>
    <row r="105" spans="1:100" s="33" customFormat="1" ht="51.75" customHeight="1" thickBot="1">
      <c r="A105" s="31"/>
      <c r="B105" s="31"/>
      <c r="C105" s="31"/>
      <c r="D105" s="31"/>
      <c r="E105" s="294" t="s">
        <v>213</v>
      </c>
      <c r="F105" s="295"/>
      <c r="G105" s="70" t="s">
        <v>68</v>
      </c>
      <c r="H105" s="251" t="s">
        <v>68</v>
      </c>
      <c r="I105" s="47" t="s">
        <v>68</v>
      </c>
      <c r="J105" s="237">
        <v>1434318</v>
      </c>
      <c r="K105" s="219">
        <v>3579213.944751</v>
      </c>
      <c r="L105" s="220" t="s">
        <v>68</v>
      </c>
      <c r="M105" s="228" t="s">
        <v>68</v>
      </c>
      <c r="N105" s="219">
        <v>788232</v>
      </c>
      <c r="O105" s="220" t="s">
        <v>68</v>
      </c>
      <c r="P105" s="230" t="s">
        <v>68</v>
      </c>
      <c r="Q105" s="223">
        <v>3.65</v>
      </c>
      <c r="R105" s="223">
        <v>35.74</v>
      </c>
      <c r="S105" s="223">
        <v>56.13</v>
      </c>
      <c r="T105" s="222">
        <v>119.94</v>
      </c>
      <c r="U105" s="222">
        <v>274.47000000000003</v>
      </c>
      <c r="V105" s="220">
        <v>5809</v>
      </c>
      <c r="W105" s="220">
        <v>70.594287719566864</v>
      </c>
      <c r="X105" s="220">
        <v>235</v>
      </c>
      <c r="Y105" s="220">
        <f>100-W105</f>
        <v>29.405712280433136</v>
      </c>
      <c r="Z105" s="224">
        <v>6044</v>
      </c>
      <c r="AA105" s="146">
        <f>SUM(AA52:AA104)</f>
        <v>0.99999999999999967</v>
      </c>
      <c r="AB105" s="147">
        <f>SUM(AB52:AB104)</f>
        <v>70.594287719566864</v>
      </c>
      <c r="AC105" s="144"/>
      <c r="AD105" s="145"/>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row>
    <row r="106" spans="1:100" s="33" customFormat="1" ht="51.75" customHeight="1" thickBot="1">
      <c r="A106" s="31"/>
      <c r="B106" s="31"/>
      <c r="C106" s="31"/>
      <c r="D106" s="31"/>
      <c r="E106" s="296" t="s">
        <v>214</v>
      </c>
      <c r="F106" s="297"/>
      <c r="G106" s="70" t="s">
        <v>68</v>
      </c>
      <c r="H106" s="251" t="s">
        <v>68</v>
      </c>
      <c r="I106" s="47" t="s">
        <v>68</v>
      </c>
      <c r="J106" s="237">
        <f>J105+J51+J49+J42+J32</f>
        <v>23972110</v>
      </c>
      <c r="K106" s="219">
        <v>29482301.546864003</v>
      </c>
      <c r="L106" s="220" t="s">
        <v>68</v>
      </c>
      <c r="M106" s="228" t="s">
        <v>68</v>
      </c>
      <c r="N106" s="219">
        <f>N105+N51+N49+N42+N32</f>
        <v>24861225</v>
      </c>
      <c r="O106" s="220" t="s">
        <v>68</v>
      </c>
      <c r="P106" s="231" t="s">
        <v>68</v>
      </c>
      <c r="Q106" s="223" t="s">
        <v>68</v>
      </c>
      <c r="R106" s="223" t="s">
        <v>68</v>
      </c>
      <c r="S106" s="223"/>
      <c r="T106" s="232" t="s">
        <v>68</v>
      </c>
      <c r="U106" s="232" t="s">
        <v>68</v>
      </c>
      <c r="V106" s="224">
        <v>77634</v>
      </c>
      <c r="W106" s="220">
        <v>68.387402146623486</v>
      </c>
      <c r="X106" s="224">
        <v>834</v>
      </c>
      <c r="Y106" s="220">
        <f>100-W106</f>
        <v>31.612597853376514</v>
      </c>
      <c r="Z106" s="224">
        <v>78468</v>
      </c>
      <c r="AA106" s="145"/>
      <c r="AB106" s="145"/>
      <c r="AC106" s="146">
        <f>SUM(AC4:AC104)</f>
        <v>1</v>
      </c>
      <c r="AD106" s="146">
        <f>SUM(AD4:AD104)</f>
        <v>68.387402146623486</v>
      </c>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row>
    <row r="107" spans="1:100" ht="37.5" customHeight="1">
      <c r="E107" s="293" t="s">
        <v>394</v>
      </c>
      <c r="F107" s="293"/>
      <c r="G107" s="293"/>
      <c r="H107" s="293"/>
      <c r="I107" s="293"/>
      <c r="J107" s="293"/>
      <c r="K107" s="293"/>
      <c r="L107" s="293"/>
      <c r="M107" s="293"/>
    </row>
    <row r="108" spans="1:100">
      <c r="K108" s="28"/>
    </row>
  </sheetData>
  <mergeCells count="8">
    <mergeCell ref="E2:Z2"/>
    <mergeCell ref="E107:M107"/>
    <mergeCell ref="E105:F105"/>
    <mergeCell ref="E106:F106"/>
    <mergeCell ref="E32:F32"/>
    <mergeCell ref="E42:F42"/>
    <mergeCell ref="E49:F49"/>
    <mergeCell ref="E51:F51"/>
  </mergeCells>
  <printOptions horizontalCentered="1"/>
  <pageMargins left="0" right="0" top="0" bottom="0" header="0" footer="0"/>
  <pageSetup scale="23"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P111"/>
  <sheetViews>
    <sheetView rightToLeft="1" topLeftCell="A19" zoomScale="70" zoomScaleNormal="70" workbookViewId="0">
      <selection activeCell="A43" sqref="A43:XFD43"/>
    </sheetView>
  </sheetViews>
  <sheetFormatPr defaultRowHeight="18"/>
  <cols>
    <col min="1" max="1" width="3.125" style="99" customWidth="1"/>
    <col min="2" max="2" width="6.5" style="95" customWidth="1"/>
    <col min="3" max="3" width="56.875" customWidth="1"/>
    <col min="4" max="4" width="28.875" style="102" customWidth="1"/>
    <col min="5" max="7" width="17.25" style="97" customWidth="1"/>
    <col min="8" max="9" width="17.25" style="98" customWidth="1"/>
    <col min="10" max="10" width="17.25" style="97" customWidth="1"/>
    <col min="11" max="42" width="9" style="99"/>
  </cols>
  <sheetData>
    <row r="1" spans="1:42" ht="18.75" thickBot="1">
      <c r="D1" s="96"/>
    </row>
    <row r="2" spans="1:42" ht="42.75" customHeight="1">
      <c r="B2" s="306" t="s">
        <v>388</v>
      </c>
      <c r="C2" s="307"/>
      <c r="D2" s="307"/>
      <c r="E2" s="307"/>
      <c r="F2" s="307"/>
      <c r="G2" s="307"/>
      <c r="H2" s="307"/>
      <c r="I2" s="307"/>
      <c r="J2" s="308"/>
    </row>
    <row r="3" spans="1:42" ht="36" customHeight="1">
      <c r="B3" s="327" t="s">
        <v>254</v>
      </c>
      <c r="C3" s="324" t="s">
        <v>320</v>
      </c>
      <c r="D3" s="322" t="s">
        <v>321</v>
      </c>
      <c r="E3" s="336" t="s">
        <v>322</v>
      </c>
      <c r="F3" s="336"/>
      <c r="G3" s="337"/>
      <c r="H3" s="336"/>
      <c r="I3" s="338"/>
      <c r="J3" s="330" t="s">
        <v>323</v>
      </c>
    </row>
    <row r="4" spans="1:42" ht="34.5" customHeight="1">
      <c r="B4" s="328"/>
      <c r="C4" s="325"/>
      <c r="D4" s="323"/>
      <c r="E4" s="309" t="s">
        <v>325</v>
      </c>
      <c r="F4" s="315" t="s">
        <v>326</v>
      </c>
      <c r="G4" s="127" t="s">
        <v>327</v>
      </c>
      <c r="H4" s="309" t="s">
        <v>328</v>
      </c>
      <c r="I4" s="312" t="s">
        <v>329</v>
      </c>
      <c r="J4" s="331"/>
    </row>
    <row r="5" spans="1:42" ht="18.75" customHeight="1">
      <c r="B5" s="328"/>
      <c r="C5" s="325"/>
      <c r="D5" s="128"/>
      <c r="E5" s="310"/>
      <c r="F5" s="316"/>
      <c r="G5" s="129" t="s">
        <v>375</v>
      </c>
      <c r="H5" s="310"/>
      <c r="I5" s="313"/>
      <c r="J5" s="331"/>
    </row>
    <row r="6" spans="1:42" ht="34.5" customHeight="1">
      <c r="B6" s="329"/>
      <c r="C6" s="326"/>
      <c r="D6" s="130" t="s">
        <v>324</v>
      </c>
      <c r="E6" s="311"/>
      <c r="F6" s="317"/>
      <c r="G6" s="131" t="s">
        <v>376</v>
      </c>
      <c r="H6" s="311"/>
      <c r="I6" s="314"/>
      <c r="J6" s="332"/>
    </row>
    <row r="7" spans="1:42" s="115" customFormat="1" ht="28.5" customHeight="1">
      <c r="A7" s="103"/>
      <c r="B7" s="116">
        <v>1</v>
      </c>
      <c r="C7" s="117" t="s">
        <v>93</v>
      </c>
      <c r="D7" s="126">
        <v>367062.71998400002</v>
      </c>
      <c r="E7" s="119">
        <v>47.6</v>
      </c>
      <c r="F7" s="119">
        <v>0</v>
      </c>
      <c r="G7" s="125">
        <f>1.5+48.74</f>
        <v>50.24</v>
      </c>
      <c r="H7" s="119">
        <v>0</v>
      </c>
      <c r="I7" s="119">
        <v>2.1599999999999966</v>
      </c>
      <c r="J7" s="120">
        <v>5.33</v>
      </c>
      <c r="K7" s="114">
        <f t="shared" ref="K7:K34" si="0">E7*D7/$D$35</f>
        <v>0.72243016340901112</v>
      </c>
      <c r="L7" s="114">
        <f t="shared" ref="L7:L34" si="1">F7*D7/$D$35</f>
        <v>0</v>
      </c>
      <c r="M7" s="114">
        <f t="shared" ref="M7:M34" si="2">G7*D7/$D$35</f>
        <v>0.7624977186905193</v>
      </c>
      <c r="N7" s="114">
        <f t="shared" ref="N7:N34" si="3">H7*D7/$D$35</f>
        <v>0</v>
      </c>
      <c r="O7" s="114">
        <f t="shared" ref="O7:O34" si="4">I7*D7/$D$35</f>
        <v>3.2782545230324825E-2</v>
      </c>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14"/>
      <c r="AP7" s="114"/>
    </row>
    <row r="8" spans="1:42" s="103" customFormat="1" ht="28.5" customHeight="1">
      <c r="B8" s="111">
        <v>2</v>
      </c>
      <c r="C8" s="112" t="s">
        <v>294</v>
      </c>
      <c r="D8" s="107">
        <v>47857.136425999997</v>
      </c>
      <c r="E8" s="108">
        <v>42.18</v>
      </c>
      <c r="F8" s="108">
        <v>0</v>
      </c>
      <c r="G8" s="108">
        <v>57.33</v>
      </c>
      <c r="H8" s="108">
        <v>0</v>
      </c>
      <c r="I8" s="108">
        <v>0.49000000000000199</v>
      </c>
      <c r="J8" s="109">
        <v>3.47</v>
      </c>
      <c r="K8" s="114">
        <f t="shared" si="0"/>
        <v>8.3464524499150552E-2</v>
      </c>
      <c r="L8" s="114">
        <f t="shared" si="1"/>
        <v>0</v>
      </c>
      <c r="M8" s="114">
        <f t="shared" si="2"/>
        <v>0.11344289211797774</v>
      </c>
      <c r="N8" s="114">
        <f t="shared" si="3"/>
        <v>0</v>
      </c>
      <c r="O8" s="114">
        <f t="shared" si="4"/>
        <v>9.6959736852972821E-4</v>
      </c>
    </row>
    <row r="9" spans="1:42" s="121" customFormat="1" ht="28.5" customHeight="1">
      <c r="A9" s="103"/>
      <c r="B9" s="116">
        <v>3</v>
      </c>
      <c r="C9" s="117" t="s">
        <v>245</v>
      </c>
      <c r="D9" s="118">
        <v>26170.364116000001</v>
      </c>
      <c r="E9" s="119">
        <v>34.43</v>
      </c>
      <c r="F9" s="119">
        <v>0.15</v>
      </c>
      <c r="G9" s="119">
        <v>42.09</v>
      </c>
      <c r="H9" s="119">
        <v>0</v>
      </c>
      <c r="I9" s="119">
        <v>23.329999999999984</v>
      </c>
      <c r="J9" s="120">
        <v>42.79</v>
      </c>
      <c r="K9" s="114">
        <f t="shared" si="0"/>
        <v>3.7255931577491491E-2</v>
      </c>
      <c r="L9" s="114">
        <f t="shared" si="1"/>
        <v>1.6231163917001813E-4</v>
      </c>
      <c r="M9" s="114">
        <f t="shared" si="2"/>
        <v>4.5544645951107084E-2</v>
      </c>
      <c r="N9" s="114">
        <f t="shared" si="3"/>
        <v>0</v>
      </c>
      <c r="O9" s="114">
        <f t="shared" si="4"/>
        <v>2.5244870278910134E-2</v>
      </c>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row>
    <row r="10" spans="1:42" s="103" customFormat="1" ht="28.5" customHeight="1">
      <c r="B10" s="111">
        <v>4</v>
      </c>
      <c r="C10" s="112" t="s">
        <v>291</v>
      </c>
      <c r="D10" s="107">
        <v>88705.865632000001</v>
      </c>
      <c r="E10" s="108">
        <v>34.29</v>
      </c>
      <c r="F10" s="108">
        <v>0</v>
      </c>
      <c r="G10" s="108">
        <v>57.92</v>
      </c>
      <c r="H10" s="108">
        <v>0</v>
      </c>
      <c r="I10" s="108">
        <v>7.7900000000000063</v>
      </c>
      <c r="J10" s="109">
        <v>3.46</v>
      </c>
      <c r="K10" s="114">
        <f t="shared" si="0"/>
        <v>0.12576751006448253</v>
      </c>
      <c r="L10" s="114">
        <f t="shared" si="1"/>
        <v>0</v>
      </c>
      <c r="M10" s="114">
        <f t="shared" si="2"/>
        <v>0.21243669241571386</v>
      </c>
      <c r="N10" s="114">
        <f t="shared" si="3"/>
        <v>0</v>
      </c>
      <c r="O10" s="114">
        <f t="shared" si="4"/>
        <v>2.8571854867375901E-2</v>
      </c>
    </row>
    <row r="11" spans="1:42" s="121" customFormat="1" ht="28.5" customHeight="1">
      <c r="A11" s="114"/>
      <c r="B11" s="116">
        <v>5</v>
      </c>
      <c r="C11" s="117" t="s">
        <v>40</v>
      </c>
      <c r="D11" s="118">
        <v>59149.485552999999</v>
      </c>
      <c r="E11" s="119">
        <v>33.83</v>
      </c>
      <c r="F11" s="119">
        <v>42.89</v>
      </c>
      <c r="G11" s="119">
        <v>21.06</v>
      </c>
      <c r="H11" s="119">
        <v>0.93</v>
      </c>
      <c r="I11" s="119">
        <v>1.2900000000000023</v>
      </c>
      <c r="J11" s="120">
        <v>0</v>
      </c>
      <c r="K11" s="114">
        <f t="shared" si="0"/>
        <v>8.2737350431357146E-2</v>
      </c>
      <c r="L11" s="114">
        <f t="shared" si="1"/>
        <v>0.10489521016851637</v>
      </c>
      <c r="M11" s="114">
        <f t="shared" si="2"/>
        <v>5.1506018329423045E-2</v>
      </c>
      <c r="N11" s="114">
        <f t="shared" si="3"/>
        <v>2.2744822909004482E-3</v>
      </c>
      <c r="O11" s="114">
        <f t="shared" si="4"/>
        <v>3.1549270486683693E-3</v>
      </c>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03"/>
      <c r="AP11" s="103"/>
    </row>
    <row r="12" spans="1:42" s="103" customFormat="1" ht="28.5" customHeight="1">
      <c r="B12" s="111">
        <v>6</v>
      </c>
      <c r="C12" s="112" t="s">
        <v>60</v>
      </c>
      <c r="D12" s="107">
        <v>76431.413214</v>
      </c>
      <c r="E12" s="108">
        <v>32.119999999999997</v>
      </c>
      <c r="F12" s="108">
        <v>0</v>
      </c>
      <c r="G12" s="108">
        <f>2.82+59.93</f>
        <v>62.75</v>
      </c>
      <c r="H12" s="108">
        <v>0</v>
      </c>
      <c r="I12" s="108">
        <v>5.1300000000000026</v>
      </c>
      <c r="J12" s="109">
        <v>6.59</v>
      </c>
      <c r="K12" s="114">
        <f t="shared" si="0"/>
        <v>0.10150701712322881</v>
      </c>
      <c r="L12" s="114">
        <f t="shared" si="1"/>
        <v>0</v>
      </c>
      <c r="M12" s="114">
        <f t="shared" si="2"/>
        <v>0.19830527162150088</v>
      </c>
      <c r="N12" s="114">
        <f t="shared" si="3"/>
        <v>0</v>
      </c>
      <c r="O12" s="114">
        <f t="shared" si="4"/>
        <v>1.6212048500690041E-2</v>
      </c>
    </row>
    <row r="13" spans="1:42" s="121" customFormat="1" ht="28.5" customHeight="1">
      <c r="A13" s="103"/>
      <c r="B13" s="116">
        <v>7</v>
      </c>
      <c r="C13" s="117" t="s">
        <v>69</v>
      </c>
      <c r="D13" s="118">
        <v>52117.347893999999</v>
      </c>
      <c r="E13" s="119">
        <v>30.41</v>
      </c>
      <c r="F13" s="119">
        <v>0</v>
      </c>
      <c r="G13" s="119">
        <v>67.95</v>
      </c>
      <c r="H13" s="119">
        <v>0</v>
      </c>
      <c r="I13" s="123">
        <v>1.6400000000000006</v>
      </c>
      <c r="J13" s="120">
        <v>1.42</v>
      </c>
      <c r="K13" s="114">
        <f t="shared" si="0"/>
        <v>6.5531086288760934E-2</v>
      </c>
      <c r="L13" s="114">
        <f t="shared" si="1"/>
        <v>0</v>
      </c>
      <c r="M13" s="114">
        <f t="shared" si="2"/>
        <v>0.14642674493000021</v>
      </c>
      <c r="N13" s="114">
        <f t="shared" si="3"/>
        <v>0</v>
      </c>
      <c r="O13" s="114">
        <f t="shared" si="4"/>
        <v>3.5340671329683647E-3</v>
      </c>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row>
    <row r="14" spans="1:42" s="103" customFormat="1" ht="28.5" customHeight="1">
      <c r="B14" s="111">
        <v>8</v>
      </c>
      <c r="C14" s="112" t="s">
        <v>248</v>
      </c>
      <c r="D14" s="107">
        <v>55420.922020999998</v>
      </c>
      <c r="E14" s="108">
        <v>22.31</v>
      </c>
      <c r="F14" s="108">
        <v>26.41</v>
      </c>
      <c r="G14" s="108">
        <v>47.91</v>
      </c>
      <c r="H14" s="108">
        <v>0</v>
      </c>
      <c r="I14" s="108">
        <v>3.37</v>
      </c>
      <c r="J14" s="109">
        <v>53.61</v>
      </c>
      <c r="K14" s="114">
        <f t="shared" si="0"/>
        <v>5.1123662188424568E-2</v>
      </c>
      <c r="L14" s="114">
        <f t="shared" si="1"/>
        <v>6.0518866803957558E-2</v>
      </c>
      <c r="M14" s="114">
        <f t="shared" si="2"/>
        <v>0.10978640320248416</v>
      </c>
      <c r="N14" s="114">
        <f t="shared" si="3"/>
        <v>0</v>
      </c>
      <c r="O14" s="114">
        <f t="shared" si="4"/>
        <v>7.7223998913039374E-3</v>
      </c>
    </row>
    <row r="15" spans="1:42" s="121" customFormat="1" ht="28.5" customHeight="1">
      <c r="A15" s="103"/>
      <c r="B15" s="116">
        <v>9</v>
      </c>
      <c r="C15" s="117" t="s">
        <v>220</v>
      </c>
      <c r="D15" s="118">
        <v>236450.89123199999</v>
      </c>
      <c r="E15" s="119">
        <v>19.329999999999998</v>
      </c>
      <c r="F15" s="119">
        <v>0.98</v>
      </c>
      <c r="G15" s="119">
        <f>23.9+54.34</f>
        <v>78.240000000000009</v>
      </c>
      <c r="H15" s="119">
        <v>0</v>
      </c>
      <c r="I15" s="119">
        <v>1.4499999999999957</v>
      </c>
      <c r="J15" s="120">
        <v>2.0499999999999998</v>
      </c>
      <c r="K15" s="114">
        <f t="shared" si="0"/>
        <v>0.18898243861595382</v>
      </c>
      <c r="L15" s="114">
        <f t="shared" si="1"/>
        <v>9.5811065620090407E-3</v>
      </c>
      <c r="M15" s="114">
        <f t="shared" si="2"/>
        <v>0.76492426266488522</v>
      </c>
      <c r="N15" s="114">
        <f t="shared" si="3"/>
        <v>0</v>
      </c>
      <c r="O15" s="114">
        <f t="shared" si="4"/>
        <v>1.4176127056033744E-2</v>
      </c>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row>
    <row r="16" spans="1:42" s="103" customFormat="1" ht="28.5" customHeight="1">
      <c r="B16" s="111">
        <v>10</v>
      </c>
      <c r="C16" s="112" t="s">
        <v>330</v>
      </c>
      <c r="D16" s="107">
        <v>177917.48487700001</v>
      </c>
      <c r="E16" s="108">
        <v>18.53</v>
      </c>
      <c r="F16" s="108">
        <v>79.59</v>
      </c>
      <c r="G16" s="108">
        <v>1.32</v>
      </c>
      <c r="H16" s="108">
        <v>0.01</v>
      </c>
      <c r="I16" s="108">
        <v>0.54999999999999538</v>
      </c>
      <c r="J16" s="109">
        <v>0.85</v>
      </c>
      <c r="K16" s="114">
        <f t="shared" si="0"/>
        <v>0.13631469913145838</v>
      </c>
      <c r="L16" s="114">
        <f t="shared" si="1"/>
        <v>0.58549848374920521</v>
      </c>
      <c r="M16" s="114">
        <f t="shared" si="2"/>
        <v>9.7104912495156546E-3</v>
      </c>
      <c r="N16" s="114">
        <f t="shared" si="3"/>
        <v>7.3564327647845869E-5</v>
      </c>
      <c r="O16" s="114">
        <f t="shared" si="4"/>
        <v>4.0460380206314888E-3</v>
      </c>
    </row>
    <row r="17" spans="1:42" s="121" customFormat="1" ht="28.5" customHeight="1">
      <c r="A17" s="103"/>
      <c r="B17" s="116">
        <v>11</v>
      </c>
      <c r="C17" s="117" t="s">
        <v>57</v>
      </c>
      <c r="D17" s="118">
        <v>79752.874758000005</v>
      </c>
      <c r="E17" s="119">
        <v>14.87</v>
      </c>
      <c r="F17" s="119">
        <v>0</v>
      </c>
      <c r="G17" s="119">
        <v>81.78</v>
      </c>
      <c r="H17" s="119">
        <v>0</v>
      </c>
      <c r="I17" s="119">
        <v>3.3499999999999943</v>
      </c>
      <c r="J17" s="120">
        <v>1.92</v>
      </c>
      <c r="K17" s="114">
        <f t="shared" si="0"/>
        <v>4.90349745807152E-2</v>
      </c>
      <c r="L17" s="114">
        <f t="shared" si="1"/>
        <v>0</v>
      </c>
      <c r="M17" s="114">
        <f t="shared" si="2"/>
        <v>0.26967587230738993</v>
      </c>
      <c r="N17" s="114">
        <f t="shared" si="3"/>
        <v>0</v>
      </c>
      <c r="O17" s="114">
        <f t="shared" si="4"/>
        <v>1.1046883984222974E-2</v>
      </c>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row>
    <row r="18" spans="1:42" s="103" customFormat="1" ht="28.5" customHeight="1">
      <c r="B18" s="111">
        <v>12</v>
      </c>
      <c r="C18" s="112" t="s">
        <v>31</v>
      </c>
      <c r="D18" s="107">
        <v>170062.22731799999</v>
      </c>
      <c r="E18" s="108">
        <v>13.41</v>
      </c>
      <c r="F18" s="108">
        <v>74.260000000000005</v>
      </c>
      <c r="G18" s="108">
        <v>11.73</v>
      </c>
      <c r="H18" s="108">
        <v>0</v>
      </c>
      <c r="I18" s="108">
        <v>0.59999999999999787</v>
      </c>
      <c r="J18" s="109">
        <v>0.94</v>
      </c>
      <c r="K18" s="114">
        <f t="shared" si="0"/>
        <v>9.4294265095270557E-2</v>
      </c>
      <c r="L18" s="114">
        <f t="shared" si="1"/>
        <v>0.52216943519573389</v>
      </c>
      <c r="M18" s="114">
        <f t="shared" si="2"/>
        <v>8.2481113315997293E-2</v>
      </c>
      <c r="N18" s="114">
        <f t="shared" si="3"/>
        <v>0</v>
      </c>
      <c r="O18" s="114">
        <f t="shared" si="4"/>
        <v>4.2189827783118659E-3</v>
      </c>
    </row>
    <row r="19" spans="1:42" s="121" customFormat="1" ht="28.5" customHeight="1">
      <c r="A19" s="103"/>
      <c r="B19" s="116">
        <v>13</v>
      </c>
      <c r="C19" s="117" t="s">
        <v>331</v>
      </c>
      <c r="D19" s="118">
        <v>619503.19285899994</v>
      </c>
      <c r="E19" s="119">
        <v>12.44</v>
      </c>
      <c r="F19" s="119">
        <v>28.67</v>
      </c>
      <c r="G19" s="119">
        <v>57.58</v>
      </c>
      <c r="H19" s="119">
        <v>0.01</v>
      </c>
      <c r="I19" s="119">
        <v>1.3000000000000023</v>
      </c>
      <c r="J19" s="120">
        <v>1.4</v>
      </c>
      <c r="K19" s="114">
        <f t="shared" si="0"/>
        <v>0.31864900657178957</v>
      </c>
      <c r="L19" s="114">
        <f t="shared" si="1"/>
        <v>0.73437837768594916</v>
      </c>
      <c r="M19" s="114">
        <f t="shared" si="2"/>
        <v>1.474904324630518</v>
      </c>
      <c r="N19" s="114">
        <f t="shared" si="3"/>
        <v>2.5614871910915562E-4</v>
      </c>
      <c r="O19" s="114">
        <f t="shared" si="4"/>
        <v>3.3299333484190285E-2</v>
      </c>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row>
    <row r="20" spans="1:42" s="103" customFormat="1" ht="28.5" customHeight="1">
      <c r="B20" s="111">
        <v>14</v>
      </c>
      <c r="C20" s="112" t="s">
        <v>29</v>
      </c>
      <c r="D20" s="107">
        <v>529576.55722399999</v>
      </c>
      <c r="E20" s="108">
        <v>11.65</v>
      </c>
      <c r="F20" s="108">
        <v>62.55</v>
      </c>
      <c r="G20" s="108">
        <v>25.520000000000003</v>
      </c>
      <c r="H20" s="108">
        <v>0.01</v>
      </c>
      <c r="I20" s="108">
        <v>0.26999999999999402</v>
      </c>
      <c r="J20" s="109">
        <v>0.23</v>
      </c>
      <c r="K20" s="114">
        <f t="shared" si="0"/>
        <v>0.255095804989103</v>
      </c>
      <c r="L20" s="114">
        <f t="shared" si="1"/>
        <v>1.3696345581174585</v>
      </c>
      <c r="M20" s="114">
        <f t="shared" si="2"/>
        <v>0.55880214105767456</v>
      </c>
      <c r="N20" s="114">
        <f t="shared" si="3"/>
        <v>2.1896635621382235E-4</v>
      </c>
      <c r="O20" s="114">
        <f t="shared" si="4"/>
        <v>5.9120916177730718E-3</v>
      </c>
    </row>
    <row r="21" spans="1:42" s="121" customFormat="1" ht="28.5" customHeight="1">
      <c r="A21" s="103"/>
      <c r="B21" s="116">
        <v>15</v>
      </c>
      <c r="C21" s="117" t="s">
        <v>55</v>
      </c>
      <c r="D21" s="118">
        <v>778488.72532099998</v>
      </c>
      <c r="E21" s="119">
        <v>8.6</v>
      </c>
      <c r="F21" s="119">
        <v>35.159999999999997</v>
      </c>
      <c r="G21" s="119">
        <v>56.04</v>
      </c>
      <c r="H21" s="119">
        <v>0</v>
      </c>
      <c r="I21" s="119">
        <v>0.20000000000000995</v>
      </c>
      <c r="J21" s="120">
        <v>0.63</v>
      </c>
      <c r="K21" s="114">
        <f t="shared" si="0"/>
        <v>0.27682124520455886</v>
      </c>
      <c r="L21" s="114">
        <f t="shared" si="1"/>
        <v>1.1317482536502661</v>
      </c>
      <c r="M21" s="114">
        <f t="shared" si="2"/>
        <v>1.8038444861934275</v>
      </c>
      <c r="N21" s="114">
        <f t="shared" si="3"/>
        <v>0</v>
      </c>
      <c r="O21" s="114">
        <f t="shared" si="4"/>
        <v>6.437703376850526E-3</v>
      </c>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row>
    <row r="22" spans="1:42" s="103" customFormat="1" ht="28.5" customHeight="1">
      <c r="B22" s="111">
        <v>16</v>
      </c>
      <c r="C22" s="112" t="s">
        <v>45</v>
      </c>
      <c r="D22" s="107">
        <v>45613.009430999999</v>
      </c>
      <c r="E22" s="108">
        <v>8.44</v>
      </c>
      <c r="F22" s="108">
        <v>90.18</v>
      </c>
      <c r="G22" s="108">
        <v>1.22</v>
      </c>
      <c r="H22" s="108">
        <v>0</v>
      </c>
      <c r="I22" s="108">
        <v>0.15999999999999548</v>
      </c>
      <c r="J22" s="109">
        <v>0.27</v>
      </c>
      <c r="K22" s="114">
        <f t="shared" si="0"/>
        <v>1.5917681586503814E-2</v>
      </c>
      <c r="L22" s="114">
        <f t="shared" si="1"/>
        <v>0.17007778737807039</v>
      </c>
      <c r="M22" s="114">
        <f t="shared" si="2"/>
        <v>2.3008971013666652E-3</v>
      </c>
      <c r="N22" s="114">
        <f t="shared" si="3"/>
        <v>0</v>
      </c>
      <c r="O22" s="114">
        <f t="shared" si="4"/>
        <v>3.0175699690053774E-4</v>
      </c>
    </row>
    <row r="23" spans="1:42" s="121" customFormat="1" ht="28.5" customHeight="1">
      <c r="A23" s="103"/>
      <c r="B23" s="116">
        <v>17</v>
      </c>
      <c r="C23" s="117" t="s">
        <v>47</v>
      </c>
      <c r="D23" s="118">
        <v>229069.42040999999</v>
      </c>
      <c r="E23" s="119">
        <v>6.68</v>
      </c>
      <c r="F23" s="119">
        <v>56.86</v>
      </c>
      <c r="G23" s="119">
        <v>35.31</v>
      </c>
      <c r="H23" s="119">
        <v>0.02</v>
      </c>
      <c r="I23" s="119">
        <v>1.1299999999999915</v>
      </c>
      <c r="J23" s="120">
        <v>0.71</v>
      </c>
      <c r="K23" s="114">
        <f t="shared" si="0"/>
        <v>6.326918190797208E-2</v>
      </c>
      <c r="L23" s="114">
        <f t="shared" si="1"/>
        <v>0.53854576097115148</v>
      </c>
      <c r="M23" s="114">
        <f t="shared" si="2"/>
        <v>0.3344363492770201</v>
      </c>
      <c r="N23" s="114">
        <f t="shared" si="3"/>
        <v>1.8942868834722178E-4</v>
      </c>
      <c r="O23" s="114">
        <f t="shared" si="4"/>
        <v>1.070272089161795E-2</v>
      </c>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row>
    <row r="24" spans="1:42" s="103" customFormat="1" ht="28.5" customHeight="1">
      <c r="B24" s="111">
        <v>18</v>
      </c>
      <c r="C24" s="112" t="s">
        <v>33</v>
      </c>
      <c r="D24" s="107">
        <v>13634820.383746</v>
      </c>
      <c r="E24" s="108">
        <v>6.28</v>
      </c>
      <c r="F24" s="108">
        <v>12.38</v>
      </c>
      <c r="G24" s="108">
        <v>79.5</v>
      </c>
      <c r="H24" s="108">
        <v>0.19</v>
      </c>
      <c r="I24" s="108">
        <v>1.6500000000000035</v>
      </c>
      <c r="J24" s="109">
        <v>2.54</v>
      </c>
      <c r="K24" s="114">
        <f t="shared" si="0"/>
        <v>3.5404437958908268</v>
      </c>
      <c r="L24" s="114">
        <f t="shared" si="1"/>
        <v>6.9794099033643997</v>
      </c>
      <c r="M24" s="114">
        <f t="shared" si="2"/>
        <v>44.819312384286739</v>
      </c>
      <c r="N24" s="114">
        <f t="shared" si="3"/>
        <v>0.10711533777376704</v>
      </c>
      <c r="O24" s="114">
        <f t="shared" si="4"/>
        <v>0.93021214382482098</v>
      </c>
    </row>
    <row r="25" spans="1:42" s="121" customFormat="1" ht="28.5" customHeight="1">
      <c r="A25" s="103"/>
      <c r="B25" s="116">
        <v>19</v>
      </c>
      <c r="C25" s="117" t="s">
        <v>49</v>
      </c>
      <c r="D25" s="118">
        <v>249291.80344600001</v>
      </c>
      <c r="E25" s="119">
        <v>4.93</v>
      </c>
      <c r="F25" s="119">
        <v>36.14</v>
      </c>
      <c r="G25" s="119">
        <v>57.570000000000007</v>
      </c>
      <c r="H25" s="119">
        <v>0.02</v>
      </c>
      <c r="I25" s="119">
        <v>1.3399999999999852</v>
      </c>
      <c r="J25" s="120">
        <v>0.41</v>
      </c>
      <c r="K25" s="114">
        <f t="shared" si="0"/>
        <v>5.0816360590989755E-2</v>
      </c>
      <c r="L25" s="114">
        <f t="shared" si="1"/>
        <v>0.37251587662441582</v>
      </c>
      <c r="M25" s="114">
        <f t="shared" si="2"/>
        <v>0.59340727773291702</v>
      </c>
      <c r="N25" s="114">
        <f t="shared" si="3"/>
        <v>2.0615156426365014E-4</v>
      </c>
      <c r="O25" s="114">
        <f t="shared" si="4"/>
        <v>1.3812154805664407E-2</v>
      </c>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row>
    <row r="26" spans="1:42" s="103" customFormat="1" ht="28.5" customHeight="1">
      <c r="B26" s="111">
        <v>20</v>
      </c>
      <c r="C26" s="112" t="s">
        <v>53</v>
      </c>
      <c r="D26" s="107">
        <v>177031.56151999999</v>
      </c>
      <c r="E26" s="108">
        <v>3.9</v>
      </c>
      <c r="F26" s="108">
        <v>16.38</v>
      </c>
      <c r="G26" s="108">
        <v>78.42</v>
      </c>
      <c r="H26" s="108">
        <v>0.03</v>
      </c>
      <c r="I26" s="108">
        <v>1.2699999999999971</v>
      </c>
      <c r="J26" s="109">
        <v>0.97</v>
      </c>
      <c r="K26" s="114">
        <f t="shared" si="0"/>
        <v>2.8547228193010157E-2</v>
      </c>
      <c r="L26" s="114">
        <f t="shared" si="1"/>
        <v>0.11989835841064267</v>
      </c>
      <c r="M26" s="114">
        <f t="shared" si="2"/>
        <v>0.57401888074252738</v>
      </c>
      <c r="N26" s="114">
        <f t="shared" si="3"/>
        <v>2.1959406302315509E-4</v>
      </c>
      <c r="O26" s="114">
        <f t="shared" si="4"/>
        <v>9.2961486679802099E-3</v>
      </c>
    </row>
    <row r="27" spans="1:42" s="121" customFormat="1" ht="28.5" customHeight="1">
      <c r="A27" s="103"/>
      <c r="B27" s="116">
        <v>21</v>
      </c>
      <c r="C27" s="122" t="s">
        <v>26</v>
      </c>
      <c r="D27" s="118">
        <v>479241.921462</v>
      </c>
      <c r="E27" s="119">
        <v>2.2799999999999998</v>
      </c>
      <c r="F27" s="119">
        <v>37.44</v>
      </c>
      <c r="G27" s="119">
        <v>59.71</v>
      </c>
      <c r="H27" s="119">
        <v>0</v>
      </c>
      <c r="I27" s="119">
        <v>0.57000000000000028</v>
      </c>
      <c r="J27" s="120">
        <v>0.71</v>
      </c>
      <c r="K27" s="114">
        <f t="shared" si="0"/>
        <v>4.5179174068721684E-2</v>
      </c>
      <c r="L27" s="114">
        <f t="shared" si="1"/>
        <v>0.74188959523374554</v>
      </c>
      <c r="M27" s="114">
        <f t="shared" si="2"/>
        <v>1.183179159492707</v>
      </c>
      <c r="N27" s="114">
        <f t="shared" si="3"/>
        <v>0</v>
      </c>
      <c r="O27" s="114">
        <f t="shared" si="4"/>
        <v>1.129479351718043E-2</v>
      </c>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row>
    <row r="28" spans="1:42" s="103" customFormat="1" ht="28.5" customHeight="1">
      <c r="B28" s="111">
        <v>22</v>
      </c>
      <c r="C28" s="112" t="s">
        <v>51</v>
      </c>
      <c r="D28" s="107">
        <v>132467.23064600001</v>
      </c>
      <c r="E28" s="108">
        <v>0.56000000000000005</v>
      </c>
      <c r="F28" s="108">
        <v>51.52</v>
      </c>
      <c r="G28" s="108">
        <v>46.74</v>
      </c>
      <c r="H28" s="108">
        <v>0</v>
      </c>
      <c r="I28" s="108">
        <v>1.1799999999999926</v>
      </c>
      <c r="J28" s="109">
        <v>0</v>
      </c>
      <c r="K28" s="114">
        <f t="shared" si="0"/>
        <v>3.0672213853326141E-3</v>
      </c>
      <c r="L28" s="114">
        <f t="shared" si="1"/>
        <v>0.28218436745060049</v>
      </c>
      <c r="M28" s="114">
        <f t="shared" si="2"/>
        <v>0.25600344205436854</v>
      </c>
      <c r="N28" s="114">
        <f t="shared" si="3"/>
        <v>0</v>
      </c>
      <c r="O28" s="114">
        <f t="shared" si="4"/>
        <v>6.4630736333793955E-3</v>
      </c>
    </row>
    <row r="29" spans="1:42" s="121" customFormat="1" ht="28.5" customHeight="1">
      <c r="A29" s="103"/>
      <c r="B29" s="116">
        <v>23</v>
      </c>
      <c r="C29" s="117" t="s">
        <v>36</v>
      </c>
      <c r="D29" s="118">
        <v>709424.163604</v>
      </c>
      <c r="E29" s="119">
        <v>0.16</v>
      </c>
      <c r="F29" s="119">
        <v>30.39</v>
      </c>
      <c r="G29" s="119">
        <v>68.94</v>
      </c>
      <c r="H29" s="119">
        <v>0</v>
      </c>
      <c r="I29" s="119">
        <v>0.51000000000000512</v>
      </c>
      <c r="J29" s="120">
        <v>0.51</v>
      </c>
      <c r="K29" s="114">
        <f t="shared" si="0"/>
        <v>4.6932598354787304E-3</v>
      </c>
      <c r="L29" s="114">
        <f t="shared" si="1"/>
        <v>0.89142604000124137</v>
      </c>
      <c r="M29" s="114">
        <f t="shared" si="2"/>
        <v>2.0222083316118979</v>
      </c>
      <c r="N29" s="114">
        <f t="shared" si="3"/>
        <v>0</v>
      </c>
      <c r="O29" s="114">
        <f t="shared" si="4"/>
        <v>1.4959765725588605E-2</v>
      </c>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row>
    <row r="30" spans="1:42" s="103" customFormat="1" ht="28.5" customHeight="1">
      <c r="B30" s="111">
        <v>24</v>
      </c>
      <c r="C30" s="113" t="s">
        <v>222</v>
      </c>
      <c r="D30" s="107">
        <v>2009693.9582509999</v>
      </c>
      <c r="E30" s="108">
        <v>0.11</v>
      </c>
      <c r="F30" s="108">
        <v>30.42</v>
      </c>
      <c r="G30" s="108">
        <v>68.87</v>
      </c>
      <c r="H30" s="108">
        <v>0</v>
      </c>
      <c r="I30" s="108">
        <v>0.59999999999999432</v>
      </c>
      <c r="J30" s="109">
        <v>0.63</v>
      </c>
      <c r="K30" s="114">
        <f t="shared" si="0"/>
        <v>9.1405273298893908E-3</v>
      </c>
      <c r="L30" s="114">
        <f t="shared" si="1"/>
        <v>2.5277712852294116</v>
      </c>
      <c r="M30" s="114">
        <f t="shared" si="2"/>
        <v>5.7228010655407493</v>
      </c>
      <c r="N30" s="114">
        <f t="shared" si="3"/>
        <v>0</v>
      </c>
      <c r="O30" s="114">
        <f t="shared" si="4"/>
        <v>4.9857421799396201E-2</v>
      </c>
    </row>
    <row r="31" spans="1:42" s="121" customFormat="1" ht="28.5" customHeight="1">
      <c r="A31" s="103"/>
      <c r="B31" s="116">
        <v>25</v>
      </c>
      <c r="C31" s="208" t="s">
        <v>18</v>
      </c>
      <c r="D31" s="118">
        <v>3109702.460744</v>
      </c>
      <c r="E31" s="119">
        <v>0.09</v>
      </c>
      <c r="F31" s="119">
        <v>30.54</v>
      </c>
      <c r="G31" s="119">
        <v>68.430000000000007</v>
      </c>
      <c r="H31" s="119">
        <v>0</v>
      </c>
      <c r="I31" s="119">
        <v>0.93999999999999773</v>
      </c>
      <c r="J31" s="120">
        <v>1.1000000000000001</v>
      </c>
      <c r="K31" s="114">
        <f t="shared" si="0"/>
        <v>1.1572041600119955E-2</v>
      </c>
      <c r="L31" s="114">
        <f t="shared" si="1"/>
        <v>3.9267794496407054</v>
      </c>
      <c r="M31" s="114">
        <f t="shared" si="2"/>
        <v>8.7986089632912066</v>
      </c>
      <c r="N31" s="114">
        <f t="shared" si="3"/>
        <v>0</v>
      </c>
      <c r="O31" s="114">
        <f t="shared" si="4"/>
        <v>0.12086354560125259</v>
      </c>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row>
    <row r="32" spans="1:42" s="103" customFormat="1" ht="28.5" customHeight="1">
      <c r="B32" s="111">
        <v>26</v>
      </c>
      <c r="C32" s="113" t="s">
        <v>43</v>
      </c>
      <c r="D32" s="107">
        <v>20924.934550000002</v>
      </c>
      <c r="E32" s="108">
        <v>0</v>
      </c>
      <c r="F32" s="108">
        <v>33.56</v>
      </c>
      <c r="G32" s="108">
        <v>64.459999999999994</v>
      </c>
      <c r="H32" s="108">
        <v>0.24</v>
      </c>
      <c r="I32" s="108">
        <v>1.740000000000004</v>
      </c>
      <c r="J32" s="109">
        <v>0.92</v>
      </c>
      <c r="K32" s="114">
        <f t="shared" si="0"/>
        <v>0</v>
      </c>
      <c r="L32" s="114">
        <f t="shared" si="1"/>
        <v>2.9035860411317938E-2</v>
      </c>
      <c r="M32" s="114">
        <f t="shared" si="2"/>
        <v>5.5770308763812691E-2</v>
      </c>
      <c r="N32" s="114">
        <f t="shared" si="3"/>
        <v>2.0764620079607581E-4</v>
      </c>
      <c r="O32" s="114">
        <f t="shared" si="4"/>
        <v>1.5054349557715532E-3</v>
      </c>
    </row>
    <row r="33" spans="1:42" s="121" customFormat="1" ht="28.5" customHeight="1">
      <c r="A33" s="103"/>
      <c r="B33" s="116">
        <v>27</v>
      </c>
      <c r="C33" s="122" t="s">
        <v>63</v>
      </c>
      <c r="D33" s="118">
        <v>18523.684000000001</v>
      </c>
      <c r="E33" s="119">
        <v>0</v>
      </c>
      <c r="F33" s="119">
        <v>29.78</v>
      </c>
      <c r="G33" s="119">
        <v>69.22</v>
      </c>
      <c r="H33" s="119">
        <v>0</v>
      </c>
      <c r="I33" s="119">
        <v>1</v>
      </c>
      <c r="J33" s="120">
        <v>1.21</v>
      </c>
      <c r="K33" s="114">
        <f t="shared" si="0"/>
        <v>0</v>
      </c>
      <c r="L33" s="114">
        <f t="shared" si="1"/>
        <v>2.2808708587413348E-2</v>
      </c>
      <c r="M33" s="114">
        <f t="shared" si="2"/>
        <v>5.3016078187399333E-2</v>
      </c>
      <c r="N33" s="114">
        <f t="shared" si="3"/>
        <v>0</v>
      </c>
      <c r="O33" s="114">
        <f t="shared" si="4"/>
        <v>7.6590693711931998E-4</v>
      </c>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row>
    <row r="34" spans="1:42" s="103" customFormat="1" ht="28.5" customHeight="1">
      <c r="B34" s="111">
        <v>28</v>
      </c>
      <c r="C34" s="113" t="s">
        <v>292</v>
      </c>
      <c r="D34" s="107">
        <v>5006.119976</v>
      </c>
      <c r="E34" s="108">
        <v>0</v>
      </c>
      <c r="F34" s="108">
        <v>40.42</v>
      </c>
      <c r="G34" s="108">
        <v>57.24</v>
      </c>
      <c r="H34" s="108">
        <v>0</v>
      </c>
      <c r="I34" s="108">
        <v>2.3399999999999963</v>
      </c>
      <c r="J34" s="109">
        <v>2.69</v>
      </c>
      <c r="K34" s="114">
        <f t="shared" si="0"/>
        <v>0</v>
      </c>
      <c r="L34" s="114">
        <f t="shared" si="1"/>
        <v>8.3665459826577446E-3</v>
      </c>
      <c r="M34" s="114">
        <f t="shared" si="2"/>
        <v>1.1848122019973512E-2</v>
      </c>
      <c r="N34" s="114">
        <f t="shared" si="3"/>
        <v>0</v>
      </c>
      <c r="O34" s="114">
        <f t="shared" si="4"/>
        <v>4.8435718949577171E-4</v>
      </c>
    </row>
    <row r="35" spans="1:42" s="184" customFormat="1" ht="28.5" customHeight="1">
      <c r="A35" s="167"/>
      <c r="B35" s="320" t="s">
        <v>332</v>
      </c>
      <c r="C35" s="321"/>
      <c r="D35" s="181">
        <v>24185293.411325</v>
      </c>
      <c r="E35" s="182">
        <v>6.3616561521596022</v>
      </c>
      <c r="F35" s="182">
        <v>21.129296142858038</v>
      </c>
      <c r="G35" s="182">
        <v>71.03120033878082</v>
      </c>
      <c r="H35" s="183">
        <v>0.11076131998406842</v>
      </c>
      <c r="I35" s="183">
        <v>1.3678486951829529</v>
      </c>
      <c r="J35" s="186"/>
      <c r="K35" s="167">
        <f>SUM(K7:K34)</f>
        <v>6.3616561521596022</v>
      </c>
      <c r="L35" s="167">
        <f>SUM(L7:L34)</f>
        <v>21.129296142858038</v>
      </c>
      <c r="M35" s="167">
        <f>SUM(M7:M34)</f>
        <v>71.03120033878082</v>
      </c>
      <c r="N35" s="167">
        <f>SUM(N7:N34)</f>
        <v>0.11076131998406842</v>
      </c>
      <c r="O35" s="167">
        <f>SUM(O7:O34)</f>
        <v>1.3678486951829529</v>
      </c>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row>
    <row r="36" spans="1:42" s="121" customFormat="1" ht="28.5" customHeight="1">
      <c r="A36" s="103"/>
      <c r="B36" s="116">
        <v>29</v>
      </c>
      <c r="C36" s="117" t="s">
        <v>75</v>
      </c>
      <c r="D36" s="118">
        <v>19032.296193999999</v>
      </c>
      <c r="E36" s="119">
        <v>65.02</v>
      </c>
      <c r="F36" s="119">
        <v>8.65</v>
      </c>
      <c r="G36" s="119">
        <v>20.97</v>
      </c>
      <c r="H36" s="119">
        <v>0</v>
      </c>
      <c r="I36" s="123">
        <v>5.3600000000000065</v>
      </c>
      <c r="J36" s="120">
        <v>5.33</v>
      </c>
      <c r="K36" s="103">
        <f t="shared" ref="K36:K44" si="5">E36*D36/$D$45</f>
        <v>6.2808388845726135</v>
      </c>
      <c r="L36" s="103">
        <f t="shared" ref="L36:L44" si="6">F36*D36/$D$45</f>
        <v>0.83557761229703353</v>
      </c>
      <c r="M36" s="103">
        <f t="shared" ref="M36:M44" si="7">G36*D36/$D$45</f>
        <v>2.0256719687709581</v>
      </c>
      <c r="N36" s="103">
        <f t="shared" ref="N36:N44" si="8">H36*D36/$D$45</f>
        <v>0</v>
      </c>
      <c r="O36" s="103">
        <f t="shared" ref="O36:O44" si="9">I36*D36/$D$45</f>
        <v>0.51776832392047456</v>
      </c>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row>
    <row r="37" spans="1:42" s="103" customFormat="1" ht="28.5" customHeight="1">
      <c r="B37" s="111">
        <v>30</v>
      </c>
      <c r="C37" s="112" t="s">
        <v>296</v>
      </c>
      <c r="D37" s="107">
        <v>5401.9276390000005</v>
      </c>
      <c r="E37" s="108">
        <v>60.75</v>
      </c>
      <c r="F37" s="108">
        <v>0</v>
      </c>
      <c r="G37" s="108">
        <v>34.47</v>
      </c>
      <c r="H37" s="108">
        <v>0</v>
      </c>
      <c r="I37" s="108">
        <v>4.7800000000000011</v>
      </c>
      <c r="J37" s="109">
        <v>7.92</v>
      </c>
      <c r="K37" s="103">
        <f t="shared" si="5"/>
        <v>1.6656146983217461</v>
      </c>
      <c r="L37" s="103">
        <f t="shared" si="6"/>
        <v>0</v>
      </c>
      <c r="M37" s="103">
        <f t="shared" si="7"/>
        <v>0.94508211771441286</v>
      </c>
      <c r="N37" s="103">
        <f t="shared" si="8"/>
        <v>0</v>
      </c>
      <c r="O37" s="103">
        <f t="shared" si="9"/>
        <v>0.13105577379387567</v>
      </c>
    </row>
    <row r="38" spans="1:42" s="121" customFormat="1" ht="28.5" customHeight="1">
      <c r="A38" s="103"/>
      <c r="B38" s="116">
        <v>31</v>
      </c>
      <c r="C38" s="117" t="s">
        <v>225</v>
      </c>
      <c r="D38" s="118">
        <v>9791.9264939999994</v>
      </c>
      <c r="E38" s="119">
        <v>52.21</v>
      </c>
      <c r="F38" s="119">
        <v>29.64</v>
      </c>
      <c r="G38" s="119">
        <f>13.33+2.43</f>
        <v>15.76</v>
      </c>
      <c r="H38" s="119">
        <v>0</v>
      </c>
      <c r="I38" s="123">
        <v>2.3899999999999983</v>
      </c>
      <c r="J38" s="120">
        <v>1.83</v>
      </c>
      <c r="K38" s="103">
        <f t="shared" si="5"/>
        <v>2.5947847562963342</v>
      </c>
      <c r="L38" s="103">
        <f t="shared" si="6"/>
        <v>1.4730783408661816</v>
      </c>
      <c r="M38" s="103">
        <f t="shared" si="7"/>
        <v>0.78325622982628262</v>
      </c>
      <c r="N38" s="103">
        <f t="shared" si="8"/>
        <v>0</v>
      </c>
      <c r="O38" s="103">
        <f t="shared" si="9"/>
        <v>0.11878060845715827</v>
      </c>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row>
    <row r="39" spans="1:42" s="103" customFormat="1" ht="28.5" customHeight="1">
      <c r="B39" s="111">
        <v>32</v>
      </c>
      <c r="C39" s="113" t="s">
        <v>298</v>
      </c>
      <c r="D39" s="107">
        <v>6055.8477119999998</v>
      </c>
      <c r="E39" s="108">
        <v>51.22</v>
      </c>
      <c r="F39" s="108">
        <v>37.950000000000003</v>
      </c>
      <c r="G39" s="108">
        <v>0</v>
      </c>
      <c r="H39" s="108">
        <v>3.6</v>
      </c>
      <c r="I39" s="108">
        <v>7.2299999999999986</v>
      </c>
      <c r="J39" s="109">
        <v>2.93</v>
      </c>
      <c r="K39" s="103">
        <f t="shared" si="5"/>
        <v>1.574323649506711</v>
      </c>
      <c r="L39" s="103">
        <f t="shared" si="6"/>
        <v>1.1664502635450933</v>
      </c>
      <c r="M39" s="103">
        <f t="shared" si="7"/>
        <v>0</v>
      </c>
      <c r="N39" s="103">
        <f t="shared" si="8"/>
        <v>0.11065140839953455</v>
      </c>
      <c r="O39" s="103">
        <f t="shared" si="9"/>
        <v>0.22222491186906515</v>
      </c>
    </row>
    <row r="40" spans="1:42" s="121" customFormat="1" ht="28.5" customHeight="1">
      <c r="A40" s="103"/>
      <c r="B40" s="116">
        <v>33</v>
      </c>
      <c r="C40" s="122" t="s">
        <v>77</v>
      </c>
      <c r="D40" s="118">
        <v>9638.9960279999996</v>
      </c>
      <c r="E40" s="119">
        <v>50.43</v>
      </c>
      <c r="F40" s="119">
        <v>0</v>
      </c>
      <c r="G40" s="119">
        <v>44.09</v>
      </c>
      <c r="H40" s="119">
        <v>0</v>
      </c>
      <c r="I40" s="123">
        <v>5.4799999999999969</v>
      </c>
      <c r="J40" s="120">
        <v>6.87</v>
      </c>
      <c r="K40" s="103">
        <f t="shared" si="5"/>
        <v>2.4671767828459554</v>
      </c>
      <c r="L40" s="103">
        <f t="shared" si="6"/>
        <v>0</v>
      </c>
      <c r="M40" s="103">
        <f t="shared" si="7"/>
        <v>2.1570062335054172</v>
      </c>
      <c r="N40" s="103">
        <f t="shared" si="8"/>
        <v>0</v>
      </c>
      <c r="O40" s="103">
        <f t="shared" si="9"/>
        <v>0.26809694170128551</v>
      </c>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row>
    <row r="41" spans="1:42" s="103" customFormat="1" ht="28.5" customHeight="1">
      <c r="B41" s="111">
        <v>34</v>
      </c>
      <c r="C41" s="113" t="s">
        <v>236</v>
      </c>
      <c r="D41" s="107">
        <v>16879.763042999999</v>
      </c>
      <c r="E41" s="108">
        <v>49.29</v>
      </c>
      <c r="F41" s="108">
        <v>47.47</v>
      </c>
      <c r="G41" s="108">
        <v>0</v>
      </c>
      <c r="H41" s="108">
        <v>1.37</v>
      </c>
      <c r="I41" s="110">
        <v>1.8700000000000019</v>
      </c>
      <c r="J41" s="109">
        <v>1.64</v>
      </c>
      <c r="K41" s="103">
        <f t="shared" si="5"/>
        <v>4.2228403622189559</v>
      </c>
      <c r="L41" s="103">
        <f t="shared" si="6"/>
        <v>4.0669148304835439</v>
      </c>
      <c r="M41" s="103">
        <f t="shared" si="7"/>
        <v>0</v>
      </c>
      <c r="N41" s="103">
        <f t="shared" si="8"/>
        <v>0.11737251564698661</v>
      </c>
      <c r="O41" s="103">
        <f t="shared" si="9"/>
        <v>0.16020920018968263</v>
      </c>
    </row>
    <row r="42" spans="1:42" s="121" customFormat="1" ht="28.5" customHeight="1">
      <c r="A42" s="103"/>
      <c r="B42" s="116">
        <v>35</v>
      </c>
      <c r="C42" s="117" t="s">
        <v>334</v>
      </c>
      <c r="D42" s="118">
        <v>37439.257080000003</v>
      </c>
      <c r="E42" s="119">
        <v>43.38</v>
      </c>
      <c r="F42" s="119">
        <v>28.13</v>
      </c>
      <c r="G42" s="119">
        <f>8.04+18.67</f>
        <v>26.71</v>
      </c>
      <c r="H42" s="119">
        <v>0</v>
      </c>
      <c r="I42" s="119">
        <v>1.7799999999999976</v>
      </c>
      <c r="J42" s="120">
        <v>1.54</v>
      </c>
      <c r="K42" s="103">
        <f t="shared" si="5"/>
        <v>8.2432082186213425</v>
      </c>
      <c r="L42" s="103">
        <f t="shared" si="6"/>
        <v>5.3453537849197419</v>
      </c>
      <c r="M42" s="103">
        <f t="shared" si="7"/>
        <v>5.0755207819127728</v>
      </c>
      <c r="N42" s="103">
        <f t="shared" si="8"/>
        <v>0</v>
      </c>
      <c r="O42" s="103">
        <f t="shared" si="9"/>
        <v>0.33824136996648152</v>
      </c>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row>
    <row r="43" spans="1:42" s="103" customFormat="1" ht="28.5" customHeight="1">
      <c r="B43" s="111">
        <v>36</v>
      </c>
      <c r="C43" s="113" t="s">
        <v>333</v>
      </c>
      <c r="D43" s="107">
        <v>86231</v>
      </c>
      <c r="E43" s="108">
        <v>40.19</v>
      </c>
      <c r="F43" s="108">
        <v>0</v>
      </c>
      <c r="G43" s="108">
        <v>56.8</v>
      </c>
      <c r="H43" s="108">
        <v>0</v>
      </c>
      <c r="I43" s="110">
        <v>3.0100000000000051</v>
      </c>
      <c r="J43" s="109">
        <v>6.43</v>
      </c>
      <c r="K43" s="103">
        <f t="shared" si="5"/>
        <v>17.589801105783263</v>
      </c>
      <c r="L43" s="103">
        <f t="shared" si="6"/>
        <v>0</v>
      </c>
      <c r="M43" s="103">
        <f t="shared" si="7"/>
        <v>24.859435252761617</v>
      </c>
      <c r="N43" s="103">
        <f t="shared" si="8"/>
        <v>0</v>
      </c>
      <c r="O43" s="103">
        <f t="shared" si="9"/>
        <v>1.3173750019509261</v>
      </c>
    </row>
    <row r="44" spans="1:42" s="121" customFormat="1" ht="28.5" customHeight="1">
      <c r="A44" s="103"/>
      <c r="B44" s="116">
        <v>37</v>
      </c>
      <c r="C44" s="122" t="s">
        <v>241</v>
      </c>
      <c r="D44" s="118">
        <v>6553.6064500000002</v>
      </c>
      <c r="E44" s="119">
        <v>32.869999999999997</v>
      </c>
      <c r="F44" s="119">
        <v>0</v>
      </c>
      <c r="G44" s="119">
        <f>61.9+2.47</f>
        <v>64.37</v>
      </c>
      <c r="H44" s="119">
        <v>0</v>
      </c>
      <c r="I44" s="123">
        <v>2.7599999999999967</v>
      </c>
      <c r="J44" s="120">
        <v>0.42</v>
      </c>
      <c r="K44" s="103">
        <f t="shared" si="5"/>
        <v>1.0933508883902705</v>
      </c>
      <c r="L44" s="103">
        <f t="shared" si="6"/>
        <v>0</v>
      </c>
      <c r="M44" s="103">
        <f t="shared" si="7"/>
        <v>2.1411316302306576</v>
      </c>
      <c r="N44" s="103">
        <f t="shared" si="8"/>
        <v>0</v>
      </c>
      <c r="O44" s="103">
        <f t="shared" si="9"/>
        <v>9.1805550713633791E-2</v>
      </c>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row>
    <row r="45" spans="1:42" s="167" customFormat="1" ht="28.5" customHeight="1">
      <c r="B45" s="318" t="s">
        <v>335</v>
      </c>
      <c r="C45" s="319"/>
      <c r="D45" s="181">
        <v>197024.62063999998</v>
      </c>
      <c r="E45" s="185">
        <v>45.731939346557184</v>
      </c>
      <c r="F45" s="185">
        <v>12.887374832111593</v>
      </c>
      <c r="G45" s="182">
        <v>37.784176330978219</v>
      </c>
      <c r="H45" s="183">
        <v>0.43095180779042164</v>
      </c>
      <c r="I45" s="185">
        <v>3.1655576825625831</v>
      </c>
      <c r="J45" s="188"/>
      <c r="K45" s="167">
        <f>SUM(K36:K44)</f>
        <v>45.731939346557191</v>
      </c>
      <c r="L45" s="167">
        <f>SUM(L36:L44)</f>
        <v>12.887374832111593</v>
      </c>
      <c r="M45" s="167">
        <f>SUM(M36:M44)</f>
        <v>37.987104214722123</v>
      </c>
      <c r="N45" s="167">
        <f>SUM(N36:N44)</f>
        <v>0.22802392404652116</v>
      </c>
      <c r="O45" s="167">
        <f>SUM(O36:O44)</f>
        <v>3.1655576825625831</v>
      </c>
    </row>
    <row r="46" spans="1:42" s="121" customFormat="1" ht="28.5" customHeight="1">
      <c r="A46" s="103"/>
      <c r="B46" s="116">
        <v>38</v>
      </c>
      <c r="C46" s="117" t="s">
        <v>337</v>
      </c>
      <c r="D46" s="118">
        <v>67298.573069000005</v>
      </c>
      <c r="E46" s="119">
        <v>91.94</v>
      </c>
      <c r="F46" s="119">
        <v>0</v>
      </c>
      <c r="G46" s="119">
        <v>3.21</v>
      </c>
      <c r="H46" s="119">
        <v>0</v>
      </c>
      <c r="I46" s="119">
        <v>4.8500000000000023</v>
      </c>
      <c r="J46" s="120">
        <v>2.06</v>
      </c>
      <c r="K46" s="103">
        <f t="shared" ref="K46:K51" si="10">E46*D46/$D$52</f>
        <v>4.2807803836373441</v>
      </c>
      <c r="L46" s="103">
        <f t="shared" ref="L46:L51" si="11">F46*D46/$D$52</f>
        <v>0</v>
      </c>
      <c r="M46" s="103">
        <f t="shared" ref="M46:M51" si="12">G46*D46/$D$52</f>
        <v>0.14945948478873042</v>
      </c>
      <c r="N46" s="103">
        <f t="shared" ref="N46:N51" si="13">H46*D46/$D$52</f>
        <v>0</v>
      </c>
      <c r="O46" s="103">
        <f t="shared" ref="O46:O51" si="14">I46*D46/$D$52</f>
        <v>0.22581884773375166</v>
      </c>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row>
    <row r="47" spans="1:42" s="103" customFormat="1" ht="28.5" customHeight="1">
      <c r="B47" s="111">
        <v>39</v>
      </c>
      <c r="C47" s="112" t="s">
        <v>336</v>
      </c>
      <c r="D47" s="107">
        <v>178411.06265199999</v>
      </c>
      <c r="E47" s="108">
        <v>91.41</v>
      </c>
      <c r="F47" s="108">
        <v>0</v>
      </c>
      <c r="G47" s="108">
        <v>0.04</v>
      </c>
      <c r="H47" s="108">
        <v>0</v>
      </c>
      <c r="I47" s="110">
        <v>8.5500000000000043</v>
      </c>
      <c r="J47" s="109">
        <v>3.78</v>
      </c>
      <c r="K47" s="103">
        <f t="shared" si="10"/>
        <v>11.283090754605517</v>
      </c>
      <c r="L47" s="103">
        <f t="shared" si="11"/>
        <v>0</v>
      </c>
      <c r="M47" s="103">
        <f t="shared" si="12"/>
        <v>4.9373551053956974E-3</v>
      </c>
      <c r="N47" s="103">
        <f t="shared" si="13"/>
        <v>0</v>
      </c>
      <c r="O47" s="103">
        <f t="shared" si="14"/>
        <v>1.055359653778331</v>
      </c>
    </row>
    <row r="48" spans="1:42" s="121" customFormat="1" ht="28.5" customHeight="1">
      <c r="A48" s="103"/>
      <c r="B48" s="116">
        <v>40</v>
      </c>
      <c r="C48" s="117" t="s">
        <v>381</v>
      </c>
      <c r="D48" s="118">
        <v>224532.914112</v>
      </c>
      <c r="E48" s="119">
        <v>87.16</v>
      </c>
      <c r="F48" s="119">
        <v>2.5499999999999998</v>
      </c>
      <c r="G48" s="119">
        <v>0.44</v>
      </c>
      <c r="H48" s="119">
        <v>0.03</v>
      </c>
      <c r="I48" s="119">
        <v>9.8200000000000038</v>
      </c>
      <c r="J48" s="120">
        <v>7.55</v>
      </c>
      <c r="K48" s="103">
        <f t="shared" si="10"/>
        <v>13.539724478801876</v>
      </c>
      <c r="L48" s="103">
        <f t="shared" si="11"/>
        <v>0.39612548670198239</v>
      </c>
      <c r="M48" s="103">
        <f t="shared" si="12"/>
        <v>6.8351064372106765E-2</v>
      </c>
      <c r="N48" s="103">
        <f t="shared" si="13"/>
        <v>4.6602998435527343E-3</v>
      </c>
      <c r="O48" s="103">
        <f t="shared" si="14"/>
        <v>1.5254714821229289</v>
      </c>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row>
    <row r="49" spans="1:42" s="103" customFormat="1" ht="28.5" customHeight="1">
      <c r="B49" s="111">
        <v>41</v>
      </c>
      <c r="C49" s="112" t="s">
        <v>82</v>
      </c>
      <c r="D49" s="107">
        <v>422198.88750499999</v>
      </c>
      <c r="E49" s="108">
        <v>85.14</v>
      </c>
      <c r="F49" s="108">
        <v>5.97</v>
      </c>
      <c r="G49" s="108">
        <v>1.85</v>
      </c>
      <c r="H49" s="108">
        <v>0</v>
      </c>
      <c r="I49" s="110">
        <v>7.0400000000000009</v>
      </c>
      <c r="J49" s="109">
        <v>6.92</v>
      </c>
      <c r="K49" s="103">
        <f t="shared" si="10"/>
        <v>24.869286349069089</v>
      </c>
      <c r="L49" s="103">
        <f t="shared" si="11"/>
        <v>1.7438294515379662</v>
      </c>
      <c r="M49" s="103">
        <f t="shared" si="12"/>
        <v>0.54038266086184894</v>
      </c>
      <c r="N49" s="103">
        <f t="shared" si="13"/>
        <v>0</v>
      </c>
      <c r="O49" s="103">
        <f t="shared" si="14"/>
        <v>2.0563750986310363</v>
      </c>
    </row>
    <row r="50" spans="1:42" s="121" customFormat="1" ht="28.5" customHeight="1">
      <c r="A50" s="103"/>
      <c r="B50" s="116">
        <v>42</v>
      </c>
      <c r="C50" s="117" t="s">
        <v>85</v>
      </c>
      <c r="D50" s="118">
        <v>216428.12320500001</v>
      </c>
      <c r="E50" s="119">
        <v>83.71</v>
      </c>
      <c r="F50" s="119">
        <v>4.87</v>
      </c>
      <c r="G50" s="119">
        <v>2.83</v>
      </c>
      <c r="H50" s="119">
        <v>0.09</v>
      </c>
      <c r="I50" s="123">
        <v>8.5000000000000053</v>
      </c>
      <c r="J50" s="120">
        <v>7.49</v>
      </c>
      <c r="K50" s="103">
        <f t="shared" si="10"/>
        <v>12.534402248723662</v>
      </c>
      <c r="L50" s="103">
        <f t="shared" si="11"/>
        <v>0.7292144182449436</v>
      </c>
      <c r="M50" s="103">
        <f t="shared" si="12"/>
        <v>0.42375293709100426</v>
      </c>
      <c r="N50" s="103">
        <f t="shared" si="13"/>
        <v>1.3476241815614975E-2</v>
      </c>
      <c r="O50" s="103">
        <f t="shared" si="14"/>
        <v>1.2727561714747486</v>
      </c>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row>
    <row r="51" spans="1:42" s="103" customFormat="1" ht="28.5" customHeight="1">
      <c r="B51" s="111">
        <v>43</v>
      </c>
      <c r="C51" s="113" t="s">
        <v>238</v>
      </c>
      <c r="D51" s="107">
        <v>336528.3</v>
      </c>
      <c r="E51" s="108">
        <v>70.17</v>
      </c>
      <c r="F51" s="108">
        <v>28.39</v>
      </c>
      <c r="G51" s="108">
        <v>0</v>
      </c>
      <c r="H51" s="108">
        <v>0.14000000000000001</v>
      </c>
      <c r="I51" s="110">
        <v>1.2999999999999976</v>
      </c>
      <c r="J51" s="109">
        <v>0.43</v>
      </c>
      <c r="K51" s="103">
        <f t="shared" si="10"/>
        <v>16.337502258463797</v>
      </c>
      <c r="L51" s="103">
        <f t="shared" si="11"/>
        <v>6.6099713427075253</v>
      </c>
      <c r="M51" s="103">
        <f t="shared" si="12"/>
        <v>0</v>
      </c>
      <c r="N51" s="103">
        <f t="shared" si="13"/>
        <v>3.2595843183481993E-2</v>
      </c>
      <c r="O51" s="103">
        <f t="shared" si="14"/>
        <v>0.30267568670376077</v>
      </c>
    </row>
    <row r="52" spans="1:42" s="184" customFormat="1" ht="28.5" customHeight="1">
      <c r="A52" s="167"/>
      <c r="B52" s="320" t="s">
        <v>338</v>
      </c>
      <c r="C52" s="321"/>
      <c r="D52" s="181">
        <v>1445397.860543</v>
      </c>
      <c r="E52" s="182">
        <v>82.844786473301284</v>
      </c>
      <c r="F52" s="182">
        <v>9.479140699192417</v>
      </c>
      <c r="G52" s="182">
        <v>1.1868835022190862</v>
      </c>
      <c r="H52" s="183">
        <v>5.0732384842649705E-2</v>
      </c>
      <c r="I52" s="183">
        <v>6.4384569404445582</v>
      </c>
      <c r="J52" s="186"/>
      <c r="K52" s="167">
        <f>SUM(K46:K51)</f>
        <v>82.844786473301298</v>
      </c>
      <c r="L52" s="167">
        <f>SUM(L46:L51)</f>
        <v>9.479140699192417</v>
      </c>
      <c r="M52" s="167">
        <f>SUM(M46:M51)</f>
        <v>1.186883502219086</v>
      </c>
      <c r="N52" s="167">
        <f>SUM(N46:N51)</f>
        <v>5.0732384842649705E-2</v>
      </c>
      <c r="O52" s="167">
        <f>SUM(O46:O51)</f>
        <v>6.4384569404445582</v>
      </c>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row>
    <row r="53" spans="1:42" s="121" customFormat="1" ht="28.5" customHeight="1">
      <c r="A53" s="103"/>
      <c r="B53" s="116">
        <v>44</v>
      </c>
      <c r="C53" s="117" t="s">
        <v>339</v>
      </c>
      <c r="D53" s="118">
        <v>75371.709604999996</v>
      </c>
      <c r="E53" s="119">
        <v>92.97</v>
      </c>
      <c r="F53" s="119">
        <v>0</v>
      </c>
      <c r="G53" s="119">
        <v>0</v>
      </c>
      <c r="H53" s="119">
        <v>0</v>
      </c>
      <c r="I53" s="123">
        <v>7.0300000000000011</v>
      </c>
      <c r="J53" s="120">
        <v>5.74</v>
      </c>
      <c r="K53" s="103">
        <v>92.97</v>
      </c>
      <c r="L53" s="103">
        <v>0</v>
      </c>
      <c r="M53" s="103">
        <v>0</v>
      </c>
      <c r="N53" s="103">
        <v>0</v>
      </c>
      <c r="O53" s="103">
        <v>7.030000000000002</v>
      </c>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row>
    <row r="54" spans="1:42" s="184" customFormat="1" ht="28.5" customHeight="1">
      <c r="A54" s="167"/>
      <c r="B54" s="318" t="s">
        <v>340</v>
      </c>
      <c r="C54" s="319"/>
      <c r="D54" s="181">
        <v>75371.709604999996</v>
      </c>
      <c r="E54" s="185">
        <v>92.97</v>
      </c>
      <c r="F54" s="185">
        <v>0</v>
      </c>
      <c r="G54" s="182">
        <v>0</v>
      </c>
      <c r="H54" s="183">
        <v>0</v>
      </c>
      <c r="I54" s="185">
        <v>7.030000000000002</v>
      </c>
      <c r="J54" s="188"/>
      <c r="K54" s="167">
        <v>92.97</v>
      </c>
      <c r="L54" s="167">
        <v>0</v>
      </c>
      <c r="M54" s="167">
        <v>0</v>
      </c>
      <c r="N54" s="167">
        <v>0</v>
      </c>
      <c r="O54" s="167">
        <v>7.030000000000002</v>
      </c>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row>
    <row r="55" spans="1:42" s="121" customFormat="1" ht="28.5" customHeight="1">
      <c r="A55" s="103"/>
      <c r="B55" s="116">
        <v>45</v>
      </c>
      <c r="C55" s="117" t="s">
        <v>209</v>
      </c>
      <c r="D55" s="118">
        <v>8900.5768800000005</v>
      </c>
      <c r="E55" s="119">
        <v>98.43</v>
      </c>
      <c r="F55" s="119">
        <v>0</v>
      </c>
      <c r="G55" s="119">
        <v>0</v>
      </c>
      <c r="H55" s="119">
        <v>0.01</v>
      </c>
      <c r="I55" s="123">
        <v>1.5599999999999932</v>
      </c>
      <c r="J55" s="120">
        <v>0.95</v>
      </c>
      <c r="K55" s="103">
        <f t="shared" ref="K55:K86" si="15">E55*D55/$D$108</f>
        <v>0.24476988406440378</v>
      </c>
      <c r="L55" s="103">
        <f t="shared" ref="L55:L86" si="16">F55*D55/$D$108</f>
        <v>0</v>
      </c>
      <c r="M55" s="103">
        <f t="shared" ref="M55:M86" si="17">G55*D55/$D$108</f>
        <v>0</v>
      </c>
      <c r="N55" s="103">
        <f t="shared" ref="N55:N86" si="18">H55*D55/$D$108</f>
        <v>2.486740669149688E-5</v>
      </c>
      <c r="O55" s="103">
        <f t="shared" ref="O55:O86" si="19">I55*D55/$D$108</f>
        <v>3.8793154438734965E-3</v>
      </c>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row>
    <row r="56" spans="1:42" s="103" customFormat="1" ht="28.5" customHeight="1">
      <c r="B56" s="111">
        <v>46</v>
      </c>
      <c r="C56" s="112" t="s">
        <v>354</v>
      </c>
      <c r="D56" s="107">
        <v>90393.931767999995</v>
      </c>
      <c r="E56" s="108">
        <v>97.9</v>
      </c>
      <c r="F56" s="108">
        <v>0.11</v>
      </c>
      <c r="G56" s="108">
        <v>0.53</v>
      </c>
      <c r="H56" s="108">
        <v>0</v>
      </c>
      <c r="I56" s="108">
        <v>1.4599999999999942</v>
      </c>
      <c r="J56" s="109">
        <v>2.98</v>
      </c>
      <c r="K56" s="103">
        <f t="shared" si="15"/>
        <v>2.4724886683751577</v>
      </c>
      <c r="L56" s="103">
        <f t="shared" si="16"/>
        <v>2.7780771554777048E-3</v>
      </c>
      <c r="M56" s="103">
        <f t="shared" si="17"/>
        <v>1.3385280840028943E-2</v>
      </c>
      <c r="N56" s="103">
        <f t="shared" si="18"/>
        <v>0</v>
      </c>
      <c r="O56" s="103">
        <f t="shared" si="19"/>
        <v>3.687266042724939E-2</v>
      </c>
    </row>
    <row r="57" spans="1:42" s="121" customFormat="1" ht="28.5" customHeight="1">
      <c r="A57" s="103"/>
      <c r="B57" s="116">
        <v>47</v>
      </c>
      <c r="C57" s="117" t="s">
        <v>353</v>
      </c>
      <c r="D57" s="118">
        <v>133334.35189600001</v>
      </c>
      <c r="E57" s="119">
        <v>97.41</v>
      </c>
      <c r="F57" s="119">
        <v>0</v>
      </c>
      <c r="G57" s="119">
        <v>0.24</v>
      </c>
      <c r="H57" s="119">
        <v>0.02</v>
      </c>
      <c r="I57" s="123">
        <v>2.3300000000000032</v>
      </c>
      <c r="J57" s="120">
        <v>3.41</v>
      </c>
      <c r="K57" s="103">
        <f t="shared" si="15"/>
        <v>3.6287574363183017</v>
      </c>
      <c r="L57" s="103">
        <f t="shared" si="16"/>
        <v>0</v>
      </c>
      <c r="M57" s="103">
        <f t="shared" si="17"/>
        <v>8.9405788390965225E-3</v>
      </c>
      <c r="N57" s="103">
        <f t="shared" si="18"/>
        <v>7.4504823659137702E-4</v>
      </c>
      <c r="O57" s="103">
        <f t="shared" si="19"/>
        <v>8.6798119562895529E-2</v>
      </c>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row>
    <row r="58" spans="1:42" s="103" customFormat="1" ht="28.5" customHeight="1">
      <c r="B58" s="111">
        <v>48</v>
      </c>
      <c r="C58" s="112" t="s">
        <v>357</v>
      </c>
      <c r="D58" s="107">
        <v>17013.715377</v>
      </c>
      <c r="E58" s="108">
        <v>97.33</v>
      </c>
      <c r="F58" s="108">
        <v>0</v>
      </c>
      <c r="G58" s="108">
        <v>0.19</v>
      </c>
      <c r="H58" s="108">
        <v>0.09</v>
      </c>
      <c r="I58" s="110">
        <v>2.3900000000000019</v>
      </c>
      <c r="J58" s="109">
        <v>3.94</v>
      </c>
      <c r="K58" s="103">
        <f t="shared" si="15"/>
        <v>0.46265603096229846</v>
      </c>
      <c r="L58" s="103">
        <f t="shared" si="16"/>
        <v>0</v>
      </c>
      <c r="M58" s="103">
        <f t="shared" si="17"/>
        <v>9.0316085362002164E-4</v>
      </c>
      <c r="N58" s="103">
        <f t="shared" si="18"/>
        <v>4.2781303592527342E-4</v>
      </c>
      <c r="O58" s="103">
        <f t="shared" si="19"/>
        <v>1.1360812842904494E-2</v>
      </c>
    </row>
    <row r="59" spans="1:42" s="121" customFormat="1" ht="28.5" customHeight="1">
      <c r="A59" s="103"/>
      <c r="B59" s="116">
        <v>49</v>
      </c>
      <c r="C59" s="117" t="s">
        <v>360</v>
      </c>
      <c r="D59" s="118">
        <v>7714.7350859999997</v>
      </c>
      <c r="E59" s="119">
        <v>96.67</v>
      </c>
      <c r="F59" s="119">
        <v>0</v>
      </c>
      <c r="G59" s="119">
        <v>0.08</v>
      </c>
      <c r="H59" s="119">
        <v>0.13</v>
      </c>
      <c r="I59" s="119">
        <v>3.1199999999999983</v>
      </c>
      <c r="J59" s="120">
        <v>6.1</v>
      </c>
      <c r="K59" s="103">
        <f t="shared" si="15"/>
        <v>0.20836514728529382</v>
      </c>
      <c r="L59" s="103">
        <f t="shared" si="16"/>
        <v>0</v>
      </c>
      <c r="M59" s="103">
        <f t="shared" si="17"/>
        <v>1.7243417588521265E-4</v>
      </c>
      <c r="N59" s="103">
        <f t="shared" si="18"/>
        <v>2.8020553581347053E-4</v>
      </c>
      <c r="O59" s="103">
        <f t="shared" si="19"/>
        <v>6.7249328595232888E-3</v>
      </c>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row>
    <row r="60" spans="1:42" s="103" customFormat="1" ht="28.5" customHeight="1">
      <c r="B60" s="111">
        <v>50</v>
      </c>
      <c r="C60" s="112" t="s">
        <v>341</v>
      </c>
      <c r="D60" s="107">
        <v>1151363.9112559999</v>
      </c>
      <c r="E60" s="108">
        <v>96.39</v>
      </c>
      <c r="F60" s="108">
        <v>0</v>
      </c>
      <c r="G60" s="108">
        <v>0</v>
      </c>
      <c r="H60" s="108">
        <v>0.06</v>
      </c>
      <c r="I60" s="110">
        <v>3.5499999999999994</v>
      </c>
      <c r="J60" s="109">
        <v>3.16</v>
      </c>
      <c r="K60" s="103">
        <f t="shared" si="15"/>
        <v>31.006799012034602</v>
      </c>
      <c r="L60" s="103">
        <f t="shared" si="16"/>
        <v>0</v>
      </c>
      <c r="M60" s="103">
        <f t="shared" si="17"/>
        <v>0</v>
      </c>
      <c r="N60" s="103">
        <f t="shared" si="18"/>
        <v>1.9300839721154435E-2</v>
      </c>
      <c r="O60" s="103">
        <f t="shared" si="19"/>
        <v>1.1419663501683039</v>
      </c>
    </row>
    <row r="61" spans="1:42" s="121" customFormat="1" ht="28.5" customHeight="1">
      <c r="A61" s="103"/>
      <c r="B61" s="116">
        <v>51</v>
      </c>
      <c r="C61" s="117" t="s">
        <v>300</v>
      </c>
      <c r="D61" s="118">
        <v>5904.3811439999999</v>
      </c>
      <c r="E61" s="119">
        <v>95.9</v>
      </c>
      <c r="F61" s="119">
        <v>0</v>
      </c>
      <c r="G61" s="119">
        <v>1.02</v>
      </c>
      <c r="H61" s="119">
        <v>0</v>
      </c>
      <c r="I61" s="119">
        <v>3.0799999999999943</v>
      </c>
      <c r="J61" s="120">
        <v>2.54</v>
      </c>
      <c r="K61" s="103">
        <f t="shared" si="15"/>
        <v>0.15819958249212493</v>
      </c>
      <c r="L61" s="103">
        <f t="shared" si="16"/>
        <v>0</v>
      </c>
      <c r="M61" s="103">
        <f t="shared" si="17"/>
        <v>1.6826232965794308E-3</v>
      </c>
      <c r="N61" s="103">
        <f t="shared" si="18"/>
        <v>0</v>
      </c>
      <c r="O61" s="103">
        <f t="shared" si="19"/>
        <v>5.0808625033967039E-3</v>
      </c>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row>
    <row r="62" spans="1:42" s="103" customFormat="1" ht="28.5" customHeight="1">
      <c r="B62" s="111">
        <v>52</v>
      </c>
      <c r="C62" s="112" t="s">
        <v>344</v>
      </c>
      <c r="D62" s="107">
        <v>79438.695886000001</v>
      </c>
      <c r="E62" s="108">
        <v>95.57</v>
      </c>
      <c r="F62" s="108">
        <v>0</v>
      </c>
      <c r="G62" s="108">
        <v>1.26</v>
      </c>
      <c r="H62" s="108">
        <v>0.06</v>
      </c>
      <c r="I62" s="108">
        <v>3.110000000000007</v>
      </c>
      <c r="J62" s="109">
        <v>2.36</v>
      </c>
      <c r="K62" s="103">
        <f t="shared" si="15"/>
        <v>2.1211238788781528</v>
      </c>
      <c r="L62" s="103">
        <f t="shared" si="16"/>
        <v>0</v>
      </c>
      <c r="M62" s="103">
        <f t="shared" si="17"/>
        <v>2.7965010854729234E-2</v>
      </c>
      <c r="N62" s="103">
        <f t="shared" si="18"/>
        <v>1.3316671835585348E-3</v>
      </c>
      <c r="O62" s="103">
        <f t="shared" si="19"/>
        <v>6.9024749014450881E-2</v>
      </c>
    </row>
    <row r="63" spans="1:42" s="121" customFormat="1" ht="28.5" customHeight="1">
      <c r="A63" s="103"/>
      <c r="B63" s="116">
        <v>53</v>
      </c>
      <c r="C63" s="117" t="s">
        <v>218</v>
      </c>
      <c r="D63" s="118">
        <v>110996.43554999999</v>
      </c>
      <c r="E63" s="119">
        <v>95.36</v>
      </c>
      <c r="F63" s="119">
        <v>0</v>
      </c>
      <c r="G63" s="119">
        <v>1.02</v>
      </c>
      <c r="H63" s="119">
        <v>0</v>
      </c>
      <c r="I63" s="123">
        <v>3.6200000000000006</v>
      </c>
      <c r="J63" s="120">
        <v>3.2</v>
      </c>
      <c r="K63" s="103">
        <f t="shared" si="15"/>
        <v>2.9572471099612763</v>
      </c>
      <c r="L63" s="103">
        <f t="shared" si="16"/>
        <v>0</v>
      </c>
      <c r="M63" s="103">
        <f t="shared" si="17"/>
        <v>3.1631628063763649E-2</v>
      </c>
      <c r="N63" s="103">
        <f t="shared" si="18"/>
        <v>0</v>
      </c>
      <c r="O63" s="103">
        <f t="shared" si="19"/>
        <v>0.11226126822629846</v>
      </c>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row>
    <row r="64" spans="1:42" s="103" customFormat="1" ht="28.5" customHeight="1">
      <c r="B64" s="111">
        <v>54</v>
      </c>
      <c r="C64" s="112" t="s">
        <v>255</v>
      </c>
      <c r="D64" s="107">
        <v>18739.383000000002</v>
      </c>
      <c r="E64" s="108">
        <v>95.28</v>
      </c>
      <c r="F64" s="108">
        <v>0</v>
      </c>
      <c r="G64" s="108">
        <v>2.82</v>
      </c>
      <c r="H64" s="108">
        <v>0</v>
      </c>
      <c r="I64" s="110">
        <v>1.899999999999999</v>
      </c>
      <c r="J64" s="109">
        <v>5.6</v>
      </c>
      <c r="K64" s="103">
        <f t="shared" si="15"/>
        <v>0.49884931155301832</v>
      </c>
      <c r="L64" s="103">
        <f t="shared" si="16"/>
        <v>0</v>
      </c>
      <c r="M64" s="103">
        <f t="shared" si="17"/>
        <v>1.4764431765108223E-2</v>
      </c>
      <c r="N64" s="103">
        <f t="shared" si="18"/>
        <v>0</v>
      </c>
      <c r="O64" s="103">
        <f t="shared" si="19"/>
        <v>9.9476667920941897E-3</v>
      </c>
    </row>
    <row r="65" spans="1:42" s="121" customFormat="1" ht="28.5" customHeight="1">
      <c r="A65" s="103"/>
      <c r="B65" s="116">
        <v>55</v>
      </c>
      <c r="C65" s="117" t="s">
        <v>343</v>
      </c>
      <c r="D65" s="118">
        <v>11526.466651999999</v>
      </c>
      <c r="E65" s="119">
        <v>95.23</v>
      </c>
      <c r="F65" s="119">
        <v>0</v>
      </c>
      <c r="G65" s="119">
        <v>0</v>
      </c>
      <c r="H65" s="119">
        <v>0.13</v>
      </c>
      <c r="I65" s="123">
        <v>4.6399999999999961</v>
      </c>
      <c r="J65" s="120">
        <v>3.49</v>
      </c>
      <c r="K65" s="103">
        <f t="shared" si="15"/>
        <v>0.30667778909380677</v>
      </c>
      <c r="L65" s="103">
        <f t="shared" si="16"/>
        <v>0</v>
      </c>
      <c r="M65" s="103">
        <f t="shared" si="17"/>
        <v>0</v>
      </c>
      <c r="N65" s="103">
        <f t="shared" si="18"/>
        <v>4.1865076742827762E-4</v>
      </c>
      <c r="O65" s="103">
        <f t="shared" si="19"/>
        <v>1.4942612006670821E-2</v>
      </c>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row>
    <row r="66" spans="1:42" s="103" customFormat="1" ht="28.5" customHeight="1">
      <c r="B66" s="111">
        <v>56</v>
      </c>
      <c r="C66" s="112" t="s">
        <v>364</v>
      </c>
      <c r="D66" s="107">
        <v>15027.688268</v>
      </c>
      <c r="E66" s="108">
        <v>95.19</v>
      </c>
      <c r="F66" s="108">
        <v>0</v>
      </c>
      <c r="G66" s="108">
        <v>0.62</v>
      </c>
      <c r="H66" s="108">
        <v>0.76</v>
      </c>
      <c r="I66" s="108">
        <v>3.4300000000000024</v>
      </c>
      <c r="J66" s="109">
        <v>8.98</v>
      </c>
      <c r="K66" s="103">
        <f t="shared" si="15"/>
        <v>0.39966474994565765</v>
      </c>
      <c r="L66" s="103">
        <f t="shared" si="16"/>
        <v>0</v>
      </c>
      <c r="M66" s="103">
        <f t="shared" si="17"/>
        <v>2.6031321038586797E-3</v>
      </c>
      <c r="N66" s="103">
        <f t="shared" si="18"/>
        <v>3.19093612731064E-3</v>
      </c>
      <c r="O66" s="103">
        <f t="shared" si="19"/>
        <v>1.4401198574573029E-2</v>
      </c>
    </row>
    <row r="67" spans="1:42" s="121" customFormat="1" ht="28.5" customHeight="1">
      <c r="A67" s="103"/>
      <c r="B67" s="116">
        <v>57</v>
      </c>
      <c r="C67" s="117" t="s">
        <v>368</v>
      </c>
      <c r="D67" s="118">
        <v>23879.799958</v>
      </c>
      <c r="E67" s="119">
        <v>95.07</v>
      </c>
      <c r="F67" s="119">
        <v>0</v>
      </c>
      <c r="G67" s="119">
        <v>0</v>
      </c>
      <c r="H67" s="119">
        <v>0.98</v>
      </c>
      <c r="I67" s="123">
        <v>3.9500000000000068</v>
      </c>
      <c r="J67" s="120">
        <v>3.22</v>
      </c>
      <c r="K67" s="103">
        <f t="shared" si="15"/>
        <v>0.63428803559967029</v>
      </c>
      <c r="L67" s="103">
        <f t="shared" si="16"/>
        <v>0</v>
      </c>
      <c r="M67" s="103">
        <f t="shared" si="17"/>
        <v>0</v>
      </c>
      <c r="N67" s="103">
        <f t="shared" si="18"/>
        <v>6.5383640989552638E-3</v>
      </c>
      <c r="O67" s="103">
        <f t="shared" si="19"/>
        <v>2.6353610398850341E-2</v>
      </c>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row>
    <row r="68" spans="1:42" s="103" customFormat="1" ht="28.5" customHeight="1">
      <c r="B68" s="111">
        <v>58</v>
      </c>
      <c r="C68" s="112" t="s">
        <v>395</v>
      </c>
      <c r="D68" s="107">
        <v>130077.26684</v>
      </c>
      <c r="E68" s="108">
        <v>94.87</v>
      </c>
      <c r="F68" s="108">
        <v>0</v>
      </c>
      <c r="G68" s="108">
        <v>4.03</v>
      </c>
      <c r="H68" s="108">
        <v>0</v>
      </c>
      <c r="I68" s="110">
        <v>1.0999999999999952</v>
      </c>
      <c r="J68" s="109">
        <v>2.08</v>
      </c>
      <c r="K68" s="103">
        <f t="shared" si="15"/>
        <v>3.4478046005627356</v>
      </c>
      <c r="L68" s="103">
        <f t="shared" si="16"/>
        <v>0</v>
      </c>
      <c r="M68" s="103">
        <f t="shared" si="17"/>
        <v>0.14645991926075497</v>
      </c>
      <c r="N68" s="103">
        <f t="shared" si="18"/>
        <v>0</v>
      </c>
      <c r="O68" s="103">
        <f t="shared" si="19"/>
        <v>3.9976652899957756E-2</v>
      </c>
    </row>
    <row r="69" spans="1:42" s="121" customFormat="1" ht="28.5" customHeight="1">
      <c r="A69" s="103"/>
      <c r="B69" s="116">
        <v>59</v>
      </c>
      <c r="C69" s="117" t="s">
        <v>216</v>
      </c>
      <c r="D69" s="118">
        <v>49003.933056000002</v>
      </c>
      <c r="E69" s="119">
        <v>94.76</v>
      </c>
      <c r="F69" s="119">
        <v>0.1</v>
      </c>
      <c r="G69" s="119">
        <v>2.89</v>
      </c>
      <c r="H69" s="119">
        <v>0.27</v>
      </c>
      <c r="I69" s="119">
        <v>1.9799999999999951</v>
      </c>
      <c r="J69" s="120">
        <v>4.95</v>
      </c>
      <c r="K69" s="103">
        <f t="shared" si="15"/>
        <v>1.2973833830739634</v>
      </c>
      <c r="L69" s="103">
        <f t="shared" si="16"/>
        <v>1.3691255625516709E-3</v>
      </c>
      <c r="M69" s="103">
        <f t="shared" si="17"/>
        <v>3.9567728757743281E-2</v>
      </c>
      <c r="N69" s="103">
        <f t="shared" si="18"/>
        <v>3.6966390188895113E-3</v>
      </c>
      <c r="O69" s="103">
        <f t="shared" si="19"/>
        <v>2.7108686138523016E-2</v>
      </c>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row>
    <row r="70" spans="1:42" s="103" customFormat="1" ht="28.5" customHeight="1">
      <c r="B70" s="111">
        <v>60</v>
      </c>
      <c r="C70" s="112" t="s">
        <v>346</v>
      </c>
      <c r="D70" s="107">
        <v>58592.010671999997</v>
      </c>
      <c r="E70" s="108">
        <v>94.31</v>
      </c>
      <c r="F70" s="108">
        <v>0</v>
      </c>
      <c r="G70" s="108">
        <v>2.0299999999999998</v>
      </c>
      <c r="H70" s="108">
        <v>0.08</v>
      </c>
      <c r="I70" s="108">
        <v>3.5799999999999979</v>
      </c>
      <c r="J70" s="109">
        <v>2.33</v>
      </c>
      <c r="K70" s="103">
        <f t="shared" si="15"/>
        <v>1.5438620355679069</v>
      </c>
      <c r="L70" s="103">
        <f t="shared" si="16"/>
        <v>0</v>
      </c>
      <c r="M70" s="103">
        <f t="shared" si="17"/>
        <v>3.3231257896329663E-2</v>
      </c>
      <c r="N70" s="103">
        <f t="shared" si="18"/>
        <v>1.3096062225154551E-3</v>
      </c>
      <c r="O70" s="103">
        <f t="shared" si="19"/>
        <v>5.8604878457566567E-2</v>
      </c>
    </row>
    <row r="71" spans="1:42" s="121" customFormat="1" ht="28.5" customHeight="1">
      <c r="A71" s="103"/>
      <c r="B71" s="116">
        <v>61</v>
      </c>
      <c r="C71" s="117" t="s">
        <v>382</v>
      </c>
      <c r="D71" s="118">
        <v>37548.530138000002</v>
      </c>
      <c r="E71" s="119">
        <v>94.05</v>
      </c>
      <c r="F71" s="119">
        <v>0</v>
      </c>
      <c r="G71" s="119">
        <v>0</v>
      </c>
      <c r="H71" s="119">
        <v>0.47</v>
      </c>
      <c r="I71" s="119">
        <v>5.4800000000000031</v>
      </c>
      <c r="J71" s="120">
        <v>1.08</v>
      </c>
      <c r="K71" s="103">
        <f t="shared" si="15"/>
        <v>0.98665218508601182</v>
      </c>
      <c r="L71" s="103">
        <f t="shared" si="16"/>
        <v>0</v>
      </c>
      <c r="M71" s="103">
        <f t="shared" si="17"/>
        <v>0</v>
      </c>
      <c r="N71" s="103">
        <f t="shared" si="18"/>
        <v>4.9306382455122331E-3</v>
      </c>
      <c r="O71" s="103">
        <f t="shared" si="19"/>
        <v>5.7489143798738422E-2</v>
      </c>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row>
    <row r="72" spans="1:42" s="103" customFormat="1" ht="28.5" customHeight="1">
      <c r="B72" s="111">
        <v>62</v>
      </c>
      <c r="C72" s="112" t="s">
        <v>252</v>
      </c>
      <c r="D72" s="107">
        <v>11432.63877</v>
      </c>
      <c r="E72" s="108">
        <v>93.69</v>
      </c>
      <c r="F72" s="108">
        <v>0</v>
      </c>
      <c r="G72" s="108">
        <v>2.2400000000000002</v>
      </c>
      <c r="H72" s="108">
        <v>0</v>
      </c>
      <c r="I72" s="108">
        <v>4.0700000000000021</v>
      </c>
      <c r="J72" s="109">
        <v>7.39</v>
      </c>
      <c r="K72" s="103">
        <f t="shared" si="15"/>
        <v>0.29926233605904651</v>
      </c>
      <c r="L72" s="103">
        <f t="shared" si="16"/>
        <v>0</v>
      </c>
      <c r="M72" s="103">
        <f t="shared" si="17"/>
        <v>7.1549539200796699E-3</v>
      </c>
      <c r="N72" s="103">
        <f t="shared" si="18"/>
        <v>0</v>
      </c>
      <c r="O72" s="103">
        <f t="shared" si="19"/>
        <v>1.3000295738716191E-2</v>
      </c>
    </row>
    <row r="73" spans="1:42" s="121" customFormat="1" ht="28.5" customHeight="1">
      <c r="A73" s="103"/>
      <c r="B73" s="116">
        <v>63</v>
      </c>
      <c r="C73" s="117" t="s">
        <v>356</v>
      </c>
      <c r="D73" s="118">
        <v>11058.4103</v>
      </c>
      <c r="E73" s="119">
        <v>93.48</v>
      </c>
      <c r="F73" s="119">
        <v>0</v>
      </c>
      <c r="G73" s="119">
        <v>0.45</v>
      </c>
      <c r="H73" s="119">
        <v>0.85</v>
      </c>
      <c r="I73" s="123">
        <v>5.2199999999999962</v>
      </c>
      <c r="J73" s="120">
        <v>5.0999999999999996</v>
      </c>
      <c r="K73" s="103">
        <f t="shared" si="15"/>
        <v>0.28881765963166395</v>
      </c>
      <c r="L73" s="103">
        <f t="shared" si="16"/>
        <v>0</v>
      </c>
      <c r="M73" s="103">
        <f t="shared" si="17"/>
        <v>1.390328913502875E-3</v>
      </c>
      <c r="N73" s="103">
        <f t="shared" si="18"/>
        <v>2.6261768366165417E-3</v>
      </c>
      <c r="O73" s="103">
        <f t="shared" si="19"/>
        <v>1.6127815396633341E-2</v>
      </c>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row>
    <row r="74" spans="1:42" s="103" customFormat="1" ht="28.5" customHeight="1">
      <c r="B74" s="111">
        <v>64</v>
      </c>
      <c r="C74" s="112" t="s">
        <v>211</v>
      </c>
      <c r="D74" s="107">
        <v>66632.141174999997</v>
      </c>
      <c r="E74" s="108">
        <v>93.46</v>
      </c>
      <c r="F74" s="108">
        <v>0</v>
      </c>
      <c r="G74" s="108">
        <v>5.03</v>
      </c>
      <c r="H74" s="108">
        <v>0</v>
      </c>
      <c r="I74" s="110">
        <v>1.510000000000006</v>
      </c>
      <c r="J74" s="109">
        <v>1.53</v>
      </c>
      <c r="K74" s="103">
        <f t="shared" si="15"/>
        <v>1.7398903810564834</v>
      </c>
      <c r="L74" s="103">
        <f t="shared" si="16"/>
        <v>0</v>
      </c>
      <c r="M74" s="103">
        <f t="shared" si="17"/>
        <v>9.3640580106078661E-2</v>
      </c>
      <c r="N74" s="103">
        <f t="shared" si="18"/>
        <v>0</v>
      </c>
      <c r="O74" s="103">
        <f t="shared" si="19"/>
        <v>2.8110790449339826E-2</v>
      </c>
    </row>
    <row r="75" spans="1:42" s="121" customFormat="1" ht="28.5" customHeight="1">
      <c r="A75" s="103"/>
      <c r="B75" s="116">
        <v>65</v>
      </c>
      <c r="C75" s="117" t="s">
        <v>363</v>
      </c>
      <c r="D75" s="118">
        <v>29992.017511999999</v>
      </c>
      <c r="E75" s="119">
        <v>93.39</v>
      </c>
      <c r="F75" s="119">
        <v>0</v>
      </c>
      <c r="G75" s="119">
        <v>0</v>
      </c>
      <c r="H75" s="119">
        <v>0.14000000000000001</v>
      </c>
      <c r="I75" s="119">
        <v>6.47</v>
      </c>
      <c r="J75" s="120">
        <v>4.21</v>
      </c>
      <c r="K75" s="103">
        <f t="shared" si="15"/>
        <v>0.78256135528119042</v>
      </c>
      <c r="L75" s="103">
        <f t="shared" si="16"/>
        <v>0</v>
      </c>
      <c r="M75" s="103">
        <f t="shared" si="17"/>
        <v>0</v>
      </c>
      <c r="N75" s="103">
        <f t="shared" si="18"/>
        <v>1.1731297755580542E-3</v>
      </c>
      <c r="O75" s="103">
        <f t="shared" si="19"/>
        <v>5.4215354627575783E-2</v>
      </c>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row>
    <row r="76" spans="1:42" s="103" customFormat="1" ht="28.5" customHeight="1">
      <c r="B76" s="111">
        <v>66</v>
      </c>
      <c r="C76" s="112" t="s">
        <v>347</v>
      </c>
      <c r="D76" s="107">
        <v>25146.534374999999</v>
      </c>
      <c r="E76" s="108">
        <v>92.59</v>
      </c>
      <c r="F76" s="108">
        <v>0</v>
      </c>
      <c r="G76" s="108">
        <v>0</v>
      </c>
      <c r="H76" s="108">
        <v>0.76</v>
      </c>
      <c r="I76" s="110">
        <v>6.6499999999999968</v>
      </c>
      <c r="J76" s="109">
        <v>5.15</v>
      </c>
      <c r="K76" s="103">
        <f t="shared" si="15"/>
        <v>0.65051088136147328</v>
      </c>
      <c r="L76" s="103">
        <f t="shared" si="16"/>
        <v>0</v>
      </c>
      <c r="M76" s="103">
        <f t="shared" si="17"/>
        <v>0</v>
      </c>
      <c r="N76" s="103">
        <f t="shared" si="18"/>
        <v>5.3395428214139725E-3</v>
      </c>
      <c r="O76" s="103">
        <f t="shared" si="19"/>
        <v>4.6720999687372235E-2</v>
      </c>
    </row>
    <row r="77" spans="1:42" s="121" customFormat="1" ht="28.5" customHeight="1">
      <c r="A77" s="103"/>
      <c r="B77" s="116">
        <v>67</v>
      </c>
      <c r="C77" s="117" t="s">
        <v>349</v>
      </c>
      <c r="D77" s="118">
        <v>21162.539822999999</v>
      </c>
      <c r="E77" s="119">
        <v>92.25</v>
      </c>
      <c r="F77" s="119">
        <v>0</v>
      </c>
      <c r="G77" s="119">
        <v>0.78</v>
      </c>
      <c r="H77" s="119">
        <v>0.08</v>
      </c>
      <c r="I77" s="123">
        <v>6.89</v>
      </c>
      <c r="J77" s="120">
        <v>8.31</v>
      </c>
      <c r="K77" s="103">
        <f t="shared" si="15"/>
        <v>0.54543939781380213</v>
      </c>
      <c r="L77" s="103">
        <f t="shared" si="16"/>
        <v>0</v>
      </c>
      <c r="M77" s="103">
        <f t="shared" si="17"/>
        <v>4.6118453148484093E-3</v>
      </c>
      <c r="N77" s="103">
        <f t="shared" si="18"/>
        <v>4.7300977588188807E-4</v>
      </c>
      <c r="O77" s="103">
        <f t="shared" si="19"/>
        <v>4.0737966947827609E-2</v>
      </c>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103"/>
    </row>
    <row r="78" spans="1:42" s="103" customFormat="1" ht="28.5" customHeight="1">
      <c r="B78" s="111">
        <v>68</v>
      </c>
      <c r="C78" s="112" t="s">
        <v>184</v>
      </c>
      <c r="D78" s="107">
        <v>13677.715543</v>
      </c>
      <c r="E78" s="108">
        <v>91.8</v>
      </c>
      <c r="F78" s="108">
        <v>0</v>
      </c>
      <c r="G78" s="108">
        <v>0.68</v>
      </c>
      <c r="H78" s="108">
        <v>0.14000000000000001</v>
      </c>
      <c r="I78" s="110">
        <v>7.3800000000000034</v>
      </c>
      <c r="J78" s="109">
        <v>4.7300000000000004</v>
      </c>
      <c r="K78" s="103">
        <f t="shared" si="15"/>
        <v>0.35080727395152972</v>
      </c>
      <c r="L78" s="103">
        <f t="shared" si="16"/>
        <v>0</v>
      </c>
      <c r="M78" s="103">
        <f t="shared" si="17"/>
        <v>2.5985723996409609E-3</v>
      </c>
      <c r="N78" s="103">
        <f t="shared" si="18"/>
        <v>5.3500019992608013E-4</v>
      </c>
      <c r="O78" s="103">
        <f t="shared" si="19"/>
        <v>2.820215339610338E-2</v>
      </c>
    </row>
    <row r="79" spans="1:42" s="121" customFormat="1" ht="28.5" customHeight="1">
      <c r="A79" s="103"/>
      <c r="B79" s="116">
        <v>69</v>
      </c>
      <c r="C79" s="117" t="s">
        <v>361</v>
      </c>
      <c r="D79" s="118">
        <v>9702.9038880000007</v>
      </c>
      <c r="E79" s="119">
        <v>91.55</v>
      </c>
      <c r="F79" s="119">
        <v>0</v>
      </c>
      <c r="G79" s="119">
        <v>0.27</v>
      </c>
      <c r="H79" s="119">
        <v>0</v>
      </c>
      <c r="I79" s="123">
        <v>8.1800000000000033</v>
      </c>
      <c r="J79" s="120">
        <v>7.06</v>
      </c>
      <c r="K79" s="103">
        <f t="shared" si="15"/>
        <v>0.24818322253385086</v>
      </c>
      <c r="L79" s="103">
        <f t="shared" si="16"/>
        <v>0</v>
      </c>
      <c r="M79" s="103">
        <f t="shared" si="17"/>
        <v>7.3194396596548044E-4</v>
      </c>
      <c r="N79" s="103">
        <f t="shared" si="18"/>
        <v>0</v>
      </c>
      <c r="O79" s="103">
        <f t="shared" si="19"/>
        <v>2.2175191265176416E-2</v>
      </c>
      <c r="P79" s="103"/>
      <c r="Q79" s="103"/>
      <c r="R79" s="103"/>
      <c r="S79" s="103"/>
      <c r="T79" s="103"/>
      <c r="U79" s="103"/>
      <c r="V79" s="103"/>
      <c r="W79" s="103"/>
      <c r="X79" s="103"/>
      <c r="Y79" s="103"/>
      <c r="Z79" s="103"/>
      <c r="AA79" s="103"/>
      <c r="AB79" s="103"/>
      <c r="AC79" s="103"/>
      <c r="AD79" s="103"/>
      <c r="AE79" s="103"/>
      <c r="AF79" s="103"/>
      <c r="AG79" s="103"/>
      <c r="AH79" s="103"/>
      <c r="AI79" s="103"/>
      <c r="AJ79" s="103"/>
      <c r="AK79" s="103"/>
      <c r="AL79" s="103"/>
      <c r="AM79" s="103"/>
      <c r="AN79" s="103"/>
      <c r="AO79" s="103"/>
      <c r="AP79" s="103"/>
    </row>
    <row r="80" spans="1:42" s="103" customFormat="1" ht="28.5" customHeight="1">
      <c r="B80" s="111">
        <v>70</v>
      </c>
      <c r="C80" s="112" t="s">
        <v>366</v>
      </c>
      <c r="D80" s="107">
        <v>9593.7393479999992</v>
      </c>
      <c r="E80" s="108">
        <v>91.5</v>
      </c>
      <c r="F80" s="108">
        <v>0</v>
      </c>
      <c r="G80" s="108">
        <v>3.13</v>
      </c>
      <c r="H80" s="108">
        <v>0.17</v>
      </c>
      <c r="I80" s="108">
        <v>5.2</v>
      </c>
      <c r="J80" s="109">
        <v>3.1</v>
      </c>
      <c r="K80" s="103">
        <f t="shared" si="15"/>
        <v>0.24525696532596306</v>
      </c>
      <c r="L80" s="103">
        <f t="shared" si="16"/>
        <v>0</v>
      </c>
      <c r="M80" s="103">
        <f t="shared" si="17"/>
        <v>8.3896644969427801E-3</v>
      </c>
      <c r="N80" s="103">
        <f t="shared" si="18"/>
        <v>4.5566867874769097E-4</v>
      </c>
      <c r="O80" s="103">
        <f t="shared" si="19"/>
        <v>1.3938100761694076E-2</v>
      </c>
    </row>
    <row r="81" spans="1:42" s="121" customFormat="1" ht="28.5" customHeight="1">
      <c r="A81" s="103"/>
      <c r="B81" s="116">
        <v>71</v>
      </c>
      <c r="C81" s="117" t="s">
        <v>206</v>
      </c>
      <c r="D81" s="118">
        <v>37231.937514999998</v>
      </c>
      <c r="E81" s="119">
        <v>91.39</v>
      </c>
      <c r="F81" s="119">
        <v>0</v>
      </c>
      <c r="G81" s="119">
        <v>5.01</v>
      </c>
      <c r="H81" s="119">
        <v>0.18</v>
      </c>
      <c r="I81" s="123">
        <v>3.4199999999999995</v>
      </c>
      <c r="J81" s="120">
        <v>2.76</v>
      </c>
      <c r="K81" s="103">
        <f t="shared" si="15"/>
        <v>0.95066314057193446</v>
      </c>
      <c r="L81" s="103">
        <f t="shared" si="16"/>
        <v>0</v>
      </c>
      <c r="M81" s="103">
        <f t="shared" si="17"/>
        <v>5.2115355446606754E-2</v>
      </c>
      <c r="N81" s="103">
        <f t="shared" si="18"/>
        <v>1.8724079801176081E-3</v>
      </c>
      <c r="O81" s="103">
        <f t="shared" si="19"/>
        <v>3.5575751622234551E-2</v>
      </c>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row>
    <row r="82" spans="1:42" s="103" customFormat="1" ht="28.5" customHeight="1">
      <c r="B82" s="111">
        <v>72</v>
      </c>
      <c r="C82" s="112" t="s">
        <v>351</v>
      </c>
      <c r="D82" s="107">
        <v>136144.91436900001</v>
      </c>
      <c r="E82" s="108">
        <v>91.32</v>
      </c>
      <c r="F82" s="108">
        <v>0</v>
      </c>
      <c r="G82" s="108">
        <v>5.22</v>
      </c>
      <c r="H82" s="108">
        <v>0</v>
      </c>
      <c r="I82" s="108">
        <v>3.4600000000000071</v>
      </c>
      <c r="J82" s="109">
        <v>2.85</v>
      </c>
      <c r="K82" s="103">
        <f t="shared" si="15"/>
        <v>3.4735988884961722</v>
      </c>
      <c r="L82" s="103">
        <f t="shared" si="16"/>
        <v>0</v>
      </c>
      <c r="M82" s="103">
        <f t="shared" si="17"/>
        <v>0.19855657246988631</v>
      </c>
      <c r="N82" s="103">
        <f t="shared" si="18"/>
        <v>0</v>
      </c>
      <c r="O82" s="103">
        <f t="shared" si="19"/>
        <v>0.13161029516203221</v>
      </c>
    </row>
    <row r="83" spans="1:42" s="121" customFormat="1" ht="28.5" customHeight="1">
      <c r="A83" s="103"/>
      <c r="B83" s="116">
        <v>73</v>
      </c>
      <c r="C83" s="117" t="s">
        <v>345</v>
      </c>
      <c r="D83" s="118">
        <v>6564.9332279999999</v>
      </c>
      <c r="E83" s="119">
        <v>91.3</v>
      </c>
      <c r="F83" s="119">
        <v>0</v>
      </c>
      <c r="G83" s="119">
        <v>0.05</v>
      </c>
      <c r="H83" s="119">
        <v>0</v>
      </c>
      <c r="I83" s="123">
        <v>8.6500000000000021</v>
      </c>
      <c r="J83" s="120">
        <v>4.03</v>
      </c>
      <c r="K83" s="103">
        <f t="shared" si="15"/>
        <v>0.1674609042567578</v>
      </c>
      <c r="L83" s="103">
        <f t="shared" si="16"/>
        <v>0</v>
      </c>
      <c r="M83" s="103">
        <f t="shared" si="17"/>
        <v>9.1709148004796175E-5</v>
      </c>
      <c r="N83" s="103">
        <f t="shared" si="18"/>
        <v>0</v>
      </c>
      <c r="O83" s="103">
        <f t="shared" si="19"/>
        <v>1.5865682604829741E-2</v>
      </c>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c r="AM83" s="103"/>
      <c r="AN83" s="103"/>
      <c r="AO83" s="103"/>
      <c r="AP83" s="103"/>
    </row>
    <row r="84" spans="1:42" s="103" customFormat="1" ht="28.5" customHeight="1">
      <c r="B84" s="111">
        <v>74</v>
      </c>
      <c r="C84" s="112" t="s">
        <v>384</v>
      </c>
      <c r="D84" s="107">
        <v>9838.2079699999995</v>
      </c>
      <c r="E84" s="108">
        <v>90.99</v>
      </c>
      <c r="F84" s="108">
        <v>0</v>
      </c>
      <c r="G84" s="108">
        <v>0</v>
      </c>
      <c r="H84" s="108">
        <v>0.08</v>
      </c>
      <c r="I84" s="110">
        <v>8.930000000000005</v>
      </c>
      <c r="J84" s="109">
        <v>11.17</v>
      </c>
      <c r="K84" s="103">
        <f t="shared" si="15"/>
        <v>0.25010478753389398</v>
      </c>
      <c r="L84" s="103">
        <f t="shared" si="16"/>
        <v>0</v>
      </c>
      <c r="M84" s="103">
        <f t="shared" si="17"/>
        <v>0</v>
      </c>
      <c r="N84" s="103">
        <f t="shared" si="18"/>
        <v>2.1989650514025189E-4</v>
      </c>
      <c r="O84" s="103">
        <f t="shared" si="19"/>
        <v>2.4545947386280631E-2</v>
      </c>
    </row>
    <row r="85" spans="1:42" s="121" customFormat="1" ht="28.5" customHeight="1">
      <c r="A85" s="103"/>
      <c r="B85" s="116">
        <v>75</v>
      </c>
      <c r="C85" s="117" t="s">
        <v>352</v>
      </c>
      <c r="D85" s="118">
        <v>68317.334172000003</v>
      </c>
      <c r="E85" s="119">
        <v>89.86</v>
      </c>
      <c r="F85" s="119">
        <v>2.88</v>
      </c>
      <c r="G85" s="119">
        <v>0.21</v>
      </c>
      <c r="H85" s="119">
        <v>1.1200000000000001</v>
      </c>
      <c r="I85" s="119">
        <v>5.9300000000000006</v>
      </c>
      <c r="J85" s="120">
        <v>5.62</v>
      </c>
      <c r="K85" s="103">
        <f t="shared" si="15"/>
        <v>1.7151798533023981</v>
      </c>
      <c r="L85" s="103">
        <f t="shared" si="16"/>
        <v>5.4971266164154299E-2</v>
      </c>
      <c r="M85" s="103">
        <f t="shared" si="17"/>
        <v>4.008321491136251E-3</v>
      </c>
      <c r="N85" s="103">
        <f t="shared" si="18"/>
        <v>2.1377714619393345E-2</v>
      </c>
      <c r="O85" s="103">
        <f t="shared" si="19"/>
        <v>0.11318736401160941</v>
      </c>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c r="AM85" s="103"/>
      <c r="AN85" s="103"/>
      <c r="AO85" s="103"/>
      <c r="AP85" s="103"/>
    </row>
    <row r="86" spans="1:42" s="103" customFormat="1" ht="28.5" customHeight="1">
      <c r="B86" s="111">
        <v>76</v>
      </c>
      <c r="C86" s="112" t="s">
        <v>182</v>
      </c>
      <c r="D86" s="107">
        <v>12736.861284000001</v>
      </c>
      <c r="E86" s="108">
        <v>89.69</v>
      </c>
      <c r="F86" s="108">
        <v>0</v>
      </c>
      <c r="G86" s="108">
        <v>0</v>
      </c>
      <c r="H86" s="108">
        <v>0.03</v>
      </c>
      <c r="I86" s="110">
        <v>10.280000000000003</v>
      </c>
      <c r="J86" s="109">
        <v>20.91</v>
      </c>
      <c r="K86" s="103">
        <f t="shared" si="15"/>
        <v>0.31916758992215877</v>
      </c>
      <c r="L86" s="103">
        <f t="shared" si="16"/>
        <v>0</v>
      </c>
      <c r="M86" s="103">
        <f t="shared" si="17"/>
        <v>0</v>
      </c>
      <c r="N86" s="103">
        <f t="shared" si="18"/>
        <v>1.0675691490316383E-4</v>
      </c>
      <c r="O86" s="103">
        <f t="shared" si="19"/>
        <v>3.6582036173484149E-2</v>
      </c>
    </row>
    <row r="87" spans="1:42" s="121" customFormat="1" ht="28.5" customHeight="1">
      <c r="A87" s="103"/>
      <c r="B87" s="116">
        <v>77</v>
      </c>
      <c r="C87" s="117" t="s">
        <v>362</v>
      </c>
      <c r="D87" s="118">
        <v>37805.707315</v>
      </c>
      <c r="E87" s="119">
        <v>89.54</v>
      </c>
      <c r="F87" s="119">
        <v>0.51</v>
      </c>
      <c r="G87" s="119">
        <v>4.28</v>
      </c>
      <c r="H87" s="119">
        <v>0</v>
      </c>
      <c r="I87" s="119">
        <v>5.6699999999999937</v>
      </c>
      <c r="J87" s="120">
        <v>7.84</v>
      </c>
      <c r="K87" s="103">
        <f t="shared" ref="K87:K107" si="20">E87*D87/$D$108</f>
        <v>0.94577275492275603</v>
      </c>
      <c r="L87" s="103">
        <f t="shared" ref="L87:L107" si="21">F87*D87/$D$108</f>
        <v>5.3869120505986778E-3</v>
      </c>
      <c r="M87" s="103">
        <f t="shared" ref="M87:M107" si="22">G87*D87/$D$108</f>
        <v>4.520781093443596E-2</v>
      </c>
      <c r="N87" s="103">
        <f t="shared" ref="N87:N107" si="23">H87*D87/$D$108</f>
        <v>0</v>
      </c>
      <c r="O87" s="103">
        <f t="shared" ref="O87:O107" si="24">I87*D87/$D$108</f>
        <v>5.9889786915479346E-2</v>
      </c>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103"/>
    </row>
    <row r="88" spans="1:42" s="103" customFormat="1" ht="28.5" customHeight="1">
      <c r="B88" s="111">
        <v>78</v>
      </c>
      <c r="C88" s="112" t="s">
        <v>342</v>
      </c>
      <c r="D88" s="107">
        <v>313452.27984799998</v>
      </c>
      <c r="E88" s="108">
        <v>89.49</v>
      </c>
      <c r="F88" s="108">
        <v>0.81</v>
      </c>
      <c r="G88" s="108">
        <v>3.94</v>
      </c>
      <c r="H88" s="108">
        <v>0</v>
      </c>
      <c r="I88" s="108">
        <v>5.7600000000000051</v>
      </c>
      <c r="J88" s="109">
        <v>1.7</v>
      </c>
      <c r="K88" s="103">
        <f t="shared" si="20"/>
        <v>7.8371522229719499</v>
      </c>
      <c r="L88" s="103">
        <f t="shared" si="21"/>
        <v>7.0936342614898645E-2</v>
      </c>
      <c r="M88" s="103">
        <f t="shared" si="22"/>
        <v>0.34504838259592674</v>
      </c>
      <c r="N88" s="103">
        <f t="shared" si="23"/>
        <v>0</v>
      </c>
      <c r="O88" s="103">
        <f t="shared" si="24"/>
        <v>0.50443621415039075</v>
      </c>
    </row>
    <row r="89" spans="1:42" s="121" customFormat="1" ht="28.5" customHeight="1">
      <c r="A89" s="103"/>
      <c r="B89" s="116">
        <v>79</v>
      </c>
      <c r="C89" s="117" t="s">
        <v>383</v>
      </c>
      <c r="D89" s="118">
        <v>13894.610282</v>
      </c>
      <c r="E89" s="119">
        <v>88.93</v>
      </c>
      <c r="F89" s="119">
        <v>0</v>
      </c>
      <c r="G89" s="119">
        <v>4.1900000000000004</v>
      </c>
      <c r="H89" s="119">
        <v>0.28999999999999998</v>
      </c>
      <c r="I89" s="119">
        <v>6.5899999999999928</v>
      </c>
      <c r="J89" s="120">
        <v>0</v>
      </c>
      <c r="K89" s="103">
        <f t="shared" si="20"/>
        <v>0.34522878806682267</v>
      </c>
      <c r="L89" s="103">
        <f t="shared" si="21"/>
        <v>0</v>
      </c>
      <c r="M89" s="103">
        <f t="shared" si="22"/>
        <v>1.626569911166071E-2</v>
      </c>
      <c r="N89" s="103">
        <f t="shared" si="23"/>
        <v>1.1257882440051565E-3</v>
      </c>
      <c r="O89" s="103">
        <f t="shared" si="24"/>
        <v>2.5582567337910256E-2</v>
      </c>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103"/>
      <c r="AO89" s="103"/>
      <c r="AP89" s="103"/>
    </row>
    <row r="90" spans="1:42" s="103" customFormat="1" ht="28.5" customHeight="1">
      <c r="B90" s="111">
        <v>80</v>
      </c>
      <c r="C90" s="112" t="s">
        <v>365</v>
      </c>
      <c r="D90" s="107">
        <v>28848.566461999999</v>
      </c>
      <c r="E90" s="108">
        <v>88.78</v>
      </c>
      <c r="F90" s="108">
        <v>7.0000000000000007E-2</v>
      </c>
      <c r="G90" s="108">
        <v>7.0000000000000007E-2</v>
      </c>
      <c r="H90" s="108">
        <v>0</v>
      </c>
      <c r="I90" s="108">
        <v>11.079999999999998</v>
      </c>
      <c r="J90" s="109">
        <v>10.75</v>
      </c>
      <c r="K90" s="103">
        <f t="shared" si="20"/>
        <v>0.71556933171105408</v>
      </c>
      <c r="L90" s="103">
        <f t="shared" si="21"/>
        <v>5.6420199616776065E-4</v>
      </c>
      <c r="M90" s="103">
        <f t="shared" si="22"/>
        <v>5.6420199616776065E-4</v>
      </c>
      <c r="N90" s="103">
        <f t="shared" si="23"/>
        <v>0</v>
      </c>
      <c r="O90" s="103">
        <f t="shared" si="24"/>
        <v>8.9305115964839796E-2</v>
      </c>
    </row>
    <row r="91" spans="1:42" s="121" customFormat="1" ht="28.5" customHeight="1">
      <c r="A91" s="103"/>
      <c r="B91" s="116">
        <v>81</v>
      </c>
      <c r="C91" s="117" t="s">
        <v>348</v>
      </c>
      <c r="D91" s="118">
        <v>32371.501816</v>
      </c>
      <c r="E91" s="119">
        <v>88.66</v>
      </c>
      <c r="F91" s="119">
        <v>0</v>
      </c>
      <c r="G91" s="119">
        <v>5.04</v>
      </c>
      <c r="H91" s="119">
        <v>0</v>
      </c>
      <c r="I91" s="119">
        <v>6.3000000000000034</v>
      </c>
      <c r="J91" s="120">
        <v>4.6900000000000004</v>
      </c>
      <c r="K91" s="103">
        <f t="shared" si="20"/>
        <v>0.80186806245979347</v>
      </c>
      <c r="L91" s="103">
        <f t="shared" si="21"/>
        <v>0</v>
      </c>
      <c r="M91" s="103">
        <f t="shared" si="22"/>
        <v>4.5583296129002464E-2</v>
      </c>
      <c r="N91" s="103">
        <f t="shared" si="23"/>
        <v>0</v>
      </c>
      <c r="O91" s="103">
        <f t="shared" si="24"/>
        <v>5.6979120161253116E-2</v>
      </c>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103"/>
    </row>
    <row r="92" spans="1:42" s="103" customFormat="1" ht="28.5" customHeight="1">
      <c r="B92" s="111">
        <v>82</v>
      </c>
      <c r="C92" s="112" t="s">
        <v>350</v>
      </c>
      <c r="D92" s="107">
        <v>182003.282661</v>
      </c>
      <c r="E92" s="108">
        <v>88.65</v>
      </c>
      <c r="F92" s="108">
        <v>6.32</v>
      </c>
      <c r="G92" s="108">
        <v>0</v>
      </c>
      <c r="H92" s="108">
        <v>0</v>
      </c>
      <c r="I92" s="108">
        <v>5.029999999999994</v>
      </c>
      <c r="J92" s="109">
        <v>5.68</v>
      </c>
      <c r="K92" s="103">
        <f t="shared" si="20"/>
        <v>4.5078587804340096</v>
      </c>
      <c r="L92" s="103">
        <f t="shared" si="21"/>
        <v>0.32137244774216511</v>
      </c>
      <c r="M92" s="103">
        <f t="shared" si="22"/>
        <v>0</v>
      </c>
      <c r="N92" s="103">
        <f t="shared" si="23"/>
        <v>0</v>
      </c>
      <c r="O92" s="103">
        <f t="shared" si="24"/>
        <v>0.25577585635175454</v>
      </c>
    </row>
    <row r="93" spans="1:42" s="121" customFormat="1" ht="28.5" customHeight="1">
      <c r="A93" s="103"/>
      <c r="B93" s="116">
        <v>83</v>
      </c>
      <c r="C93" s="117" t="s">
        <v>177</v>
      </c>
      <c r="D93" s="118">
        <v>14439.442306000001</v>
      </c>
      <c r="E93" s="119">
        <v>87.92</v>
      </c>
      <c r="F93" s="119">
        <v>0</v>
      </c>
      <c r="G93" s="119">
        <v>0</v>
      </c>
      <c r="H93" s="119">
        <v>1.76</v>
      </c>
      <c r="I93" s="119">
        <v>10.319999999999999</v>
      </c>
      <c r="J93" s="120">
        <v>3.9</v>
      </c>
      <c r="K93" s="103">
        <f t="shared" si="20"/>
        <v>0.35469122191069175</v>
      </c>
      <c r="L93" s="103">
        <f t="shared" si="21"/>
        <v>0</v>
      </c>
      <c r="M93" s="103">
        <f t="shared" si="22"/>
        <v>0</v>
      </c>
      <c r="N93" s="103">
        <f t="shared" si="23"/>
        <v>7.1002792375206725E-3</v>
      </c>
      <c r="O93" s="103">
        <f t="shared" si="24"/>
        <v>4.1633455529098487E-2</v>
      </c>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row>
    <row r="94" spans="1:42" s="103" customFormat="1" ht="28.5" customHeight="1">
      <c r="B94" s="111">
        <v>84</v>
      </c>
      <c r="C94" s="112" t="s">
        <v>369</v>
      </c>
      <c r="D94" s="107">
        <v>9842.4764250000007</v>
      </c>
      <c r="E94" s="108">
        <v>87.27</v>
      </c>
      <c r="F94" s="108">
        <v>0</v>
      </c>
      <c r="G94" s="108">
        <v>0.96</v>
      </c>
      <c r="H94" s="108">
        <v>0.03</v>
      </c>
      <c r="I94" s="108">
        <v>11.740000000000004</v>
      </c>
      <c r="J94" s="109">
        <v>4.84</v>
      </c>
      <c r="K94" s="103">
        <f t="shared" si="20"/>
        <v>0.23998367542946794</v>
      </c>
      <c r="L94" s="103">
        <f t="shared" si="21"/>
        <v>0</v>
      </c>
      <c r="M94" s="103">
        <f t="shared" si="22"/>
        <v>2.6399029266906066E-3</v>
      </c>
      <c r="N94" s="103">
        <f t="shared" si="23"/>
        <v>8.2496966459081456E-5</v>
      </c>
      <c r="O94" s="103">
        <f t="shared" si="24"/>
        <v>3.2283812874320549E-2</v>
      </c>
    </row>
    <row r="95" spans="1:42" s="121" customFormat="1" ht="29.25" customHeight="1">
      <c r="A95" s="103"/>
      <c r="B95" s="116">
        <v>85</v>
      </c>
      <c r="C95" s="117" t="s">
        <v>203</v>
      </c>
      <c r="D95" s="118">
        <v>8746.3448979999994</v>
      </c>
      <c r="E95" s="119">
        <v>85.63</v>
      </c>
      <c r="F95" s="119">
        <v>2.98</v>
      </c>
      <c r="G95" s="119">
        <v>0.62</v>
      </c>
      <c r="H95" s="119">
        <v>0</v>
      </c>
      <c r="I95" s="119">
        <v>10.770000000000005</v>
      </c>
      <c r="J95" s="120">
        <v>4.74</v>
      </c>
      <c r="K95" s="103">
        <f t="shared" si="20"/>
        <v>0.20924971940112472</v>
      </c>
      <c r="L95" s="103">
        <f t="shared" si="21"/>
        <v>7.2820759525324269E-3</v>
      </c>
      <c r="M95" s="103">
        <f t="shared" si="22"/>
        <v>1.5150627820705049E-3</v>
      </c>
      <c r="N95" s="103">
        <f t="shared" si="23"/>
        <v>0</v>
      </c>
      <c r="O95" s="103">
        <f t="shared" si="24"/>
        <v>2.6318106714353785E-2</v>
      </c>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103"/>
    </row>
    <row r="96" spans="1:42" s="103" customFormat="1" ht="28.5" customHeight="1">
      <c r="B96" s="111">
        <v>86</v>
      </c>
      <c r="C96" s="112" t="s">
        <v>358</v>
      </c>
      <c r="D96" s="107">
        <v>87842.406946000003</v>
      </c>
      <c r="E96" s="108">
        <v>85.12</v>
      </c>
      <c r="F96" s="108">
        <v>1.1499999999999999</v>
      </c>
      <c r="G96" s="108">
        <v>3.62</v>
      </c>
      <c r="H96" s="108">
        <v>0.19</v>
      </c>
      <c r="I96" s="108">
        <v>9.9199999999999964</v>
      </c>
      <c r="J96" s="109">
        <v>5.67</v>
      </c>
      <c r="K96" s="103">
        <f t="shared" si="20"/>
        <v>2.0890468674578462</v>
      </c>
      <c r="L96" s="103">
        <f t="shared" si="21"/>
        <v>2.8223729999724185E-2</v>
      </c>
      <c r="M96" s="103">
        <f t="shared" si="22"/>
        <v>8.8843393564349171E-2</v>
      </c>
      <c r="N96" s="103">
        <f t="shared" si="23"/>
        <v>4.663051043432692E-3</v>
      </c>
      <c r="O96" s="103">
        <f t="shared" si="24"/>
        <v>0.24346034921501203</v>
      </c>
    </row>
    <row r="97" spans="1:42" s="121" customFormat="1" ht="28.5" customHeight="1">
      <c r="A97" s="103"/>
      <c r="B97" s="116">
        <v>87</v>
      </c>
      <c r="C97" s="117" t="s">
        <v>230</v>
      </c>
      <c r="D97" s="118">
        <v>54346.294918</v>
      </c>
      <c r="E97" s="119">
        <v>84.72</v>
      </c>
      <c r="F97" s="119">
        <v>0</v>
      </c>
      <c r="G97" s="119">
        <v>0</v>
      </c>
      <c r="H97" s="119">
        <v>13.59</v>
      </c>
      <c r="I97" s="119">
        <v>1.6900000000000013</v>
      </c>
      <c r="J97" s="120">
        <v>4.21</v>
      </c>
      <c r="K97" s="103">
        <f t="shared" si="20"/>
        <v>1.2863768907151107</v>
      </c>
      <c r="L97" s="103">
        <f t="shared" si="21"/>
        <v>0</v>
      </c>
      <c r="M97" s="103">
        <f t="shared" si="22"/>
        <v>0</v>
      </c>
      <c r="N97" s="103">
        <f t="shared" si="23"/>
        <v>0.20634870095394661</v>
      </c>
      <c r="O97" s="103">
        <f t="shared" si="24"/>
        <v>2.5660728816200882E-2</v>
      </c>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c r="AM97" s="103"/>
      <c r="AN97" s="103"/>
      <c r="AO97" s="103"/>
      <c r="AP97" s="103"/>
    </row>
    <row r="98" spans="1:42" s="103" customFormat="1" ht="28.5" customHeight="1">
      <c r="B98" s="111">
        <v>88</v>
      </c>
      <c r="C98" s="112" t="s">
        <v>215</v>
      </c>
      <c r="D98" s="107">
        <v>72726.072404000006</v>
      </c>
      <c r="E98" s="108">
        <v>83.21</v>
      </c>
      <c r="F98" s="108">
        <v>3.92</v>
      </c>
      <c r="G98" s="108">
        <f>3.65+8.57</f>
        <v>12.22</v>
      </c>
      <c r="H98" s="108">
        <v>0</v>
      </c>
      <c r="I98" s="108">
        <v>0.65000000000000568</v>
      </c>
      <c r="J98" s="109">
        <v>1.36</v>
      </c>
      <c r="K98" s="103">
        <f t="shared" si="20"/>
        <v>1.6907445540134742</v>
      </c>
      <c r="L98" s="103">
        <f t="shared" si="21"/>
        <v>7.9650506570518184E-2</v>
      </c>
      <c r="M98" s="103">
        <f t="shared" si="22"/>
        <v>0.24829826282952358</v>
      </c>
      <c r="N98" s="103">
        <f t="shared" si="23"/>
        <v>0</v>
      </c>
      <c r="O98" s="103">
        <f t="shared" si="24"/>
        <v>1.3207354405825837E-2</v>
      </c>
    </row>
    <row r="99" spans="1:42" s="121" customFormat="1" ht="28.5" customHeight="1">
      <c r="A99" s="103"/>
      <c r="B99" s="116">
        <v>89</v>
      </c>
      <c r="C99" s="117" t="s">
        <v>355</v>
      </c>
      <c r="D99" s="118">
        <v>31329.874253000002</v>
      </c>
      <c r="E99" s="119">
        <v>79.72</v>
      </c>
      <c r="F99" s="119">
        <v>0</v>
      </c>
      <c r="G99" s="119">
        <v>16.46</v>
      </c>
      <c r="H99" s="119">
        <v>0</v>
      </c>
      <c r="I99" s="119">
        <v>3.8200000000000003</v>
      </c>
      <c r="J99" s="120">
        <v>3.15</v>
      </c>
      <c r="K99" s="103">
        <f t="shared" si="20"/>
        <v>0.69781175811297136</v>
      </c>
      <c r="L99" s="103">
        <f t="shared" si="21"/>
        <v>0</v>
      </c>
      <c r="M99" s="103">
        <f t="shared" si="22"/>
        <v>0.14407904589236714</v>
      </c>
      <c r="N99" s="103">
        <f t="shared" si="23"/>
        <v>0</v>
      </c>
      <c r="O99" s="103">
        <f t="shared" si="24"/>
        <v>3.3437542849868926E-2</v>
      </c>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103"/>
      <c r="AO99" s="103"/>
      <c r="AP99" s="103"/>
    </row>
    <row r="100" spans="1:42" s="103" customFormat="1" ht="28.5" customHeight="1">
      <c r="B100" s="111">
        <v>90</v>
      </c>
      <c r="C100" s="112" t="s">
        <v>200</v>
      </c>
      <c r="D100" s="107">
        <v>53420.885171000002</v>
      </c>
      <c r="E100" s="108">
        <v>78.73</v>
      </c>
      <c r="F100" s="108">
        <v>0.95</v>
      </c>
      <c r="G100" s="108">
        <v>18.309999999999999</v>
      </c>
      <c r="H100" s="108">
        <v>0.01</v>
      </c>
      <c r="I100" s="110">
        <v>1.999999999999998</v>
      </c>
      <c r="J100" s="109">
        <v>4.55</v>
      </c>
      <c r="K100" s="103">
        <f t="shared" si="20"/>
        <v>1.1750698210373174</v>
      </c>
      <c r="L100" s="103">
        <f t="shared" si="21"/>
        <v>1.4179046487812159E-2</v>
      </c>
      <c r="M100" s="103">
        <f t="shared" si="22"/>
        <v>0.27328246441246384</v>
      </c>
      <c r="N100" s="103">
        <f t="shared" si="23"/>
        <v>1.4925312092433851E-4</v>
      </c>
      <c r="O100" s="103">
        <f t="shared" si="24"/>
        <v>2.9850624184867679E-2</v>
      </c>
    </row>
    <row r="101" spans="1:42" s="121" customFormat="1" ht="28.5" customHeight="1">
      <c r="A101" s="103"/>
      <c r="B101" s="116">
        <v>91</v>
      </c>
      <c r="C101" s="117" t="s">
        <v>367</v>
      </c>
      <c r="D101" s="118">
        <v>16559.122791000002</v>
      </c>
      <c r="E101" s="119">
        <v>76.12</v>
      </c>
      <c r="F101" s="119">
        <v>5.5</v>
      </c>
      <c r="G101" s="119">
        <v>2.83</v>
      </c>
      <c r="H101" s="119">
        <v>0</v>
      </c>
      <c r="I101" s="123">
        <v>15.549999999999995</v>
      </c>
      <c r="J101" s="120">
        <v>6</v>
      </c>
      <c r="K101" s="103">
        <f t="shared" si="20"/>
        <v>0.35216682945132222</v>
      </c>
      <c r="L101" s="103">
        <f t="shared" si="21"/>
        <v>2.5445580162667788E-2</v>
      </c>
      <c r="M101" s="103">
        <f t="shared" si="22"/>
        <v>1.3092907610972699E-2</v>
      </c>
      <c r="N101" s="103">
        <f t="shared" si="23"/>
        <v>0</v>
      </c>
      <c r="O101" s="103">
        <f t="shared" si="24"/>
        <v>7.1941594823542537E-2</v>
      </c>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row>
    <row r="102" spans="1:42" s="103" customFormat="1" ht="28.5" customHeight="1">
      <c r="B102" s="111">
        <v>92</v>
      </c>
      <c r="C102" s="113" t="s">
        <v>239</v>
      </c>
      <c r="D102" s="107">
        <v>85451.244919999997</v>
      </c>
      <c r="E102" s="108">
        <v>74.06</v>
      </c>
      <c r="F102" s="108">
        <v>6.35</v>
      </c>
      <c r="G102" s="108">
        <f>7.36+5.41</f>
        <v>12.77</v>
      </c>
      <c r="H102" s="108">
        <v>0</v>
      </c>
      <c r="I102" s="108">
        <v>6.8199999999999967</v>
      </c>
      <c r="J102" s="109">
        <v>5.22</v>
      </c>
      <c r="K102" s="103">
        <f t="shared" si="20"/>
        <v>1.7681310188389594</v>
      </c>
      <c r="L102" s="103">
        <f t="shared" si="21"/>
        <v>0.15160183593879817</v>
      </c>
      <c r="M102" s="103">
        <f t="shared" si="22"/>
        <v>0.30487487321865397</v>
      </c>
      <c r="N102" s="103">
        <f t="shared" si="23"/>
        <v>0</v>
      </c>
      <c r="O102" s="103">
        <f t="shared" si="24"/>
        <v>0.16282275922875636</v>
      </c>
    </row>
    <row r="103" spans="1:42" s="121" customFormat="1" ht="28.5" customHeight="1">
      <c r="A103" s="103"/>
      <c r="B103" s="116">
        <v>93</v>
      </c>
      <c r="C103" s="122" t="s">
        <v>250</v>
      </c>
      <c r="D103" s="118">
        <v>18457.648276</v>
      </c>
      <c r="E103" s="119">
        <v>71.849999999999994</v>
      </c>
      <c r="F103" s="119">
        <v>3.93</v>
      </c>
      <c r="G103" s="119">
        <v>2.84</v>
      </c>
      <c r="H103" s="119">
        <v>3.64</v>
      </c>
      <c r="I103" s="119">
        <v>17.740000000000006</v>
      </c>
      <c r="J103" s="120">
        <v>6.55</v>
      </c>
      <c r="K103" s="103">
        <f t="shared" si="20"/>
        <v>0.37052326267768254</v>
      </c>
      <c r="L103" s="103">
        <f t="shared" si="21"/>
        <v>2.0266616872975544E-2</v>
      </c>
      <c r="M103" s="103">
        <f t="shared" si="22"/>
        <v>1.4645595908206242E-2</v>
      </c>
      <c r="N103" s="103">
        <f t="shared" si="23"/>
        <v>1.8771115882348845E-2</v>
      </c>
      <c r="O103" s="103">
        <f t="shared" si="24"/>
        <v>9.1483405426612277E-2</v>
      </c>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c r="AM103" s="103"/>
      <c r="AN103" s="103"/>
      <c r="AO103" s="103"/>
      <c r="AP103" s="103"/>
    </row>
    <row r="104" spans="1:42" s="103" customFormat="1" ht="28.5" customHeight="1">
      <c r="B104" s="111">
        <v>94</v>
      </c>
      <c r="C104" s="113" t="s">
        <v>235</v>
      </c>
      <c r="D104" s="107">
        <v>14098.221600000001</v>
      </c>
      <c r="E104" s="108">
        <v>62.52</v>
      </c>
      <c r="F104" s="108">
        <v>0</v>
      </c>
      <c r="G104" s="108">
        <v>0</v>
      </c>
      <c r="H104" s="108">
        <v>32.130000000000003</v>
      </c>
      <c r="I104" s="108">
        <v>5.3499999999999943</v>
      </c>
      <c r="J104" s="109">
        <v>0</v>
      </c>
      <c r="K104" s="103">
        <f t="shared" si="20"/>
        <v>0.24626100256583533</v>
      </c>
      <c r="L104" s="103">
        <f t="shared" si="21"/>
        <v>0</v>
      </c>
      <c r="M104" s="103">
        <f t="shared" si="22"/>
        <v>0</v>
      </c>
      <c r="N104" s="103">
        <f t="shared" si="23"/>
        <v>0.12655735784453437</v>
      </c>
      <c r="O104" s="103">
        <f t="shared" si="24"/>
        <v>2.1073198396148716E-2</v>
      </c>
    </row>
    <row r="105" spans="1:42" s="121" customFormat="1" ht="28.5" customHeight="1">
      <c r="A105" s="103"/>
      <c r="B105" s="116">
        <v>95</v>
      </c>
      <c r="C105" s="122" t="s">
        <v>370</v>
      </c>
      <c r="D105" s="118">
        <v>17652.790568</v>
      </c>
      <c r="E105" s="119">
        <v>61.91</v>
      </c>
      <c r="F105" s="119">
        <v>0</v>
      </c>
      <c r="G105" s="119">
        <v>32.61</v>
      </c>
      <c r="H105" s="119">
        <v>0.28000000000000003</v>
      </c>
      <c r="I105" s="123">
        <v>5.2000000000000037</v>
      </c>
      <c r="J105" s="120">
        <v>11.74</v>
      </c>
      <c r="K105" s="103">
        <f t="shared" si="20"/>
        <v>0.30534197757795933</v>
      </c>
      <c r="L105" s="103">
        <f t="shared" si="21"/>
        <v>0</v>
      </c>
      <c r="M105" s="103">
        <f t="shared" si="22"/>
        <v>0.16083349844641021</v>
      </c>
      <c r="N105" s="103">
        <f t="shared" si="23"/>
        <v>1.3809684012571256E-3</v>
      </c>
      <c r="O105" s="103">
        <f t="shared" si="24"/>
        <v>2.5646556023346631E-2</v>
      </c>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103"/>
      <c r="AO105" s="103"/>
      <c r="AP105" s="103"/>
    </row>
    <row r="106" spans="1:42" s="103" customFormat="1" ht="28.5" customHeight="1">
      <c r="B106" s="111">
        <v>96</v>
      </c>
      <c r="C106" s="113" t="s">
        <v>359</v>
      </c>
      <c r="D106" s="107">
        <v>14218.084832</v>
      </c>
      <c r="E106" s="108">
        <v>53.73</v>
      </c>
      <c r="F106" s="108">
        <v>33.79</v>
      </c>
      <c r="G106" s="108">
        <v>4.03</v>
      </c>
      <c r="H106" s="108">
        <v>0.4</v>
      </c>
      <c r="I106" s="108">
        <v>8.0500000000000025</v>
      </c>
      <c r="J106" s="109">
        <v>6.53</v>
      </c>
      <c r="K106" s="103">
        <f t="shared" si="20"/>
        <v>0.21343728254738498</v>
      </c>
      <c r="L106" s="103">
        <f t="shared" si="21"/>
        <v>0.1342275409878306</v>
      </c>
      <c r="M106" s="103">
        <f t="shared" si="22"/>
        <v>1.6008789292126589E-2</v>
      </c>
      <c r="N106" s="103">
        <f t="shared" si="23"/>
        <v>1.5889617163401082E-3</v>
      </c>
      <c r="O106" s="103">
        <f t="shared" si="24"/>
        <v>3.1977854541344677E-2</v>
      </c>
    </row>
    <row r="107" spans="1:42" s="121" customFormat="1" ht="28.5" customHeight="1">
      <c r="A107" s="103"/>
      <c r="B107" s="116">
        <v>97</v>
      </c>
      <c r="C107" s="122" t="s">
        <v>256</v>
      </c>
      <c r="D107" s="118">
        <v>53018.443359999997</v>
      </c>
      <c r="E107" s="119">
        <v>43.64</v>
      </c>
      <c r="F107" s="119">
        <v>52.46</v>
      </c>
      <c r="G107" s="119">
        <v>1.1100000000000001</v>
      </c>
      <c r="H107" s="119">
        <v>0</v>
      </c>
      <c r="I107" s="123">
        <v>2.7899999999999983</v>
      </c>
      <c r="J107" s="120">
        <v>14.25</v>
      </c>
      <c r="K107" s="103">
        <f t="shared" si="20"/>
        <v>0.6464337991372463</v>
      </c>
      <c r="L107" s="103">
        <f t="shared" si="21"/>
        <v>0.7770833433258465</v>
      </c>
      <c r="M107" s="103">
        <f t="shared" si="22"/>
        <v>1.6442289574755804E-2</v>
      </c>
      <c r="N107" s="103">
        <f t="shared" si="23"/>
        <v>0</v>
      </c>
      <c r="O107" s="103">
        <f t="shared" si="24"/>
        <v>4.1327917039251046E-2</v>
      </c>
      <c r="P107" s="103"/>
      <c r="Q107" s="103"/>
      <c r="R107" s="103"/>
      <c r="S107" s="103"/>
      <c r="T107" s="103"/>
      <c r="U107" s="103"/>
      <c r="V107" s="103"/>
      <c r="W107" s="103"/>
      <c r="X107" s="103"/>
      <c r="Y107" s="103"/>
      <c r="Z107" s="103"/>
      <c r="AA107" s="103"/>
      <c r="AB107" s="103"/>
      <c r="AC107" s="103"/>
      <c r="AD107" s="103"/>
      <c r="AE107" s="103"/>
      <c r="AF107" s="103"/>
      <c r="AG107" s="103"/>
      <c r="AH107" s="103"/>
      <c r="AI107" s="103"/>
      <c r="AJ107" s="103"/>
      <c r="AK107" s="103"/>
      <c r="AL107" s="103"/>
      <c r="AM107" s="103"/>
      <c r="AN107" s="103"/>
      <c r="AO107" s="103"/>
      <c r="AP107" s="103"/>
    </row>
    <row r="108" spans="1:42" s="184" customFormat="1" ht="38.25" customHeight="1">
      <c r="A108" s="167"/>
      <c r="B108" s="342" t="s">
        <v>371</v>
      </c>
      <c r="C108" s="321"/>
      <c r="D108" s="181">
        <v>3579213.9447510019</v>
      </c>
      <c r="E108" s="182">
        <v>91.201213099393442</v>
      </c>
      <c r="F108" s="182">
        <v>1.6953386495847196</v>
      </c>
      <c r="G108" s="182">
        <v>2.4318225116059753</v>
      </c>
      <c r="H108" s="183">
        <v>0.44414255311881362</v>
      </c>
      <c r="I108" s="183">
        <v>4.2274831862969595</v>
      </c>
      <c r="J108" s="186"/>
      <c r="K108" s="167">
        <f>SUM(K55:K107)</f>
        <v>91.201213099393456</v>
      </c>
      <c r="L108" s="167">
        <f>SUM(L55:L107)</f>
        <v>1.6953386495847194</v>
      </c>
      <c r="M108" s="167">
        <f>SUM(M55:M107)</f>
        <v>2.4318225116059744</v>
      </c>
      <c r="N108" s="167">
        <f>SUM(N55:N107)</f>
        <v>0.44414255311881357</v>
      </c>
      <c r="O108" s="167">
        <f>SUM(O55:O107)</f>
        <v>4.2274831862969586</v>
      </c>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row>
    <row r="109" spans="1:42" s="184" customFormat="1" ht="43.5" customHeight="1">
      <c r="A109" s="167"/>
      <c r="B109" s="320" t="s">
        <v>372</v>
      </c>
      <c r="C109" s="321"/>
      <c r="D109" s="181">
        <v>29482301.546864003</v>
      </c>
      <c r="E109" s="182">
        <v>20.895535455899338</v>
      </c>
      <c r="F109" s="182">
        <v>18.089716147209632</v>
      </c>
      <c r="G109" s="182">
        <v>58.871290877889678</v>
      </c>
      <c r="H109" s="182">
        <v>0.15398829009400275</v>
      </c>
      <c r="I109" s="182">
        <v>1.9900948547245987</v>
      </c>
      <c r="J109" s="187"/>
      <c r="K109" s="167">
        <f>(K35*$D35+K45*$D45+K52*$D52+K54*$D54+K108*$D108)/$D$109</f>
        <v>20.895535455899338</v>
      </c>
      <c r="L109" s="167">
        <f t="shared" ref="L109:O109" si="25">(L35*$D35+L45*$D45+L52*$D52+L54*$D54+L108*$D108)/$D$109</f>
        <v>18.089716147209632</v>
      </c>
      <c r="M109" s="167">
        <f t="shared" si="25"/>
        <v>58.876487153130583</v>
      </c>
      <c r="N109" s="167">
        <f t="shared" si="25"/>
        <v>0.1487920148530959</v>
      </c>
      <c r="O109" s="167">
        <f t="shared" si="25"/>
        <v>1.9900948547245985</v>
      </c>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row>
    <row r="110" spans="1:42" s="104" customFormat="1" ht="28.5" customHeight="1">
      <c r="A110" s="124"/>
      <c r="B110" s="100"/>
      <c r="C110" s="339" t="s">
        <v>373</v>
      </c>
      <c r="D110" s="340"/>
      <c r="E110" s="340"/>
      <c r="F110" s="340"/>
      <c r="G110" s="340"/>
      <c r="H110" s="340"/>
      <c r="I110" s="341"/>
      <c r="J110" s="105"/>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c r="AO110" s="124"/>
      <c r="AP110" s="124"/>
    </row>
    <row r="111" spans="1:42" s="104" customFormat="1" ht="54" customHeight="1" thickBot="1">
      <c r="A111" s="124"/>
      <c r="B111" s="101"/>
      <c r="C111" s="333" t="s">
        <v>374</v>
      </c>
      <c r="D111" s="334"/>
      <c r="E111" s="334"/>
      <c r="F111" s="334"/>
      <c r="G111" s="334"/>
      <c r="H111" s="334"/>
      <c r="I111" s="335"/>
      <c r="J111" s="106"/>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c r="AO111" s="124"/>
      <c r="AP111" s="124"/>
    </row>
  </sheetData>
  <sortState ref="A55:AN107">
    <sortCondition descending="1" ref="E55:E107"/>
  </sortState>
  <mergeCells count="18">
    <mergeCell ref="C111:I111"/>
    <mergeCell ref="E3:I3"/>
    <mergeCell ref="C110:I110"/>
    <mergeCell ref="B52:C52"/>
    <mergeCell ref="B54:C54"/>
    <mergeCell ref="B108:C108"/>
    <mergeCell ref="B109:C109"/>
    <mergeCell ref="B2:J2"/>
    <mergeCell ref="H4:H6"/>
    <mergeCell ref="I4:I6"/>
    <mergeCell ref="F4:F6"/>
    <mergeCell ref="B45:C45"/>
    <mergeCell ref="B35:C35"/>
    <mergeCell ref="E4:E6"/>
    <mergeCell ref="D3:D4"/>
    <mergeCell ref="C3:C6"/>
    <mergeCell ref="B3:B6"/>
    <mergeCell ref="J3:J6"/>
  </mergeCells>
  <printOptions horizontalCentered="1"/>
  <pageMargins left="0" right="0" top="0" bottom="0" header="0" footer="0"/>
  <pageSetup paperSize="9" scale="47" fitToHeight="2"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BP109"/>
  <sheetViews>
    <sheetView rightToLeft="1" topLeftCell="A13" zoomScale="90" zoomScaleNormal="90" workbookViewId="0">
      <selection activeCell="A28" sqref="A28:XFD28"/>
    </sheetView>
  </sheetViews>
  <sheetFormatPr defaultRowHeight="18"/>
  <cols>
    <col min="1" max="1" width="4.625" style="15" customWidth="1"/>
    <col min="2" max="2" width="31.5" style="12" customWidth="1"/>
    <col min="3" max="3" width="13.75" style="12" customWidth="1"/>
    <col min="4" max="4" width="12.375" style="12" customWidth="1"/>
    <col min="5" max="5" width="12.875" style="12" customWidth="1"/>
    <col min="6" max="6" width="14" style="12" customWidth="1"/>
    <col min="7" max="7" width="10.5" style="12" customWidth="1"/>
    <col min="8" max="8" width="10.75" style="12" customWidth="1"/>
    <col min="9" max="9" width="12.75" style="12" customWidth="1"/>
    <col min="10" max="10" width="10.875" style="12" bestFit="1" customWidth="1"/>
    <col min="11" max="11" width="12.125" style="12" customWidth="1"/>
    <col min="12" max="12" width="11.75" style="12" customWidth="1"/>
    <col min="13" max="13" width="13.125" style="12" customWidth="1"/>
    <col min="14" max="15" width="11.75" style="12" customWidth="1"/>
    <col min="16" max="16" width="13.5" style="12" customWidth="1"/>
    <col min="17" max="17" width="9" style="14"/>
    <col min="18" max="47" width="9" style="13"/>
    <col min="48" max="256" width="9" style="12"/>
    <col min="257" max="257" width="4.625" style="12" customWidth="1"/>
    <col min="258" max="258" width="27.375" style="12" bestFit="1" customWidth="1"/>
    <col min="259" max="259" width="9.5" style="12" bestFit="1" customWidth="1"/>
    <col min="260" max="260" width="10.75" style="12" customWidth="1"/>
    <col min="261" max="261" width="11.75" style="12" customWidth="1"/>
    <col min="262" max="262" width="10" style="12" bestFit="1" customWidth="1"/>
    <col min="263" max="263" width="9" style="12" customWidth="1"/>
    <col min="264" max="264" width="9.25" style="12" customWidth="1"/>
    <col min="265" max="265" width="11.75" style="12" customWidth="1"/>
    <col min="266" max="266" width="10.875" style="12" bestFit="1" customWidth="1"/>
    <col min="267" max="268" width="10.375" style="12" bestFit="1" customWidth="1"/>
    <col min="269" max="269" width="11.75" style="12" customWidth="1"/>
    <col min="270" max="270" width="10.375" style="12" bestFit="1" customWidth="1"/>
    <col min="271" max="271" width="10.25" style="12" bestFit="1" customWidth="1"/>
    <col min="272" max="272" width="11.75" style="12" customWidth="1"/>
    <col min="273" max="512" width="9" style="12"/>
    <col min="513" max="513" width="4.625" style="12" customWidth="1"/>
    <col min="514" max="514" width="27.375" style="12" bestFit="1" customWidth="1"/>
    <col min="515" max="515" width="9.5" style="12" bestFit="1" customWidth="1"/>
    <col min="516" max="516" width="10.75" style="12" customWidth="1"/>
    <col min="517" max="517" width="11.75" style="12" customWidth="1"/>
    <col min="518" max="518" width="10" style="12" bestFit="1" customWidth="1"/>
    <col min="519" max="519" width="9" style="12" customWidth="1"/>
    <col min="520" max="520" width="9.25" style="12" customWidth="1"/>
    <col min="521" max="521" width="11.75" style="12" customWidth="1"/>
    <col min="522" max="522" width="10.875" style="12" bestFit="1" customWidth="1"/>
    <col min="523" max="524" width="10.375" style="12" bestFit="1" customWidth="1"/>
    <col min="525" max="525" width="11.75" style="12" customWidth="1"/>
    <col min="526" max="526" width="10.375" style="12" bestFit="1" customWidth="1"/>
    <col min="527" max="527" width="10.25" style="12" bestFit="1" customWidth="1"/>
    <col min="528" max="528" width="11.75" style="12" customWidth="1"/>
    <col min="529" max="768" width="9" style="12"/>
    <col min="769" max="769" width="4.625" style="12" customWidth="1"/>
    <col min="770" max="770" width="27.375" style="12" bestFit="1" customWidth="1"/>
    <col min="771" max="771" width="9.5" style="12" bestFit="1" customWidth="1"/>
    <col min="772" max="772" width="10.75" style="12" customWidth="1"/>
    <col min="773" max="773" width="11.75" style="12" customWidth="1"/>
    <col min="774" max="774" width="10" style="12" bestFit="1" customWidth="1"/>
    <col min="775" max="775" width="9" style="12" customWidth="1"/>
    <col min="776" max="776" width="9.25" style="12" customWidth="1"/>
    <col min="777" max="777" width="11.75" style="12" customWidth="1"/>
    <col min="778" max="778" width="10.875" style="12" bestFit="1" customWidth="1"/>
    <col min="779" max="780" width="10.375" style="12" bestFit="1" customWidth="1"/>
    <col min="781" max="781" width="11.75" style="12" customWidth="1"/>
    <col min="782" max="782" width="10.375" style="12" bestFit="1" customWidth="1"/>
    <col min="783" max="783" width="10.25" style="12" bestFit="1" customWidth="1"/>
    <col min="784" max="784" width="11.75" style="12" customWidth="1"/>
    <col min="785" max="1024" width="9" style="12"/>
    <col min="1025" max="1025" width="4.625" style="12" customWidth="1"/>
    <col min="1026" max="1026" width="27.375" style="12" bestFit="1" customWidth="1"/>
    <col min="1027" max="1027" width="9.5" style="12" bestFit="1" customWidth="1"/>
    <col min="1028" max="1028" width="10.75" style="12" customWidth="1"/>
    <col min="1029" max="1029" width="11.75" style="12" customWidth="1"/>
    <col min="1030" max="1030" width="10" style="12" bestFit="1" customWidth="1"/>
    <col min="1031" max="1031" width="9" style="12" customWidth="1"/>
    <col min="1032" max="1032" width="9.25" style="12" customWidth="1"/>
    <col min="1033" max="1033" width="11.75" style="12" customWidth="1"/>
    <col min="1034" max="1034" width="10.875" style="12" bestFit="1" customWidth="1"/>
    <col min="1035" max="1036" width="10.375" style="12" bestFit="1" customWidth="1"/>
    <col min="1037" max="1037" width="11.75" style="12" customWidth="1"/>
    <col min="1038" max="1038" width="10.375" style="12" bestFit="1" customWidth="1"/>
    <col min="1039" max="1039" width="10.25" style="12" bestFit="1" customWidth="1"/>
    <col min="1040" max="1040" width="11.75" style="12" customWidth="1"/>
    <col min="1041" max="1280" width="9" style="12"/>
    <col min="1281" max="1281" width="4.625" style="12" customWidth="1"/>
    <col min="1282" max="1282" width="27.375" style="12" bestFit="1" customWidth="1"/>
    <col min="1283" max="1283" width="9.5" style="12" bestFit="1" customWidth="1"/>
    <col min="1284" max="1284" width="10.75" style="12" customWidth="1"/>
    <col min="1285" max="1285" width="11.75" style="12" customWidth="1"/>
    <col min="1286" max="1286" width="10" style="12" bestFit="1" customWidth="1"/>
    <col min="1287" max="1287" width="9" style="12" customWidth="1"/>
    <col min="1288" max="1288" width="9.25" style="12" customWidth="1"/>
    <col min="1289" max="1289" width="11.75" style="12" customWidth="1"/>
    <col min="1290" max="1290" width="10.875" style="12" bestFit="1" customWidth="1"/>
    <col min="1291" max="1292" width="10.375" style="12" bestFit="1" customWidth="1"/>
    <col min="1293" max="1293" width="11.75" style="12" customWidth="1"/>
    <col min="1294" max="1294" width="10.375" style="12" bestFit="1" customWidth="1"/>
    <col min="1295" max="1295" width="10.25" style="12" bestFit="1" customWidth="1"/>
    <col min="1296" max="1296" width="11.75" style="12" customWidth="1"/>
    <col min="1297" max="1536" width="9" style="12"/>
    <col min="1537" max="1537" width="4.625" style="12" customWidth="1"/>
    <col min="1538" max="1538" width="27.375" style="12" bestFit="1" customWidth="1"/>
    <col min="1539" max="1539" width="9.5" style="12" bestFit="1" customWidth="1"/>
    <col min="1540" max="1540" width="10.75" style="12" customWidth="1"/>
    <col min="1541" max="1541" width="11.75" style="12" customWidth="1"/>
    <col min="1542" max="1542" width="10" style="12" bestFit="1" customWidth="1"/>
    <col min="1543" max="1543" width="9" style="12" customWidth="1"/>
    <col min="1544" max="1544" width="9.25" style="12" customWidth="1"/>
    <col min="1545" max="1545" width="11.75" style="12" customWidth="1"/>
    <col min="1546" max="1546" width="10.875" style="12" bestFit="1" customWidth="1"/>
    <col min="1547" max="1548" width="10.375" style="12" bestFit="1" customWidth="1"/>
    <col min="1549" max="1549" width="11.75" style="12" customWidth="1"/>
    <col min="1550" max="1550" width="10.375" style="12" bestFit="1" customWidth="1"/>
    <col min="1551" max="1551" width="10.25" style="12" bestFit="1" customWidth="1"/>
    <col min="1552" max="1552" width="11.75" style="12" customWidth="1"/>
    <col min="1553" max="1792" width="9" style="12"/>
    <col min="1793" max="1793" width="4.625" style="12" customWidth="1"/>
    <col min="1794" max="1794" width="27.375" style="12" bestFit="1" customWidth="1"/>
    <col min="1795" max="1795" width="9.5" style="12" bestFit="1" customWidth="1"/>
    <col min="1796" max="1796" width="10.75" style="12" customWidth="1"/>
    <col min="1797" max="1797" width="11.75" style="12" customWidth="1"/>
    <col min="1798" max="1798" width="10" style="12" bestFit="1" customWidth="1"/>
    <col min="1799" max="1799" width="9" style="12" customWidth="1"/>
    <col min="1800" max="1800" width="9.25" style="12" customWidth="1"/>
    <col min="1801" max="1801" width="11.75" style="12" customWidth="1"/>
    <col min="1802" max="1802" width="10.875" style="12" bestFit="1" customWidth="1"/>
    <col min="1803" max="1804" width="10.375" style="12" bestFit="1" customWidth="1"/>
    <col min="1805" max="1805" width="11.75" style="12" customWidth="1"/>
    <col min="1806" max="1806" width="10.375" style="12" bestFit="1" customWidth="1"/>
    <col min="1807" max="1807" width="10.25" style="12" bestFit="1" customWidth="1"/>
    <col min="1808" max="1808" width="11.75" style="12" customWidth="1"/>
    <col min="1809" max="2048" width="9" style="12"/>
    <col min="2049" max="2049" width="4.625" style="12" customWidth="1"/>
    <col min="2050" max="2050" width="27.375" style="12" bestFit="1" customWidth="1"/>
    <col min="2051" max="2051" width="9.5" style="12" bestFit="1" customWidth="1"/>
    <col min="2052" max="2052" width="10.75" style="12" customWidth="1"/>
    <col min="2053" max="2053" width="11.75" style="12" customWidth="1"/>
    <col min="2054" max="2054" width="10" style="12" bestFit="1" customWidth="1"/>
    <col min="2055" max="2055" width="9" style="12" customWidth="1"/>
    <col min="2056" max="2056" width="9.25" style="12" customWidth="1"/>
    <col min="2057" max="2057" width="11.75" style="12" customWidth="1"/>
    <col min="2058" max="2058" width="10.875" style="12" bestFit="1" customWidth="1"/>
    <col min="2059" max="2060" width="10.375" style="12" bestFit="1" customWidth="1"/>
    <col min="2061" max="2061" width="11.75" style="12" customWidth="1"/>
    <col min="2062" max="2062" width="10.375" style="12" bestFit="1" customWidth="1"/>
    <col min="2063" max="2063" width="10.25" style="12" bestFit="1" customWidth="1"/>
    <col min="2064" max="2064" width="11.75" style="12" customWidth="1"/>
    <col min="2065" max="2304" width="9" style="12"/>
    <col min="2305" max="2305" width="4.625" style="12" customWidth="1"/>
    <col min="2306" max="2306" width="27.375" style="12" bestFit="1" customWidth="1"/>
    <col min="2307" max="2307" width="9.5" style="12" bestFit="1" customWidth="1"/>
    <col min="2308" max="2308" width="10.75" style="12" customWidth="1"/>
    <col min="2309" max="2309" width="11.75" style="12" customWidth="1"/>
    <col min="2310" max="2310" width="10" style="12" bestFit="1" customWidth="1"/>
    <col min="2311" max="2311" width="9" style="12" customWidth="1"/>
    <col min="2312" max="2312" width="9.25" style="12" customWidth="1"/>
    <col min="2313" max="2313" width="11.75" style="12" customWidth="1"/>
    <col min="2314" max="2314" width="10.875" style="12" bestFit="1" customWidth="1"/>
    <col min="2315" max="2316" width="10.375" style="12" bestFit="1" customWidth="1"/>
    <col min="2317" max="2317" width="11.75" style="12" customWidth="1"/>
    <col min="2318" max="2318" width="10.375" style="12" bestFit="1" customWidth="1"/>
    <col min="2319" max="2319" width="10.25" style="12" bestFit="1" customWidth="1"/>
    <col min="2320" max="2320" width="11.75" style="12" customWidth="1"/>
    <col min="2321" max="2560" width="9" style="12"/>
    <col min="2561" max="2561" width="4.625" style="12" customWidth="1"/>
    <col min="2562" max="2562" width="27.375" style="12" bestFit="1" customWidth="1"/>
    <col min="2563" max="2563" width="9.5" style="12" bestFit="1" customWidth="1"/>
    <col min="2564" max="2564" width="10.75" style="12" customWidth="1"/>
    <col min="2565" max="2565" width="11.75" style="12" customWidth="1"/>
    <col min="2566" max="2566" width="10" style="12" bestFit="1" customWidth="1"/>
    <col min="2567" max="2567" width="9" style="12" customWidth="1"/>
    <col min="2568" max="2568" width="9.25" style="12" customWidth="1"/>
    <col min="2569" max="2569" width="11.75" style="12" customWidth="1"/>
    <col min="2570" max="2570" width="10.875" style="12" bestFit="1" customWidth="1"/>
    <col min="2571" max="2572" width="10.375" style="12" bestFit="1" customWidth="1"/>
    <col min="2573" max="2573" width="11.75" style="12" customWidth="1"/>
    <col min="2574" max="2574" width="10.375" style="12" bestFit="1" customWidth="1"/>
    <col min="2575" max="2575" width="10.25" style="12" bestFit="1" customWidth="1"/>
    <col min="2576" max="2576" width="11.75" style="12" customWidth="1"/>
    <col min="2577" max="2816" width="9" style="12"/>
    <col min="2817" max="2817" width="4.625" style="12" customWidth="1"/>
    <col min="2818" max="2818" width="27.375" style="12" bestFit="1" customWidth="1"/>
    <col min="2819" max="2819" width="9.5" style="12" bestFit="1" customWidth="1"/>
    <col min="2820" max="2820" width="10.75" style="12" customWidth="1"/>
    <col min="2821" max="2821" width="11.75" style="12" customWidth="1"/>
    <col min="2822" max="2822" width="10" style="12" bestFit="1" customWidth="1"/>
    <col min="2823" max="2823" width="9" style="12" customWidth="1"/>
    <col min="2824" max="2824" width="9.25" style="12" customWidth="1"/>
    <col min="2825" max="2825" width="11.75" style="12" customWidth="1"/>
    <col min="2826" max="2826" width="10.875" style="12" bestFit="1" customWidth="1"/>
    <col min="2827" max="2828" width="10.375" style="12" bestFit="1" customWidth="1"/>
    <col min="2829" max="2829" width="11.75" style="12" customWidth="1"/>
    <col min="2830" max="2830" width="10.375" style="12" bestFit="1" customWidth="1"/>
    <col min="2831" max="2831" width="10.25" style="12" bestFit="1" customWidth="1"/>
    <col min="2832" max="2832" width="11.75" style="12" customWidth="1"/>
    <col min="2833" max="3072" width="9" style="12"/>
    <col min="3073" max="3073" width="4.625" style="12" customWidth="1"/>
    <col min="3074" max="3074" width="27.375" style="12" bestFit="1" customWidth="1"/>
    <col min="3075" max="3075" width="9.5" style="12" bestFit="1" customWidth="1"/>
    <col min="3076" max="3076" width="10.75" style="12" customWidth="1"/>
    <col min="3077" max="3077" width="11.75" style="12" customWidth="1"/>
    <col min="3078" max="3078" width="10" style="12" bestFit="1" customWidth="1"/>
    <col min="3079" max="3079" width="9" style="12" customWidth="1"/>
    <col min="3080" max="3080" width="9.25" style="12" customWidth="1"/>
    <col min="3081" max="3081" width="11.75" style="12" customWidth="1"/>
    <col min="3082" max="3082" width="10.875" style="12" bestFit="1" customWidth="1"/>
    <col min="3083" max="3084" width="10.375" style="12" bestFit="1" customWidth="1"/>
    <col min="3085" max="3085" width="11.75" style="12" customWidth="1"/>
    <col min="3086" max="3086" width="10.375" style="12" bestFit="1" customWidth="1"/>
    <col min="3087" max="3087" width="10.25" style="12" bestFit="1" customWidth="1"/>
    <col min="3088" max="3088" width="11.75" style="12" customWidth="1"/>
    <col min="3089" max="3328" width="9" style="12"/>
    <col min="3329" max="3329" width="4.625" style="12" customWidth="1"/>
    <col min="3330" max="3330" width="27.375" style="12" bestFit="1" customWidth="1"/>
    <col min="3331" max="3331" width="9.5" style="12" bestFit="1" customWidth="1"/>
    <col min="3332" max="3332" width="10.75" style="12" customWidth="1"/>
    <col min="3333" max="3333" width="11.75" style="12" customWidth="1"/>
    <col min="3334" max="3334" width="10" style="12" bestFit="1" customWidth="1"/>
    <col min="3335" max="3335" width="9" style="12" customWidth="1"/>
    <col min="3336" max="3336" width="9.25" style="12" customWidth="1"/>
    <col min="3337" max="3337" width="11.75" style="12" customWidth="1"/>
    <col min="3338" max="3338" width="10.875" style="12" bestFit="1" customWidth="1"/>
    <col min="3339" max="3340" width="10.375" style="12" bestFit="1" customWidth="1"/>
    <col min="3341" max="3341" width="11.75" style="12" customWidth="1"/>
    <col min="3342" max="3342" width="10.375" style="12" bestFit="1" customWidth="1"/>
    <col min="3343" max="3343" width="10.25" style="12" bestFit="1" customWidth="1"/>
    <col min="3344" max="3344" width="11.75" style="12" customWidth="1"/>
    <col min="3345" max="3584" width="9" style="12"/>
    <col min="3585" max="3585" width="4.625" style="12" customWidth="1"/>
    <col min="3586" max="3586" width="27.375" style="12" bestFit="1" customWidth="1"/>
    <col min="3587" max="3587" width="9.5" style="12" bestFit="1" customWidth="1"/>
    <col min="3588" max="3588" width="10.75" style="12" customWidth="1"/>
    <col min="3589" max="3589" width="11.75" style="12" customWidth="1"/>
    <col min="3590" max="3590" width="10" style="12" bestFit="1" customWidth="1"/>
    <col min="3591" max="3591" width="9" style="12" customWidth="1"/>
    <col min="3592" max="3592" width="9.25" style="12" customWidth="1"/>
    <col min="3593" max="3593" width="11.75" style="12" customWidth="1"/>
    <col min="3594" max="3594" width="10.875" style="12" bestFit="1" customWidth="1"/>
    <col min="3595" max="3596" width="10.375" style="12" bestFit="1" customWidth="1"/>
    <col min="3597" max="3597" width="11.75" style="12" customWidth="1"/>
    <col min="3598" max="3598" width="10.375" style="12" bestFit="1" customWidth="1"/>
    <col min="3599" max="3599" width="10.25" style="12" bestFit="1" customWidth="1"/>
    <col min="3600" max="3600" width="11.75" style="12" customWidth="1"/>
    <col min="3601" max="3840" width="9" style="12"/>
    <col min="3841" max="3841" width="4.625" style="12" customWidth="1"/>
    <col min="3842" max="3842" width="27.375" style="12" bestFit="1" customWidth="1"/>
    <col min="3843" max="3843" width="9.5" style="12" bestFit="1" customWidth="1"/>
    <col min="3844" max="3844" width="10.75" style="12" customWidth="1"/>
    <col min="3845" max="3845" width="11.75" style="12" customWidth="1"/>
    <col min="3846" max="3846" width="10" style="12" bestFit="1" customWidth="1"/>
    <col min="3847" max="3847" width="9" style="12" customWidth="1"/>
    <col min="3848" max="3848" width="9.25" style="12" customWidth="1"/>
    <col min="3849" max="3849" width="11.75" style="12" customWidth="1"/>
    <col min="3850" max="3850" width="10.875" style="12" bestFit="1" customWidth="1"/>
    <col min="3851" max="3852" width="10.375" style="12" bestFit="1" customWidth="1"/>
    <col min="3853" max="3853" width="11.75" style="12" customWidth="1"/>
    <col min="3854" max="3854" width="10.375" style="12" bestFit="1" customWidth="1"/>
    <col min="3855" max="3855" width="10.25" style="12" bestFit="1" customWidth="1"/>
    <col min="3856" max="3856" width="11.75" style="12" customWidth="1"/>
    <col min="3857" max="4096" width="9" style="12"/>
    <col min="4097" max="4097" width="4.625" style="12" customWidth="1"/>
    <col min="4098" max="4098" width="27.375" style="12" bestFit="1" customWidth="1"/>
    <col min="4099" max="4099" width="9.5" style="12" bestFit="1" customWidth="1"/>
    <col min="4100" max="4100" width="10.75" style="12" customWidth="1"/>
    <col min="4101" max="4101" width="11.75" style="12" customWidth="1"/>
    <col min="4102" max="4102" width="10" style="12" bestFit="1" customWidth="1"/>
    <col min="4103" max="4103" width="9" style="12" customWidth="1"/>
    <col min="4104" max="4104" width="9.25" style="12" customWidth="1"/>
    <col min="4105" max="4105" width="11.75" style="12" customWidth="1"/>
    <col min="4106" max="4106" width="10.875" style="12" bestFit="1" customWidth="1"/>
    <col min="4107" max="4108" width="10.375" style="12" bestFit="1" customWidth="1"/>
    <col min="4109" max="4109" width="11.75" style="12" customWidth="1"/>
    <col min="4110" max="4110" width="10.375" style="12" bestFit="1" customWidth="1"/>
    <col min="4111" max="4111" width="10.25" style="12" bestFit="1" customWidth="1"/>
    <col min="4112" max="4112" width="11.75" style="12" customWidth="1"/>
    <col min="4113" max="4352" width="9" style="12"/>
    <col min="4353" max="4353" width="4.625" style="12" customWidth="1"/>
    <col min="4354" max="4354" width="27.375" style="12" bestFit="1" customWidth="1"/>
    <col min="4355" max="4355" width="9.5" style="12" bestFit="1" customWidth="1"/>
    <col min="4356" max="4356" width="10.75" style="12" customWidth="1"/>
    <col min="4357" max="4357" width="11.75" style="12" customWidth="1"/>
    <col min="4358" max="4358" width="10" style="12" bestFit="1" customWidth="1"/>
    <col min="4359" max="4359" width="9" style="12" customWidth="1"/>
    <col min="4360" max="4360" width="9.25" style="12" customWidth="1"/>
    <col min="4361" max="4361" width="11.75" style="12" customWidth="1"/>
    <col min="4362" max="4362" width="10.875" style="12" bestFit="1" customWidth="1"/>
    <col min="4363" max="4364" width="10.375" style="12" bestFit="1" customWidth="1"/>
    <col min="4365" max="4365" width="11.75" style="12" customWidth="1"/>
    <col min="4366" max="4366" width="10.375" style="12" bestFit="1" customWidth="1"/>
    <col min="4367" max="4367" width="10.25" style="12" bestFit="1" customWidth="1"/>
    <col min="4368" max="4368" width="11.75" style="12" customWidth="1"/>
    <col min="4369" max="4608" width="9" style="12"/>
    <col min="4609" max="4609" width="4.625" style="12" customWidth="1"/>
    <col min="4610" max="4610" width="27.375" style="12" bestFit="1" customWidth="1"/>
    <col min="4611" max="4611" width="9.5" style="12" bestFit="1" customWidth="1"/>
    <col min="4612" max="4612" width="10.75" style="12" customWidth="1"/>
    <col min="4613" max="4613" width="11.75" style="12" customWidth="1"/>
    <col min="4614" max="4614" width="10" style="12" bestFit="1" customWidth="1"/>
    <col min="4615" max="4615" width="9" style="12" customWidth="1"/>
    <col min="4616" max="4616" width="9.25" style="12" customWidth="1"/>
    <col min="4617" max="4617" width="11.75" style="12" customWidth="1"/>
    <col min="4618" max="4618" width="10.875" style="12" bestFit="1" customWidth="1"/>
    <col min="4619" max="4620" width="10.375" style="12" bestFit="1" customWidth="1"/>
    <col min="4621" max="4621" width="11.75" style="12" customWidth="1"/>
    <col min="4622" max="4622" width="10.375" style="12" bestFit="1" customWidth="1"/>
    <col min="4623" max="4623" width="10.25" style="12" bestFit="1" customWidth="1"/>
    <col min="4624" max="4624" width="11.75" style="12" customWidth="1"/>
    <col min="4625" max="4864" width="9" style="12"/>
    <col min="4865" max="4865" width="4.625" style="12" customWidth="1"/>
    <col min="4866" max="4866" width="27.375" style="12" bestFit="1" customWidth="1"/>
    <col min="4867" max="4867" width="9.5" style="12" bestFit="1" customWidth="1"/>
    <col min="4868" max="4868" width="10.75" style="12" customWidth="1"/>
    <col min="4869" max="4869" width="11.75" style="12" customWidth="1"/>
    <col min="4870" max="4870" width="10" style="12" bestFit="1" customWidth="1"/>
    <col min="4871" max="4871" width="9" style="12" customWidth="1"/>
    <col min="4872" max="4872" width="9.25" style="12" customWidth="1"/>
    <col min="4873" max="4873" width="11.75" style="12" customWidth="1"/>
    <col min="4874" max="4874" width="10.875" style="12" bestFit="1" customWidth="1"/>
    <col min="4875" max="4876" width="10.375" style="12" bestFit="1" customWidth="1"/>
    <col min="4877" max="4877" width="11.75" style="12" customWidth="1"/>
    <col min="4878" max="4878" width="10.375" style="12" bestFit="1" customWidth="1"/>
    <col min="4879" max="4879" width="10.25" style="12" bestFit="1" customWidth="1"/>
    <col min="4880" max="4880" width="11.75" style="12" customWidth="1"/>
    <col min="4881" max="5120" width="9" style="12"/>
    <col min="5121" max="5121" width="4.625" style="12" customWidth="1"/>
    <col min="5122" max="5122" width="27.375" style="12" bestFit="1" customWidth="1"/>
    <col min="5123" max="5123" width="9.5" style="12" bestFit="1" customWidth="1"/>
    <col min="5124" max="5124" width="10.75" style="12" customWidth="1"/>
    <col min="5125" max="5125" width="11.75" style="12" customWidth="1"/>
    <col min="5126" max="5126" width="10" style="12" bestFit="1" customWidth="1"/>
    <col min="5127" max="5127" width="9" style="12" customWidth="1"/>
    <col min="5128" max="5128" width="9.25" style="12" customWidth="1"/>
    <col min="5129" max="5129" width="11.75" style="12" customWidth="1"/>
    <col min="5130" max="5130" width="10.875" style="12" bestFit="1" customWidth="1"/>
    <col min="5131" max="5132" width="10.375" style="12" bestFit="1" customWidth="1"/>
    <col min="5133" max="5133" width="11.75" style="12" customWidth="1"/>
    <col min="5134" max="5134" width="10.375" style="12" bestFit="1" customWidth="1"/>
    <col min="5135" max="5135" width="10.25" style="12" bestFit="1" customWidth="1"/>
    <col min="5136" max="5136" width="11.75" style="12" customWidth="1"/>
    <col min="5137" max="5376" width="9" style="12"/>
    <col min="5377" max="5377" width="4.625" style="12" customWidth="1"/>
    <col min="5378" max="5378" width="27.375" style="12" bestFit="1" customWidth="1"/>
    <col min="5379" max="5379" width="9.5" style="12" bestFit="1" customWidth="1"/>
    <col min="5380" max="5380" width="10.75" style="12" customWidth="1"/>
    <col min="5381" max="5381" width="11.75" style="12" customWidth="1"/>
    <col min="5382" max="5382" width="10" style="12" bestFit="1" customWidth="1"/>
    <col min="5383" max="5383" width="9" style="12" customWidth="1"/>
    <col min="5384" max="5384" width="9.25" style="12" customWidth="1"/>
    <col min="5385" max="5385" width="11.75" style="12" customWidth="1"/>
    <col min="5386" max="5386" width="10.875" style="12" bestFit="1" customWidth="1"/>
    <col min="5387" max="5388" width="10.375" style="12" bestFit="1" customWidth="1"/>
    <col min="5389" max="5389" width="11.75" style="12" customWidth="1"/>
    <col min="5390" max="5390" width="10.375" style="12" bestFit="1" customWidth="1"/>
    <col min="5391" max="5391" width="10.25" style="12" bestFit="1" customWidth="1"/>
    <col min="5392" max="5392" width="11.75" style="12" customWidth="1"/>
    <col min="5393" max="5632" width="9" style="12"/>
    <col min="5633" max="5633" width="4.625" style="12" customWidth="1"/>
    <col min="5634" max="5634" width="27.375" style="12" bestFit="1" customWidth="1"/>
    <col min="5635" max="5635" width="9.5" style="12" bestFit="1" customWidth="1"/>
    <col min="5636" max="5636" width="10.75" style="12" customWidth="1"/>
    <col min="5637" max="5637" width="11.75" style="12" customWidth="1"/>
    <col min="5638" max="5638" width="10" style="12" bestFit="1" customWidth="1"/>
    <col min="5639" max="5639" width="9" style="12" customWidth="1"/>
    <col min="5640" max="5640" width="9.25" style="12" customWidth="1"/>
    <col min="5641" max="5641" width="11.75" style="12" customWidth="1"/>
    <col min="5642" max="5642" width="10.875" style="12" bestFit="1" customWidth="1"/>
    <col min="5643" max="5644" width="10.375" style="12" bestFit="1" customWidth="1"/>
    <col min="5645" max="5645" width="11.75" style="12" customWidth="1"/>
    <col min="5646" max="5646" width="10.375" style="12" bestFit="1" customWidth="1"/>
    <col min="5647" max="5647" width="10.25" style="12" bestFit="1" customWidth="1"/>
    <col min="5648" max="5648" width="11.75" style="12" customWidth="1"/>
    <col min="5649" max="5888" width="9" style="12"/>
    <col min="5889" max="5889" width="4.625" style="12" customWidth="1"/>
    <col min="5890" max="5890" width="27.375" style="12" bestFit="1" customWidth="1"/>
    <col min="5891" max="5891" width="9.5" style="12" bestFit="1" customWidth="1"/>
    <col min="5892" max="5892" width="10.75" style="12" customWidth="1"/>
    <col min="5893" max="5893" width="11.75" style="12" customWidth="1"/>
    <col min="5894" max="5894" width="10" style="12" bestFit="1" customWidth="1"/>
    <col min="5895" max="5895" width="9" style="12" customWidth="1"/>
    <col min="5896" max="5896" width="9.25" style="12" customWidth="1"/>
    <col min="5897" max="5897" width="11.75" style="12" customWidth="1"/>
    <col min="5898" max="5898" width="10.875" style="12" bestFit="1" customWidth="1"/>
    <col min="5899" max="5900" width="10.375" style="12" bestFit="1" customWidth="1"/>
    <col min="5901" max="5901" width="11.75" style="12" customWidth="1"/>
    <col min="5902" max="5902" width="10.375" style="12" bestFit="1" customWidth="1"/>
    <col min="5903" max="5903" width="10.25" style="12" bestFit="1" customWidth="1"/>
    <col min="5904" max="5904" width="11.75" style="12" customWidth="1"/>
    <col min="5905" max="6144" width="9" style="12"/>
    <col min="6145" max="6145" width="4.625" style="12" customWidth="1"/>
    <col min="6146" max="6146" width="27.375" style="12" bestFit="1" customWidth="1"/>
    <col min="6147" max="6147" width="9.5" style="12" bestFit="1" customWidth="1"/>
    <col min="6148" max="6148" width="10.75" style="12" customWidth="1"/>
    <col min="6149" max="6149" width="11.75" style="12" customWidth="1"/>
    <col min="6150" max="6150" width="10" style="12" bestFit="1" customWidth="1"/>
    <col min="6151" max="6151" width="9" style="12" customWidth="1"/>
    <col min="6152" max="6152" width="9.25" style="12" customWidth="1"/>
    <col min="6153" max="6153" width="11.75" style="12" customWidth="1"/>
    <col min="6154" max="6154" width="10.875" style="12" bestFit="1" customWidth="1"/>
    <col min="6155" max="6156" width="10.375" style="12" bestFit="1" customWidth="1"/>
    <col min="6157" max="6157" width="11.75" style="12" customWidth="1"/>
    <col min="6158" max="6158" width="10.375" style="12" bestFit="1" customWidth="1"/>
    <col min="6159" max="6159" width="10.25" style="12" bestFit="1" customWidth="1"/>
    <col min="6160" max="6160" width="11.75" style="12" customWidth="1"/>
    <col min="6161" max="6400" width="9" style="12"/>
    <col min="6401" max="6401" width="4.625" style="12" customWidth="1"/>
    <col min="6402" max="6402" width="27.375" style="12" bestFit="1" customWidth="1"/>
    <col min="6403" max="6403" width="9.5" style="12" bestFit="1" customWidth="1"/>
    <col min="6404" max="6404" width="10.75" style="12" customWidth="1"/>
    <col min="6405" max="6405" width="11.75" style="12" customWidth="1"/>
    <col min="6406" max="6406" width="10" style="12" bestFit="1" customWidth="1"/>
    <col min="6407" max="6407" width="9" style="12" customWidth="1"/>
    <col min="6408" max="6408" width="9.25" style="12" customWidth="1"/>
    <col min="6409" max="6409" width="11.75" style="12" customWidth="1"/>
    <col min="6410" max="6410" width="10.875" style="12" bestFit="1" customWidth="1"/>
    <col min="6411" max="6412" width="10.375" style="12" bestFit="1" customWidth="1"/>
    <col min="6413" max="6413" width="11.75" style="12" customWidth="1"/>
    <col min="6414" max="6414" width="10.375" style="12" bestFit="1" customWidth="1"/>
    <col min="6415" max="6415" width="10.25" style="12" bestFit="1" customWidth="1"/>
    <col min="6416" max="6416" width="11.75" style="12" customWidth="1"/>
    <col min="6417" max="6656" width="9" style="12"/>
    <col min="6657" max="6657" width="4.625" style="12" customWidth="1"/>
    <col min="6658" max="6658" width="27.375" style="12" bestFit="1" customWidth="1"/>
    <col min="6659" max="6659" width="9.5" style="12" bestFit="1" customWidth="1"/>
    <col min="6660" max="6660" width="10.75" style="12" customWidth="1"/>
    <col min="6661" max="6661" width="11.75" style="12" customWidth="1"/>
    <col min="6662" max="6662" width="10" style="12" bestFit="1" customWidth="1"/>
    <col min="6663" max="6663" width="9" style="12" customWidth="1"/>
    <col min="6664" max="6664" width="9.25" style="12" customWidth="1"/>
    <col min="6665" max="6665" width="11.75" style="12" customWidth="1"/>
    <col min="6666" max="6666" width="10.875" style="12" bestFit="1" customWidth="1"/>
    <col min="6667" max="6668" width="10.375" style="12" bestFit="1" customWidth="1"/>
    <col min="6669" max="6669" width="11.75" style="12" customWidth="1"/>
    <col min="6670" max="6670" width="10.375" style="12" bestFit="1" customWidth="1"/>
    <col min="6671" max="6671" width="10.25" style="12" bestFit="1" customWidth="1"/>
    <col min="6672" max="6672" width="11.75" style="12" customWidth="1"/>
    <col min="6673" max="6912" width="9" style="12"/>
    <col min="6913" max="6913" width="4.625" style="12" customWidth="1"/>
    <col min="6914" max="6914" width="27.375" style="12" bestFit="1" customWidth="1"/>
    <col min="6915" max="6915" width="9.5" style="12" bestFit="1" customWidth="1"/>
    <col min="6916" max="6916" width="10.75" style="12" customWidth="1"/>
    <col min="6917" max="6917" width="11.75" style="12" customWidth="1"/>
    <col min="6918" max="6918" width="10" style="12" bestFit="1" customWidth="1"/>
    <col min="6919" max="6919" width="9" style="12" customWidth="1"/>
    <col min="6920" max="6920" width="9.25" style="12" customWidth="1"/>
    <col min="6921" max="6921" width="11.75" style="12" customWidth="1"/>
    <col min="6922" max="6922" width="10.875" style="12" bestFit="1" customWidth="1"/>
    <col min="6923" max="6924" width="10.375" style="12" bestFit="1" customWidth="1"/>
    <col min="6925" max="6925" width="11.75" style="12" customWidth="1"/>
    <col min="6926" max="6926" width="10.375" style="12" bestFit="1" customWidth="1"/>
    <col min="6927" max="6927" width="10.25" style="12" bestFit="1" customWidth="1"/>
    <col min="6928" max="6928" width="11.75" style="12" customWidth="1"/>
    <col min="6929" max="7168" width="9" style="12"/>
    <col min="7169" max="7169" width="4.625" style="12" customWidth="1"/>
    <col min="7170" max="7170" width="27.375" style="12" bestFit="1" customWidth="1"/>
    <col min="7171" max="7171" width="9.5" style="12" bestFit="1" customWidth="1"/>
    <col min="7172" max="7172" width="10.75" style="12" customWidth="1"/>
    <col min="7173" max="7173" width="11.75" style="12" customWidth="1"/>
    <col min="7174" max="7174" width="10" style="12" bestFit="1" customWidth="1"/>
    <col min="7175" max="7175" width="9" style="12" customWidth="1"/>
    <col min="7176" max="7176" width="9.25" style="12" customWidth="1"/>
    <col min="7177" max="7177" width="11.75" style="12" customWidth="1"/>
    <col min="7178" max="7178" width="10.875" style="12" bestFit="1" customWidth="1"/>
    <col min="7179" max="7180" width="10.375" style="12" bestFit="1" customWidth="1"/>
    <col min="7181" max="7181" width="11.75" style="12" customWidth="1"/>
    <col min="7182" max="7182" width="10.375" style="12" bestFit="1" customWidth="1"/>
    <col min="7183" max="7183" width="10.25" style="12" bestFit="1" customWidth="1"/>
    <col min="7184" max="7184" width="11.75" style="12" customWidth="1"/>
    <col min="7185" max="7424" width="9" style="12"/>
    <col min="7425" max="7425" width="4.625" style="12" customWidth="1"/>
    <col min="7426" max="7426" width="27.375" style="12" bestFit="1" customWidth="1"/>
    <col min="7427" max="7427" width="9.5" style="12" bestFit="1" customWidth="1"/>
    <col min="7428" max="7428" width="10.75" style="12" customWidth="1"/>
    <col min="7429" max="7429" width="11.75" style="12" customWidth="1"/>
    <col min="7430" max="7430" width="10" style="12" bestFit="1" customWidth="1"/>
    <col min="7431" max="7431" width="9" style="12" customWidth="1"/>
    <col min="7432" max="7432" width="9.25" style="12" customWidth="1"/>
    <col min="7433" max="7433" width="11.75" style="12" customWidth="1"/>
    <col min="7434" max="7434" width="10.875" style="12" bestFit="1" customWidth="1"/>
    <col min="7435" max="7436" width="10.375" style="12" bestFit="1" customWidth="1"/>
    <col min="7437" max="7437" width="11.75" style="12" customWidth="1"/>
    <col min="7438" max="7438" width="10.375" style="12" bestFit="1" customWidth="1"/>
    <col min="7439" max="7439" width="10.25" style="12" bestFit="1" customWidth="1"/>
    <col min="7440" max="7440" width="11.75" style="12" customWidth="1"/>
    <col min="7441" max="7680" width="9" style="12"/>
    <col min="7681" max="7681" width="4.625" style="12" customWidth="1"/>
    <col min="7682" max="7682" width="27.375" style="12" bestFit="1" customWidth="1"/>
    <col min="7683" max="7683" width="9.5" style="12" bestFit="1" customWidth="1"/>
    <col min="7684" max="7684" width="10.75" style="12" customWidth="1"/>
    <col min="7685" max="7685" width="11.75" style="12" customWidth="1"/>
    <col min="7686" max="7686" width="10" style="12" bestFit="1" customWidth="1"/>
    <col min="7687" max="7687" width="9" style="12" customWidth="1"/>
    <col min="7688" max="7688" width="9.25" style="12" customWidth="1"/>
    <col min="7689" max="7689" width="11.75" style="12" customWidth="1"/>
    <col min="7690" max="7690" width="10.875" style="12" bestFit="1" customWidth="1"/>
    <col min="7691" max="7692" width="10.375" style="12" bestFit="1" customWidth="1"/>
    <col min="7693" max="7693" width="11.75" style="12" customWidth="1"/>
    <col min="7694" max="7694" width="10.375" style="12" bestFit="1" customWidth="1"/>
    <col min="7695" max="7695" width="10.25" style="12" bestFit="1" customWidth="1"/>
    <col min="7696" max="7696" width="11.75" style="12" customWidth="1"/>
    <col min="7697" max="7936" width="9" style="12"/>
    <col min="7937" max="7937" width="4.625" style="12" customWidth="1"/>
    <col min="7938" max="7938" width="27.375" style="12" bestFit="1" customWidth="1"/>
    <col min="7939" max="7939" width="9.5" style="12" bestFit="1" customWidth="1"/>
    <col min="7940" max="7940" width="10.75" style="12" customWidth="1"/>
    <col min="7941" max="7941" width="11.75" style="12" customWidth="1"/>
    <col min="7942" max="7942" width="10" style="12" bestFit="1" customWidth="1"/>
    <col min="7943" max="7943" width="9" style="12" customWidth="1"/>
    <col min="7944" max="7944" width="9.25" style="12" customWidth="1"/>
    <col min="7945" max="7945" width="11.75" style="12" customWidth="1"/>
    <col min="7946" max="7946" width="10.875" style="12" bestFit="1" customWidth="1"/>
    <col min="7947" max="7948" width="10.375" style="12" bestFit="1" customWidth="1"/>
    <col min="7949" max="7949" width="11.75" style="12" customWidth="1"/>
    <col min="7950" max="7950" width="10.375" style="12" bestFit="1" customWidth="1"/>
    <col min="7951" max="7951" width="10.25" style="12" bestFit="1" customWidth="1"/>
    <col min="7952" max="7952" width="11.75" style="12" customWidth="1"/>
    <col min="7953" max="8192" width="9" style="12"/>
    <col min="8193" max="8193" width="4.625" style="12" customWidth="1"/>
    <col min="8194" max="8194" width="27.375" style="12" bestFit="1" customWidth="1"/>
    <col min="8195" max="8195" width="9.5" style="12" bestFit="1" customWidth="1"/>
    <col min="8196" max="8196" width="10.75" style="12" customWidth="1"/>
    <col min="8197" max="8197" width="11.75" style="12" customWidth="1"/>
    <col min="8198" max="8198" width="10" style="12" bestFit="1" customWidth="1"/>
    <col min="8199" max="8199" width="9" style="12" customWidth="1"/>
    <col min="8200" max="8200" width="9.25" style="12" customWidth="1"/>
    <col min="8201" max="8201" width="11.75" style="12" customWidth="1"/>
    <col min="8202" max="8202" width="10.875" style="12" bestFit="1" customWidth="1"/>
    <col min="8203" max="8204" width="10.375" style="12" bestFit="1" customWidth="1"/>
    <col min="8205" max="8205" width="11.75" style="12" customWidth="1"/>
    <col min="8206" max="8206" width="10.375" style="12" bestFit="1" customWidth="1"/>
    <col min="8207" max="8207" width="10.25" style="12" bestFit="1" customWidth="1"/>
    <col min="8208" max="8208" width="11.75" style="12" customWidth="1"/>
    <col min="8209" max="8448" width="9" style="12"/>
    <col min="8449" max="8449" width="4.625" style="12" customWidth="1"/>
    <col min="8450" max="8450" width="27.375" style="12" bestFit="1" customWidth="1"/>
    <col min="8451" max="8451" width="9.5" style="12" bestFit="1" customWidth="1"/>
    <col min="8452" max="8452" width="10.75" style="12" customWidth="1"/>
    <col min="8453" max="8453" width="11.75" style="12" customWidth="1"/>
    <col min="8454" max="8454" width="10" style="12" bestFit="1" customWidth="1"/>
    <col min="8455" max="8455" width="9" style="12" customWidth="1"/>
    <col min="8456" max="8456" width="9.25" style="12" customWidth="1"/>
    <col min="8457" max="8457" width="11.75" style="12" customWidth="1"/>
    <col min="8458" max="8458" width="10.875" style="12" bestFit="1" customWidth="1"/>
    <col min="8459" max="8460" width="10.375" style="12" bestFit="1" customWidth="1"/>
    <col min="8461" max="8461" width="11.75" style="12" customWidth="1"/>
    <col min="8462" max="8462" width="10.375" style="12" bestFit="1" customWidth="1"/>
    <col min="8463" max="8463" width="10.25" style="12" bestFit="1" customWidth="1"/>
    <col min="8464" max="8464" width="11.75" style="12" customWidth="1"/>
    <col min="8465" max="8704" width="9" style="12"/>
    <col min="8705" max="8705" width="4.625" style="12" customWidth="1"/>
    <col min="8706" max="8706" width="27.375" style="12" bestFit="1" customWidth="1"/>
    <col min="8707" max="8707" width="9.5" style="12" bestFit="1" customWidth="1"/>
    <col min="8708" max="8708" width="10.75" style="12" customWidth="1"/>
    <col min="8709" max="8709" width="11.75" style="12" customWidth="1"/>
    <col min="8710" max="8710" width="10" style="12" bestFit="1" customWidth="1"/>
    <col min="8711" max="8711" width="9" style="12" customWidth="1"/>
    <col min="8712" max="8712" width="9.25" style="12" customWidth="1"/>
    <col min="8713" max="8713" width="11.75" style="12" customWidth="1"/>
    <col min="8714" max="8714" width="10.875" style="12" bestFit="1" customWidth="1"/>
    <col min="8715" max="8716" width="10.375" style="12" bestFit="1" customWidth="1"/>
    <col min="8717" max="8717" width="11.75" style="12" customWidth="1"/>
    <col min="8718" max="8718" width="10.375" style="12" bestFit="1" customWidth="1"/>
    <col min="8719" max="8719" width="10.25" style="12" bestFit="1" customWidth="1"/>
    <col min="8720" max="8720" width="11.75" style="12" customWidth="1"/>
    <col min="8721" max="8960" width="9" style="12"/>
    <col min="8961" max="8961" width="4.625" style="12" customWidth="1"/>
    <col min="8962" max="8962" width="27.375" style="12" bestFit="1" customWidth="1"/>
    <col min="8963" max="8963" width="9.5" style="12" bestFit="1" customWidth="1"/>
    <col min="8964" max="8964" width="10.75" style="12" customWidth="1"/>
    <col min="8965" max="8965" width="11.75" style="12" customWidth="1"/>
    <col min="8966" max="8966" width="10" style="12" bestFit="1" customWidth="1"/>
    <col min="8967" max="8967" width="9" style="12" customWidth="1"/>
    <col min="8968" max="8968" width="9.25" style="12" customWidth="1"/>
    <col min="8969" max="8969" width="11.75" style="12" customWidth="1"/>
    <col min="8970" max="8970" width="10.875" style="12" bestFit="1" customWidth="1"/>
    <col min="8971" max="8972" width="10.375" style="12" bestFit="1" customWidth="1"/>
    <col min="8973" max="8973" width="11.75" style="12" customWidth="1"/>
    <col min="8974" max="8974" width="10.375" style="12" bestFit="1" customWidth="1"/>
    <col min="8975" max="8975" width="10.25" style="12" bestFit="1" customWidth="1"/>
    <col min="8976" max="8976" width="11.75" style="12" customWidth="1"/>
    <col min="8977" max="9216" width="9" style="12"/>
    <col min="9217" max="9217" width="4.625" style="12" customWidth="1"/>
    <col min="9218" max="9218" width="27.375" style="12" bestFit="1" customWidth="1"/>
    <col min="9219" max="9219" width="9.5" style="12" bestFit="1" customWidth="1"/>
    <col min="9220" max="9220" width="10.75" style="12" customWidth="1"/>
    <col min="9221" max="9221" width="11.75" style="12" customWidth="1"/>
    <col min="9222" max="9222" width="10" style="12" bestFit="1" customWidth="1"/>
    <col min="9223" max="9223" width="9" style="12" customWidth="1"/>
    <col min="9224" max="9224" width="9.25" style="12" customWidth="1"/>
    <col min="9225" max="9225" width="11.75" style="12" customWidth="1"/>
    <col min="9226" max="9226" width="10.875" style="12" bestFit="1" customWidth="1"/>
    <col min="9227" max="9228" width="10.375" style="12" bestFit="1" customWidth="1"/>
    <col min="9229" max="9229" width="11.75" style="12" customWidth="1"/>
    <col min="9230" max="9230" width="10.375" style="12" bestFit="1" customWidth="1"/>
    <col min="9231" max="9231" width="10.25" style="12" bestFit="1" customWidth="1"/>
    <col min="9232" max="9232" width="11.75" style="12" customWidth="1"/>
    <col min="9233" max="9472" width="9" style="12"/>
    <col min="9473" max="9473" width="4.625" style="12" customWidth="1"/>
    <col min="9474" max="9474" width="27.375" style="12" bestFit="1" customWidth="1"/>
    <col min="9475" max="9475" width="9.5" style="12" bestFit="1" customWidth="1"/>
    <col min="9476" max="9476" width="10.75" style="12" customWidth="1"/>
    <col min="9477" max="9477" width="11.75" style="12" customWidth="1"/>
    <col min="9478" max="9478" width="10" style="12" bestFit="1" customWidth="1"/>
    <col min="9479" max="9479" width="9" style="12" customWidth="1"/>
    <col min="9480" max="9480" width="9.25" style="12" customWidth="1"/>
    <col min="9481" max="9481" width="11.75" style="12" customWidth="1"/>
    <col min="9482" max="9482" width="10.875" style="12" bestFit="1" customWidth="1"/>
    <col min="9483" max="9484" width="10.375" style="12" bestFit="1" customWidth="1"/>
    <col min="9485" max="9485" width="11.75" style="12" customWidth="1"/>
    <col min="9486" max="9486" width="10.375" style="12" bestFit="1" customWidth="1"/>
    <col min="9487" max="9487" width="10.25" style="12" bestFit="1" customWidth="1"/>
    <col min="9488" max="9488" width="11.75" style="12" customWidth="1"/>
    <col min="9489" max="9728" width="9" style="12"/>
    <col min="9729" max="9729" width="4.625" style="12" customWidth="1"/>
    <col min="9730" max="9730" width="27.375" style="12" bestFit="1" customWidth="1"/>
    <col min="9731" max="9731" width="9.5" style="12" bestFit="1" customWidth="1"/>
    <col min="9732" max="9732" width="10.75" style="12" customWidth="1"/>
    <col min="9733" max="9733" width="11.75" style="12" customWidth="1"/>
    <col min="9734" max="9734" width="10" style="12" bestFit="1" customWidth="1"/>
    <col min="9735" max="9735" width="9" style="12" customWidth="1"/>
    <col min="9736" max="9736" width="9.25" style="12" customWidth="1"/>
    <col min="9737" max="9737" width="11.75" style="12" customWidth="1"/>
    <col min="9738" max="9738" width="10.875" style="12" bestFit="1" customWidth="1"/>
    <col min="9739" max="9740" width="10.375" style="12" bestFit="1" customWidth="1"/>
    <col min="9741" max="9741" width="11.75" style="12" customWidth="1"/>
    <col min="9742" max="9742" width="10.375" style="12" bestFit="1" customWidth="1"/>
    <col min="9743" max="9743" width="10.25" style="12" bestFit="1" customWidth="1"/>
    <col min="9744" max="9744" width="11.75" style="12" customWidth="1"/>
    <col min="9745" max="9984" width="9" style="12"/>
    <col min="9985" max="9985" width="4.625" style="12" customWidth="1"/>
    <col min="9986" max="9986" width="27.375" style="12" bestFit="1" customWidth="1"/>
    <col min="9987" max="9987" width="9.5" style="12" bestFit="1" customWidth="1"/>
    <col min="9988" max="9988" width="10.75" style="12" customWidth="1"/>
    <col min="9989" max="9989" width="11.75" style="12" customWidth="1"/>
    <col min="9990" max="9990" width="10" style="12" bestFit="1" customWidth="1"/>
    <col min="9991" max="9991" width="9" style="12" customWidth="1"/>
    <col min="9992" max="9992" width="9.25" style="12" customWidth="1"/>
    <col min="9993" max="9993" width="11.75" style="12" customWidth="1"/>
    <col min="9994" max="9994" width="10.875" style="12" bestFit="1" customWidth="1"/>
    <col min="9995" max="9996" width="10.375" style="12" bestFit="1" customWidth="1"/>
    <col min="9997" max="9997" width="11.75" style="12" customWidth="1"/>
    <col min="9998" max="9998" width="10.375" style="12" bestFit="1" customWidth="1"/>
    <col min="9999" max="9999" width="10.25" style="12" bestFit="1" customWidth="1"/>
    <col min="10000" max="10000" width="11.75" style="12" customWidth="1"/>
    <col min="10001" max="10240" width="9" style="12"/>
    <col min="10241" max="10241" width="4.625" style="12" customWidth="1"/>
    <col min="10242" max="10242" width="27.375" style="12" bestFit="1" customWidth="1"/>
    <col min="10243" max="10243" width="9.5" style="12" bestFit="1" customWidth="1"/>
    <col min="10244" max="10244" width="10.75" style="12" customWidth="1"/>
    <col min="10245" max="10245" width="11.75" style="12" customWidth="1"/>
    <col min="10246" max="10246" width="10" style="12" bestFit="1" customWidth="1"/>
    <col min="10247" max="10247" width="9" style="12" customWidth="1"/>
    <col min="10248" max="10248" width="9.25" style="12" customWidth="1"/>
    <col min="10249" max="10249" width="11.75" style="12" customWidth="1"/>
    <col min="10250" max="10250" width="10.875" style="12" bestFit="1" customWidth="1"/>
    <col min="10251" max="10252" width="10.375" style="12" bestFit="1" customWidth="1"/>
    <col min="10253" max="10253" width="11.75" style="12" customWidth="1"/>
    <col min="10254" max="10254" width="10.375" style="12" bestFit="1" customWidth="1"/>
    <col min="10255" max="10255" width="10.25" style="12" bestFit="1" customWidth="1"/>
    <col min="10256" max="10256" width="11.75" style="12" customWidth="1"/>
    <col min="10257" max="10496" width="9" style="12"/>
    <col min="10497" max="10497" width="4.625" style="12" customWidth="1"/>
    <col min="10498" max="10498" width="27.375" style="12" bestFit="1" customWidth="1"/>
    <col min="10499" max="10499" width="9.5" style="12" bestFit="1" customWidth="1"/>
    <col min="10500" max="10500" width="10.75" style="12" customWidth="1"/>
    <col min="10501" max="10501" width="11.75" style="12" customWidth="1"/>
    <col min="10502" max="10502" width="10" style="12" bestFit="1" customWidth="1"/>
    <col min="10503" max="10503" width="9" style="12" customWidth="1"/>
    <col min="10504" max="10504" width="9.25" style="12" customWidth="1"/>
    <col min="10505" max="10505" width="11.75" style="12" customWidth="1"/>
    <col min="10506" max="10506" width="10.875" style="12" bestFit="1" customWidth="1"/>
    <col min="10507" max="10508" width="10.375" style="12" bestFit="1" customWidth="1"/>
    <col min="10509" max="10509" width="11.75" style="12" customWidth="1"/>
    <col min="10510" max="10510" width="10.375" style="12" bestFit="1" customWidth="1"/>
    <col min="10511" max="10511" width="10.25" style="12" bestFit="1" customWidth="1"/>
    <col min="10512" max="10512" width="11.75" style="12" customWidth="1"/>
    <col min="10513" max="10752" width="9" style="12"/>
    <col min="10753" max="10753" width="4.625" style="12" customWidth="1"/>
    <col min="10754" max="10754" width="27.375" style="12" bestFit="1" customWidth="1"/>
    <col min="10755" max="10755" width="9.5" style="12" bestFit="1" customWidth="1"/>
    <col min="10756" max="10756" width="10.75" style="12" customWidth="1"/>
    <col min="10757" max="10757" width="11.75" style="12" customWidth="1"/>
    <col min="10758" max="10758" width="10" style="12" bestFit="1" customWidth="1"/>
    <col min="10759" max="10759" width="9" style="12" customWidth="1"/>
    <col min="10760" max="10760" width="9.25" style="12" customWidth="1"/>
    <col min="10761" max="10761" width="11.75" style="12" customWidth="1"/>
    <col min="10762" max="10762" width="10.875" style="12" bestFit="1" customWidth="1"/>
    <col min="10763" max="10764" width="10.375" style="12" bestFit="1" customWidth="1"/>
    <col min="10765" max="10765" width="11.75" style="12" customWidth="1"/>
    <col min="10766" max="10766" width="10.375" style="12" bestFit="1" customWidth="1"/>
    <col min="10767" max="10767" width="10.25" style="12" bestFit="1" customWidth="1"/>
    <col min="10768" max="10768" width="11.75" style="12" customWidth="1"/>
    <col min="10769" max="11008" width="9" style="12"/>
    <col min="11009" max="11009" width="4.625" style="12" customWidth="1"/>
    <col min="11010" max="11010" width="27.375" style="12" bestFit="1" customWidth="1"/>
    <col min="11011" max="11011" width="9.5" style="12" bestFit="1" customWidth="1"/>
    <col min="11012" max="11012" width="10.75" style="12" customWidth="1"/>
    <col min="11013" max="11013" width="11.75" style="12" customWidth="1"/>
    <col min="11014" max="11014" width="10" style="12" bestFit="1" customWidth="1"/>
    <col min="11015" max="11015" width="9" style="12" customWidth="1"/>
    <col min="11016" max="11016" width="9.25" style="12" customWidth="1"/>
    <col min="11017" max="11017" width="11.75" style="12" customWidth="1"/>
    <col min="11018" max="11018" width="10.875" style="12" bestFit="1" customWidth="1"/>
    <col min="11019" max="11020" width="10.375" style="12" bestFit="1" customWidth="1"/>
    <col min="11021" max="11021" width="11.75" style="12" customWidth="1"/>
    <col min="11022" max="11022" width="10.375" style="12" bestFit="1" customWidth="1"/>
    <col min="11023" max="11023" width="10.25" style="12" bestFit="1" customWidth="1"/>
    <col min="11024" max="11024" width="11.75" style="12" customWidth="1"/>
    <col min="11025" max="11264" width="9" style="12"/>
    <col min="11265" max="11265" width="4.625" style="12" customWidth="1"/>
    <col min="11266" max="11266" width="27.375" style="12" bestFit="1" customWidth="1"/>
    <col min="11267" max="11267" width="9.5" style="12" bestFit="1" customWidth="1"/>
    <col min="11268" max="11268" width="10.75" style="12" customWidth="1"/>
    <col min="11269" max="11269" width="11.75" style="12" customWidth="1"/>
    <col min="11270" max="11270" width="10" style="12" bestFit="1" customWidth="1"/>
    <col min="11271" max="11271" width="9" style="12" customWidth="1"/>
    <col min="11272" max="11272" width="9.25" style="12" customWidth="1"/>
    <col min="11273" max="11273" width="11.75" style="12" customWidth="1"/>
    <col min="11274" max="11274" width="10.875" style="12" bestFit="1" customWidth="1"/>
    <col min="11275" max="11276" width="10.375" style="12" bestFit="1" customWidth="1"/>
    <col min="11277" max="11277" width="11.75" style="12" customWidth="1"/>
    <col min="11278" max="11278" width="10.375" style="12" bestFit="1" customWidth="1"/>
    <col min="11279" max="11279" width="10.25" style="12" bestFit="1" customWidth="1"/>
    <col min="11280" max="11280" width="11.75" style="12" customWidth="1"/>
    <col min="11281" max="11520" width="9" style="12"/>
    <col min="11521" max="11521" width="4.625" style="12" customWidth="1"/>
    <col min="11522" max="11522" width="27.375" style="12" bestFit="1" customWidth="1"/>
    <col min="11523" max="11523" width="9.5" style="12" bestFit="1" customWidth="1"/>
    <col min="11524" max="11524" width="10.75" style="12" customWidth="1"/>
    <col min="11525" max="11525" width="11.75" style="12" customWidth="1"/>
    <col min="11526" max="11526" width="10" style="12" bestFit="1" customWidth="1"/>
    <col min="11527" max="11527" width="9" style="12" customWidth="1"/>
    <col min="11528" max="11528" width="9.25" style="12" customWidth="1"/>
    <col min="11529" max="11529" width="11.75" style="12" customWidth="1"/>
    <col min="11530" max="11530" width="10.875" style="12" bestFit="1" customWidth="1"/>
    <col min="11531" max="11532" width="10.375" style="12" bestFit="1" customWidth="1"/>
    <col min="11533" max="11533" width="11.75" style="12" customWidth="1"/>
    <col min="11534" max="11534" width="10.375" style="12" bestFit="1" customWidth="1"/>
    <col min="11535" max="11535" width="10.25" style="12" bestFit="1" customWidth="1"/>
    <col min="11536" max="11536" width="11.75" style="12" customWidth="1"/>
    <col min="11537" max="11776" width="9" style="12"/>
    <col min="11777" max="11777" width="4.625" style="12" customWidth="1"/>
    <col min="11778" max="11778" width="27.375" style="12" bestFit="1" customWidth="1"/>
    <col min="11779" max="11779" width="9.5" style="12" bestFit="1" customWidth="1"/>
    <col min="11780" max="11780" width="10.75" style="12" customWidth="1"/>
    <col min="11781" max="11781" width="11.75" style="12" customWidth="1"/>
    <col min="11782" max="11782" width="10" style="12" bestFit="1" customWidth="1"/>
    <col min="11783" max="11783" width="9" style="12" customWidth="1"/>
    <col min="11784" max="11784" width="9.25" style="12" customWidth="1"/>
    <col min="11785" max="11785" width="11.75" style="12" customWidth="1"/>
    <col min="11786" max="11786" width="10.875" style="12" bestFit="1" customWidth="1"/>
    <col min="11787" max="11788" width="10.375" style="12" bestFit="1" customWidth="1"/>
    <col min="11789" max="11789" width="11.75" style="12" customWidth="1"/>
    <col min="11790" max="11790" width="10.375" style="12" bestFit="1" customWidth="1"/>
    <col min="11791" max="11791" width="10.25" style="12" bestFit="1" customWidth="1"/>
    <col min="11792" max="11792" width="11.75" style="12" customWidth="1"/>
    <col min="11793" max="12032" width="9" style="12"/>
    <col min="12033" max="12033" width="4.625" style="12" customWidth="1"/>
    <col min="12034" max="12034" width="27.375" style="12" bestFit="1" customWidth="1"/>
    <col min="12035" max="12035" width="9.5" style="12" bestFit="1" customWidth="1"/>
    <col min="12036" max="12036" width="10.75" style="12" customWidth="1"/>
    <col min="12037" max="12037" width="11.75" style="12" customWidth="1"/>
    <col min="12038" max="12038" width="10" style="12" bestFit="1" customWidth="1"/>
    <col min="12039" max="12039" width="9" style="12" customWidth="1"/>
    <col min="12040" max="12040" width="9.25" style="12" customWidth="1"/>
    <col min="12041" max="12041" width="11.75" style="12" customWidth="1"/>
    <col min="12042" max="12042" width="10.875" style="12" bestFit="1" customWidth="1"/>
    <col min="12043" max="12044" width="10.375" style="12" bestFit="1" customWidth="1"/>
    <col min="12045" max="12045" width="11.75" style="12" customWidth="1"/>
    <col min="12046" max="12046" width="10.375" style="12" bestFit="1" customWidth="1"/>
    <col min="12047" max="12047" width="10.25" style="12" bestFit="1" customWidth="1"/>
    <col min="12048" max="12048" width="11.75" style="12" customWidth="1"/>
    <col min="12049" max="12288" width="9" style="12"/>
    <col min="12289" max="12289" width="4.625" style="12" customWidth="1"/>
    <col min="12290" max="12290" width="27.375" style="12" bestFit="1" customWidth="1"/>
    <col min="12291" max="12291" width="9.5" style="12" bestFit="1" customWidth="1"/>
    <col min="12292" max="12292" width="10.75" style="12" customWidth="1"/>
    <col min="12293" max="12293" width="11.75" style="12" customWidth="1"/>
    <col min="12294" max="12294" width="10" style="12" bestFit="1" customWidth="1"/>
    <col min="12295" max="12295" width="9" style="12" customWidth="1"/>
    <col min="12296" max="12296" width="9.25" style="12" customWidth="1"/>
    <col min="12297" max="12297" width="11.75" style="12" customWidth="1"/>
    <col min="12298" max="12298" width="10.875" style="12" bestFit="1" customWidth="1"/>
    <col min="12299" max="12300" width="10.375" style="12" bestFit="1" customWidth="1"/>
    <col min="12301" max="12301" width="11.75" style="12" customWidth="1"/>
    <col min="12302" max="12302" width="10.375" style="12" bestFit="1" customWidth="1"/>
    <col min="12303" max="12303" width="10.25" style="12" bestFit="1" customWidth="1"/>
    <col min="12304" max="12304" width="11.75" style="12" customWidth="1"/>
    <col min="12305" max="12544" width="9" style="12"/>
    <col min="12545" max="12545" width="4.625" style="12" customWidth="1"/>
    <col min="12546" max="12546" width="27.375" style="12" bestFit="1" customWidth="1"/>
    <col min="12547" max="12547" width="9.5" style="12" bestFit="1" customWidth="1"/>
    <col min="12548" max="12548" width="10.75" style="12" customWidth="1"/>
    <col min="12549" max="12549" width="11.75" style="12" customWidth="1"/>
    <col min="12550" max="12550" width="10" style="12" bestFit="1" customWidth="1"/>
    <col min="12551" max="12551" width="9" style="12" customWidth="1"/>
    <col min="12552" max="12552" width="9.25" style="12" customWidth="1"/>
    <col min="12553" max="12553" width="11.75" style="12" customWidth="1"/>
    <col min="12554" max="12554" width="10.875" style="12" bestFit="1" customWidth="1"/>
    <col min="12555" max="12556" width="10.375" style="12" bestFit="1" customWidth="1"/>
    <col min="12557" max="12557" width="11.75" style="12" customWidth="1"/>
    <col min="12558" max="12558" width="10.375" style="12" bestFit="1" customWidth="1"/>
    <col min="12559" max="12559" width="10.25" style="12" bestFit="1" customWidth="1"/>
    <col min="12560" max="12560" width="11.75" style="12" customWidth="1"/>
    <col min="12561" max="12800" width="9" style="12"/>
    <col min="12801" max="12801" width="4.625" style="12" customWidth="1"/>
    <col min="12802" max="12802" width="27.375" style="12" bestFit="1" customWidth="1"/>
    <col min="12803" max="12803" width="9.5" style="12" bestFit="1" customWidth="1"/>
    <col min="12804" max="12804" width="10.75" style="12" customWidth="1"/>
    <col min="12805" max="12805" width="11.75" style="12" customWidth="1"/>
    <col min="12806" max="12806" width="10" style="12" bestFit="1" customWidth="1"/>
    <col min="12807" max="12807" width="9" style="12" customWidth="1"/>
    <col min="12808" max="12808" width="9.25" style="12" customWidth="1"/>
    <col min="12809" max="12809" width="11.75" style="12" customWidth="1"/>
    <col min="12810" max="12810" width="10.875" style="12" bestFit="1" customWidth="1"/>
    <col min="12811" max="12812" width="10.375" style="12" bestFit="1" customWidth="1"/>
    <col min="12813" max="12813" width="11.75" style="12" customWidth="1"/>
    <col min="12814" max="12814" width="10.375" style="12" bestFit="1" customWidth="1"/>
    <col min="12815" max="12815" width="10.25" style="12" bestFit="1" customWidth="1"/>
    <col min="12816" max="12816" width="11.75" style="12" customWidth="1"/>
    <col min="12817" max="13056" width="9" style="12"/>
    <col min="13057" max="13057" width="4.625" style="12" customWidth="1"/>
    <col min="13058" max="13058" width="27.375" style="12" bestFit="1" customWidth="1"/>
    <col min="13059" max="13059" width="9.5" style="12" bestFit="1" customWidth="1"/>
    <col min="13060" max="13060" width="10.75" style="12" customWidth="1"/>
    <col min="13061" max="13061" width="11.75" style="12" customWidth="1"/>
    <col min="13062" max="13062" width="10" style="12" bestFit="1" customWidth="1"/>
    <col min="13063" max="13063" width="9" style="12" customWidth="1"/>
    <col min="13064" max="13064" width="9.25" style="12" customWidth="1"/>
    <col min="13065" max="13065" width="11.75" style="12" customWidth="1"/>
    <col min="13066" max="13066" width="10.875" style="12" bestFit="1" customWidth="1"/>
    <col min="13067" max="13068" width="10.375" style="12" bestFit="1" customWidth="1"/>
    <col min="13069" max="13069" width="11.75" style="12" customWidth="1"/>
    <col min="13070" max="13070" width="10.375" style="12" bestFit="1" customWidth="1"/>
    <col min="13071" max="13071" width="10.25" style="12" bestFit="1" customWidth="1"/>
    <col min="13072" max="13072" width="11.75" style="12" customWidth="1"/>
    <col min="13073" max="13312" width="9" style="12"/>
    <col min="13313" max="13313" width="4.625" style="12" customWidth="1"/>
    <col min="13314" max="13314" width="27.375" style="12" bestFit="1" customWidth="1"/>
    <col min="13315" max="13315" width="9.5" style="12" bestFit="1" customWidth="1"/>
    <col min="13316" max="13316" width="10.75" style="12" customWidth="1"/>
    <col min="13317" max="13317" width="11.75" style="12" customWidth="1"/>
    <col min="13318" max="13318" width="10" style="12" bestFit="1" customWidth="1"/>
    <col min="13319" max="13319" width="9" style="12" customWidth="1"/>
    <col min="13320" max="13320" width="9.25" style="12" customWidth="1"/>
    <col min="13321" max="13321" width="11.75" style="12" customWidth="1"/>
    <col min="13322" max="13322" width="10.875" style="12" bestFit="1" customWidth="1"/>
    <col min="13323" max="13324" width="10.375" style="12" bestFit="1" customWidth="1"/>
    <col min="13325" max="13325" width="11.75" style="12" customWidth="1"/>
    <col min="13326" max="13326" width="10.375" style="12" bestFit="1" customWidth="1"/>
    <col min="13327" max="13327" width="10.25" style="12" bestFit="1" customWidth="1"/>
    <col min="13328" max="13328" width="11.75" style="12" customWidth="1"/>
    <col min="13329" max="13568" width="9" style="12"/>
    <col min="13569" max="13569" width="4.625" style="12" customWidth="1"/>
    <col min="13570" max="13570" width="27.375" style="12" bestFit="1" customWidth="1"/>
    <col min="13571" max="13571" width="9.5" style="12" bestFit="1" customWidth="1"/>
    <col min="13572" max="13572" width="10.75" style="12" customWidth="1"/>
    <col min="13573" max="13573" width="11.75" style="12" customWidth="1"/>
    <col min="13574" max="13574" width="10" style="12" bestFit="1" customWidth="1"/>
    <col min="13575" max="13575" width="9" style="12" customWidth="1"/>
    <col min="13576" max="13576" width="9.25" style="12" customWidth="1"/>
    <col min="13577" max="13577" width="11.75" style="12" customWidth="1"/>
    <col min="13578" max="13578" width="10.875" style="12" bestFit="1" customWidth="1"/>
    <col min="13579" max="13580" width="10.375" style="12" bestFit="1" customWidth="1"/>
    <col min="13581" max="13581" width="11.75" style="12" customWidth="1"/>
    <col min="13582" max="13582" width="10.375" style="12" bestFit="1" customWidth="1"/>
    <col min="13583" max="13583" width="10.25" style="12" bestFit="1" customWidth="1"/>
    <col min="13584" max="13584" width="11.75" style="12" customWidth="1"/>
    <col min="13585" max="13824" width="9" style="12"/>
    <col min="13825" max="13825" width="4.625" style="12" customWidth="1"/>
    <col min="13826" max="13826" width="27.375" style="12" bestFit="1" customWidth="1"/>
    <col min="13827" max="13827" width="9.5" style="12" bestFit="1" customWidth="1"/>
    <col min="13828" max="13828" width="10.75" style="12" customWidth="1"/>
    <col min="13829" max="13829" width="11.75" style="12" customWidth="1"/>
    <col min="13830" max="13830" width="10" style="12" bestFit="1" customWidth="1"/>
    <col min="13831" max="13831" width="9" style="12" customWidth="1"/>
    <col min="13832" max="13832" width="9.25" style="12" customWidth="1"/>
    <col min="13833" max="13833" width="11.75" style="12" customWidth="1"/>
    <col min="13834" max="13834" width="10.875" style="12" bestFit="1" customWidth="1"/>
    <col min="13835" max="13836" width="10.375" style="12" bestFit="1" customWidth="1"/>
    <col min="13837" max="13837" width="11.75" style="12" customWidth="1"/>
    <col min="13838" max="13838" width="10.375" style="12" bestFit="1" customWidth="1"/>
    <col min="13839" max="13839" width="10.25" style="12" bestFit="1" customWidth="1"/>
    <col min="13840" max="13840" width="11.75" style="12" customWidth="1"/>
    <col min="13841" max="14080" width="9" style="12"/>
    <col min="14081" max="14081" width="4.625" style="12" customWidth="1"/>
    <col min="14082" max="14082" width="27.375" style="12" bestFit="1" customWidth="1"/>
    <col min="14083" max="14083" width="9.5" style="12" bestFit="1" customWidth="1"/>
    <col min="14084" max="14084" width="10.75" style="12" customWidth="1"/>
    <col min="14085" max="14085" width="11.75" style="12" customWidth="1"/>
    <col min="14086" max="14086" width="10" style="12" bestFit="1" customWidth="1"/>
    <col min="14087" max="14087" width="9" style="12" customWidth="1"/>
    <col min="14088" max="14088" width="9.25" style="12" customWidth="1"/>
    <col min="14089" max="14089" width="11.75" style="12" customWidth="1"/>
    <col min="14090" max="14090" width="10.875" style="12" bestFit="1" customWidth="1"/>
    <col min="14091" max="14092" width="10.375" style="12" bestFit="1" customWidth="1"/>
    <col min="14093" max="14093" width="11.75" style="12" customWidth="1"/>
    <col min="14094" max="14094" width="10.375" style="12" bestFit="1" customWidth="1"/>
    <col min="14095" max="14095" width="10.25" style="12" bestFit="1" customWidth="1"/>
    <col min="14096" max="14096" width="11.75" style="12" customWidth="1"/>
    <col min="14097" max="14336" width="9" style="12"/>
    <col min="14337" max="14337" width="4.625" style="12" customWidth="1"/>
    <col min="14338" max="14338" width="27.375" style="12" bestFit="1" customWidth="1"/>
    <col min="14339" max="14339" width="9.5" style="12" bestFit="1" customWidth="1"/>
    <col min="14340" max="14340" width="10.75" style="12" customWidth="1"/>
    <col min="14341" max="14341" width="11.75" style="12" customWidth="1"/>
    <col min="14342" max="14342" width="10" style="12" bestFit="1" customWidth="1"/>
    <col min="14343" max="14343" width="9" style="12" customWidth="1"/>
    <col min="14344" max="14344" width="9.25" style="12" customWidth="1"/>
    <col min="14345" max="14345" width="11.75" style="12" customWidth="1"/>
    <col min="14346" max="14346" width="10.875" style="12" bestFit="1" customWidth="1"/>
    <col min="14347" max="14348" width="10.375" style="12" bestFit="1" customWidth="1"/>
    <col min="14349" max="14349" width="11.75" style="12" customWidth="1"/>
    <col min="14350" max="14350" width="10.375" style="12" bestFit="1" customWidth="1"/>
    <col min="14351" max="14351" width="10.25" style="12" bestFit="1" customWidth="1"/>
    <col min="14352" max="14352" width="11.75" style="12" customWidth="1"/>
    <col min="14353" max="14592" width="9" style="12"/>
    <col min="14593" max="14593" width="4.625" style="12" customWidth="1"/>
    <col min="14594" max="14594" width="27.375" style="12" bestFit="1" customWidth="1"/>
    <col min="14595" max="14595" width="9.5" style="12" bestFit="1" customWidth="1"/>
    <col min="14596" max="14596" width="10.75" style="12" customWidth="1"/>
    <col min="14597" max="14597" width="11.75" style="12" customWidth="1"/>
    <col min="14598" max="14598" width="10" style="12" bestFit="1" customWidth="1"/>
    <col min="14599" max="14599" width="9" style="12" customWidth="1"/>
    <col min="14600" max="14600" width="9.25" style="12" customWidth="1"/>
    <col min="14601" max="14601" width="11.75" style="12" customWidth="1"/>
    <col min="14602" max="14602" width="10.875" style="12" bestFit="1" customWidth="1"/>
    <col min="14603" max="14604" width="10.375" style="12" bestFit="1" customWidth="1"/>
    <col min="14605" max="14605" width="11.75" style="12" customWidth="1"/>
    <col min="14606" max="14606" width="10.375" style="12" bestFit="1" customWidth="1"/>
    <col min="14607" max="14607" width="10.25" style="12" bestFit="1" customWidth="1"/>
    <col min="14608" max="14608" width="11.75" style="12" customWidth="1"/>
    <col min="14609" max="14848" width="9" style="12"/>
    <col min="14849" max="14849" width="4.625" style="12" customWidth="1"/>
    <col min="14850" max="14850" width="27.375" style="12" bestFit="1" customWidth="1"/>
    <col min="14851" max="14851" width="9.5" style="12" bestFit="1" customWidth="1"/>
    <col min="14852" max="14852" width="10.75" style="12" customWidth="1"/>
    <col min="14853" max="14853" width="11.75" style="12" customWidth="1"/>
    <col min="14854" max="14854" width="10" style="12" bestFit="1" customWidth="1"/>
    <col min="14855" max="14855" width="9" style="12" customWidth="1"/>
    <col min="14856" max="14856" width="9.25" style="12" customWidth="1"/>
    <col min="14857" max="14857" width="11.75" style="12" customWidth="1"/>
    <col min="14858" max="14858" width="10.875" style="12" bestFit="1" customWidth="1"/>
    <col min="14859" max="14860" width="10.375" style="12" bestFit="1" customWidth="1"/>
    <col min="14861" max="14861" width="11.75" style="12" customWidth="1"/>
    <col min="14862" max="14862" width="10.375" style="12" bestFit="1" customWidth="1"/>
    <col min="14863" max="14863" width="10.25" style="12" bestFit="1" customWidth="1"/>
    <col min="14864" max="14864" width="11.75" style="12" customWidth="1"/>
    <col min="14865" max="15104" width="9" style="12"/>
    <col min="15105" max="15105" width="4.625" style="12" customWidth="1"/>
    <col min="15106" max="15106" width="27.375" style="12" bestFit="1" customWidth="1"/>
    <col min="15107" max="15107" width="9.5" style="12" bestFit="1" customWidth="1"/>
    <col min="15108" max="15108" width="10.75" style="12" customWidth="1"/>
    <col min="15109" max="15109" width="11.75" style="12" customWidth="1"/>
    <col min="15110" max="15110" width="10" style="12" bestFit="1" customWidth="1"/>
    <col min="15111" max="15111" width="9" style="12" customWidth="1"/>
    <col min="15112" max="15112" width="9.25" style="12" customWidth="1"/>
    <col min="15113" max="15113" width="11.75" style="12" customWidth="1"/>
    <col min="15114" max="15114" width="10.875" style="12" bestFit="1" customWidth="1"/>
    <col min="15115" max="15116" width="10.375" style="12" bestFit="1" customWidth="1"/>
    <col min="15117" max="15117" width="11.75" style="12" customWidth="1"/>
    <col min="15118" max="15118" width="10.375" style="12" bestFit="1" customWidth="1"/>
    <col min="15119" max="15119" width="10.25" style="12" bestFit="1" customWidth="1"/>
    <col min="15120" max="15120" width="11.75" style="12" customWidth="1"/>
    <col min="15121" max="15360" width="9" style="12"/>
    <col min="15361" max="15361" width="4.625" style="12" customWidth="1"/>
    <col min="15362" max="15362" width="27.375" style="12" bestFit="1" customWidth="1"/>
    <col min="15363" max="15363" width="9.5" style="12" bestFit="1" customWidth="1"/>
    <col min="15364" max="15364" width="10.75" style="12" customWidth="1"/>
    <col min="15365" max="15365" width="11.75" style="12" customWidth="1"/>
    <col min="15366" max="15366" width="10" style="12" bestFit="1" customWidth="1"/>
    <col min="15367" max="15367" width="9" style="12" customWidth="1"/>
    <col min="15368" max="15368" width="9.25" style="12" customWidth="1"/>
    <col min="15369" max="15369" width="11.75" style="12" customWidth="1"/>
    <col min="15370" max="15370" width="10.875" style="12" bestFit="1" customWidth="1"/>
    <col min="15371" max="15372" width="10.375" style="12" bestFit="1" customWidth="1"/>
    <col min="15373" max="15373" width="11.75" style="12" customWidth="1"/>
    <col min="15374" max="15374" width="10.375" style="12" bestFit="1" customWidth="1"/>
    <col min="15375" max="15375" width="10.25" style="12" bestFit="1" customWidth="1"/>
    <col min="15376" max="15376" width="11.75" style="12" customWidth="1"/>
    <col min="15377" max="15616" width="9" style="12"/>
    <col min="15617" max="15617" width="4.625" style="12" customWidth="1"/>
    <col min="15618" max="15618" width="27.375" style="12" bestFit="1" customWidth="1"/>
    <col min="15619" max="15619" width="9.5" style="12" bestFit="1" customWidth="1"/>
    <col min="15620" max="15620" width="10.75" style="12" customWidth="1"/>
    <col min="15621" max="15621" width="11.75" style="12" customWidth="1"/>
    <col min="15622" max="15622" width="10" style="12" bestFit="1" customWidth="1"/>
    <col min="15623" max="15623" width="9" style="12" customWidth="1"/>
    <col min="15624" max="15624" width="9.25" style="12" customWidth="1"/>
    <col min="15625" max="15625" width="11.75" style="12" customWidth="1"/>
    <col min="15626" max="15626" width="10.875" style="12" bestFit="1" customWidth="1"/>
    <col min="15627" max="15628" width="10.375" style="12" bestFit="1" customWidth="1"/>
    <col min="15629" max="15629" width="11.75" style="12" customWidth="1"/>
    <col min="15630" max="15630" width="10.375" style="12" bestFit="1" customWidth="1"/>
    <col min="15631" max="15631" width="10.25" style="12" bestFit="1" customWidth="1"/>
    <col min="15632" max="15632" width="11.75" style="12" customWidth="1"/>
    <col min="15633" max="15872" width="9" style="12"/>
    <col min="15873" max="15873" width="4.625" style="12" customWidth="1"/>
    <col min="15874" max="15874" width="27.375" style="12" bestFit="1" customWidth="1"/>
    <col min="15875" max="15875" width="9.5" style="12" bestFit="1" customWidth="1"/>
    <col min="15876" max="15876" width="10.75" style="12" customWidth="1"/>
    <col min="15877" max="15877" width="11.75" style="12" customWidth="1"/>
    <col min="15878" max="15878" width="10" style="12" bestFit="1" customWidth="1"/>
    <col min="15879" max="15879" width="9" style="12" customWidth="1"/>
    <col min="15880" max="15880" width="9.25" style="12" customWidth="1"/>
    <col min="15881" max="15881" width="11.75" style="12" customWidth="1"/>
    <col min="15882" max="15882" width="10.875" style="12" bestFit="1" customWidth="1"/>
    <col min="15883" max="15884" width="10.375" style="12" bestFit="1" customWidth="1"/>
    <col min="15885" max="15885" width="11.75" style="12" customWidth="1"/>
    <col min="15886" max="15886" width="10.375" style="12" bestFit="1" customWidth="1"/>
    <col min="15887" max="15887" width="10.25" style="12" bestFit="1" customWidth="1"/>
    <col min="15888" max="15888" width="11.75" style="12" customWidth="1"/>
    <col min="15889" max="16128" width="9" style="12"/>
    <col min="16129" max="16129" width="4.625" style="12" customWidth="1"/>
    <col min="16130" max="16130" width="27.375" style="12" bestFit="1" customWidth="1"/>
    <col min="16131" max="16131" width="9.5" style="12" bestFit="1" customWidth="1"/>
    <col min="16132" max="16132" width="10.75" style="12" customWidth="1"/>
    <col min="16133" max="16133" width="11.75" style="12" customWidth="1"/>
    <col min="16134" max="16134" width="10" style="12" bestFit="1" customWidth="1"/>
    <col min="16135" max="16135" width="9" style="12" customWidth="1"/>
    <col min="16136" max="16136" width="9.25" style="12" customWidth="1"/>
    <col min="16137" max="16137" width="11.75" style="12" customWidth="1"/>
    <col min="16138" max="16138" width="10.875" style="12" bestFit="1" customWidth="1"/>
    <col min="16139" max="16140" width="10.375" style="12" bestFit="1" customWidth="1"/>
    <col min="16141" max="16141" width="11.75" style="12" customWidth="1"/>
    <col min="16142" max="16142" width="10.375" style="12" bestFit="1" customWidth="1"/>
    <col min="16143" max="16143" width="10.25" style="12" bestFit="1" customWidth="1"/>
    <col min="16144" max="16144" width="11.75" style="12" customWidth="1"/>
    <col min="16145" max="16384" width="9" style="12"/>
  </cols>
  <sheetData>
    <row r="1" spans="1:68" ht="18.75" thickBot="1"/>
    <row r="2" spans="1:68" ht="34.5" customHeight="1" thickBot="1">
      <c r="A2" s="345" t="s">
        <v>391</v>
      </c>
      <c r="B2" s="346"/>
      <c r="C2" s="346"/>
      <c r="D2" s="346"/>
      <c r="E2" s="346"/>
      <c r="F2" s="346"/>
      <c r="G2" s="346"/>
      <c r="H2" s="346"/>
      <c r="I2" s="346"/>
      <c r="J2" s="346"/>
      <c r="K2" s="346"/>
      <c r="L2" s="346"/>
      <c r="M2" s="346"/>
      <c r="N2" s="346"/>
      <c r="O2" s="346"/>
      <c r="P2" s="347"/>
      <c r="Q2" s="153"/>
    </row>
    <row r="3" spans="1:68" ht="21" customHeight="1">
      <c r="A3" s="351" t="s">
        <v>254</v>
      </c>
      <c r="B3" s="353" t="s">
        <v>257</v>
      </c>
      <c r="C3" s="355" t="s">
        <v>258</v>
      </c>
      <c r="D3" s="356"/>
      <c r="E3" s="356"/>
      <c r="F3" s="356"/>
      <c r="G3" s="356"/>
      <c r="H3" s="356"/>
      <c r="I3" s="356"/>
      <c r="J3" s="357"/>
      <c r="K3" s="355" t="s">
        <v>259</v>
      </c>
      <c r="L3" s="356"/>
      <c r="M3" s="356"/>
      <c r="N3" s="356"/>
      <c r="O3" s="356"/>
      <c r="P3" s="358"/>
      <c r="Q3" s="153"/>
    </row>
    <row r="4" spans="1:68" ht="21" customHeight="1">
      <c r="A4" s="352"/>
      <c r="B4" s="354"/>
      <c r="C4" s="359" t="s">
        <v>378</v>
      </c>
      <c r="D4" s="359"/>
      <c r="E4" s="359"/>
      <c r="F4" s="359"/>
      <c r="G4" s="359" t="s">
        <v>390</v>
      </c>
      <c r="H4" s="359"/>
      <c r="I4" s="359"/>
      <c r="J4" s="359"/>
      <c r="K4" s="360" t="s">
        <v>378</v>
      </c>
      <c r="L4" s="361"/>
      <c r="M4" s="362"/>
      <c r="N4" s="360" t="s">
        <v>390</v>
      </c>
      <c r="O4" s="361"/>
      <c r="P4" s="363"/>
      <c r="Q4" s="153"/>
    </row>
    <row r="5" spans="1:68" ht="42" customHeight="1">
      <c r="A5" s="352"/>
      <c r="B5" s="354"/>
      <c r="C5" s="190" t="s">
        <v>260</v>
      </c>
      <c r="D5" s="190" t="s">
        <v>261</v>
      </c>
      <c r="E5" s="191" t="s">
        <v>377</v>
      </c>
      <c r="F5" s="190" t="s">
        <v>262</v>
      </c>
      <c r="G5" s="192" t="s">
        <v>263</v>
      </c>
      <c r="H5" s="192" t="s">
        <v>261</v>
      </c>
      <c r="I5" s="191" t="s">
        <v>377</v>
      </c>
      <c r="J5" s="192" t="s">
        <v>262</v>
      </c>
      <c r="K5" s="190" t="s">
        <v>264</v>
      </c>
      <c r="L5" s="190" t="s">
        <v>265</v>
      </c>
      <c r="M5" s="191" t="s">
        <v>377</v>
      </c>
      <c r="N5" s="190" t="s">
        <v>264</v>
      </c>
      <c r="O5" s="190" t="s">
        <v>265</v>
      </c>
      <c r="P5" s="193" t="s">
        <v>377</v>
      </c>
      <c r="Q5" s="153"/>
    </row>
    <row r="6" spans="1:68" s="203" customFormat="1" ht="18.75">
      <c r="A6" s="197">
        <v>1</v>
      </c>
      <c r="B6" s="141" t="s">
        <v>33</v>
      </c>
      <c r="C6" s="135">
        <v>1870436.7666499999</v>
      </c>
      <c r="D6" s="135">
        <v>1503815.005077</v>
      </c>
      <c r="E6" s="135">
        <v>366621.76157299988</v>
      </c>
      <c r="F6" s="135">
        <v>3374251.7717269999</v>
      </c>
      <c r="G6" s="135">
        <v>257880.833086</v>
      </c>
      <c r="H6" s="135">
        <v>438074.31514000002</v>
      </c>
      <c r="I6" s="135">
        <v>-180193.48205400002</v>
      </c>
      <c r="J6" s="135">
        <v>695955.14822600002</v>
      </c>
      <c r="K6" s="135">
        <v>15681546</v>
      </c>
      <c r="L6" s="135">
        <v>11679223</v>
      </c>
      <c r="M6" s="135">
        <v>4002323</v>
      </c>
      <c r="N6" s="135">
        <v>1411237</v>
      </c>
      <c r="O6" s="135">
        <v>1227107</v>
      </c>
      <c r="P6" s="179">
        <v>184130</v>
      </c>
      <c r="Q6" s="204"/>
      <c r="R6" s="195"/>
      <c r="S6" s="195"/>
      <c r="T6" s="195"/>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row>
    <row r="7" spans="1:68" s="196" customFormat="1" ht="18.75">
      <c r="A7" s="194">
        <v>2</v>
      </c>
      <c r="B7" s="132" t="s">
        <v>93</v>
      </c>
      <c r="C7" s="133">
        <v>740883.23787199997</v>
      </c>
      <c r="D7" s="133">
        <v>628307.28383299999</v>
      </c>
      <c r="E7" s="133">
        <v>112575.95403899997</v>
      </c>
      <c r="F7" s="133">
        <v>1369190.521705</v>
      </c>
      <c r="G7" s="133">
        <v>193048.84996600001</v>
      </c>
      <c r="H7" s="133">
        <v>156362.55394799999</v>
      </c>
      <c r="I7" s="133">
        <v>36686.296018000023</v>
      </c>
      <c r="J7" s="133">
        <v>349411.40391400002</v>
      </c>
      <c r="K7" s="133">
        <v>78992.409327999994</v>
      </c>
      <c r="L7" s="133">
        <v>923.26871200000005</v>
      </c>
      <c r="M7" s="133">
        <v>78069.14061599999</v>
      </c>
      <c r="N7" s="133">
        <v>704.12524099999996</v>
      </c>
      <c r="O7" s="133">
        <v>0</v>
      </c>
      <c r="P7" s="154">
        <v>704.12524099999996</v>
      </c>
      <c r="Q7" s="204"/>
      <c r="R7" s="195"/>
      <c r="S7" s="195"/>
      <c r="T7" s="195"/>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row>
    <row r="8" spans="1:68" s="203" customFormat="1" ht="18.75">
      <c r="A8" s="197">
        <v>3</v>
      </c>
      <c r="B8" s="134" t="s">
        <v>220</v>
      </c>
      <c r="C8" s="135">
        <v>187511.791677</v>
      </c>
      <c r="D8" s="135">
        <v>163703.23850800001</v>
      </c>
      <c r="E8" s="135">
        <v>23808.553168999992</v>
      </c>
      <c r="F8" s="135">
        <v>351215.03018500004</v>
      </c>
      <c r="G8" s="135">
        <v>48652.713795000003</v>
      </c>
      <c r="H8" s="135">
        <v>38225.677342000003</v>
      </c>
      <c r="I8" s="135">
        <v>10427.036453000001</v>
      </c>
      <c r="J8" s="135">
        <v>86878.391136999999</v>
      </c>
      <c r="K8" s="135">
        <v>219669.824414</v>
      </c>
      <c r="L8" s="135">
        <v>9255.2785590000003</v>
      </c>
      <c r="M8" s="135">
        <v>210414.545855</v>
      </c>
      <c r="N8" s="135">
        <v>1257.15597</v>
      </c>
      <c r="O8" s="135">
        <v>0</v>
      </c>
      <c r="P8" s="179">
        <v>1257.15597</v>
      </c>
      <c r="Q8" s="204"/>
      <c r="R8" s="195"/>
      <c r="S8" s="195"/>
      <c r="T8" s="195"/>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68" s="196" customFormat="1" ht="18.75">
      <c r="A9" s="194">
        <v>4</v>
      </c>
      <c r="B9" s="137" t="s">
        <v>60</v>
      </c>
      <c r="C9" s="133">
        <v>144615.31273899999</v>
      </c>
      <c r="D9" s="133">
        <v>131535.63697600001</v>
      </c>
      <c r="E9" s="133">
        <v>13079.675762999977</v>
      </c>
      <c r="F9" s="133">
        <v>276150.949715</v>
      </c>
      <c r="G9" s="133">
        <v>42403.897145000003</v>
      </c>
      <c r="H9" s="133">
        <v>40371.214375000003</v>
      </c>
      <c r="I9" s="133">
        <v>2032.6827699999994</v>
      </c>
      <c r="J9" s="133">
        <v>82775.111520000006</v>
      </c>
      <c r="K9" s="133">
        <v>41974.022182000001</v>
      </c>
      <c r="L9" s="133">
        <v>27879.665693999999</v>
      </c>
      <c r="M9" s="133">
        <v>14094.356488000001</v>
      </c>
      <c r="N9" s="133">
        <v>32258.005793</v>
      </c>
      <c r="O9" s="133">
        <v>27239.852252000001</v>
      </c>
      <c r="P9" s="154">
        <v>5018.1535409999997</v>
      </c>
      <c r="Q9" s="204"/>
      <c r="R9" s="195"/>
      <c r="S9" s="195"/>
      <c r="T9" s="195"/>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row>
    <row r="10" spans="1:68" s="203" customFormat="1" ht="18.75">
      <c r="A10" s="197">
        <v>5</v>
      </c>
      <c r="B10" s="134" t="s">
        <v>55</v>
      </c>
      <c r="C10" s="135">
        <v>72804.517418999996</v>
      </c>
      <c r="D10" s="135">
        <v>4504.8847219999998</v>
      </c>
      <c r="E10" s="135">
        <v>68299.632696999994</v>
      </c>
      <c r="F10" s="135">
        <v>77309.402140999999</v>
      </c>
      <c r="G10" s="135">
        <v>69009.391713000005</v>
      </c>
      <c r="H10" s="135">
        <v>1959.119551</v>
      </c>
      <c r="I10" s="135">
        <v>67050.272162000008</v>
      </c>
      <c r="J10" s="135">
        <v>70968.511264000001</v>
      </c>
      <c r="K10" s="135">
        <v>1022818</v>
      </c>
      <c r="L10" s="135">
        <v>877184</v>
      </c>
      <c r="M10" s="135">
        <v>145634</v>
      </c>
      <c r="N10" s="135">
        <v>60501</v>
      </c>
      <c r="O10" s="135">
        <v>64846</v>
      </c>
      <c r="P10" s="179">
        <v>-4345</v>
      </c>
      <c r="Q10" s="15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68" s="13" customFormat="1" ht="18.75">
      <c r="A11" s="194">
        <v>6</v>
      </c>
      <c r="B11" s="139" t="s">
        <v>389</v>
      </c>
      <c r="C11" s="133">
        <v>170637.74696799999</v>
      </c>
      <c r="D11" s="133">
        <v>147955.154687</v>
      </c>
      <c r="E11" s="133">
        <v>22682.59228099999</v>
      </c>
      <c r="F11" s="133">
        <v>318592.90165499999</v>
      </c>
      <c r="G11" s="133">
        <v>27938.59792</v>
      </c>
      <c r="H11" s="133">
        <v>31160.667113</v>
      </c>
      <c r="I11" s="133">
        <v>-3222.0691929999994</v>
      </c>
      <c r="J11" s="133">
        <v>59099.265033000003</v>
      </c>
      <c r="K11" s="133">
        <v>8426.034721</v>
      </c>
      <c r="L11" s="133">
        <v>6232.6226379999998</v>
      </c>
      <c r="M11" s="133">
        <v>2193.4120830000002</v>
      </c>
      <c r="N11" s="133">
        <v>840.45033799999999</v>
      </c>
      <c r="O11" s="133">
        <v>21.085920000000002</v>
      </c>
      <c r="P11" s="154">
        <v>819.364418</v>
      </c>
      <c r="Q11" s="204"/>
      <c r="R11" s="195"/>
      <c r="S11" s="195"/>
      <c r="T11" s="195"/>
    </row>
    <row r="12" spans="1:68" s="203" customFormat="1" ht="18.75">
      <c r="A12" s="197">
        <v>7</v>
      </c>
      <c r="B12" s="134" t="s">
        <v>38</v>
      </c>
      <c r="C12" s="135">
        <v>120485.63851</v>
      </c>
      <c r="D12" s="135">
        <v>70746.683873000002</v>
      </c>
      <c r="E12" s="135">
        <v>49738.954637000003</v>
      </c>
      <c r="F12" s="135">
        <v>191232.32238299999</v>
      </c>
      <c r="G12" s="135">
        <v>26542.172073999998</v>
      </c>
      <c r="H12" s="135">
        <v>18310.100138999998</v>
      </c>
      <c r="I12" s="135">
        <v>8232.0719349999999</v>
      </c>
      <c r="J12" s="135">
        <v>44852.272212999997</v>
      </c>
      <c r="K12" s="135">
        <v>590998</v>
      </c>
      <c r="L12" s="135">
        <v>250363</v>
      </c>
      <c r="M12" s="135">
        <v>340635</v>
      </c>
      <c r="N12" s="135">
        <v>209790</v>
      </c>
      <c r="O12" s="135">
        <v>20932</v>
      </c>
      <c r="P12" s="179">
        <v>188858</v>
      </c>
      <c r="Q12" s="204"/>
      <c r="R12" s="195"/>
      <c r="S12" s="195"/>
      <c r="T12" s="195"/>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row>
    <row r="13" spans="1:68" s="13" customFormat="1" ht="18.75">
      <c r="A13" s="194">
        <v>8</v>
      </c>
      <c r="B13" s="142" t="s">
        <v>29</v>
      </c>
      <c r="C13" s="133">
        <v>93411.883113999997</v>
      </c>
      <c r="D13" s="133">
        <v>38833.966022000001</v>
      </c>
      <c r="E13" s="133">
        <v>54577.917091999996</v>
      </c>
      <c r="F13" s="133">
        <v>132245.849136</v>
      </c>
      <c r="G13" s="133">
        <v>26836.472256000001</v>
      </c>
      <c r="H13" s="133">
        <v>14930.888182999999</v>
      </c>
      <c r="I13" s="133">
        <v>11905.584073000002</v>
      </c>
      <c r="J13" s="133">
        <v>41767.360438999996</v>
      </c>
      <c r="K13" s="133">
        <v>700398</v>
      </c>
      <c r="L13" s="133">
        <v>1055250</v>
      </c>
      <c r="M13" s="133">
        <v>-354852</v>
      </c>
      <c r="N13" s="133">
        <v>11835</v>
      </c>
      <c r="O13" s="133">
        <v>39953</v>
      </c>
      <c r="P13" s="154">
        <v>-28118</v>
      </c>
      <c r="Q13" s="204"/>
      <c r="R13" s="195"/>
      <c r="S13" s="195"/>
      <c r="T13" s="195"/>
    </row>
    <row r="14" spans="1:68" s="203" customFormat="1" ht="18.75">
      <c r="A14" s="197">
        <v>9</v>
      </c>
      <c r="B14" s="136" t="s">
        <v>267</v>
      </c>
      <c r="C14" s="135">
        <v>46438.402992000003</v>
      </c>
      <c r="D14" s="135">
        <v>11416.221379000001</v>
      </c>
      <c r="E14" s="135">
        <v>35022.181613000001</v>
      </c>
      <c r="F14" s="135">
        <v>57854.624371000005</v>
      </c>
      <c r="G14" s="135">
        <v>33207.422992</v>
      </c>
      <c r="H14" s="135">
        <v>0</v>
      </c>
      <c r="I14" s="135">
        <v>33207.422992</v>
      </c>
      <c r="J14" s="135">
        <v>33207.422992</v>
      </c>
      <c r="K14" s="135">
        <v>204</v>
      </c>
      <c r="L14" s="135">
        <v>8981</v>
      </c>
      <c r="M14" s="135">
        <v>-8777</v>
      </c>
      <c r="N14" s="135">
        <v>0</v>
      </c>
      <c r="O14" s="135">
        <v>0</v>
      </c>
      <c r="P14" s="179">
        <v>0</v>
      </c>
      <c r="Q14" s="204"/>
      <c r="R14" s="195"/>
      <c r="S14" s="195"/>
      <c r="T14" s="195"/>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row>
    <row r="15" spans="1:68" s="13" customFormat="1" ht="18.75">
      <c r="A15" s="194">
        <v>10</v>
      </c>
      <c r="B15" s="139" t="s">
        <v>31</v>
      </c>
      <c r="C15" s="133">
        <v>31166.517309999999</v>
      </c>
      <c r="D15" s="133">
        <v>7147.2949850000005</v>
      </c>
      <c r="E15" s="133">
        <v>24019.222324999999</v>
      </c>
      <c r="F15" s="133">
        <v>38313.812294999996</v>
      </c>
      <c r="G15" s="133">
        <v>22323.397906999999</v>
      </c>
      <c r="H15" s="133">
        <v>0</v>
      </c>
      <c r="I15" s="133">
        <v>22323.397906999999</v>
      </c>
      <c r="J15" s="133">
        <v>22323.397906999999</v>
      </c>
      <c r="K15" s="133">
        <v>78253.849486999999</v>
      </c>
      <c r="L15" s="133">
        <v>195775.21723400001</v>
      </c>
      <c r="M15" s="133">
        <v>-117521.36774700001</v>
      </c>
      <c r="N15" s="133">
        <v>16154.998011</v>
      </c>
      <c r="O15" s="133">
        <v>16759.256711999999</v>
      </c>
      <c r="P15" s="154">
        <v>-604.25870099999884</v>
      </c>
      <c r="Q15" s="204"/>
      <c r="R15" s="195"/>
      <c r="S15" s="195"/>
      <c r="T15" s="195"/>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c r="BJ15" s="196"/>
      <c r="BK15" s="196"/>
      <c r="BL15" s="196"/>
      <c r="BM15" s="196"/>
      <c r="BN15" s="196"/>
      <c r="BO15" s="196"/>
      <c r="BP15" s="196"/>
    </row>
    <row r="16" spans="1:68" s="203" customFormat="1" ht="18.75">
      <c r="A16" s="197">
        <v>11</v>
      </c>
      <c r="B16" s="136" t="s">
        <v>294</v>
      </c>
      <c r="C16" s="135">
        <v>20817.810852999999</v>
      </c>
      <c r="D16" s="135">
        <v>0</v>
      </c>
      <c r="E16" s="135">
        <v>20817.810852999999</v>
      </c>
      <c r="F16" s="135">
        <v>20817.810852999999</v>
      </c>
      <c r="G16" s="135">
        <v>20817.810852999999</v>
      </c>
      <c r="H16" s="135">
        <v>0</v>
      </c>
      <c r="I16" s="135">
        <v>20817.810852999999</v>
      </c>
      <c r="J16" s="135">
        <v>20817.810852999999</v>
      </c>
      <c r="K16" s="135">
        <v>52264.714663999999</v>
      </c>
      <c r="L16" s="135">
        <v>6285.6471419999998</v>
      </c>
      <c r="M16" s="135">
        <v>45979.067521999998</v>
      </c>
      <c r="N16" s="135">
        <v>827.52641800000004</v>
      </c>
      <c r="O16" s="135">
        <v>6285.6471419999998</v>
      </c>
      <c r="P16" s="179">
        <v>-5458.1207239999994</v>
      </c>
      <c r="Q16" s="204"/>
      <c r="R16" s="195"/>
      <c r="S16" s="195"/>
      <c r="T16" s="195"/>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row>
    <row r="17" spans="1:68" s="13" customFormat="1" ht="18.75">
      <c r="A17" s="194">
        <v>12</v>
      </c>
      <c r="B17" s="142" t="s">
        <v>245</v>
      </c>
      <c r="C17" s="133">
        <v>16713.528987999998</v>
      </c>
      <c r="D17" s="133">
        <v>6333.4705510000003</v>
      </c>
      <c r="E17" s="133">
        <v>10380.058436999998</v>
      </c>
      <c r="F17" s="133">
        <v>23046.999538999997</v>
      </c>
      <c r="G17" s="133">
        <v>11399.207375</v>
      </c>
      <c r="H17" s="133">
        <v>5368.2205510000003</v>
      </c>
      <c r="I17" s="133">
        <v>6030.9868239999996</v>
      </c>
      <c r="J17" s="133">
        <v>16767.427926</v>
      </c>
      <c r="K17" s="133">
        <v>103345</v>
      </c>
      <c r="L17" s="133">
        <v>101578</v>
      </c>
      <c r="M17" s="133">
        <v>1767</v>
      </c>
      <c r="N17" s="133">
        <v>642</v>
      </c>
      <c r="O17" s="133">
        <v>58683</v>
      </c>
      <c r="P17" s="154">
        <v>-58041</v>
      </c>
      <c r="Q17" s="204"/>
      <c r="R17" s="195"/>
      <c r="S17" s="195"/>
      <c r="T17" s="195"/>
    </row>
    <row r="18" spans="1:68" s="203" customFormat="1" ht="18.75">
      <c r="A18" s="197">
        <v>13</v>
      </c>
      <c r="B18" s="138" t="s">
        <v>57</v>
      </c>
      <c r="C18" s="135">
        <v>77838.792818000002</v>
      </c>
      <c r="D18" s="135">
        <v>100771.91398700001</v>
      </c>
      <c r="E18" s="135">
        <v>-22933.121169000005</v>
      </c>
      <c r="F18" s="135">
        <v>178610.70680500002</v>
      </c>
      <c r="G18" s="135">
        <v>6067.8731850000004</v>
      </c>
      <c r="H18" s="135">
        <v>8740.7261990000006</v>
      </c>
      <c r="I18" s="135">
        <v>-2672.8530140000003</v>
      </c>
      <c r="J18" s="135">
        <v>14808.599384000001</v>
      </c>
      <c r="K18" s="135">
        <v>54919.448439</v>
      </c>
      <c r="L18" s="135">
        <v>1144.934405</v>
      </c>
      <c r="M18" s="135">
        <v>53774.514034</v>
      </c>
      <c r="N18" s="135">
        <v>19617.691817999999</v>
      </c>
      <c r="O18" s="135">
        <v>1046.7904779999999</v>
      </c>
      <c r="P18" s="179">
        <v>18570.90134</v>
      </c>
      <c r="Q18" s="204"/>
      <c r="R18" s="195"/>
      <c r="S18" s="195"/>
      <c r="T18" s="195"/>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row>
    <row r="19" spans="1:68" s="13" customFormat="1" ht="18.75">
      <c r="A19" s="194">
        <v>14</v>
      </c>
      <c r="B19" s="139" t="s">
        <v>49</v>
      </c>
      <c r="C19" s="133">
        <v>16132.964119</v>
      </c>
      <c r="D19" s="133">
        <v>8226.8374530000001</v>
      </c>
      <c r="E19" s="133">
        <v>7906.1266660000001</v>
      </c>
      <c r="F19" s="133">
        <v>24359.801572</v>
      </c>
      <c r="G19" s="133">
        <v>8812.7980310000003</v>
      </c>
      <c r="H19" s="133">
        <v>1622.959636</v>
      </c>
      <c r="I19" s="133">
        <v>7189.8383950000007</v>
      </c>
      <c r="J19" s="133">
        <v>10435.757667</v>
      </c>
      <c r="K19" s="133">
        <v>154054</v>
      </c>
      <c r="L19" s="133">
        <v>450185</v>
      </c>
      <c r="M19" s="133">
        <v>-296131</v>
      </c>
      <c r="N19" s="133">
        <v>9708</v>
      </c>
      <c r="O19" s="133">
        <v>11646</v>
      </c>
      <c r="P19" s="154">
        <v>-1938</v>
      </c>
      <c r="Q19" s="153"/>
    </row>
    <row r="20" spans="1:68" s="203" customFormat="1" ht="18.75">
      <c r="A20" s="197">
        <v>15</v>
      </c>
      <c r="B20" s="141" t="s">
        <v>26</v>
      </c>
      <c r="C20" s="135">
        <v>11542.606118</v>
      </c>
      <c r="D20" s="135">
        <v>590.487932</v>
      </c>
      <c r="E20" s="135">
        <v>10952.118186</v>
      </c>
      <c r="F20" s="135">
        <v>12133.09405</v>
      </c>
      <c r="G20" s="135">
        <v>9440.7061180000001</v>
      </c>
      <c r="H20" s="135">
        <v>83.374799999999993</v>
      </c>
      <c r="I20" s="135">
        <v>9357.3313180000005</v>
      </c>
      <c r="J20" s="135">
        <v>9524.0809179999997</v>
      </c>
      <c r="K20" s="135">
        <v>102075</v>
      </c>
      <c r="L20" s="135">
        <v>595343</v>
      </c>
      <c r="M20" s="135">
        <v>-493268</v>
      </c>
      <c r="N20" s="135">
        <v>2672</v>
      </c>
      <c r="O20" s="135">
        <v>22507</v>
      </c>
      <c r="P20" s="179">
        <v>-19835</v>
      </c>
      <c r="Q20" s="204"/>
      <c r="R20" s="195"/>
      <c r="S20" s="195"/>
      <c r="T20" s="195"/>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68" s="13" customFormat="1" ht="18.75">
      <c r="A21" s="194">
        <v>16</v>
      </c>
      <c r="B21" s="151" t="s">
        <v>268</v>
      </c>
      <c r="C21" s="133">
        <v>94482.130107999998</v>
      </c>
      <c r="D21" s="133">
        <v>106389.27880499999</v>
      </c>
      <c r="E21" s="133">
        <v>-11907.148696999997</v>
      </c>
      <c r="F21" s="133">
        <v>200871.40891299999</v>
      </c>
      <c r="G21" s="133">
        <v>3580.8925939999999</v>
      </c>
      <c r="H21" s="133">
        <v>5035.7134619999997</v>
      </c>
      <c r="I21" s="133">
        <v>-1454.8208679999998</v>
      </c>
      <c r="J21" s="133">
        <v>8616.6060560000005</v>
      </c>
      <c r="K21" s="133">
        <v>8068</v>
      </c>
      <c r="L21" s="133">
        <v>2374</v>
      </c>
      <c r="M21" s="133">
        <v>5694</v>
      </c>
      <c r="N21" s="133">
        <v>514</v>
      </c>
      <c r="O21" s="133">
        <v>24</v>
      </c>
      <c r="P21" s="154">
        <v>490</v>
      </c>
      <c r="Q21" s="204"/>
      <c r="R21" s="195"/>
      <c r="S21" s="195"/>
      <c r="T21" s="195"/>
    </row>
    <row r="22" spans="1:68" s="203" customFormat="1" ht="18.75">
      <c r="A22" s="197">
        <v>17</v>
      </c>
      <c r="B22" s="134" t="s">
        <v>47</v>
      </c>
      <c r="C22" s="150">
        <v>17800.613984</v>
      </c>
      <c r="D22" s="135">
        <v>2232.3254160000001</v>
      </c>
      <c r="E22" s="135">
        <v>15568.288568</v>
      </c>
      <c r="F22" s="135">
        <v>20032.939399999999</v>
      </c>
      <c r="G22" s="135">
        <v>7330.9768320000003</v>
      </c>
      <c r="H22" s="135">
        <v>1265.8802599999999</v>
      </c>
      <c r="I22" s="135">
        <v>6065.0965720000004</v>
      </c>
      <c r="J22" s="135">
        <v>8596.8570920000002</v>
      </c>
      <c r="K22" s="135">
        <v>6801</v>
      </c>
      <c r="L22" s="135">
        <v>132008</v>
      </c>
      <c r="M22" s="135">
        <v>-125207</v>
      </c>
      <c r="N22" s="135">
        <v>0</v>
      </c>
      <c r="O22" s="135">
        <v>9021</v>
      </c>
      <c r="P22" s="179">
        <v>-9021</v>
      </c>
      <c r="Q22" s="15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row>
    <row r="23" spans="1:68" s="13" customFormat="1" ht="18.75">
      <c r="A23" s="194">
        <v>18</v>
      </c>
      <c r="B23" s="132" t="s">
        <v>248</v>
      </c>
      <c r="C23" s="133">
        <v>57173.377480000003</v>
      </c>
      <c r="D23" s="133">
        <v>49368.226409000003</v>
      </c>
      <c r="E23" s="133">
        <v>7805.1510710000002</v>
      </c>
      <c r="F23" s="133">
        <v>106541.60388900001</v>
      </c>
      <c r="G23" s="133">
        <v>3668.8945450000001</v>
      </c>
      <c r="H23" s="133">
        <v>3656.6687999999999</v>
      </c>
      <c r="I23" s="133">
        <v>12.225745000000188</v>
      </c>
      <c r="J23" s="133">
        <v>7325.5633450000005</v>
      </c>
      <c r="K23" s="133">
        <v>41569</v>
      </c>
      <c r="L23" s="133">
        <v>38</v>
      </c>
      <c r="M23" s="133">
        <v>41531</v>
      </c>
      <c r="N23" s="133">
        <v>0</v>
      </c>
      <c r="O23" s="133">
        <v>0</v>
      </c>
      <c r="P23" s="154">
        <v>0</v>
      </c>
      <c r="Q23" s="204"/>
      <c r="R23" s="195"/>
      <c r="S23" s="195"/>
      <c r="T23" s="195"/>
    </row>
    <row r="24" spans="1:68" s="203" customFormat="1" ht="18.75">
      <c r="A24" s="197">
        <v>19</v>
      </c>
      <c r="B24" s="134" t="s">
        <v>45</v>
      </c>
      <c r="C24" s="150">
        <v>8604.7492180000008</v>
      </c>
      <c r="D24" s="135">
        <v>3952.0454209999998</v>
      </c>
      <c r="E24" s="135">
        <v>4652.703797000001</v>
      </c>
      <c r="F24" s="135">
        <v>12556.794639</v>
      </c>
      <c r="G24" s="135">
        <v>3343.5587609999998</v>
      </c>
      <c r="H24" s="135">
        <v>0</v>
      </c>
      <c r="I24" s="135">
        <v>3343.5587609999998</v>
      </c>
      <c r="J24" s="135">
        <v>3343.5587609999998</v>
      </c>
      <c r="K24" s="135">
        <v>8817</v>
      </c>
      <c r="L24" s="135">
        <v>61450</v>
      </c>
      <c r="M24" s="135">
        <v>-52633</v>
      </c>
      <c r="N24" s="135">
        <v>23</v>
      </c>
      <c r="O24" s="135">
        <v>6466</v>
      </c>
      <c r="P24" s="179">
        <v>-6443</v>
      </c>
      <c r="Q24" s="15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68" s="13" customFormat="1" ht="18.75">
      <c r="A25" s="194">
        <v>20</v>
      </c>
      <c r="B25" s="137" t="s">
        <v>222</v>
      </c>
      <c r="C25" s="140">
        <v>3997.0925999999999</v>
      </c>
      <c r="D25" s="133">
        <v>1917.995776</v>
      </c>
      <c r="E25" s="133">
        <v>2079.0968240000002</v>
      </c>
      <c r="F25" s="133">
        <v>5915.0883759999997</v>
      </c>
      <c r="G25" s="133">
        <v>2518.9886000000001</v>
      </c>
      <c r="H25" s="133">
        <v>300.95</v>
      </c>
      <c r="I25" s="133">
        <v>2218.0386000000003</v>
      </c>
      <c r="J25" s="133">
        <v>2819.9386</v>
      </c>
      <c r="K25" s="133">
        <v>3602759</v>
      </c>
      <c r="L25" s="133">
        <v>1732699</v>
      </c>
      <c r="M25" s="133">
        <v>1870060</v>
      </c>
      <c r="N25" s="133">
        <v>136737</v>
      </c>
      <c r="O25" s="133">
        <v>180014</v>
      </c>
      <c r="P25" s="154">
        <v>-43277</v>
      </c>
      <c r="Q25" s="204"/>
      <c r="R25" s="195"/>
      <c r="S25" s="195"/>
      <c r="T25" s="195"/>
    </row>
    <row r="26" spans="1:68" s="203" customFormat="1" ht="18.75">
      <c r="A26" s="197">
        <v>21</v>
      </c>
      <c r="B26" s="134" t="s">
        <v>53</v>
      </c>
      <c r="C26" s="135">
        <v>7479.0182459999996</v>
      </c>
      <c r="D26" s="135">
        <v>380.11599999999999</v>
      </c>
      <c r="E26" s="135">
        <v>7098.9022459999996</v>
      </c>
      <c r="F26" s="135">
        <v>7859.1342459999996</v>
      </c>
      <c r="G26" s="135">
        <v>2114.510205</v>
      </c>
      <c r="H26" s="135">
        <v>380.11599999999999</v>
      </c>
      <c r="I26" s="135">
        <v>1734.3942050000001</v>
      </c>
      <c r="J26" s="135">
        <v>2494.626205</v>
      </c>
      <c r="K26" s="135">
        <v>4627</v>
      </c>
      <c r="L26" s="135">
        <v>241082</v>
      </c>
      <c r="M26" s="135">
        <v>-236455</v>
      </c>
      <c r="N26" s="135">
        <v>0</v>
      </c>
      <c r="O26" s="135">
        <v>743</v>
      </c>
      <c r="P26" s="179">
        <v>-743</v>
      </c>
      <c r="Q26" s="15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row>
    <row r="27" spans="1:68" s="13" customFormat="1" ht="18.75">
      <c r="A27" s="194">
        <v>22</v>
      </c>
      <c r="B27" s="137" t="s">
        <v>266</v>
      </c>
      <c r="C27" s="140">
        <v>68424.527585000003</v>
      </c>
      <c r="D27" s="133">
        <v>58335.147741000001</v>
      </c>
      <c r="E27" s="133">
        <v>10089.379844000003</v>
      </c>
      <c r="F27" s="133">
        <v>126759.675326</v>
      </c>
      <c r="G27" s="133">
        <v>2059.4820049999998</v>
      </c>
      <c r="H27" s="133">
        <v>0</v>
      </c>
      <c r="I27" s="133">
        <v>2059.4820049999998</v>
      </c>
      <c r="J27" s="133">
        <v>2059.4820049999998</v>
      </c>
      <c r="K27" s="133">
        <v>12519</v>
      </c>
      <c r="L27" s="133">
        <v>9760</v>
      </c>
      <c r="M27" s="133">
        <v>2759</v>
      </c>
      <c r="N27" s="133">
        <v>0</v>
      </c>
      <c r="O27" s="133">
        <v>0</v>
      </c>
      <c r="P27" s="154">
        <v>0</v>
      </c>
      <c r="Q27" s="204"/>
      <c r="R27" s="195"/>
      <c r="S27" s="195"/>
      <c r="T27" s="195"/>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c r="AQ27" s="196"/>
      <c r="AR27" s="196"/>
      <c r="AS27" s="196"/>
      <c r="AT27" s="196"/>
      <c r="AU27" s="196"/>
      <c r="AV27" s="196"/>
      <c r="AW27" s="196"/>
      <c r="AX27" s="196"/>
      <c r="AY27" s="196"/>
      <c r="AZ27" s="196"/>
      <c r="BA27" s="196"/>
      <c r="BB27" s="196"/>
      <c r="BC27" s="196"/>
      <c r="BD27" s="196"/>
      <c r="BE27" s="196"/>
      <c r="BF27" s="196"/>
      <c r="BG27" s="196"/>
      <c r="BH27" s="196"/>
      <c r="BI27" s="196"/>
      <c r="BJ27" s="196"/>
      <c r="BK27" s="196"/>
      <c r="BL27" s="196"/>
      <c r="BM27" s="196"/>
      <c r="BN27" s="196"/>
      <c r="BO27" s="196"/>
      <c r="BP27" s="196"/>
    </row>
    <row r="28" spans="1:68" s="203" customFormat="1" ht="18.75">
      <c r="A28" s="197">
        <v>23</v>
      </c>
      <c r="B28" s="134" t="s">
        <v>51</v>
      </c>
      <c r="C28" s="135">
        <v>775.267697</v>
      </c>
      <c r="D28" s="135">
        <v>0</v>
      </c>
      <c r="E28" s="135">
        <v>775.267697</v>
      </c>
      <c r="F28" s="135">
        <v>775.267697</v>
      </c>
      <c r="G28" s="135">
        <v>775.267697</v>
      </c>
      <c r="H28" s="135">
        <v>0</v>
      </c>
      <c r="I28" s="135">
        <v>775.267697</v>
      </c>
      <c r="J28" s="135">
        <v>775.267697</v>
      </c>
      <c r="K28" s="135">
        <v>64800</v>
      </c>
      <c r="L28" s="135">
        <v>477882</v>
      </c>
      <c r="M28" s="135">
        <v>-413082</v>
      </c>
      <c r="N28" s="135">
        <v>1381</v>
      </c>
      <c r="O28" s="135">
        <v>43911</v>
      </c>
      <c r="P28" s="179">
        <v>-42530</v>
      </c>
      <c r="Q28" s="15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68" s="13" customFormat="1" ht="18.75">
      <c r="A29" s="194">
        <v>24</v>
      </c>
      <c r="B29" s="132" t="s">
        <v>215</v>
      </c>
      <c r="C29" s="133">
        <v>1788.35</v>
      </c>
      <c r="D29" s="133">
        <v>861.21500000000003</v>
      </c>
      <c r="E29" s="133">
        <v>927.13499999999988</v>
      </c>
      <c r="F29" s="133">
        <v>2649.5650000000001</v>
      </c>
      <c r="G29" s="133">
        <v>0</v>
      </c>
      <c r="H29" s="133">
        <v>0</v>
      </c>
      <c r="I29" s="133">
        <v>0</v>
      </c>
      <c r="J29" s="133">
        <v>0</v>
      </c>
      <c r="K29" s="133">
        <v>1003196</v>
      </c>
      <c r="L29" s="133">
        <v>1357234</v>
      </c>
      <c r="M29" s="133">
        <v>-354038</v>
      </c>
      <c r="N29" s="133">
        <v>22879</v>
      </c>
      <c r="O29" s="133">
        <v>41630</v>
      </c>
      <c r="P29" s="154">
        <v>-18751</v>
      </c>
      <c r="Q29" s="204"/>
      <c r="R29" s="195"/>
      <c r="S29" s="195"/>
      <c r="T29" s="195"/>
    </row>
    <row r="30" spans="1:68" s="203" customFormat="1" ht="18.75">
      <c r="A30" s="197">
        <v>25</v>
      </c>
      <c r="B30" s="148" t="s">
        <v>18</v>
      </c>
      <c r="C30" s="135">
        <v>9990.7000000000007</v>
      </c>
      <c r="D30" s="135">
        <v>8439.7365250000003</v>
      </c>
      <c r="E30" s="135">
        <v>1550.9634750000005</v>
      </c>
      <c r="F30" s="135">
        <v>18430.436525000001</v>
      </c>
      <c r="G30" s="135">
        <v>0</v>
      </c>
      <c r="H30" s="135">
        <v>0</v>
      </c>
      <c r="I30" s="135">
        <v>0</v>
      </c>
      <c r="J30" s="135">
        <v>0</v>
      </c>
      <c r="K30" s="135">
        <v>5719557</v>
      </c>
      <c r="L30" s="135">
        <v>5485118</v>
      </c>
      <c r="M30" s="135">
        <v>234439</v>
      </c>
      <c r="N30" s="135">
        <v>176245</v>
      </c>
      <c r="O30" s="135">
        <v>273370</v>
      </c>
      <c r="P30" s="179">
        <v>-97125</v>
      </c>
      <c r="Q30" s="15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68" s="13" customFormat="1" ht="18.75">
      <c r="A31" s="194">
        <v>26</v>
      </c>
      <c r="B31" s="149" t="s">
        <v>43</v>
      </c>
      <c r="C31" s="133">
        <v>0</v>
      </c>
      <c r="D31" s="133">
        <v>0</v>
      </c>
      <c r="E31" s="133">
        <v>0</v>
      </c>
      <c r="F31" s="133">
        <v>0</v>
      </c>
      <c r="G31" s="133">
        <v>0</v>
      </c>
      <c r="H31" s="133">
        <v>0</v>
      </c>
      <c r="I31" s="133">
        <v>0</v>
      </c>
      <c r="J31" s="133">
        <v>0</v>
      </c>
      <c r="K31" s="133">
        <v>1041</v>
      </c>
      <c r="L31" s="133">
        <v>3583</v>
      </c>
      <c r="M31" s="133">
        <v>-2542</v>
      </c>
      <c r="N31" s="133">
        <v>0</v>
      </c>
      <c r="O31" s="133">
        <v>0</v>
      </c>
      <c r="P31" s="154">
        <v>0</v>
      </c>
      <c r="Q31" s="153"/>
    </row>
    <row r="32" spans="1:68" s="203" customFormat="1" ht="18.75">
      <c r="A32" s="197">
        <v>27</v>
      </c>
      <c r="B32" s="148" t="s">
        <v>63</v>
      </c>
      <c r="C32" s="135">
        <v>2917.6439999999998</v>
      </c>
      <c r="D32" s="135">
        <v>3195.9684189999998</v>
      </c>
      <c r="E32" s="135">
        <v>-278.32441900000003</v>
      </c>
      <c r="F32" s="135">
        <v>6113.6124189999991</v>
      </c>
      <c r="G32" s="135">
        <v>0</v>
      </c>
      <c r="H32" s="135">
        <v>0</v>
      </c>
      <c r="I32" s="135">
        <v>0</v>
      </c>
      <c r="J32" s="135">
        <v>0</v>
      </c>
      <c r="K32" s="135">
        <v>109432</v>
      </c>
      <c r="L32" s="135">
        <v>118589</v>
      </c>
      <c r="M32" s="135">
        <v>-9157</v>
      </c>
      <c r="N32" s="135">
        <v>2063</v>
      </c>
      <c r="O32" s="135">
        <v>3826</v>
      </c>
      <c r="P32" s="179">
        <v>-1763</v>
      </c>
      <c r="Q32" s="204"/>
      <c r="R32" s="195"/>
      <c r="S32" s="195"/>
      <c r="T32" s="195"/>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row>
    <row r="33" spans="1:47" s="13" customFormat="1" ht="18.75">
      <c r="A33" s="194">
        <v>28</v>
      </c>
      <c r="B33" s="152" t="s">
        <v>292</v>
      </c>
      <c r="C33" s="133">
        <v>0</v>
      </c>
      <c r="D33" s="133">
        <v>0</v>
      </c>
      <c r="E33" s="133">
        <v>0</v>
      </c>
      <c r="F33" s="133">
        <v>0</v>
      </c>
      <c r="G33" s="133">
        <v>0</v>
      </c>
      <c r="H33" s="133">
        <v>0</v>
      </c>
      <c r="I33" s="133">
        <v>0</v>
      </c>
      <c r="J33" s="133">
        <v>0</v>
      </c>
      <c r="K33" s="133">
        <v>3000</v>
      </c>
      <c r="L33" s="133">
        <v>0</v>
      </c>
      <c r="M33" s="133">
        <v>3000</v>
      </c>
      <c r="N33" s="133">
        <v>0</v>
      </c>
      <c r="O33" s="133">
        <v>0</v>
      </c>
      <c r="P33" s="154">
        <v>0</v>
      </c>
      <c r="Q33" s="204"/>
      <c r="R33" s="195"/>
      <c r="S33" s="195"/>
      <c r="T33" s="195"/>
    </row>
    <row r="34" spans="1:47" s="198" customFormat="1" ht="21">
      <c r="A34" s="364" t="s">
        <v>269</v>
      </c>
      <c r="B34" s="365"/>
      <c r="C34" s="180">
        <f>SUM(C6:C33)</f>
        <v>3894870.9890649999</v>
      </c>
      <c r="D34" s="180">
        <f t="shared" ref="D34:P34" si="0">SUM(D6:D33)</f>
        <v>3058960.1354970001</v>
      </c>
      <c r="E34" s="180">
        <f t="shared" si="0"/>
        <v>835910.85356799979</v>
      </c>
      <c r="F34" s="180">
        <f t="shared" si="0"/>
        <v>6953831.1245619971</v>
      </c>
      <c r="G34" s="180">
        <f t="shared" si="0"/>
        <v>829774.71565500018</v>
      </c>
      <c r="H34" s="180">
        <f t="shared" si="0"/>
        <v>765849.14549899986</v>
      </c>
      <c r="I34" s="180">
        <f t="shared" si="0"/>
        <v>63925.570156000016</v>
      </c>
      <c r="J34" s="180">
        <f t="shared" si="0"/>
        <v>1595623.8611540003</v>
      </c>
      <c r="K34" s="180">
        <f t="shared" si="0"/>
        <v>29476124.303234998</v>
      </c>
      <c r="L34" s="180">
        <f t="shared" si="0"/>
        <v>24887420.634384003</v>
      </c>
      <c r="M34" s="180">
        <f t="shared" si="0"/>
        <v>4588703.6688509993</v>
      </c>
      <c r="N34" s="180">
        <f t="shared" si="0"/>
        <v>2117886.9535889998</v>
      </c>
      <c r="O34" s="180">
        <f t="shared" si="0"/>
        <v>2056031.6325039999</v>
      </c>
      <c r="P34" s="205">
        <f t="shared" si="0"/>
        <v>61855.321085000003</v>
      </c>
      <c r="Q34" s="15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s="203" customFormat="1" ht="18.75">
      <c r="A35" s="197">
        <v>29</v>
      </c>
      <c r="B35" s="141" t="s">
        <v>236</v>
      </c>
      <c r="C35" s="135">
        <v>58277.810580999998</v>
      </c>
      <c r="D35" s="135">
        <v>52963.894699999997</v>
      </c>
      <c r="E35" s="135">
        <v>5313.9158810000008</v>
      </c>
      <c r="F35" s="135">
        <v>111241.705281</v>
      </c>
      <c r="G35" s="135">
        <v>9183.5027790000004</v>
      </c>
      <c r="H35" s="135">
        <v>8916.6951950000002</v>
      </c>
      <c r="I35" s="135">
        <v>266.80758400000013</v>
      </c>
      <c r="J35" s="135">
        <v>18100.197974000002</v>
      </c>
      <c r="K35" s="135">
        <v>14412.737988999999</v>
      </c>
      <c r="L35" s="135">
        <v>760.99837400000001</v>
      </c>
      <c r="M35" s="135">
        <v>13651.739614999999</v>
      </c>
      <c r="N35" s="135">
        <v>998.09428800000001</v>
      </c>
      <c r="O35" s="135">
        <v>0</v>
      </c>
      <c r="P35" s="179">
        <v>998.09428800000001</v>
      </c>
      <c r="Q35" s="204"/>
      <c r="R35" s="195"/>
      <c r="S35" s="195"/>
      <c r="T35" s="195"/>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s="13" customFormat="1" ht="18.75">
      <c r="A36" s="194">
        <v>30</v>
      </c>
      <c r="B36" s="200" t="s">
        <v>154</v>
      </c>
      <c r="C36" s="133">
        <v>47706.271743999998</v>
      </c>
      <c r="D36" s="133">
        <v>51499.365496999999</v>
      </c>
      <c r="E36" s="133">
        <v>-3793.093753000001</v>
      </c>
      <c r="F36" s="133">
        <v>99205.637240999989</v>
      </c>
      <c r="G36" s="133">
        <v>6029.8449419999997</v>
      </c>
      <c r="H36" s="133">
        <v>6777.5904920000003</v>
      </c>
      <c r="I36" s="133">
        <v>-747.74555000000055</v>
      </c>
      <c r="J36" s="133">
        <v>12807.435433999999</v>
      </c>
      <c r="K36" s="133">
        <v>8121.7953200000002</v>
      </c>
      <c r="L36" s="133">
        <v>2243.5178550000001</v>
      </c>
      <c r="M36" s="133">
        <v>5878.2774650000001</v>
      </c>
      <c r="N36" s="133">
        <v>6002.5478750000002</v>
      </c>
      <c r="O36" s="133">
        <v>323.83446300000003</v>
      </c>
      <c r="P36" s="154">
        <v>5678.7134120000001</v>
      </c>
      <c r="Q36" s="204"/>
      <c r="R36" s="195"/>
      <c r="S36" s="195"/>
      <c r="T36" s="195"/>
    </row>
    <row r="37" spans="1:47" s="203" customFormat="1" ht="18.75">
      <c r="A37" s="197">
        <v>31</v>
      </c>
      <c r="B37" s="199" t="s">
        <v>298</v>
      </c>
      <c r="C37" s="135">
        <v>7338.526664</v>
      </c>
      <c r="D37" s="135">
        <v>4027.6065610000001</v>
      </c>
      <c r="E37" s="135">
        <v>3310.9201029999999</v>
      </c>
      <c r="F37" s="135">
        <v>11366.133225</v>
      </c>
      <c r="G37" s="135">
        <v>2855.4608969999999</v>
      </c>
      <c r="H37" s="135">
        <v>2566.7134409999999</v>
      </c>
      <c r="I37" s="135">
        <v>288.74745600000006</v>
      </c>
      <c r="J37" s="135">
        <v>5422.1743379999998</v>
      </c>
      <c r="K37" s="135">
        <v>6332.7901190000002</v>
      </c>
      <c r="L37" s="135">
        <v>473.24086999999997</v>
      </c>
      <c r="M37" s="135">
        <v>5859.5492490000006</v>
      </c>
      <c r="N37" s="135">
        <v>453.26053100000001</v>
      </c>
      <c r="O37" s="135">
        <v>363.36989999999997</v>
      </c>
      <c r="P37" s="179">
        <v>89.890631000000042</v>
      </c>
      <c r="Q37" s="204"/>
      <c r="R37" s="195"/>
      <c r="S37" s="195"/>
      <c r="T37" s="195"/>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s="13" customFormat="1" ht="18.75">
      <c r="A38" s="194">
        <v>32</v>
      </c>
      <c r="B38" s="142" t="s">
        <v>75</v>
      </c>
      <c r="C38" s="133">
        <v>25329.010139999999</v>
      </c>
      <c r="D38" s="133">
        <v>24490.347657999999</v>
      </c>
      <c r="E38" s="133">
        <v>838.66248199999973</v>
      </c>
      <c r="F38" s="133">
        <v>49819.357797999997</v>
      </c>
      <c r="G38" s="133">
        <v>900</v>
      </c>
      <c r="H38" s="133">
        <v>1857.40778</v>
      </c>
      <c r="I38" s="133">
        <v>-957.40778</v>
      </c>
      <c r="J38" s="133">
        <v>2757.40778</v>
      </c>
      <c r="K38" s="133">
        <v>1161</v>
      </c>
      <c r="L38" s="133">
        <v>3406</v>
      </c>
      <c r="M38" s="133">
        <v>-2245</v>
      </c>
      <c r="N38" s="133">
        <v>0</v>
      </c>
      <c r="O38" s="133">
        <v>484</v>
      </c>
      <c r="P38" s="154">
        <v>-484</v>
      </c>
      <c r="Q38" s="204"/>
      <c r="R38" s="195"/>
      <c r="S38" s="195"/>
      <c r="T38" s="195"/>
    </row>
    <row r="39" spans="1:47" s="203" customFormat="1" ht="18.75">
      <c r="A39" s="197">
        <v>33</v>
      </c>
      <c r="B39" s="136" t="s">
        <v>225</v>
      </c>
      <c r="C39" s="135">
        <v>63556.724120999999</v>
      </c>
      <c r="D39" s="135">
        <v>62239.209261000004</v>
      </c>
      <c r="E39" s="135">
        <v>1317.5148599999957</v>
      </c>
      <c r="F39" s="135">
        <v>125795.933382</v>
      </c>
      <c r="G39" s="135">
        <v>1143.2191740000001</v>
      </c>
      <c r="H39" s="135">
        <v>1393.633425</v>
      </c>
      <c r="I39" s="135">
        <v>-250.41425099999992</v>
      </c>
      <c r="J39" s="135">
        <v>2536.8525989999998</v>
      </c>
      <c r="K39" s="135">
        <v>10435.480138999999</v>
      </c>
      <c r="L39" s="135">
        <v>3907.9216820000001</v>
      </c>
      <c r="M39" s="135">
        <v>6527.5584569999992</v>
      </c>
      <c r="N39" s="135">
        <v>19.474754000000001</v>
      </c>
      <c r="O39" s="135">
        <v>1706.153875</v>
      </c>
      <c r="P39" s="179">
        <v>-1686.6791209999999</v>
      </c>
      <c r="Q39" s="204"/>
      <c r="R39" s="195"/>
      <c r="S39" s="195"/>
      <c r="T39" s="195"/>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s="13" customFormat="1" ht="18.75">
      <c r="A40" s="194">
        <v>34</v>
      </c>
      <c r="B40" s="200" t="s">
        <v>296</v>
      </c>
      <c r="C40" s="133">
        <v>5130.765418</v>
      </c>
      <c r="D40" s="133">
        <v>1250.18968</v>
      </c>
      <c r="E40" s="133">
        <v>3880.575738</v>
      </c>
      <c r="F40" s="133">
        <v>6380.9550980000004</v>
      </c>
      <c r="G40" s="133">
        <v>1482.0307929999999</v>
      </c>
      <c r="H40" s="133">
        <v>730.38567999999998</v>
      </c>
      <c r="I40" s="133">
        <v>751.64511299999992</v>
      </c>
      <c r="J40" s="133">
        <v>2212.4164729999998</v>
      </c>
      <c r="K40" s="133">
        <v>4131</v>
      </c>
      <c r="L40" s="133">
        <v>0</v>
      </c>
      <c r="M40" s="133">
        <v>4131</v>
      </c>
      <c r="N40" s="133">
        <v>113</v>
      </c>
      <c r="O40" s="133">
        <v>0</v>
      </c>
      <c r="P40" s="154">
        <v>113</v>
      </c>
      <c r="Q40" s="204"/>
      <c r="R40" s="195"/>
      <c r="S40" s="195"/>
      <c r="T40" s="195"/>
    </row>
    <row r="41" spans="1:47" s="203" customFormat="1" ht="18.75">
      <c r="A41" s="197">
        <v>35</v>
      </c>
      <c r="B41" s="199" t="s">
        <v>241</v>
      </c>
      <c r="C41" s="135">
        <v>8467.3516749999999</v>
      </c>
      <c r="D41" s="135">
        <v>5844.1911909999999</v>
      </c>
      <c r="E41" s="135">
        <v>2623.160484</v>
      </c>
      <c r="F41" s="135">
        <v>14311.542866</v>
      </c>
      <c r="G41" s="135">
        <v>495.74986000000001</v>
      </c>
      <c r="H41" s="135">
        <v>387.64827300000002</v>
      </c>
      <c r="I41" s="135">
        <v>108.10158699999999</v>
      </c>
      <c r="J41" s="135">
        <v>883.39813300000003</v>
      </c>
      <c r="K41" s="135">
        <v>5172.1090000000004</v>
      </c>
      <c r="L41" s="135">
        <v>31.375055</v>
      </c>
      <c r="M41" s="135">
        <v>5140.7339449999999</v>
      </c>
      <c r="N41" s="135">
        <v>6.5425399999999998</v>
      </c>
      <c r="O41" s="135">
        <v>15.365869999999999</v>
      </c>
      <c r="P41" s="179">
        <v>-8.8233299999999986</v>
      </c>
      <c r="Q41" s="204"/>
      <c r="R41" s="195"/>
      <c r="S41" s="195"/>
      <c r="T41" s="195"/>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s="13" customFormat="1" ht="18.75">
      <c r="A42" s="194">
        <v>36</v>
      </c>
      <c r="B42" s="142" t="s">
        <v>77</v>
      </c>
      <c r="C42" s="133">
        <v>14216.713763</v>
      </c>
      <c r="D42" s="133">
        <v>14379.18591</v>
      </c>
      <c r="E42" s="133">
        <v>-162.4721470000004</v>
      </c>
      <c r="F42" s="133">
        <v>28595.899673</v>
      </c>
      <c r="G42" s="133">
        <v>0</v>
      </c>
      <c r="H42" s="133">
        <v>521.04999999999995</v>
      </c>
      <c r="I42" s="133">
        <v>-521.04999999999995</v>
      </c>
      <c r="J42" s="133">
        <v>521.04999999999995</v>
      </c>
      <c r="K42" s="133">
        <v>846</v>
      </c>
      <c r="L42" s="133">
        <v>1834</v>
      </c>
      <c r="M42" s="133">
        <v>-988</v>
      </c>
      <c r="N42" s="133">
        <v>0</v>
      </c>
      <c r="O42" s="133">
        <v>109</v>
      </c>
      <c r="P42" s="154">
        <v>-109</v>
      </c>
      <c r="Q42" s="204"/>
      <c r="R42" s="195"/>
      <c r="S42" s="195"/>
      <c r="T42" s="195"/>
    </row>
    <row r="43" spans="1:47" s="203" customFormat="1" ht="18.75">
      <c r="A43" s="197">
        <v>37</v>
      </c>
      <c r="B43" s="202" t="s">
        <v>72</v>
      </c>
      <c r="C43" s="135">
        <v>85268.569098000007</v>
      </c>
      <c r="D43" s="135">
        <v>74656.155490999998</v>
      </c>
      <c r="E43" s="135">
        <v>10612.41360700001</v>
      </c>
      <c r="F43" s="135">
        <v>159924.72458899999</v>
      </c>
      <c r="G43" s="135">
        <v>0</v>
      </c>
      <c r="H43" s="135">
        <v>0</v>
      </c>
      <c r="I43" s="135">
        <v>0</v>
      </c>
      <c r="J43" s="135">
        <v>0</v>
      </c>
      <c r="K43" s="135">
        <v>0</v>
      </c>
      <c r="L43" s="135">
        <v>81585</v>
      </c>
      <c r="M43" s="135">
        <v>-81585</v>
      </c>
      <c r="N43" s="135">
        <v>0</v>
      </c>
      <c r="O43" s="135">
        <v>0</v>
      </c>
      <c r="P43" s="179">
        <v>0</v>
      </c>
      <c r="Q43" s="204"/>
      <c r="R43" s="195"/>
      <c r="S43" s="195"/>
      <c r="T43" s="195"/>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s="198" customFormat="1" ht="21">
      <c r="A44" s="343" t="s">
        <v>270</v>
      </c>
      <c r="B44" s="344"/>
      <c r="C44" s="180">
        <f>SUM(C35:C43)</f>
        <v>315291.74320400006</v>
      </c>
      <c r="D44" s="180">
        <f t="shared" ref="D44:P44" si="1">SUM(D35:D43)</f>
        <v>291350.14594900003</v>
      </c>
      <c r="E44" s="180">
        <f t="shared" si="1"/>
        <v>23941.597255000004</v>
      </c>
      <c r="F44" s="180">
        <f t="shared" si="1"/>
        <v>606641.88915299997</v>
      </c>
      <c r="G44" s="180">
        <f t="shared" si="1"/>
        <v>22089.808444999999</v>
      </c>
      <c r="H44" s="180">
        <f t="shared" si="1"/>
        <v>23151.124285999998</v>
      </c>
      <c r="I44" s="180">
        <f t="shared" si="1"/>
        <v>-1061.3158410000003</v>
      </c>
      <c r="J44" s="180">
        <f t="shared" si="1"/>
        <v>45240.932731000001</v>
      </c>
      <c r="K44" s="180">
        <f t="shared" si="1"/>
        <v>50612.912566999992</v>
      </c>
      <c r="L44" s="180">
        <f t="shared" si="1"/>
        <v>94242.053836000006</v>
      </c>
      <c r="M44" s="180">
        <f t="shared" si="1"/>
        <v>-43629.141269</v>
      </c>
      <c r="N44" s="180">
        <f t="shared" si="1"/>
        <v>7592.9199880000006</v>
      </c>
      <c r="O44" s="180">
        <f t="shared" si="1"/>
        <v>3001.7241079999999</v>
      </c>
      <c r="P44" s="205">
        <f t="shared" si="1"/>
        <v>4591.1958800000002</v>
      </c>
      <c r="Q44" s="15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s="203" customFormat="1" ht="18.75">
      <c r="A45" s="197">
        <v>38</v>
      </c>
      <c r="B45" s="199" t="s">
        <v>238</v>
      </c>
      <c r="C45" s="135">
        <v>331190.03958500002</v>
      </c>
      <c r="D45" s="135">
        <v>87229.485671000002</v>
      </c>
      <c r="E45" s="135">
        <v>243960.55391400002</v>
      </c>
      <c r="F45" s="135">
        <v>418419.52525599999</v>
      </c>
      <c r="G45" s="135">
        <v>175506.59285399999</v>
      </c>
      <c r="H45" s="135">
        <v>19460.472916999999</v>
      </c>
      <c r="I45" s="135">
        <v>156046.11993699998</v>
      </c>
      <c r="J45" s="135">
        <v>194967.06577099999</v>
      </c>
      <c r="K45" s="135">
        <v>299998.5</v>
      </c>
      <c r="L45" s="135">
        <v>0</v>
      </c>
      <c r="M45" s="135">
        <v>299998.5</v>
      </c>
      <c r="N45" s="135">
        <v>0</v>
      </c>
      <c r="O45" s="135">
        <v>0</v>
      </c>
      <c r="P45" s="179">
        <v>0</v>
      </c>
      <c r="Q45" s="204"/>
      <c r="R45" s="195"/>
      <c r="S45" s="195"/>
      <c r="T45" s="195"/>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s="13" customFormat="1" ht="18.75">
      <c r="A46" s="194">
        <v>39</v>
      </c>
      <c r="B46" s="132" t="s">
        <v>271</v>
      </c>
      <c r="C46" s="133">
        <v>556470.74730699998</v>
      </c>
      <c r="D46" s="133">
        <v>1176104.793731</v>
      </c>
      <c r="E46" s="133">
        <v>-619634.04642400006</v>
      </c>
      <c r="F46" s="133">
        <v>1732575.541038</v>
      </c>
      <c r="G46" s="133">
        <v>95920.319770999995</v>
      </c>
      <c r="H46" s="133">
        <v>98167.633264000004</v>
      </c>
      <c r="I46" s="133">
        <v>-2247.3134930000087</v>
      </c>
      <c r="J46" s="133">
        <v>194087.95303500001</v>
      </c>
      <c r="K46" s="133">
        <v>337</v>
      </c>
      <c r="L46" s="133">
        <v>916538</v>
      </c>
      <c r="M46" s="133">
        <v>-916201</v>
      </c>
      <c r="N46" s="133">
        <v>89</v>
      </c>
      <c r="O46" s="133">
        <v>79330</v>
      </c>
      <c r="P46" s="154">
        <v>-79241</v>
      </c>
      <c r="Q46" s="204"/>
      <c r="R46" s="195"/>
      <c r="S46" s="195"/>
      <c r="T46" s="195"/>
    </row>
    <row r="47" spans="1:47" s="203" customFormat="1" ht="18.75">
      <c r="A47" s="197">
        <v>40</v>
      </c>
      <c r="B47" s="141" t="s">
        <v>88</v>
      </c>
      <c r="C47" s="135">
        <v>549631.41781899997</v>
      </c>
      <c r="D47" s="135">
        <v>540900.64612399996</v>
      </c>
      <c r="E47" s="135">
        <v>8730.7716950000031</v>
      </c>
      <c r="F47" s="135">
        <v>1090532.063943</v>
      </c>
      <c r="G47" s="135">
        <v>37640.194467000001</v>
      </c>
      <c r="H47" s="135">
        <v>50912.579310000001</v>
      </c>
      <c r="I47" s="135">
        <v>-13272.384843</v>
      </c>
      <c r="J47" s="135">
        <v>88552.773776999995</v>
      </c>
      <c r="K47" s="135">
        <v>54</v>
      </c>
      <c r="L47" s="135">
        <v>6443</v>
      </c>
      <c r="M47" s="135">
        <v>-6389</v>
      </c>
      <c r="N47" s="135">
        <v>0</v>
      </c>
      <c r="O47" s="135">
        <v>37</v>
      </c>
      <c r="P47" s="179">
        <v>-37</v>
      </c>
      <c r="Q47" s="204"/>
      <c r="R47" s="195"/>
      <c r="S47" s="195"/>
      <c r="T47" s="195"/>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s="13" customFormat="1" ht="18.75">
      <c r="A48" s="194">
        <v>41</v>
      </c>
      <c r="B48" s="201" t="s">
        <v>90</v>
      </c>
      <c r="C48" s="133">
        <v>265819.08567499998</v>
      </c>
      <c r="D48" s="133">
        <v>250459.37893000001</v>
      </c>
      <c r="E48" s="133">
        <v>15359.706744999974</v>
      </c>
      <c r="F48" s="133">
        <v>516278.46460499999</v>
      </c>
      <c r="G48" s="133">
        <v>18559.798896</v>
      </c>
      <c r="H48" s="133">
        <v>24213.812071</v>
      </c>
      <c r="I48" s="133">
        <v>-5654.013175</v>
      </c>
      <c r="J48" s="133">
        <v>42773.610967000001</v>
      </c>
      <c r="K48" s="133">
        <v>1826</v>
      </c>
      <c r="L48" s="133">
        <v>8124</v>
      </c>
      <c r="M48" s="133">
        <v>-6298</v>
      </c>
      <c r="N48" s="133">
        <v>1458</v>
      </c>
      <c r="O48" s="133">
        <v>3407</v>
      </c>
      <c r="P48" s="154">
        <v>-1949</v>
      </c>
      <c r="Q48" s="204"/>
      <c r="R48" s="195"/>
      <c r="S48" s="195"/>
      <c r="T48" s="195"/>
    </row>
    <row r="49" spans="1:47" s="203" customFormat="1" ht="18.75">
      <c r="A49" s="197">
        <v>42</v>
      </c>
      <c r="B49" s="141" t="s">
        <v>85</v>
      </c>
      <c r="C49" s="135">
        <v>167314.191494</v>
      </c>
      <c r="D49" s="135">
        <v>144131.77529200001</v>
      </c>
      <c r="E49" s="135">
        <v>23182.416201999993</v>
      </c>
      <c r="F49" s="135">
        <v>311445.966786</v>
      </c>
      <c r="G49" s="135">
        <v>20542.067745</v>
      </c>
      <c r="H49" s="135">
        <v>15505.988807</v>
      </c>
      <c r="I49" s="135">
        <v>5036.0789380000006</v>
      </c>
      <c r="J49" s="135">
        <v>36048.056552000002</v>
      </c>
      <c r="K49" s="135">
        <v>108810.855966</v>
      </c>
      <c r="L49" s="135">
        <v>83643.966679000005</v>
      </c>
      <c r="M49" s="135">
        <v>25166.889286999998</v>
      </c>
      <c r="N49" s="135">
        <v>25129.513867999998</v>
      </c>
      <c r="O49" s="135">
        <v>4052.9258030000001</v>
      </c>
      <c r="P49" s="179">
        <v>21076.588064999996</v>
      </c>
      <c r="Q49" s="204"/>
      <c r="R49" s="195"/>
      <c r="S49" s="195"/>
      <c r="T49" s="195"/>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s="13" customFormat="1" ht="18.75">
      <c r="A50" s="194">
        <v>43</v>
      </c>
      <c r="B50" s="142" t="s">
        <v>386</v>
      </c>
      <c r="C50" s="133">
        <v>166890.57732400001</v>
      </c>
      <c r="D50" s="133">
        <v>167179.063845</v>
      </c>
      <c r="E50" s="133">
        <v>-288.48652099998435</v>
      </c>
      <c r="F50" s="133">
        <v>334069.64116900001</v>
      </c>
      <c r="G50" s="133">
        <v>14649.129437</v>
      </c>
      <c r="H50" s="133">
        <v>19381.320900999999</v>
      </c>
      <c r="I50" s="133">
        <v>-4732.1914639999995</v>
      </c>
      <c r="J50" s="133">
        <v>34030.450337999995</v>
      </c>
      <c r="K50" s="133">
        <v>370.207966</v>
      </c>
      <c r="L50" s="133">
        <v>11674.69405</v>
      </c>
      <c r="M50" s="133">
        <v>-11304.486084</v>
      </c>
      <c r="N50" s="133">
        <v>370.207966</v>
      </c>
      <c r="O50" s="133">
        <v>1175.67202</v>
      </c>
      <c r="P50" s="154">
        <v>-805.46405400000003</v>
      </c>
      <c r="Q50" s="204"/>
      <c r="R50" s="195"/>
      <c r="S50" s="195"/>
      <c r="T50" s="195"/>
    </row>
    <row r="51" spans="1:47" s="198" customFormat="1" ht="21">
      <c r="A51" s="343" t="s">
        <v>272</v>
      </c>
      <c r="B51" s="344"/>
      <c r="C51" s="180">
        <f>SUM(C45:C50)</f>
        <v>2037316.0592039998</v>
      </c>
      <c r="D51" s="180">
        <f t="shared" ref="D51:P51" si="2">SUM(D45:D50)</f>
        <v>2366005.1435930002</v>
      </c>
      <c r="E51" s="180">
        <f t="shared" si="2"/>
        <v>-328689.08438900003</v>
      </c>
      <c r="F51" s="180">
        <f t="shared" si="2"/>
        <v>4403321.2027970003</v>
      </c>
      <c r="G51" s="180">
        <f t="shared" si="2"/>
        <v>362818.10317000007</v>
      </c>
      <c r="H51" s="180">
        <f t="shared" si="2"/>
        <v>227641.80726999999</v>
      </c>
      <c r="I51" s="180">
        <f t="shared" si="2"/>
        <v>135176.29589999997</v>
      </c>
      <c r="J51" s="180">
        <f t="shared" si="2"/>
        <v>590459.91044000001</v>
      </c>
      <c r="K51" s="180">
        <f t="shared" si="2"/>
        <v>411396.56393200002</v>
      </c>
      <c r="L51" s="180">
        <f t="shared" si="2"/>
        <v>1026423.6607290001</v>
      </c>
      <c r="M51" s="180">
        <f t="shared" si="2"/>
        <v>-615027.09679699992</v>
      </c>
      <c r="N51" s="180">
        <f t="shared" si="2"/>
        <v>27046.721834</v>
      </c>
      <c r="O51" s="180">
        <f t="shared" si="2"/>
        <v>88002.597823000004</v>
      </c>
      <c r="P51" s="205">
        <f t="shared" si="2"/>
        <v>-60955.875989000007</v>
      </c>
      <c r="Q51" s="15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row>
    <row r="52" spans="1:47" s="203" customFormat="1" ht="18.75">
      <c r="A52" s="197">
        <v>44</v>
      </c>
      <c r="B52" s="141" t="s">
        <v>97</v>
      </c>
      <c r="C52" s="135">
        <v>27556.421677999999</v>
      </c>
      <c r="D52" s="135">
        <v>21157.015228</v>
      </c>
      <c r="E52" s="135">
        <v>6399.4064499999986</v>
      </c>
      <c r="F52" s="135">
        <v>48713.436906000003</v>
      </c>
      <c r="G52" s="135">
        <v>3416.9057819999998</v>
      </c>
      <c r="H52" s="135">
        <v>2840.6787789999998</v>
      </c>
      <c r="I52" s="135">
        <v>576.22700299999997</v>
      </c>
      <c r="J52" s="135">
        <v>6257.5845609999997</v>
      </c>
      <c r="K52" s="135">
        <v>290</v>
      </c>
      <c r="L52" s="135">
        <v>1389</v>
      </c>
      <c r="M52" s="135">
        <v>-1099</v>
      </c>
      <c r="N52" s="135">
        <v>62</v>
      </c>
      <c r="O52" s="135">
        <v>0</v>
      </c>
      <c r="P52" s="179">
        <v>62</v>
      </c>
      <c r="Q52" s="204"/>
      <c r="R52" s="195"/>
      <c r="S52" s="195"/>
      <c r="T52" s="195"/>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row>
    <row r="53" spans="1:47" s="198" customFormat="1" ht="21">
      <c r="A53" s="343" t="s">
        <v>273</v>
      </c>
      <c r="B53" s="344"/>
      <c r="C53" s="180">
        <v>27556.421677999999</v>
      </c>
      <c r="D53" s="180">
        <v>21157.015228</v>
      </c>
      <c r="E53" s="180">
        <v>6399.4064499999986</v>
      </c>
      <c r="F53" s="180">
        <v>48713.436906000003</v>
      </c>
      <c r="G53" s="180">
        <v>3416.9057819999998</v>
      </c>
      <c r="H53" s="180">
        <v>2840.6787789999998</v>
      </c>
      <c r="I53" s="180">
        <v>576.22700299999997</v>
      </c>
      <c r="J53" s="180">
        <v>6257.5845609999997</v>
      </c>
      <c r="K53" s="180">
        <v>290</v>
      </c>
      <c r="L53" s="180">
        <v>1389</v>
      </c>
      <c r="M53" s="180">
        <v>-1099</v>
      </c>
      <c r="N53" s="180">
        <v>62</v>
      </c>
      <c r="O53" s="180">
        <v>0</v>
      </c>
      <c r="P53" s="205">
        <v>62</v>
      </c>
      <c r="Q53" s="15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row>
    <row r="54" spans="1:47" s="203" customFormat="1" ht="18.75">
      <c r="A54" s="197">
        <v>45</v>
      </c>
      <c r="B54" s="199" t="s">
        <v>133</v>
      </c>
      <c r="C54" s="135">
        <v>938912.78357199999</v>
      </c>
      <c r="D54" s="135">
        <v>522620.388898</v>
      </c>
      <c r="E54" s="135">
        <v>416292.39467399998</v>
      </c>
      <c r="F54" s="135">
        <v>1461533.1724700001</v>
      </c>
      <c r="G54" s="135">
        <v>183174.44057800001</v>
      </c>
      <c r="H54" s="135">
        <v>133494.72754299999</v>
      </c>
      <c r="I54" s="135">
        <v>49679.713035000023</v>
      </c>
      <c r="J54" s="135">
        <v>316669.168121</v>
      </c>
      <c r="K54" s="135">
        <v>544834</v>
      </c>
      <c r="L54" s="135">
        <v>139615</v>
      </c>
      <c r="M54" s="135">
        <v>405219</v>
      </c>
      <c r="N54" s="135">
        <v>55092</v>
      </c>
      <c r="O54" s="135">
        <v>15544</v>
      </c>
      <c r="P54" s="179">
        <v>39548</v>
      </c>
      <c r="Q54" s="204"/>
      <c r="R54" s="195"/>
      <c r="S54" s="195"/>
      <c r="T54" s="195"/>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row>
    <row r="55" spans="1:47" s="13" customFormat="1" ht="18.75">
      <c r="A55" s="194">
        <v>46</v>
      </c>
      <c r="B55" s="201" t="s">
        <v>395</v>
      </c>
      <c r="C55" s="133">
        <v>282170.13001700002</v>
      </c>
      <c r="D55" s="133">
        <v>183068.736297</v>
      </c>
      <c r="E55" s="133">
        <v>99101.393720000022</v>
      </c>
      <c r="F55" s="133">
        <v>465238.86631399998</v>
      </c>
      <c r="G55" s="133">
        <v>103012.603089</v>
      </c>
      <c r="H55" s="133">
        <v>183068.736297</v>
      </c>
      <c r="I55" s="133">
        <v>-80056.133207999999</v>
      </c>
      <c r="J55" s="133">
        <v>286081.33938600001</v>
      </c>
      <c r="K55" s="133">
        <v>111144.14069499999</v>
      </c>
      <c r="L55" s="133">
        <v>16045.472388</v>
      </c>
      <c r="M55" s="133">
        <v>95098.668307</v>
      </c>
      <c r="N55" s="133">
        <v>66818.621195</v>
      </c>
      <c r="O55" s="133">
        <v>1561.55826</v>
      </c>
      <c r="P55" s="154">
        <v>65257.062935000002</v>
      </c>
      <c r="Q55" s="204"/>
      <c r="R55" s="195"/>
      <c r="S55" s="195"/>
      <c r="T55" s="195"/>
    </row>
    <row r="56" spans="1:47" s="203" customFormat="1" ht="18.75">
      <c r="A56" s="197">
        <v>47</v>
      </c>
      <c r="B56" s="199" t="s">
        <v>187</v>
      </c>
      <c r="C56" s="135">
        <v>354129.39786600001</v>
      </c>
      <c r="D56" s="135">
        <v>264016.03279099998</v>
      </c>
      <c r="E56" s="135">
        <v>90113.365075000038</v>
      </c>
      <c r="F56" s="135">
        <v>618145.43065700005</v>
      </c>
      <c r="G56" s="135">
        <v>86342.841264999995</v>
      </c>
      <c r="H56" s="135">
        <v>67953.002533000006</v>
      </c>
      <c r="I56" s="135">
        <v>18389.838731999989</v>
      </c>
      <c r="J56" s="135">
        <v>154295.84379800002</v>
      </c>
      <c r="K56" s="135">
        <v>120216</v>
      </c>
      <c r="L56" s="135">
        <v>16801</v>
      </c>
      <c r="M56" s="135">
        <v>103415</v>
      </c>
      <c r="N56" s="135">
        <v>36913</v>
      </c>
      <c r="O56" s="135">
        <v>1408</v>
      </c>
      <c r="P56" s="179">
        <v>35505</v>
      </c>
      <c r="Q56" s="204"/>
      <c r="R56" s="195"/>
      <c r="S56" s="195"/>
      <c r="T56" s="195"/>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row>
    <row r="57" spans="1:47" s="13" customFormat="1" ht="18.75">
      <c r="A57" s="194">
        <v>48</v>
      </c>
      <c r="B57" s="201" t="s">
        <v>112</v>
      </c>
      <c r="C57" s="133">
        <v>350748.46620600001</v>
      </c>
      <c r="D57" s="133">
        <v>297898.06173000002</v>
      </c>
      <c r="E57" s="133">
        <v>52850.404475999996</v>
      </c>
      <c r="F57" s="133">
        <v>648646.52793600003</v>
      </c>
      <c r="G57" s="133">
        <v>84195.197046000001</v>
      </c>
      <c r="H57" s="133">
        <v>59646.285701000001</v>
      </c>
      <c r="I57" s="133">
        <v>24548.911345</v>
      </c>
      <c r="J57" s="133">
        <v>143841.482747</v>
      </c>
      <c r="K57" s="133">
        <v>21480</v>
      </c>
      <c r="L57" s="133">
        <v>3882</v>
      </c>
      <c r="M57" s="133">
        <v>17598</v>
      </c>
      <c r="N57" s="133">
        <v>9911</v>
      </c>
      <c r="O57" s="133">
        <v>455</v>
      </c>
      <c r="P57" s="154">
        <v>9456</v>
      </c>
      <c r="Q57" s="204"/>
      <c r="R57" s="195"/>
      <c r="S57" s="195"/>
      <c r="T57" s="195"/>
    </row>
    <row r="58" spans="1:47" s="203" customFormat="1" ht="18.75">
      <c r="A58" s="197">
        <v>49</v>
      </c>
      <c r="B58" s="199" t="s">
        <v>105</v>
      </c>
      <c r="C58" s="135">
        <v>260161.311422</v>
      </c>
      <c r="D58" s="135">
        <v>243906.253371</v>
      </c>
      <c r="E58" s="135">
        <v>16255.058051</v>
      </c>
      <c r="F58" s="135">
        <v>504067.564793</v>
      </c>
      <c r="G58" s="135">
        <v>46826.181415999999</v>
      </c>
      <c r="H58" s="135">
        <v>47512.695818</v>
      </c>
      <c r="I58" s="135">
        <v>-686.5144020000007</v>
      </c>
      <c r="J58" s="135">
        <v>94338.877234</v>
      </c>
      <c r="K58" s="135">
        <v>31276</v>
      </c>
      <c r="L58" s="135">
        <v>9796</v>
      </c>
      <c r="M58" s="135">
        <v>21480</v>
      </c>
      <c r="N58" s="135">
        <v>1847</v>
      </c>
      <c r="O58" s="135">
        <v>1738</v>
      </c>
      <c r="P58" s="179">
        <v>109</v>
      </c>
      <c r="Q58" s="204"/>
      <c r="R58" s="195"/>
      <c r="S58" s="195"/>
      <c r="T58" s="195"/>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s="13" customFormat="1" ht="18.75">
      <c r="A59" s="194">
        <v>50</v>
      </c>
      <c r="B59" s="201" t="s">
        <v>190</v>
      </c>
      <c r="C59" s="133">
        <v>302566.835991</v>
      </c>
      <c r="D59" s="133">
        <v>104682.29217099999</v>
      </c>
      <c r="E59" s="133">
        <v>197884.54382000002</v>
      </c>
      <c r="F59" s="133">
        <v>407249.12816199998</v>
      </c>
      <c r="G59" s="133">
        <v>52398.631038</v>
      </c>
      <c r="H59" s="133">
        <v>28871.030180999998</v>
      </c>
      <c r="I59" s="133">
        <v>23527.600857000001</v>
      </c>
      <c r="J59" s="133">
        <v>81269.661219000001</v>
      </c>
      <c r="K59" s="133">
        <v>246354</v>
      </c>
      <c r="L59" s="133">
        <v>32439</v>
      </c>
      <c r="M59" s="133">
        <v>213915</v>
      </c>
      <c r="N59" s="133">
        <v>53134</v>
      </c>
      <c r="O59" s="133">
        <v>10834</v>
      </c>
      <c r="P59" s="154">
        <v>42300</v>
      </c>
      <c r="Q59" s="204"/>
      <c r="R59" s="195"/>
      <c r="S59" s="195"/>
      <c r="T59" s="195"/>
    </row>
    <row r="60" spans="1:47" s="203" customFormat="1" ht="18.75">
      <c r="A60" s="197">
        <v>51</v>
      </c>
      <c r="B60" s="199" t="s">
        <v>130</v>
      </c>
      <c r="C60" s="135">
        <v>267028.53897599998</v>
      </c>
      <c r="D60" s="135">
        <v>265598.48153300001</v>
      </c>
      <c r="E60" s="135">
        <v>1430.0574429999688</v>
      </c>
      <c r="F60" s="135">
        <v>532627.02050899994</v>
      </c>
      <c r="G60" s="135">
        <v>32927.135137999998</v>
      </c>
      <c r="H60" s="135">
        <v>30361.739754999999</v>
      </c>
      <c r="I60" s="135">
        <v>2565.3953829999991</v>
      </c>
      <c r="J60" s="135">
        <v>63288.874893</v>
      </c>
      <c r="K60" s="135">
        <v>6345.9616939999996</v>
      </c>
      <c r="L60" s="135">
        <v>5073.9605549999997</v>
      </c>
      <c r="M60" s="135">
        <v>1272.001139</v>
      </c>
      <c r="N60" s="135">
        <v>0</v>
      </c>
      <c r="O60" s="135">
        <v>0</v>
      </c>
      <c r="P60" s="179">
        <v>0</v>
      </c>
      <c r="Q60" s="204"/>
      <c r="R60" s="195"/>
      <c r="S60" s="195"/>
      <c r="T60" s="195"/>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s="13" customFormat="1" ht="18.75">
      <c r="A61" s="194">
        <v>52</v>
      </c>
      <c r="B61" s="201" t="s">
        <v>107</v>
      </c>
      <c r="C61" s="133">
        <v>180912.46510199999</v>
      </c>
      <c r="D61" s="133">
        <v>142752.38433100001</v>
      </c>
      <c r="E61" s="133">
        <v>38160.080770999979</v>
      </c>
      <c r="F61" s="133">
        <v>323664.84943299997</v>
      </c>
      <c r="G61" s="133">
        <v>36932.112917999999</v>
      </c>
      <c r="H61" s="133">
        <v>25784.747930000001</v>
      </c>
      <c r="I61" s="133">
        <v>11147.364987999998</v>
      </c>
      <c r="J61" s="133">
        <v>62716.860847999997</v>
      </c>
      <c r="K61" s="133">
        <v>74071</v>
      </c>
      <c r="L61" s="133">
        <v>44396</v>
      </c>
      <c r="M61" s="133">
        <v>29675</v>
      </c>
      <c r="N61" s="133">
        <v>15240</v>
      </c>
      <c r="O61" s="133">
        <v>557</v>
      </c>
      <c r="P61" s="154">
        <v>14683</v>
      </c>
      <c r="Q61" s="204"/>
      <c r="R61" s="195"/>
      <c r="S61" s="195"/>
      <c r="T61" s="195"/>
    </row>
    <row r="62" spans="1:47" s="203" customFormat="1" ht="18.75">
      <c r="A62" s="197">
        <v>53</v>
      </c>
      <c r="B62" s="199" t="s">
        <v>101</v>
      </c>
      <c r="C62" s="135">
        <v>167492.218047</v>
      </c>
      <c r="D62" s="135">
        <v>163704.50974800001</v>
      </c>
      <c r="E62" s="135">
        <v>3787.7082989999908</v>
      </c>
      <c r="F62" s="135">
        <v>331196.72779500001</v>
      </c>
      <c r="G62" s="135">
        <v>31216.242544000001</v>
      </c>
      <c r="H62" s="135">
        <v>30129.616526999998</v>
      </c>
      <c r="I62" s="135">
        <v>1086.6260170000023</v>
      </c>
      <c r="J62" s="135">
        <v>61345.859070999999</v>
      </c>
      <c r="K62" s="135">
        <v>11069</v>
      </c>
      <c r="L62" s="135">
        <v>5747</v>
      </c>
      <c r="M62" s="135">
        <v>5322</v>
      </c>
      <c r="N62" s="135">
        <v>420</v>
      </c>
      <c r="O62" s="135">
        <v>54</v>
      </c>
      <c r="P62" s="179">
        <v>366</v>
      </c>
      <c r="Q62" s="204"/>
      <c r="R62" s="195"/>
      <c r="S62" s="195"/>
      <c r="T62" s="195"/>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s="13" customFormat="1" ht="18.75">
      <c r="A63" s="194">
        <v>54</v>
      </c>
      <c r="B63" s="201" t="s">
        <v>218</v>
      </c>
      <c r="C63" s="133">
        <v>189563.662496</v>
      </c>
      <c r="D63" s="133">
        <v>104406.449888</v>
      </c>
      <c r="E63" s="133">
        <v>85157.212608000002</v>
      </c>
      <c r="F63" s="133">
        <v>293970.11238399998</v>
      </c>
      <c r="G63" s="133">
        <v>38024.035266999999</v>
      </c>
      <c r="H63" s="133">
        <v>18074.758378999999</v>
      </c>
      <c r="I63" s="133">
        <v>19949.276888</v>
      </c>
      <c r="J63" s="133">
        <v>56098.793645999998</v>
      </c>
      <c r="K63" s="133">
        <v>99047.299002</v>
      </c>
      <c r="L63" s="133">
        <v>14538.195292</v>
      </c>
      <c r="M63" s="133">
        <v>84509.103709999996</v>
      </c>
      <c r="N63" s="133">
        <v>25283.468692999999</v>
      </c>
      <c r="O63" s="133">
        <v>4070.0767700000001</v>
      </c>
      <c r="P63" s="154">
        <v>21213.391922999999</v>
      </c>
      <c r="Q63" s="204"/>
      <c r="R63" s="195"/>
      <c r="S63" s="195"/>
      <c r="T63" s="195"/>
    </row>
    <row r="64" spans="1:47" s="203" customFormat="1" ht="18.75">
      <c r="A64" s="197">
        <v>55</v>
      </c>
      <c r="B64" s="199" t="s">
        <v>211</v>
      </c>
      <c r="C64" s="135">
        <v>174692.43676899999</v>
      </c>
      <c r="D64" s="135">
        <v>137725.731807</v>
      </c>
      <c r="E64" s="135">
        <v>36966.704961999989</v>
      </c>
      <c r="F64" s="135">
        <v>312418.16857600003</v>
      </c>
      <c r="G64" s="135">
        <v>34623.812023999999</v>
      </c>
      <c r="H64" s="135">
        <v>20745.340268</v>
      </c>
      <c r="I64" s="135">
        <v>13878.471755999999</v>
      </c>
      <c r="J64" s="135">
        <v>55369.152291999999</v>
      </c>
      <c r="K64" s="135">
        <v>41713.021776000001</v>
      </c>
      <c r="L64" s="135">
        <v>3016.5579200000002</v>
      </c>
      <c r="M64" s="135">
        <v>38696.463856000002</v>
      </c>
      <c r="N64" s="135">
        <v>21641.608404999999</v>
      </c>
      <c r="O64" s="135">
        <v>1704.9056949999999</v>
      </c>
      <c r="P64" s="179">
        <v>19936.702709999998</v>
      </c>
      <c r="Q64" s="204"/>
      <c r="R64" s="195"/>
      <c r="S64" s="195"/>
      <c r="T64" s="195"/>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s="13" customFormat="1" ht="18.75">
      <c r="A65" s="194">
        <v>56</v>
      </c>
      <c r="B65" s="201" t="s">
        <v>139</v>
      </c>
      <c r="C65" s="133">
        <v>165066.09426799999</v>
      </c>
      <c r="D65" s="133">
        <v>168903.971598</v>
      </c>
      <c r="E65" s="133">
        <v>-3837.8773300000175</v>
      </c>
      <c r="F65" s="133">
        <v>333970.06586600002</v>
      </c>
      <c r="G65" s="133">
        <v>22088.136789</v>
      </c>
      <c r="H65" s="133">
        <v>29519.724782000001</v>
      </c>
      <c r="I65" s="133">
        <v>-7431.587993000001</v>
      </c>
      <c r="J65" s="133">
        <v>51607.861571000001</v>
      </c>
      <c r="K65" s="133">
        <v>2225</v>
      </c>
      <c r="L65" s="133">
        <v>121</v>
      </c>
      <c r="M65" s="133">
        <v>2104</v>
      </c>
      <c r="N65" s="133">
        <v>0</v>
      </c>
      <c r="O65" s="133">
        <v>0</v>
      </c>
      <c r="P65" s="154">
        <v>0</v>
      </c>
      <c r="Q65" s="204"/>
      <c r="R65" s="195"/>
      <c r="S65" s="195"/>
      <c r="T65" s="195"/>
    </row>
    <row r="66" spans="1:47" s="203" customFormat="1" ht="18.75">
      <c r="A66" s="197">
        <v>57</v>
      </c>
      <c r="B66" s="199" t="s">
        <v>179</v>
      </c>
      <c r="C66" s="135">
        <v>125014.95260800001</v>
      </c>
      <c r="D66" s="135">
        <v>119854.181921</v>
      </c>
      <c r="E66" s="135">
        <v>5160.7706870000111</v>
      </c>
      <c r="F66" s="135">
        <v>244869.134529</v>
      </c>
      <c r="G66" s="135">
        <v>25331.254250000002</v>
      </c>
      <c r="H66" s="135">
        <v>25308.066921000001</v>
      </c>
      <c r="I66" s="135">
        <v>23.187329000000318</v>
      </c>
      <c r="J66" s="135">
        <v>50639.321171000003</v>
      </c>
      <c r="K66" s="135">
        <v>2447</v>
      </c>
      <c r="L66" s="135">
        <v>2395</v>
      </c>
      <c r="M66" s="135">
        <v>52</v>
      </c>
      <c r="N66" s="135">
        <v>31</v>
      </c>
      <c r="O66" s="135">
        <v>339</v>
      </c>
      <c r="P66" s="179">
        <v>-308</v>
      </c>
      <c r="Q66" s="204"/>
      <c r="R66" s="195"/>
      <c r="S66" s="195"/>
      <c r="T66" s="195"/>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s="13" customFormat="1" ht="18.75">
      <c r="A67" s="194">
        <v>58</v>
      </c>
      <c r="B67" s="201" t="s">
        <v>230</v>
      </c>
      <c r="C67" s="133">
        <v>101093.214366</v>
      </c>
      <c r="D67" s="133">
        <v>62476.312201000001</v>
      </c>
      <c r="E67" s="133">
        <v>38616.902165</v>
      </c>
      <c r="F67" s="133">
        <v>163569.52656699999</v>
      </c>
      <c r="G67" s="133">
        <v>36067.396436000003</v>
      </c>
      <c r="H67" s="133">
        <v>13088.822459000001</v>
      </c>
      <c r="I67" s="133">
        <v>22978.573977</v>
      </c>
      <c r="J67" s="133">
        <v>49156.218895000005</v>
      </c>
      <c r="K67" s="133">
        <v>51382</v>
      </c>
      <c r="L67" s="133">
        <v>11326</v>
      </c>
      <c r="M67" s="133">
        <v>40056</v>
      </c>
      <c r="N67" s="133">
        <v>21771</v>
      </c>
      <c r="O67" s="133">
        <v>1407</v>
      </c>
      <c r="P67" s="154">
        <v>20364</v>
      </c>
      <c r="Q67" s="204"/>
      <c r="R67" s="195"/>
      <c r="S67" s="195"/>
      <c r="T67" s="195"/>
    </row>
    <row r="68" spans="1:47" s="203" customFormat="1" ht="18.75">
      <c r="A68" s="197">
        <v>59</v>
      </c>
      <c r="B68" s="199" t="s">
        <v>119</v>
      </c>
      <c r="C68" s="135">
        <v>147280.10418600001</v>
      </c>
      <c r="D68" s="135">
        <v>97694.896972000002</v>
      </c>
      <c r="E68" s="135">
        <v>49585.207214000009</v>
      </c>
      <c r="F68" s="135">
        <v>244975.00115800003</v>
      </c>
      <c r="G68" s="135">
        <v>37492.326166999999</v>
      </c>
      <c r="H68" s="135">
        <v>10494.562868000001</v>
      </c>
      <c r="I68" s="135">
        <v>26997.763298999998</v>
      </c>
      <c r="J68" s="135">
        <v>47986.889035</v>
      </c>
      <c r="K68" s="135">
        <v>57833</v>
      </c>
      <c r="L68" s="135">
        <v>13489</v>
      </c>
      <c r="M68" s="135">
        <v>44344</v>
      </c>
      <c r="N68" s="135">
        <v>34447</v>
      </c>
      <c r="O68" s="135">
        <v>459</v>
      </c>
      <c r="P68" s="179">
        <v>33988</v>
      </c>
      <c r="Q68" s="204"/>
      <c r="R68" s="195"/>
      <c r="S68" s="195"/>
      <c r="T68" s="195"/>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s="13" customFormat="1" ht="18.75">
      <c r="A69" s="194">
        <v>60</v>
      </c>
      <c r="B69" s="201" t="s">
        <v>127</v>
      </c>
      <c r="C69" s="133">
        <v>209710.94025499999</v>
      </c>
      <c r="D69" s="133">
        <v>198088.67957000001</v>
      </c>
      <c r="E69" s="133">
        <v>11622.260684999987</v>
      </c>
      <c r="F69" s="133">
        <v>407799.619825</v>
      </c>
      <c r="G69" s="133">
        <v>23235.251899999999</v>
      </c>
      <c r="H69" s="133">
        <v>22903.578151999998</v>
      </c>
      <c r="I69" s="133">
        <v>331.67374800000107</v>
      </c>
      <c r="J69" s="133">
        <v>46138.830051999998</v>
      </c>
      <c r="K69" s="133">
        <v>9142</v>
      </c>
      <c r="L69" s="133">
        <v>12066</v>
      </c>
      <c r="M69" s="133">
        <v>-2924</v>
      </c>
      <c r="N69" s="133">
        <v>0</v>
      </c>
      <c r="O69" s="133">
        <v>0</v>
      </c>
      <c r="P69" s="154">
        <v>0</v>
      </c>
      <c r="Q69" s="204"/>
      <c r="R69" s="195"/>
      <c r="S69" s="195"/>
      <c r="T69" s="195"/>
    </row>
    <row r="70" spans="1:47" s="203" customFormat="1" ht="18.75">
      <c r="A70" s="197">
        <v>61</v>
      </c>
      <c r="B70" s="199" t="s">
        <v>200</v>
      </c>
      <c r="C70" s="135">
        <v>158741.574383</v>
      </c>
      <c r="D70" s="135">
        <v>133000.485984</v>
      </c>
      <c r="E70" s="135">
        <v>25741.088399</v>
      </c>
      <c r="F70" s="135">
        <v>291742.060367</v>
      </c>
      <c r="G70" s="135">
        <v>30918.794254</v>
      </c>
      <c r="H70" s="135">
        <v>14745.546247</v>
      </c>
      <c r="I70" s="135">
        <v>16173.248007</v>
      </c>
      <c r="J70" s="135">
        <v>45664.340500999999</v>
      </c>
      <c r="K70" s="135">
        <v>34019</v>
      </c>
      <c r="L70" s="135">
        <v>1694</v>
      </c>
      <c r="M70" s="135">
        <v>32325</v>
      </c>
      <c r="N70" s="135">
        <v>24743</v>
      </c>
      <c r="O70" s="135">
        <v>0</v>
      </c>
      <c r="P70" s="179">
        <v>24743</v>
      </c>
      <c r="Q70" s="204"/>
      <c r="R70" s="195"/>
      <c r="S70" s="195"/>
      <c r="T70" s="195"/>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s="13" customFormat="1" ht="18.75">
      <c r="A71" s="194">
        <v>62</v>
      </c>
      <c r="B71" s="201" t="s">
        <v>255</v>
      </c>
      <c r="C71" s="133">
        <v>137298.33584300001</v>
      </c>
      <c r="D71" s="133">
        <v>132436.82556200001</v>
      </c>
      <c r="E71" s="133">
        <v>4861.5102809999953</v>
      </c>
      <c r="F71" s="133">
        <v>269735.16140500002</v>
      </c>
      <c r="G71" s="133">
        <v>21381.323522999999</v>
      </c>
      <c r="H71" s="133">
        <v>20512.159317000001</v>
      </c>
      <c r="I71" s="133">
        <v>869.16420599999765</v>
      </c>
      <c r="J71" s="133">
        <v>41893.482839999997</v>
      </c>
      <c r="K71" s="133">
        <v>10553.780101</v>
      </c>
      <c r="L71" s="133">
        <v>7880.9691620000003</v>
      </c>
      <c r="M71" s="133">
        <v>2672.810939</v>
      </c>
      <c r="N71" s="133">
        <v>543.18391199999996</v>
      </c>
      <c r="O71" s="133">
        <v>0</v>
      </c>
      <c r="P71" s="154">
        <v>543.18391199999996</v>
      </c>
      <c r="Q71" s="204"/>
      <c r="R71" s="195"/>
      <c r="S71" s="195"/>
      <c r="T71" s="195"/>
    </row>
    <row r="72" spans="1:47" s="203" customFormat="1" ht="18.75">
      <c r="A72" s="197">
        <v>63</v>
      </c>
      <c r="B72" s="199" t="s">
        <v>215</v>
      </c>
      <c r="C72" s="135">
        <v>168732.53823100001</v>
      </c>
      <c r="D72" s="135">
        <v>128546.48006</v>
      </c>
      <c r="E72" s="135">
        <v>40186.058171000011</v>
      </c>
      <c r="F72" s="135">
        <v>297279.01829100004</v>
      </c>
      <c r="G72" s="135">
        <v>21048.042960999999</v>
      </c>
      <c r="H72" s="135">
        <v>19943.767863000001</v>
      </c>
      <c r="I72" s="135">
        <v>1104.2750979999983</v>
      </c>
      <c r="J72" s="135">
        <v>40991.810824</v>
      </c>
      <c r="K72" s="135">
        <v>46977.857400000001</v>
      </c>
      <c r="L72" s="135">
        <v>1406.47894</v>
      </c>
      <c r="M72" s="135">
        <v>45571.37846</v>
      </c>
      <c r="N72" s="135">
        <v>5580.6833290000004</v>
      </c>
      <c r="O72" s="135">
        <v>268.98350499999998</v>
      </c>
      <c r="P72" s="179">
        <v>5311.6998240000003</v>
      </c>
      <c r="Q72" s="204"/>
      <c r="R72" s="195"/>
      <c r="S72" s="195"/>
      <c r="T72" s="195"/>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s="13" customFormat="1" ht="18.75">
      <c r="A73" s="194">
        <v>64</v>
      </c>
      <c r="B73" s="201" t="s">
        <v>121</v>
      </c>
      <c r="C73" s="133">
        <v>98665.066707999998</v>
      </c>
      <c r="D73" s="133">
        <v>94334.212255999999</v>
      </c>
      <c r="E73" s="133">
        <v>4330.8544519999996</v>
      </c>
      <c r="F73" s="133">
        <v>192999.278964</v>
      </c>
      <c r="G73" s="133">
        <v>20554.708269999999</v>
      </c>
      <c r="H73" s="133">
        <v>19734.078469</v>
      </c>
      <c r="I73" s="133">
        <v>820.62980099999913</v>
      </c>
      <c r="J73" s="133">
        <v>40288.786739000003</v>
      </c>
      <c r="K73" s="133">
        <v>582</v>
      </c>
      <c r="L73" s="133">
        <v>2346</v>
      </c>
      <c r="M73" s="133">
        <v>-1764</v>
      </c>
      <c r="N73" s="133">
        <v>0</v>
      </c>
      <c r="O73" s="133">
        <v>0</v>
      </c>
      <c r="P73" s="154">
        <v>0</v>
      </c>
      <c r="Q73" s="204"/>
      <c r="R73" s="195"/>
      <c r="S73" s="195"/>
      <c r="T73" s="195"/>
    </row>
    <row r="74" spans="1:47" s="203" customFormat="1" ht="18.75">
      <c r="A74" s="197">
        <v>65</v>
      </c>
      <c r="B74" s="199" t="s">
        <v>274</v>
      </c>
      <c r="C74" s="135">
        <v>152738.10849700001</v>
      </c>
      <c r="D74" s="135">
        <v>141599.081573</v>
      </c>
      <c r="E74" s="135">
        <v>11139.026924000005</v>
      </c>
      <c r="F74" s="135">
        <v>294337.19007000001</v>
      </c>
      <c r="G74" s="135">
        <v>17509.086894</v>
      </c>
      <c r="H74" s="135">
        <v>17398.733787000001</v>
      </c>
      <c r="I74" s="135">
        <v>110.353106999999</v>
      </c>
      <c r="J74" s="135">
        <v>34907.820680999997</v>
      </c>
      <c r="K74" s="135">
        <v>0</v>
      </c>
      <c r="L74" s="135">
        <v>2811</v>
      </c>
      <c r="M74" s="135">
        <v>-2811</v>
      </c>
      <c r="N74" s="135">
        <v>0</v>
      </c>
      <c r="O74" s="135">
        <v>71</v>
      </c>
      <c r="P74" s="179">
        <v>-71</v>
      </c>
      <c r="Q74" s="204"/>
      <c r="R74" s="195"/>
      <c r="S74" s="195"/>
      <c r="T74" s="195"/>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s="13" customFormat="1" ht="18.75">
      <c r="A75" s="194">
        <v>66</v>
      </c>
      <c r="B75" s="201" t="s">
        <v>144</v>
      </c>
      <c r="C75" s="133">
        <v>107555.65009900001</v>
      </c>
      <c r="D75" s="133">
        <v>91824.832874</v>
      </c>
      <c r="E75" s="133">
        <v>15730.817225000006</v>
      </c>
      <c r="F75" s="133">
        <v>199380.48297300001</v>
      </c>
      <c r="G75" s="133">
        <v>14741.307895</v>
      </c>
      <c r="H75" s="133">
        <v>13477.426871</v>
      </c>
      <c r="I75" s="133">
        <v>1263.8810240000003</v>
      </c>
      <c r="J75" s="133">
        <v>28218.734766000001</v>
      </c>
      <c r="K75" s="133">
        <v>23622</v>
      </c>
      <c r="L75" s="133">
        <v>14603</v>
      </c>
      <c r="M75" s="133">
        <v>9019</v>
      </c>
      <c r="N75" s="133">
        <v>8478</v>
      </c>
      <c r="O75" s="133">
        <v>6666</v>
      </c>
      <c r="P75" s="154">
        <v>1812</v>
      </c>
      <c r="Q75" s="204"/>
      <c r="R75" s="195"/>
      <c r="S75" s="195"/>
      <c r="T75" s="195"/>
    </row>
    <row r="76" spans="1:47" s="203" customFormat="1" ht="18.75">
      <c r="A76" s="197">
        <v>67</v>
      </c>
      <c r="B76" s="199" t="s">
        <v>136</v>
      </c>
      <c r="C76" s="135">
        <v>165839.12759600001</v>
      </c>
      <c r="D76" s="135">
        <v>160358.88130199999</v>
      </c>
      <c r="E76" s="135">
        <v>5480.2462940000114</v>
      </c>
      <c r="F76" s="135">
        <v>326198.008898</v>
      </c>
      <c r="G76" s="135">
        <v>13987.748825999999</v>
      </c>
      <c r="H76" s="135">
        <v>13335.039601</v>
      </c>
      <c r="I76" s="135">
        <v>652.7092249999987</v>
      </c>
      <c r="J76" s="135">
        <v>27322.788427</v>
      </c>
      <c r="K76" s="135">
        <v>19436</v>
      </c>
      <c r="L76" s="135">
        <v>13454</v>
      </c>
      <c r="M76" s="135">
        <v>5982</v>
      </c>
      <c r="N76" s="135">
        <v>0</v>
      </c>
      <c r="O76" s="135">
        <v>0</v>
      </c>
      <c r="P76" s="179">
        <v>0</v>
      </c>
      <c r="Q76" s="204"/>
      <c r="R76" s="195"/>
      <c r="S76" s="195"/>
      <c r="T76" s="195"/>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s="13" customFormat="1" ht="18.75">
      <c r="A77" s="194">
        <v>68</v>
      </c>
      <c r="B77" s="201" t="s">
        <v>206</v>
      </c>
      <c r="C77" s="133">
        <v>94021.690558999995</v>
      </c>
      <c r="D77" s="133">
        <v>93781.020162999994</v>
      </c>
      <c r="E77" s="133">
        <v>240.67039600000135</v>
      </c>
      <c r="F77" s="133">
        <v>187802.71072199999</v>
      </c>
      <c r="G77" s="133">
        <v>12019.512396</v>
      </c>
      <c r="H77" s="133">
        <v>13300.713247</v>
      </c>
      <c r="I77" s="133">
        <v>-1281.2008509999996</v>
      </c>
      <c r="J77" s="133">
        <v>25320.225642999998</v>
      </c>
      <c r="K77" s="133">
        <v>230</v>
      </c>
      <c r="L77" s="133">
        <v>16352</v>
      </c>
      <c r="M77" s="133">
        <v>-16122</v>
      </c>
      <c r="N77" s="133">
        <v>230</v>
      </c>
      <c r="O77" s="133">
        <v>62</v>
      </c>
      <c r="P77" s="154">
        <v>168</v>
      </c>
      <c r="Q77" s="204"/>
      <c r="R77" s="195"/>
      <c r="S77" s="195"/>
      <c r="T77" s="195"/>
    </row>
    <row r="78" spans="1:47" s="203" customFormat="1" ht="18.75">
      <c r="A78" s="197">
        <v>69</v>
      </c>
      <c r="B78" s="199" t="s">
        <v>209</v>
      </c>
      <c r="C78" s="135">
        <v>82844.919878999994</v>
      </c>
      <c r="D78" s="135">
        <v>80255.440893999999</v>
      </c>
      <c r="E78" s="135">
        <v>2589.4789849999943</v>
      </c>
      <c r="F78" s="135">
        <v>163100.36077299999</v>
      </c>
      <c r="G78" s="135">
        <v>11114.893453000001</v>
      </c>
      <c r="H78" s="135">
        <v>13115.002352</v>
      </c>
      <c r="I78" s="135">
        <v>-2000.1088989999989</v>
      </c>
      <c r="J78" s="135">
        <v>24229.895805</v>
      </c>
      <c r="K78" s="135">
        <v>100.69345800000001</v>
      </c>
      <c r="L78" s="135">
        <v>372.35629999999998</v>
      </c>
      <c r="M78" s="135">
        <v>-271.66284199999996</v>
      </c>
      <c r="N78" s="135">
        <v>0</v>
      </c>
      <c r="O78" s="135">
        <v>0</v>
      </c>
      <c r="P78" s="179">
        <v>0</v>
      </c>
      <c r="Q78" s="204"/>
      <c r="R78" s="195"/>
      <c r="S78" s="195"/>
      <c r="T78" s="195"/>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s="13" customFormat="1" ht="18.75">
      <c r="A79" s="194">
        <v>70</v>
      </c>
      <c r="B79" s="201" t="s">
        <v>239</v>
      </c>
      <c r="C79" s="133">
        <v>78660.33683</v>
      </c>
      <c r="D79" s="133">
        <v>29359.668882000002</v>
      </c>
      <c r="E79" s="133">
        <v>49300.667948000002</v>
      </c>
      <c r="F79" s="133">
        <v>108020.005712</v>
      </c>
      <c r="G79" s="133">
        <v>12105.514209000001</v>
      </c>
      <c r="H79" s="133">
        <v>10236.523929000001</v>
      </c>
      <c r="I79" s="133">
        <v>1868.99028</v>
      </c>
      <c r="J79" s="133">
        <v>22342.038138000004</v>
      </c>
      <c r="K79" s="133">
        <v>19904.170242</v>
      </c>
      <c r="L79" s="133">
        <v>2243.8865999999998</v>
      </c>
      <c r="M79" s="133">
        <v>17660.283642000002</v>
      </c>
      <c r="N79" s="133">
        <v>18100.536606999998</v>
      </c>
      <c r="O79" s="133">
        <v>498.13757399999997</v>
      </c>
      <c r="P79" s="154">
        <v>17602.399032999998</v>
      </c>
      <c r="Q79" s="204"/>
      <c r="R79" s="195"/>
      <c r="S79" s="195"/>
      <c r="T79" s="195"/>
    </row>
    <row r="80" spans="1:47" s="203" customFormat="1" ht="18.75">
      <c r="A80" s="197">
        <v>71</v>
      </c>
      <c r="B80" s="199" t="s">
        <v>109</v>
      </c>
      <c r="C80" s="135">
        <v>90188.861864000006</v>
      </c>
      <c r="D80" s="135">
        <v>86853.603413999997</v>
      </c>
      <c r="E80" s="135">
        <v>3335.2584500000085</v>
      </c>
      <c r="F80" s="135">
        <v>177042.46527799999</v>
      </c>
      <c r="G80" s="135">
        <v>11564.084955</v>
      </c>
      <c r="H80" s="135">
        <v>10759.101482</v>
      </c>
      <c r="I80" s="135">
        <v>804.98347300000023</v>
      </c>
      <c r="J80" s="135">
        <v>22323.186437</v>
      </c>
      <c r="K80" s="135">
        <v>4363</v>
      </c>
      <c r="L80" s="135">
        <v>5843</v>
      </c>
      <c r="M80" s="135">
        <v>-1480</v>
      </c>
      <c r="N80" s="135">
        <v>4066</v>
      </c>
      <c r="O80" s="135">
        <v>0</v>
      </c>
      <c r="P80" s="179">
        <v>4066</v>
      </c>
      <c r="Q80" s="204"/>
      <c r="R80" s="195"/>
      <c r="S80" s="195"/>
      <c r="T80" s="195"/>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s="13" customFormat="1" ht="18.75">
      <c r="A81" s="194">
        <v>72</v>
      </c>
      <c r="B81" s="201" t="s">
        <v>160</v>
      </c>
      <c r="C81" s="133">
        <v>110597.366561</v>
      </c>
      <c r="D81" s="133">
        <v>110810.53161599999</v>
      </c>
      <c r="E81" s="133">
        <v>-213.16505499999039</v>
      </c>
      <c r="F81" s="133">
        <v>221407.898177</v>
      </c>
      <c r="G81" s="133">
        <v>8570.7288619999999</v>
      </c>
      <c r="H81" s="133">
        <v>10890.498603</v>
      </c>
      <c r="I81" s="133">
        <v>-2319.7697410000001</v>
      </c>
      <c r="J81" s="133">
        <v>19461.227465</v>
      </c>
      <c r="K81" s="133">
        <v>2752.0861559999998</v>
      </c>
      <c r="L81" s="133">
        <v>6694.4695609999999</v>
      </c>
      <c r="M81" s="133">
        <v>-3942.383405</v>
      </c>
      <c r="N81" s="133">
        <v>1120.262508</v>
      </c>
      <c r="O81" s="133">
        <v>207.28523999999999</v>
      </c>
      <c r="P81" s="154">
        <v>912.97726800000009</v>
      </c>
      <c r="Q81" s="204"/>
      <c r="R81" s="195"/>
      <c r="S81" s="195"/>
      <c r="T81" s="195"/>
    </row>
    <row r="82" spans="1:47" s="203" customFormat="1" ht="18.75">
      <c r="A82" s="197">
        <v>73</v>
      </c>
      <c r="B82" s="199" t="s">
        <v>152</v>
      </c>
      <c r="C82" s="135">
        <v>127410.315066</v>
      </c>
      <c r="D82" s="135">
        <v>126192.39713899999</v>
      </c>
      <c r="E82" s="135">
        <v>1217.9179270000022</v>
      </c>
      <c r="F82" s="135">
        <v>253602.71220499999</v>
      </c>
      <c r="G82" s="135">
        <v>9316.8980709999996</v>
      </c>
      <c r="H82" s="135">
        <v>8092.439069</v>
      </c>
      <c r="I82" s="135">
        <v>1224.4590019999996</v>
      </c>
      <c r="J82" s="135">
        <v>17409.33714</v>
      </c>
      <c r="K82" s="135">
        <v>2769.3027699999998</v>
      </c>
      <c r="L82" s="135">
        <v>2289.123713</v>
      </c>
      <c r="M82" s="135">
        <v>480.17905699999983</v>
      </c>
      <c r="N82" s="135">
        <v>0</v>
      </c>
      <c r="O82" s="135">
        <v>0</v>
      </c>
      <c r="P82" s="179">
        <v>0</v>
      </c>
      <c r="Q82" s="204"/>
      <c r="R82" s="195"/>
      <c r="S82" s="195"/>
      <c r="T82" s="195"/>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s="13" customFormat="1" ht="18.75">
      <c r="A83" s="194">
        <v>74</v>
      </c>
      <c r="B83" s="201" t="s">
        <v>256</v>
      </c>
      <c r="C83" s="133">
        <v>67526.188464000006</v>
      </c>
      <c r="D83" s="133">
        <v>86123.043458999993</v>
      </c>
      <c r="E83" s="133">
        <v>-18596.854994999987</v>
      </c>
      <c r="F83" s="133">
        <v>153649.23192300001</v>
      </c>
      <c r="G83" s="133">
        <v>5001.3791440000005</v>
      </c>
      <c r="H83" s="133">
        <v>11887.577284000001</v>
      </c>
      <c r="I83" s="133">
        <v>-6886.1981400000004</v>
      </c>
      <c r="J83" s="133">
        <v>16888.956428000001</v>
      </c>
      <c r="K83" s="133">
        <v>1014.45618</v>
      </c>
      <c r="L83" s="133">
        <v>2914.5993739999999</v>
      </c>
      <c r="M83" s="133">
        <v>-1900.1431939999998</v>
      </c>
      <c r="N83" s="133">
        <v>157.00181699999999</v>
      </c>
      <c r="O83" s="133">
        <v>0</v>
      </c>
      <c r="P83" s="154">
        <v>157.00181699999999</v>
      </c>
      <c r="Q83" s="204"/>
      <c r="R83" s="195"/>
      <c r="S83" s="195"/>
      <c r="T83" s="195"/>
    </row>
    <row r="84" spans="1:47" s="203" customFormat="1" ht="18.75">
      <c r="A84" s="197">
        <v>75</v>
      </c>
      <c r="B84" s="199" t="s">
        <v>203</v>
      </c>
      <c r="C84" s="135">
        <v>25932.816454</v>
      </c>
      <c r="D84" s="135">
        <v>21846.893528000001</v>
      </c>
      <c r="E84" s="135">
        <v>4085.9229259999993</v>
      </c>
      <c r="F84" s="135">
        <v>47779.709982</v>
      </c>
      <c r="G84" s="135">
        <v>8916.8964149999993</v>
      </c>
      <c r="H84" s="135">
        <v>7747.4583919999995</v>
      </c>
      <c r="I84" s="135">
        <v>1169.4380229999997</v>
      </c>
      <c r="J84" s="135">
        <v>16664.354807</v>
      </c>
      <c r="K84" s="135">
        <v>418</v>
      </c>
      <c r="L84" s="135">
        <v>57</v>
      </c>
      <c r="M84" s="135">
        <v>361</v>
      </c>
      <c r="N84" s="135">
        <v>375</v>
      </c>
      <c r="O84" s="135">
        <v>0</v>
      </c>
      <c r="P84" s="179">
        <v>375</v>
      </c>
      <c r="Q84" s="204"/>
      <c r="R84" s="195"/>
      <c r="S84" s="195"/>
      <c r="T84" s="195"/>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s="13" customFormat="1" ht="18.75">
      <c r="A85" s="194">
        <v>76</v>
      </c>
      <c r="B85" s="201" t="s">
        <v>250</v>
      </c>
      <c r="C85" s="133">
        <v>34837.552362000002</v>
      </c>
      <c r="D85" s="133">
        <v>24794.076327999999</v>
      </c>
      <c r="E85" s="133">
        <v>10043.476034000003</v>
      </c>
      <c r="F85" s="133">
        <v>59631.628689999998</v>
      </c>
      <c r="G85" s="133">
        <v>7788.0126479999999</v>
      </c>
      <c r="H85" s="133">
        <v>8756.8099770000008</v>
      </c>
      <c r="I85" s="133">
        <v>-968.7973290000009</v>
      </c>
      <c r="J85" s="133">
        <v>16544.822625000001</v>
      </c>
      <c r="K85" s="133">
        <v>13807</v>
      </c>
      <c r="L85" s="133">
        <v>0</v>
      </c>
      <c r="M85" s="133">
        <v>13807</v>
      </c>
      <c r="N85" s="133">
        <v>1344</v>
      </c>
      <c r="O85" s="133">
        <v>0</v>
      </c>
      <c r="P85" s="154">
        <v>1344</v>
      </c>
      <c r="Q85" s="204"/>
      <c r="R85" s="195"/>
      <c r="S85" s="195"/>
      <c r="T85" s="195"/>
    </row>
    <row r="86" spans="1:47" s="203" customFormat="1" ht="18.75">
      <c r="A86" s="197">
        <v>77</v>
      </c>
      <c r="B86" s="199" t="s">
        <v>115</v>
      </c>
      <c r="C86" s="135">
        <v>73013.632763999994</v>
      </c>
      <c r="D86" s="135">
        <v>71061.770745999995</v>
      </c>
      <c r="E86" s="135">
        <v>1951.8620179999998</v>
      </c>
      <c r="F86" s="135">
        <v>144075.40350999997</v>
      </c>
      <c r="G86" s="135">
        <v>6125.0077609999998</v>
      </c>
      <c r="H86" s="135">
        <v>10379.717454</v>
      </c>
      <c r="I86" s="135">
        <v>-4254.7096929999998</v>
      </c>
      <c r="J86" s="135">
        <v>16504.725214999999</v>
      </c>
      <c r="K86" s="135">
        <v>20791.705119999999</v>
      </c>
      <c r="L86" s="135">
        <v>23235.795182000002</v>
      </c>
      <c r="M86" s="135">
        <v>-2444.0900620000029</v>
      </c>
      <c r="N86" s="135">
        <v>1325.27826</v>
      </c>
      <c r="O86" s="135">
        <v>514.19499900000005</v>
      </c>
      <c r="P86" s="179">
        <v>811.08326099999999</v>
      </c>
      <c r="Q86" s="204"/>
      <c r="R86" s="195"/>
      <c r="S86" s="195"/>
      <c r="T86" s="195"/>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s="13" customFormat="1" ht="18.75">
      <c r="A87" s="194">
        <v>78</v>
      </c>
      <c r="B87" s="201" t="s">
        <v>117</v>
      </c>
      <c r="C87" s="133">
        <v>35599.308980000002</v>
      </c>
      <c r="D87" s="133">
        <v>32842.098272000003</v>
      </c>
      <c r="E87" s="133">
        <v>2757.2107079999987</v>
      </c>
      <c r="F87" s="133">
        <v>68441.407252000005</v>
      </c>
      <c r="G87" s="133">
        <v>8054.2071249999999</v>
      </c>
      <c r="H87" s="133">
        <v>8421.7906999999996</v>
      </c>
      <c r="I87" s="133">
        <v>-367.58357499999966</v>
      </c>
      <c r="J87" s="133">
        <v>16475.997824999999</v>
      </c>
      <c r="K87" s="133">
        <v>3499</v>
      </c>
      <c r="L87" s="133">
        <v>2393</v>
      </c>
      <c r="M87" s="133">
        <v>1106</v>
      </c>
      <c r="N87" s="133">
        <v>0</v>
      </c>
      <c r="O87" s="133">
        <v>2372</v>
      </c>
      <c r="P87" s="154">
        <v>-2372</v>
      </c>
      <c r="Q87" s="204"/>
      <c r="R87" s="195"/>
      <c r="S87" s="195"/>
      <c r="T87" s="195"/>
    </row>
    <row r="88" spans="1:47" s="203" customFormat="1" ht="18.75">
      <c r="A88" s="197">
        <v>79</v>
      </c>
      <c r="B88" s="199" t="s">
        <v>163</v>
      </c>
      <c r="C88" s="135">
        <v>149761.902099</v>
      </c>
      <c r="D88" s="135">
        <v>147208.58486100001</v>
      </c>
      <c r="E88" s="135">
        <v>2553.3172379999887</v>
      </c>
      <c r="F88" s="135">
        <v>296970.48696000001</v>
      </c>
      <c r="G88" s="135">
        <v>8208.3921470000005</v>
      </c>
      <c r="H88" s="135">
        <v>7641.3662610000001</v>
      </c>
      <c r="I88" s="135">
        <v>567.02588600000036</v>
      </c>
      <c r="J88" s="135">
        <v>15849.758408000002</v>
      </c>
      <c r="K88" s="135">
        <v>713</v>
      </c>
      <c r="L88" s="135">
        <v>4932</v>
      </c>
      <c r="M88" s="135">
        <v>-4219</v>
      </c>
      <c r="N88" s="135">
        <v>0</v>
      </c>
      <c r="O88" s="135">
        <v>0</v>
      </c>
      <c r="P88" s="179">
        <v>0</v>
      </c>
      <c r="Q88" s="204"/>
      <c r="R88" s="195"/>
      <c r="S88" s="195"/>
      <c r="T88" s="195"/>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s="13" customFormat="1" ht="18.75">
      <c r="A89" s="194">
        <v>80</v>
      </c>
      <c r="B89" s="201" t="s">
        <v>198</v>
      </c>
      <c r="C89" s="133">
        <v>59680.841989</v>
      </c>
      <c r="D89" s="133">
        <v>55528.758497000003</v>
      </c>
      <c r="E89" s="133">
        <v>4152.0834919999979</v>
      </c>
      <c r="F89" s="133">
        <v>115209.60048600001</v>
      </c>
      <c r="G89" s="133">
        <v>5857.7493350000004</v>
      </c>
      <c r="H89" s="133">
        <v>7646.567532</v>
      </c>
      <c r="I89" s="133">
        <v>-1788.8181969999996</v>
      </c>
      <c r="J89" s="133">
        <v>13504.316867000001</v>
      </c>
      <c r="K89" s="133">
        <v>70</v>
      </c>
      <c r="L89" s="133">
        <v>130</v>
      </c>
      <c r="M89" s="133">
        <v>-60</v>
      </c>
      <c r="N89" s="133">
        <v>0</v>
      </c>
      <c r="O89" s="133">
        <v>0</v>
      </c>
      <c r="P89" s="154">
        <v>0</v>
      </c>
      <c r="Q89" s="204"/>
      <c r="R89" s="195"/>
      <c r="S89" s="195"/>
      <c r="T89" s="195"/>
    </row>
    <row r="90" spans="1:47" s="203" customFormat="1" ht="18.75">
      <c r="A90" s="197">
        <v>81</v>
      </c>
      <c r="B90" s="199" t="s">
        <v>235</v>
      </c>
      <c r="C90" s="135">
        <v>47062.348166000003</v>
      </c>
      <c r="D90" s="135">
        <v>41650.113729999997</v>
      </c>
      <c r="E90" s="135">
        <v>5412.2344360000061</v>
      </c>
      <c r="F90" s="135">
        <v>88712.461895999993</v>
      </c>
      <c r="G90" s="135">
        <v>6713.6301489999996</v>
      </c>
      <c r="H90" s="135">
        <v>6079.1681049999997</v>
      </c>
      <c r="I90" s="135">
        <v>634.46204399999988</v>
      </c>
      <c r="J90" s="135">
        <v>12792.798253999999</v>
      </c>
      <c r="K90" s="135">
        <v>15242</v>
      </c>
      <c r="L90" s="135">
        <v>5718</v>
      </c>
      <c r="M90" s="135">
        <v>9524</v>
      </c>
      <c r="N90" s="135">
        <v>5152</v>
      </c>
      <c r="O90" s="135">
        <v>87</v>
      </c>
      <c r="P90" s="179">
        <v>5065</v>
      </c>
      <c r="Q90" s="204"/>
      <c r="R90" s="195"/>
      <c r="S90" s="195"/>
      <c r="T90" s="195"/>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s="13" customFormat="1" ht="18.75">
      <c r="A91" s="194">
        <v>82</v>
      </c>
      <c r="B91" s="201" t="s">
        <v>168</v>
      </c>
      <c r="C91" s="133">
        <v>59893.707182999999</v>
      </c>
      <c r="D91" s="133">
        <v>56250.390601999999</v>
      </c>
      <c r="E91" s="133">
        <v>3643.3165809999991</v>
      </c>
      <c r="F91" s="133">
        <v>116144.09778499999</v>
      </c>
      <c r="G91" s="133">
        <v>5690.7067749999997</v>
      </c>
      <c r="H91" s="133">
        <v>6478.166526</v>
      </c>
      <c r="I91" s="133">
        <v>-787.45975100000032</v>
      </c>
      <c r="J91" s="133">
        <v>12168.873301</v>
      </c>
      <c r="K91" s="133">
        <v>1907</v>
      </c>
      <c r="L91" s="133">
        <v>2841</v>
      </c>
      <c r="M91" s="133">
        <v>-934</v>
      </c>
      <c r="N91" s="133">
        <v>379</v>
      </c>
      <c r="O91" s="133">
        <v>97</v>
      </c>
      <c r="P91" s="154">
        <v>282</v>
      </c>
      <c r="Q91" s="204"/>
      <c r="R91" s="195"/>
      <c r="S91" s="195"/>
      <c r="T91" s="195"/>
    </row>
    <row r="92" spans="1:47" s="203" customFormat="1" ht="18.75">
      <c r="A92" s="197">
        <v>83</v>
      </c>
      <c r="B92" s="199" t="s">
        <v>385</v>
      </c>
      <c r="C92" s="135">
        <v>46163.886237999999</v>
      </c>
      <c r="D92" s="135">
        <v>42257.616583000003</v>
      </c>
      <c r="E92" s="135">
        <v>3906.2696549999964</v>
      </c>
      <c r="F92" s="135">
        <v>88421.502821000002</v>
      </c>
      <c r="G92" s="135">
        <v>6446.1137140000001</v>
      </c>
      <c r="H92" s="135">
        <v>5434.3977889999996</v>
      </c>
      <c r="I92" s="135">
        <v>1011.7159250000004</v>
      </c>
      <c r="J92" s="135">
        <v>11880.511503</v>
      </c>
      <c r="K92" s="135">
        <v>5630</v>
      </c>
      <c r="L92" s="135">
        <v>5854</v>
      </c>
      <c r="M92" s="135">
        <v>-224</v>
      </c>
      <c r="N92" s="135">
        <v>946</v>
      </c>
      <c r="O92" s="135">
        <v>0</v>
      </c>
      <c r="P92" s="179">
        <v>946</v>
      </c>
      <c r="Q92" s="204"/>
      <c r="R92" s="195"/>
      <c r="S92" s="195"/>
      <c r="T92" s="195"/>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s="13" customFormat="1" ht="18.75">
      <c r="A93" s="194">
        <v>84</v>
      </c>
      <c r="B93" s="201" t="s">
        <v>124</v>
      </c>
      <c r="C93" s="133">
        <v>61194.934370000003</v>
      </c>
      <c r="D93" s="133">
        <v>53414.929473999997</v>
      </c>
      <c r="E93" s="133">
        <v>7780.0048960000058</v>
      </c>
      <c r="F93" s="133">
        <v>114609.86384400001</v>
      </c>
      <c r="G93" s="133">
        <v>6898.3532020000002</v>
      </c>
      <c r="H93" s="133">
        <v>4493.3514420000001</v>
      </c>
      <c r="I93" s="133">
        <v>2405.0017600000001</v>
      </c>
      <c r="J93" s="133">
        <v>11391.704644000001</v>
      </c>
      <c r="K93" s="133">
        <v>766.11164699999995</v>
      </c>
      <c r="L93" s="133">
        <v>1838.3981799999999</v>
      </c>
      <c r="M93" s="133">
        <v>-1072.286533</v>
      </c>
      <c r="N93" s="133">
        <v>0</v>
      </c>
      <c r="O93" s="133">
        <v>0</v>
      </c>
      <c r="P93" s="154">
        <v>0</v>
      </c>
      <c r="Q93" s="204"/>
      <c r="R93" s="195"/>
      <c r="S93" s="195"/>
      <c r="T93" s="195"/>
    </row>
    <row r="94" spans="1:47" s="203" customFormat="1" ht="18.75">
      <c r="A94" s="197">
        <v>85</v>
      </c>
      <c r="B94" s="199" t="s">
        <v>170</v>
      </c>
      <c r="C94" s="135">
        <v>32986.324736000002</v>
      </c>
      <c r="D94" s="135">
        <v>34121.075204000001</v>
      </c>
      <c r="E94" s="135">
        <v>-1134.7504679999984</v>
      </c>
      <c r="F94" s="135">
        <v>67107.399940000003</v>
      </c>
      <c r="G94" s="135">
        <v>5620.2846339999996</v>
      </c>
      <c r="H94" s="135">
        <v>4790.9605600000004</v>
      </c>
      <c r="I94" s="135">
        <v>829.3240739999992</v>
      </c>
      <c r="J94" s="135">
        <v>10411.245193999999</v>
      </c>
      <c r="K94" s="135">
        <v>0</v>
      </c>
      <c r="L94" s="135">
        <v>5066</v>
      </c>
      <c r="M94" s="135">
        <v>-5066</v>
      </c>
      <c r="N94" s="135">
        <v>0</v>
      </c>
      <c r="O94" s="135">
        <v>48</v>
      </c>
      <c r="P94" s="179">
        <v>-48</v>
      </c>
      <c r="Q94" s="204"/>
      <c r="R94" s="195"/>
      <c r="S94" s="195"/>
      <c r="T94" s="195"/>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s="13" customFormat="1" ht="18.75">
      <c r="A95" s="194">
        <v>86</v>
      </c>
      <c r="B95" s="201" t="s">
        <v>182</v>
      </c>
      <c r="C95" s="133">
        <v>42400.830157999997</v>
      </c>
      <c r="D95" s="133">
        <v>43206.119485000003</v>
      </c>
      <c r="E95" s="133">
        <v>-805.28932700000587</v>
      </c>
      <c r="F95" s="133">
        <v>85606.949643</v>
      </c>
      <c r="G95" s="133">
        <v>6133.32</v>
      </c>
      <c r="H95" s="133">
        <v>3609.0116720000001</v>
      </c>
      <c r="I95" s="133">
        <v>2524.3083279999996</v>
      </c>
      <c r="J95" s="133">
        <v>9742.3316720000003</v>
      </c>
      <c r="K95" s="133">
        <v>398</v>
      </c>
      <c r="L95" s="133">
        <v>3008</v>
      </c>
      <c r="M95" s="133">
        <v>-2610</v>
      </c>
      <c r="N95" s="133">
        <v>398</v>
      </c>
      <c r="O95" s="133">
        <v>0</v>
      </c>
      <c r="P95" s="154">
        <v>398</v>
      </c>
      <c r="Q95" s="204"/>
      <c r="R95" s="195"/>
      <c r="S95" s="195"/>
      <c r="T95" s="195"/>
    </row>
    <row r="96" spans="1:47" s="203" customFormat="1" ht="18.75">
      <c r="A96" s="197">
        <v>87</v>
      </c>
      <c r="B96" s="199" t="s">
        <v>216</v>
      </c>
      <c r="C96" s="135">
        <v>64506.731653000003</v>
      </c>
      <c r="D96" s="135">
        <v>34682.307679999998</v>
      </c>
      <c r="E96" s="135">
        <v>29824.423973000004</v>
      </c>
      <c r="F96" s="135">
        <v>99189.039332999993</v>
      </c>
      <c r="G96" s="135">
        <v>5075.7926500000003</v>
      </c>
      <c r="H96" s="135">
        <v>3555.7340020000001</v>
      </c>
      <c r="I96" s="135">
        <v>1520.0586480000002</v>
      </c>
      <c r="J96" s="135">
        <v>8631.5266520000005</v>
      </c>
      <c r="K96" s="135">
        <v>43290.123799000001</v>
      </c>
      <c r="L96" s="135">
        <v>15667.71161</v>
      </c>
      <c r="M96" s="135">
        <v>27622.412189000002</v>
      </c>
      <c r="N96" s="135">
        <v>5042.6460729999999</v>
      </c>
      <c r="O96" s="135">
        <v>4614.4658559999998</v>
      </c>
      <c r="P96" s="179">
        <v>428.18021700000008</v>
      </c>
      <c r="Q96" s="204"/>
      <c r="R96" s="195"/>
      <c r="S96" s="195"/>
      <c r="T96" s="195"/>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s="13" customFormat="1" ht="18.75">
      <c r="A97" s="194">
        <v>88</v>
      </c>
      <c r="B97" s="201" t="s">
        <v>142</v>
      </c>
      <c r="C97" s="133">
        <v>52389.321107999996</v>
      </c>
      <c r="D97" s="133">
        <v>47667.834859000002</v>
      </c>
      <c r="E97" s="133">
        <v>4721.4862489999941</v>
      </c>
      <c r="F97" s="133">
        <v>100057.155967</v>
      </c>
      <c r="G97" s="133">
        <v>3393.1734499999998</v>
      </c>
      <c r="H97" s="133">
        <v>4200.9573309999996</v>
      </c>
      <c r="I97" s="133">
        <v>-807.78388099999984</v>
      </c>
      <c r="J97" s="133">
        <v>7594.1307809999998</v>
      </c>
      <c r="K97" s="133">
        <v>2092</v>
      </c>
      <c r="L97" s="133">
        <v>2344</v>
      </c>
      <c r="M97" s="133">
        <v>-252</v>
      </c>
      <c r="N97" s="133">
        <v>2034</v>
      </c>
      <c r="O97" s="133">
        <v>0</v>
      </c>
      <c r="P97" s="154">
        <v>2034</v>
      </c>
      <c r="Q97" s="204"/>
      <c r="R97" s="195"/>
      <c r="S97" s="195"/>
      <c r="T97" s="195"/>
    </row>
    <row r="98" spans="1:47" s="203" customFormat="1" ht="18.75">
      <c r="A98" s="197">
        <v>89</v>
      </c>
      <c r="B98" s="199" t="s">
        <v>252</v>
      </c>
      <c r="C98" s="135">
        <v>23303.835653999999</v>
      </c>
      <c r="D98" s="135">
        <v>13712.320438000001</v>
      </c>
      <c r="E98" s="135">
        <v>9591.515215999998</v>
      </c>
      <c r="F98" s="135">
        <v>37016.156091999997</v>
      </c>
      <c r="G98" s="135">
        <v>4459.6874879999996</v>
      </c>
      <c r="H98" s="135">
        <v>2694.5673700000002</v>
      </c>
      <c r="I98" s="135">
        <v>1765.1201179999994</v>
      </c>
      <c r="J98" s="135">
        <v>7154.2548580000002</v>
      </c>
      <c r="K98" s="135">
        <v>10428.116308999999</v>
      </c>
      <c r="L98" s="135">
        <v>259.440562</v>
      </c>
      <c r="M98" s="135">
        <v>10168.675746999999</v>
      </c>
      <c r="N98" s="135">
        <v>1893.196453</v>
      </c>
      <c r="O98" s="135">
        <v>259.440562</v>
      </c>
      <c r="P98" s="179">
        <v>1633.755891</v>
      </c>
      <c r="Q98" s="204"/>
      <c r="R98" s="195"/>
      <c r="S98" s="195"/>
      <c r="T98" s="195"/>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s="13" customFormat="1" ht="18.75">
      <c r="A99" s="194">
        <v>90</v>
      </c>
      <c r="B99" s="201" t="s">
        <v>300</v>
      </c>
      <c r="C99" s="133">
        <v>8443.54486</v>
      </c>
      <c r="D99" s="133">
        <v>1775.20507</v>
      </c>
      <c r="E99" s="133">
        <v>6668.33979</v>
      </c>
      <c r="F99" s="133">
        <v>10218.74993</v>
      </c>
      <c r="G99" s="133">
        <v>5140.6701979999998</v>
      </c>
      <c r="H99" s="133">
        <v>1775.20507</v>
      </c>
      <c r="I99" s="133">
        <v>3365.4651279999998</v>
      </c>
      <c r="J99" s="133">
        <v>6915.8752679999998</v>
      </c>
      <c r="K99" s="133">
        <v>4750</v>
      </c>
      <c r="L99" s="133">
        <v>0</v>
      </c>
      <c r="M99" s="133">
        <v>4750</v>
      </c>
      <c r="N99" s="133">
        <v>750</v>
      </c>
      <c r="O99" s="133">
        <v>0</v>
      </c>
      <c r="P99" s="154">
        <v>750</v>
      </c>
      <c r="Q99" s="204"/>
      <c r="R99" s="195"/>
      <c r="S99" s="195"/>
      <c r="T99" s="195"/>
    </row>
    <row r="100" spans="1:47" s="203" customFormat="1" ht="18.75">
      <c r="A100" s="197">
        <v>91</v>
      </c>
      <c r="B100" s="199" t="s">
        <v>194</v>
      </c>
      <c r="C100" s="135">
        <v>79468.573132000005</v>
      </c>
      <c r="D100" s="135">
        <v>77406.718789999999</v>
      </c>
      <c r="E100" s="135">
        <v>2061.854342000006</v>
      </c>
      <c r="F100" s="135">
        <v>156875.291922</v>
      </c>
      <c r="G100" s="135">
        <v>3554.4276300000001</v>
      </c>
      <c r="H100" s="135">
        <v>2836.9563130000001</v>
      </c>
      <c r="I100" s="135">
        <v>717.471317</v>
      </c>
      <c r="J100" s="135">
        <v>6391.3839430000007</v>
      </c>
      <c r="K100" s="135">
        <v>7578</v>
      </c>
      <c r="L100" s="135">
        <v>7486</v>
      </c>
      <c r="M100" s="135">
        <v>92</v>
      </c>
      <c r="N100" s="135">
        <v>415</v>
      </c>
      <c r="O100" s="135">
        <v>467</v>
      </c>
      <c r="P100" s="179">
        <v>-52</v>
      </c>
      <c r="Q100" s="204"/>
      <c r="R100" s="195"/>
      <c r="S100" s="195"/>
      <c r="T100" s="195"/>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s="13" customFormat="1" ht="18.75">
      <c r="A101" s="194">
        <v>92</v>
      </c>
      <c r="B101" s="201" t="s">
        <v>184</v>
      </c>
      <c r="C101" s="133">
        <v>39704.319818000004</v>
      </c>
      <c r="D101" s="133">
        <v>38355.765381999998</v>
      </c>
      <c r="E101" s="133">
        <v>1348.5544360000058</v>
      </c>
      <c r="F101" s="133">
        <v>78060.085200000001</v>
      </c>
      <c r="G101" s="133">
        <v>2930.44803</v>
      </c>
      <c r="H101" s="133">
        <v>3033.4186730000001</v>
      </c>
      <c r="I101" s="133">
        <v>-102.97064300000011</v>
      </c>
      <c r="J101" s="133">
        <v>5963.8667029999997</v>
      </c>
      <c r="K101" s="133">
        <v>12024</v>
      </c>
      <c r="L101" s="133">
        <v>11638</v>
      </c>
      <c r="M101" s="133">
        <v>386</v>
      </c>
      <c r="N101" s="133">
        <v>616</v>
      </c>
      <c r="O101" s="133">
        <v>536</v>
      </c>
      <c r="P101" s="154">
        <v>80</v>
      </c>
      <c r="Q101" s="204"/>
      <c r="R101" s="195"/>
      <c r="S101" s="195"/>
      <c r="T101" s="195"/>
    </row>
    <row r="102" spans="1:47" s="203" customFormat="1" ht="18.75">
      <c r="A102" s="197">
        <v>93</v>
      </c>
      <c r="B102" s="199" t="s">
        <v>192</v>
      </c>
      <c r="C102" s="135">
        <v>27604.66793</v>
      </c>
      <c r="D102" s="135">
        <v>30991.741271999999</v>
      </c>
      <c r="E102" s="135">
        <v>-3387.0733419999997</v>
      </c>
      <c r="F102" s="135">
        <v>58596.409201999995</v>
      </c>
      <c r="G102" s="135">
        <v>2687.18995</v>
      </c>
      <c r="H102" s="135">
        <v>3054.9704539999998</v>
      </c>
      <c r="I102" s="135">
        <v>-367.78050399999984</v>
      </c>
      <c r="J102" s="135">
        <v>5742.1604040000002</v>
      </c>
      <c r="K102" s="135">
        <v>1536</v>
      </c>
      <c r="L102" s="135">
        <v>6592</v>
      </c>
      <c r="M102" s="135">
        <v>-5056</v>
      </c>
      <c r="N102" s="135">
        <v>0</v>
      </c>
      <c r="O102" s="135">
        <v>20</v>
      </c>
      <c r="P102" s="179">
        <v>-20</v>
      </c>
      <c r="Q102" s="204"/>
      <c r="R102" s="195"/>
      <c r="S102" s="195"/>
      <c r="T102" s="195"/>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s="13" customFormat="1" ht="18.75">
      <c r="A103" s="194">
        <v>94</v>
      </c>
      <c r="B103" s="200" t="s">
        <v>177</v>
      </c>
      <c r="C103" s="133">
        <v>88425.359251999995</v>
      </c>
      <c r="D103" s="133">
        <v>85752.550233999995</v>
      </c>
      <c r="E103" s="133">
        <v>2672.8090179999999</v>
      </c>
      <c r="F103" s="133">
        <v>174177.90948599999</v>
      </c>
      <c r="G103" s="133">
        <v>2607.8183530000001</v>
      </c>
      <c r="H103" s="133">
        <v>2459.931016</v>
      </c>
      <c r="I103" s="133">
        <v>147.88733700000012</v>
      </c>
      <c r="J103" s="133">
        <v>5067.7493690000001</v>
      </c>
      <c r="K103" s="133">
        <v>2496.8006289999998</v>
      </c>
      <c r="L103" s="133">
        <v>1107.491585</v>
      </c>
      <c r="M103" s="133">
        <v>1389.3090439999999</v>
      </c>
      <c r="N103" s="133">
        <v>1030.155051</v>
      </c>
      <c r="O103" s="133">
        <v>0</v>
      </c>
      <c r="P103" s="154">
        <v>1030.155051</v>
      </c>
      <c r="Q103" s="204"/>
      <c r="R103" s="195"/>
      <c r="S103" s="195"/>
      <c r="T103" s="195"/>
    </row>
    <row r="104" spans="1:47" s="203" customFormat="1" ht="18.75">
      <c r="A104" s="197">
        <v>95</v>
      </c>
      <c r="B104" s="202" t="s">
        <v>276</v>
      </c>
      <c r="C104" s="135">
        <v>71682.997915999993</v>
      </c>
      <c r="D104" s="135">
        <v>73382.051105000006</v>
      </c>
      <c r="E104" s="135">
        <v>-1699.0531890000129</v>
      </c>
      <c r="F104" s="135">
        <v>145065.04902099998</v>
      </c>
      <c r="G104" s="135">
        <v>1671.761735</v>
      </c>
      <c r="H104" s="135">
        <v>2455.0388349999998</v>
      </c>
      <c r="I104" s="135">
        <v>-783.27709999999979</v>
      </c>
      <c r="J104" s="135">
        <v>4126.8005699999994</v>
      </c>
      <c r="K104" s="135">
        <v>4418.2705990000004</v>
      </c>
      <c r="L104" s="135">
        <v>7018.2490900000003</v>
      </c>
      <c r="M104" s="135">
        <v>-2599.9784909999998</v>
      </c>
      <c r="N104" s="135">
        <v>98.709012000000001</v>
      </c>
      <c r="O104" s="135">
        <v>1889.4204299999999</v>
      </c>
      <c r="P104" s="179">
        <v>-1790.7114179999999</v>
      </c>
      <c r="Q104" s="204"/>
      <c r="R104" s="195"/>
      <c r="S104" s="195"/>
      <c r="T104" s="195"/>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s="13" customFormat="1" ht="18.75">
      <c r="A105" s="194">
        <v>96</v>
      </c>
      <c r="B105" s="200" t="s">
        <v>150</v>
      </c>
      <c r="C105" s="133">
        <v>16694.396033000001</v>
      </c>
      <c r="D105" s="133">
        <v>15731.386871999999</v>
      </c>
      <c r="E105" s="133">
        <v>963.00916100000177</v>
      </c>
      <c r="F105" s="133">
        <v>32425.782905</v>
      </c>
      <c r="G105" s="133">
        <v>1875.4057829999999</v>
      </c>
      <c r="H105" s="133">
        <v>1610.4121230000001</v>
      </c>
      <c r="I105" s="133">
        <v>264.99365999999986</v>
      </c>
      <c r="J105" s="133">
        <v>3485.8179060000002</v>
      </c>
      <c r="K105" s="133">
        <v>844</v>
      </c>
      <c r="L105" s="133">
        <v>2582</v>
      </c>
      <c r="M105" s="133">
        <v>-1738</v>
      </c>
      <c r="N105" s="133">
        <v>119</v>
      </c>
      <c r="O105" s="133">
        <v>0</v>
      </c>
      <c r="P105" s="154">
        <v>119</v>
      </c>
      <c r="Q105" s="204"/>
      <c r="R105" s="195"/>
      <c r="S105" s="195"/>
      <c r="T105" s="195"/>
    </row>
    <row r="106" spans="1:47" s="203" customFormat="1" ht="18.75">
      <c r="A106" s="197">
        <v>97</v>
      </c>
      <c r="B106" s="202" t="s">
        <v>275</v>
      </c>
      <c r="C106" s="135">
        <v>36882.815969000003</v>
      </c>
      <c r="D106" s="135">
        <v>37440.717470000003</v>
      </c>
      <c r="E106" s="135">
        <v>-557.90150100000028</v>
      </c>
      <c r="F106" s="135">
        <v>74323.533439000006</v>
      </c>
      <c r="G106" s="135">
        <v>379.47567099999998</v>
      </c>
      <c r="H106" s="135">
        <v>2125.6689660000002</v>
      </c>
      <c r="I106" s="135">
        <v>-1746.1932950000003</v>
      </c>
      <c r="J106" s="135">
        <v>2505.1446370000003</v>
      </c>
      <c r="K106" s="135">
        <v>377.03067399999998</v>
      </c>
      <c r="L106" s="135">
        <v>140.95589100000001</v>
      </c>
      <c r="M106" s="135">
        <v>236.07478299999997</v>
      </c>
      <c r="N106" s="135">
        <v>0</v>
      </c>
      <c r="O106" s="135">
        <v>0</v>
      </c>
      <c r="P106" s="179">
        <v>0</v>
      </c>
      <c r="Q106" s="204"/>
      <c r="R106" s="195"/>
      <c r="S106" s="195"/>
      <c r="T106" s="195"/>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s="198" customFormat="1" ht="21">
      <c r="A107" s="349" t="s">
        <v>277</v>
      </c>
      <c r="B107" s="350"/>
      <c r="C107" s="180">
        <f>SUM(C54:C106)</f>
        <v>7034998.2815510025</v>
      </c>
      <c r="D107" s="180">
        <f t="shared" ref="D107:P107" si="3">SUM(D54:D106)</f>
        <v>5653954.8964869995</v>
      </c>
      <c r="E107" s="180">
        <f t="shared" si="3"/>
        <v>1381043.3850640003</v>
      </c>
      <c r="F107" s="180">
        <f t="shared" si="3"/>
        <v>12688953.178038001</v>
      </c>
      <c r="G107" s="180">
        <f t="shared" si="3"/>
        <v>1199950.1464209997</v>
      </c>
      <c r="H107" s="180">
        <f t="shared" si="3"/>
        <v>1055667.6707979999</v>
      </c>
      <c r="I107" s="180">
        <f t="shared" si="3"/>
        <v>144282.47562299998</v>
      </c>
      <c r="J107" s="180">
        <f t="shared" si="3"/>
        <v>2255617.8172189998</v>
      </c>
      <c r="K107" s="180">
        <f t="shared" si="3"/>
        <v>1749979.9282509999</v>
      </c>
      <c r="L107" s="180">
        <f t="shared" si="3"/>
        <v>521561.111905</v>
      </c>
      <c r="M107" s="180">
        <f t="shared" si="3"/>
        <v>1228418.8163460002</v>
      </c>
      <c r="N107" s="180">
        <f t="shared" si="3"/>
        <v>427486.35131499998</v>
      </c>
      <c r="O107" s="180">
        <f t="shared" si="3"/>
        <v>58809.468891000004</v>
      </c>
      <c r="P107" s="205">
        <f t="shared" si="3"/>
        <v>368676.88242399995</v>
      </c>
      <c r="Q107" s="15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s="198" customFormat="1" ht="21.75" thickBot="1">
      <c r="A108" s="366" t="s">
        <v>278</v>
      </c>
      <c r="B108" s="367"/>
      <c r="C108" s="206">
        <f>C34+C44+C51+C53+C107</f>
        <v>13310033.494702004</v>
      </c>
      <c r="D108" s="206">
        <f t="shared" ref="D108:P108" si="4">D34+D44+D51+D53+D107</f>
        <v>11391427.336754</v>
      </c>
      <c r="E108" s="206">
        <f t="shared" si="4"/>
        <v>1918606.1579479999</v>
      </c>
      <c r="F108" s="206">
        <f t="shared" si="4"/>
        <v>24701460.831455998</v>
      </c>
      <c r="G108" s="206">
        <f t="shared" si="4"/>
        <v>2418049.6794729996</v>
      </c>
      <c r="H108" s="206">
        <f t="shared" si="4"/>
        <v>2075150.4266319997</v>
      </c>
      <c r="I108" s="206">
        <f t="shared" si="4"/>
        <v>342899.25284099998</v>
      </c>
      <c r="J108" s="206">
        <f t="shared" si="4"/>
        <v>4493200.1061049998</v>
      </c>
      <c r="K108" s="206">
        <f t="shared" si="4"/>
        <v>31688403.707984999</v>
      </c>
      <c r="L108" s="206">
        <f t="shared" si="4"/>
        <v>26531036.460854001</v>
      </c>
      <c r="M108" s="206">
        <f t="shared" si="4"/>
        <v>5157367.2471309993</v>
      </c>
      <c r="N108" s="206">
        <f t="shared" si="4"/>
        <v>2580074.9467259999</v>
      </c>
      <c r="O108" s="206">
        <f t="shared" si="4"/>
        <v>2205845.4233259996</v>
      </c>
      <c r="P108" s="207">
        <f t="shared" si="4"/>
        <v>374229.52339999995</v>
      </c>
      <c r="Q108" s="15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22.5">
      <c r="B109" s="348" t="s">
        <v>392</v>
      </c>
      <c r="C109" s="348"/>
      <c r="D109" s="16"/>
      <c r="E109" s="16"/>
      <c r="F109" s="16"/>
      <c r="G109" s="16"/>
      <c r="H109" s="16"/>
      <c r="I109" s="16"/>
      <c r="J109" s="16"/>
      <c r="K109" s="16"/>
      <c r="L109" s="16"/>
    </row>
  </sheetData>
  <sortState ref="A53:BP105">
    <sortCondition descending="1" ref="J53:J105"/>
  </sortState>
  <mergeCells count="16">
    <mergeCell ref="A44:B44"/>
    <mergeCell ref="A51:B51"/>
    <mergeCell ref="A53:B53"/>
    <mergeCell ref="A2:P2"/>
    <mergeCell ref="B109:C109"/>
    <mergeCell ref="A107:B107"/>
    <mergeCell ref="A3:A5"/>
    <mergeCell ref="B3:B5"/>
    <mergeCell ref="C3:J3"/>
    <mergeCell ref="K3:P3"/>
    <mergeCell ref="C4:F4"/>
    <mergeCell ref="G4:J4"/>
    <mergeCell ref="K4:M4"/>
    <mergeCell ref="N4:P4"/>
    <mergeCell ref="A34:B34"/>
    <mergeCell ref="A108:B108"/>
  </mergeCells>
  <printOptions horizontalCentered="1"/>
  <pageMargins left="0" right="0" top="0" bottom="0" header="0" footer="0"/>
  <pageSetup paperSize="9" scale="47" fitToHeight="2"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AM120"/>
  <sheetViews>
    <sheetView rightToLeft="1" topLeftCell="A58" zoomScale="90" zoomScaleNormal="90" workbookViewId="0">
      <selection activeCell="K1" sqref="K1:K1048576"/>
    </sheetView>
  </sheetViews>
  <sheetFormatPr defaultRowHeight="14.25"/>
  <cols>
    <col min="1" max="1" width="9" style="99"/>
    <col min="2" max="2" width="4" bestFit="1" customWidth="1"/>
    <col min="3" max="3" width="36.875" customWidth="1"/>
    <col min="4" max="6" width="9" hidden="1" customWidth="1"/>
    <col min="7" max="7" width="16.125" customWidth="1"/>
    <col min="8" max="8" width="16" customWidth="1"/>
    <col min="9" max="9" width="15.125" style="257" customWidth="1"/>
    <col min="10" max="10" width="12.75" style="252" customWidth="1"/>
    <col min="11" max="11" width="12.875" style="252" customWidth="1"/>
    <col min="12" max="12" width="13.125" customWidth="1"/>
    <col min="13" max="14" width="15.375" customWidth="1"/>
    <col min="15" max="15" width="9" style="260"/>
    <col min="16" max="39" width="9" style="99"/>
    <col min="251" max="251" width="4" bestFit="1" customWidth="1"/>
    <col min="252" max="252" width="27.875" customWidth="1"/>
    <col min="253" max="255" width="0" hidden="1" customWidth="1"/>
    <col min="256" max="256" width="6.875" customWidth="1"/>
    <col min="257" max="257" width="16.125" customWidth="1"/>
    <col min="258" max="258" width="7.375" customWidth="1"/>
    <col min="259" max="259" width="16" customWidth="1"/>
    <col min="260" max="261" width="9" customWidth="1"/>
    <col min="262" max="262" width="15.125" customWidth="1"/>
    <col min="263" max="263" width="10.75" bestFit="1" customWidth="1"/>
    <col min="264" max="264" width="10.125" customWidth="1"/>
    <col min="265" max="265" width="13.125" customWidth="1"/>
    <col min="266" max="266" width="6.75" customWidth="1"/>
    <col min="267" max="267" width="15.375" customWidth="1"/>
    <col min="268" max="268" width="6.75" customWidth="1"/>
    <col min="269" max="269" width="15.375" customWidth="1"/>
    <col min="270" max="270" width="9.875" customWidth="1"/>
    <col min="507" max="507" width="4" bestFit="1" customWidth="1"/>
    <col min="508" max="508" width="27.875" customWidth="1"/>
    <col min="509" max="511" width="0" hidden="1" customWidth="1"/>
    <col min="512" max="512" width="6.875" customWidth="1"/>
    <col min="513" max="513" width="16.125" customWidth="1"/>
    <col min="514" max="514" width="7.375" customWidth="1"/>
    <col min="515" max="515" width="16" customWidth="1"/>
    <col min="516" max="517" width="9" customWidth="1"/>
    <col min="518" max="518" width="15.125" customWidth="1"/>
    <col min="519" max="519" width="10.75" bestFit="1" customWidth="1"/>
    <col min="520" max="520" width="10.125" customWidth="1"/>
    <col min="521" max="521" width="13.125" customWidth="1"/>
    <col min="522" max="522" width="6.75" customWidth="1"/>
    <col min="523" max="523" width="15.375" customWidth="1"/>
    <col min="524" max="524" width="6.75" customWidth="1"/>
    <col min="525" max="525" width="15.375" customWidth="1"/>
    <col min="526" max="526" width="9.875" customWidth="1"/>
    <col min="763" max="763" width="4" bestFit="1" customWidth="1"/>
    <col min="764" max="764" width="27.875" customWidth="1"/>
    <col min="765" max="767" width="0" hidden="1" customWidth="1"/>
    <col min="768" max="768" width="6.875" customWidth="1"/>
    <col min="769" max="769" width="16.125" customWidth="1"/>
    <col min="770" max="770" width="7.375" customWidth="1"/>
    <col min="771" max="771" width="16" customWidth="1"/>
    <col min="772" max="773" width="9" customWidth="1"/>
    <col min="774" max="774" width="15.125" customWidth="1"/>
    <col min="775" max="775" width="10.75" bestFit="1" customWidth="1"/>
    <col min="776" max="776" width="10.125" customWidth="1"/>
    <col min="777" max="777" width="13.125" customWidth="1"/>
    <col min="778" max="778" width="6.75" customWidth="1"/>
    <col min="779" max="779" width="15.375" customWidth="1"/>
    <col min="780" max="780" width="6.75" customWidth="1"/>
    <col min="781" max="781" width="15.375" customWidth="1"/>
    <col min="782" max="782" width="9.875" customWidth="1"/>
    <col min="1019" max="1019" width="4" bestFit="1" customWidth="1"/>
    <col min="1020" max="1020" width="27.875" customWidth="1"/>
    <col min="1021" max="1023" width="0" hidden="1" customWidth="1"/>
    <col min="1024" max="1024" width="6.875" customWidth="1"/>
    <col min="1025" max="1025" width="16.125" customWidth="1"/>
    <col min="1026" max="1026" width="7.375" customWidth="1"/>
    <col min="1027" max="1027" width="16" customWidth="1"/>
    <col min="1028" max="1029" width="9" customWidth="1"/>
    <col min="1030" max="1030" width="15.125" customWidth="1"/>
    <col min="1031" max="1031" width="10.75" bestFit="1" customWidth="1"/>
    <col min="1032" max="1032" width="10.125" customWidth="1"/>
    <col min="1033" max="1033" width="13.125" customWidth="1"/>
    <col min="1034" max="1034" width="6.75" customWidth="1"/>
    <col min="1035" max="1035" width="15.375" customWidth="1"/>
    <col min="1036" max="1036" width="6.75" customWidth="1"/>
    <col min="1037" max="1037" width="15.375" customWidth="1"/>
    <col min="1038" max="1038" width="9.875" customWidth="1"/>
    <col min="1275" max="1275" width="4" bestFit="1" customWidth="1"/>
    <col min="1276" max="1276" width="27.875" customWidth="1"/>
    <col min="1277" max="1279" width="0" hidden="1" customWidth="1"/>
    <col min="1280" max="1280" width="6.875" customWidth="1"/>
    <col min="1281" max="1281" width="16.125" customWidth="1"/>
    <col min="1282" max="1282" width="7.375" customWidth="1"/>
    <col min="1283" max="1283" width="16" customWidth="1"/>
    <col min="1284" max="1285" width="9" customWidth="1"/>
    <col min="1286" max="1286" width="15.125" customWidth="1"/>
    <col min="1287" max="1287" width="10.75" bestFit="1" customWidth="1"/>
    <col min="1288" max="1288" width="10.125" customWidth="1"/>
    <col min="1289" max="1289" width="13.125" customWidth="1"/>
    <col min="1290" max="1290" width="6.75" customWidth="1"/>
    <col min="1291" max="1291" width="15.375" customWidth="1"/>
    <col min="1292" max="1292" width="6.75" customWidth="1"/>
    <col min="1293" max="1293" width="15.375" customWidth="1"/>
    <col min="1294" max="1294" width="9.875" customWidth="1"/>
    <col min="1531" max="1531" width="4" bestFit="1" customWidth="1"/>
    <col min="1532" max="1532" width="27.875" customWidth="1"/>
    <col min="1533" max="1535" width="0" hidden="1" customWidth="1"/>
    <col min="1536" max="1536" width="6.875" customWidth="1"/>
    <col min="1537" max="1537" width="16.125" customWidth="1"/>
    <col min="1538" max="1538" width="7.375" customWidth="1"/>
    <col min="1539" max="1539" width="16" customWidth="1"/>
    <col min="1540" max="1541" width="9" customWidth="1"/>
    <col min="1542" max="1542" width="15.125" customWidth="1"/>
    <col min="1543" max="1543" width="10.75" bestFit="1" customWidth="1"/>
    <col min="1544" max="1544" width="10.125" customWidth="1"/>
    <col min="1545" max="1545" width="13.125" customWidth="1"/>
    <col min="1546" max="1546" width="6.75" customWidth="1"/>
    <col min="1547" max="1547" width="15.375" customWidth="1"/>
    <col min="1548" max="1548" width="6.75" customWidth="1"/>
    <col min="1549" max="1549" width="15.375" customWidth="1"/>
    <col min="1550" max="1550" width="9.875" customWidth="1"/>
    <col min="1787" max="1787" width="4" bestFit="1" customWidth="1"/>
    <col min="1788" max="1788" width="27.875" customWidth="1"/>
    <col min="1789" max="1791" width="0" hidden="1" customWidth="1"/>
    <col min="1792" max="1792" width="6.875" customWidth="1"/>
    <col min="1793" max="1793" width="16.125" customWidth="1"/>
    <col min="1794" max="1794" width="7.375" customWidth="1"/>
    <col min="1795" max="1795" width="16" customWidth="1"/>
    <col min="1796" max="1797" width="9" customWidth="1"/>
    <col min="1798" max="1798" width="15.125" customWidth="1"/>
    <col min="1799" max="1799" width="10.75" bestFit="1" customWidth="1"/>
    <col min="1800" max="1800" width="10.125" customWidth="1"/>
    <col min="1801" max="1801" width="13.125" customWidth="1"/>
    <col min="1802" max="1802" width="6.75" customWidth="1"/>
    <col min="1803" max="1803" width="15.375" customWidth="1"/>
    <col min="1804" max="1804" width="6.75" customWidth="1"/>
    <col min="1805" max="1805" width="15.375" customWidth="1"/>
    <col min="1806" max="1806" width="9.875" customWidth="1"/>
    <col min="2043" max="2043" width="4" bestFit="1" customWidth="1"/>
    <col min="2044" max="2044" width="27.875" customWidth="1"/>
    <col min="2045" max="2047" width="0" hidden="1" customWidth="1"/>
    <col min="2048" max="2048" width="6.875" customWidth="1"/>
    <col min="2049" max="2049" width="16.125" customWidth="1"/>
    <col min="2050" max="2050" width="7.375" customWidth="1"/>
    <col min="2051" max="2051" width="16" customWidth="1"/>
    <col min="2052" max="2053" width="9" customWidth="1"/>
    <col min="2054" max="2054" width="15.125" customWidth="1"/>
    <col min="2055" max="2055" width="10.75" bestFit="1" customWidth="1"/>
    <col min="2056" max="2056" width="10.125" customWidth="1"/>
    <col min="2057" max="2057" width="13.125" customWidth="1"/>
    <col min="2058" max="2058" width="6.75" customWidth="1"/>
    <col min="2059" max="2059" width="15.375" customWidth="1"/>
    <col min="2060" max="2060" width="6.75" customWidth="1"/>
    <col min="2061" max="2061" width="15.375" customWidth="1"/>
    <col min="2062" max="2062" width="9.875" customWidth="1"/>
    <col min="2299" max="2299" width="4" bestFit="1" customWidth="1"/>
    <col min="2300" max="2300" width="27.875" customWidth="1"/>
    <col min="2301" max="2303" width="0" hidden="1" customWidth="1"/>
    <col min="2304" max="2304" width="6.875" customWidth="1"/>
    <col min="2305" max="2305" width="16.125" customWidth="1"/>
    <col min="2306" max="2306" width="7.375" customWidth="1"/>
    <col min="2307" max="2307" width="16" customWidth="1"/>
    <col min="2308" max="2309" width="9" customWidth="1"/>
    <col min="2310" max="2310" width="15.125" customWidth="1"/>
    <col min="2311" max="2311" width="10.75" bestFit="1" customWidth="1"/>
    <col min="2312" max="2312" width="10.125" customWidth="1"/>
    <col min="2313" max="2313" width="13.125" customWidth="1"/>
    <col min="2314" max="2314" width="6.75" customWidth="1"/>
    <col min="2315" max="2315" width="15.375" customWidth="1"/>
    <col min="2316" max="2316" width="6.75" customWidth="1"/>
    <col min="2317" max="2317" width="15.375" customWidth="1"/>
    <col min="2318" max="2318" width="9.875" customWidth="1"/>
    <col min="2555" max="2555" width="4" bestFit="1" customWidth="1"/>
    <col min="2556" max="2556" width="27.875" customWidth="1"/>
    <col min="2557" max="2559" width="0" hidden="1" customWidth="1"/>
    <col min="2560" max="2560" width="6.875" customWidth="1"/>
    <col min="2561" max="2561" width="16.125" customWidth="1"/>
    <col min="2562" max="2562" width="7.375" customWidth="1"/>
    <col min="2563" max="2563" width="16" customWidth="1"/>
    <col min="2564" max="2565" width="9" customWidth="1"/>
    <col min="2566" max="2566" width="15.125" customWidth="1"/>
    <col min="2567" max="2567" width="10.75" bestFit="1" customWidth="1"/>
    <col min="2568" max="2568" width="10.125" customWidth="1"/>
    <col min="2569" max="2569" width="13.125" customWidth="1"/>
    <col min="2570" max="2570" width="6.75" customWidth="1"/>
    <col min="2571" max="2571" width="15.375" customWidth="1"/>
    <col min="2572" max="2572" width="6.75" customWidth="1"/>
    <col min="2573" max="2573" width="15.375" customWidth="1"/>
    <col min="2574" max="2574" width="9.875" customWidth="1"/>
    <col min="2811" max="2811" width="4" bestFit="1" customWidth="1"/>
    <col min="2812" max="2812" width="27.875" customWidth="1"/>
    <col min="2813" max="2815" width="0" hidden="1" customWidth="1"/>
    <col min="2816" max="2816" width="6.875" customWidth="1"/>
    <col min="2817" max="2817" width="16.125" customWidth="1"/>
    <col min="2818" max="2818" width="7.375" customWidth="1"/>
    <col min="2819" max="2819" width="16" customWidth="1"/>
    <col min="2820" max="2821" width="9" customWidth="1"/>
    <col min="2822" max="2822" width="15.125" customWidth="1"/>
    <col min="2823" max="2823" width="10.75" bestFit="1" customWidth="1"/>
    <col min="2824" max="2824" width="10.125" customWidth="1"/>
    <col min="2825" max="2825" width="13.125" customWidth="1"/>
    <col min="2826" max="2826" width="6.75" customWidth="1"/>
    <col min="2827" max="2827" width="15.375" customWidth="1"/>
    <col min="2828" max="2828" width="6.75" customWidth="1"/>
    <col min="2829" max="2829" width="15.375" customWidth="1"/>
    <col min="2830" max="2830" width="9.875" customWidth="1"/>
    <col min="3067" max="3067" width="4" bestFit="1" customWidth="1"/>
    <col min="3068" max="3068" width="27.875" customWidth="1"/>
    <col min="3069" max="3071" width="0" hidden="1" customWidth="1"/>
    <col min="3072" max="3072" width="6.875" customWidth="1"/>
    <col min="3073" max="3073" width="16.125" customWidth="1"/>
    <col min="3074" max="3074" width="7.375" customWidth="1"/>
    <col min="3075" max="3075" width="16" customWidth="1"/>
    <col min="3076" max="3077" width="9" customWidth="1"/>
    <col min="3078" max="3078" width="15.125" customWidth="1"/>
    <col min="3079" max="3079" width="10.75" bestFit="1" customWidth="1"/>
    <col min="3080" max="3080" width="10.125" customWidth="1"/>
    <col min="3081" max="3081" width="13.125" customWidth="1"/>
    <col min="3082" max="3082" width="6.75" customWidth="1"/>
    <col min="3083" max="3083" width="15.375" customWidth="1"/>
    <col min="3084" max="3084" width="6.75" customWidth="1"/>
    <col min="3085" max="3085" width="15.375" customWidth="1"/>
    <col min="3086" max="3086" width="9.875" customWidth="1"/>
    <col min="3323" max="3323" width="4" bestFit="1" customWidth="1"/>
    <col min="3324" max="3324" width="27.875" customWidth="1"/>
    <col min="3325" max="3327" width="0" hidden="1" customWidth="1"/>
    <col min="3328" max="3328" width="6.875" customWidth="1"/>
    <col min="3329" max="3329" width="16.125" customWidth="1"/>
    <col min="3330" max="3330" width="7.375" customWidth="1"/>
    <col min="3331" max="3331" width="16" customWidth="1"/>
    <col min="3332" max="3333" width="9" customWidth="1"/>
    <col min="3334" max="3334" width="15.125" customWidth="1"/>
    <col min="3335" max="3335" width="10.75" bestFit="1" customWidth="1"/>
    <col min="3336" max="3336" width="10.125" customWidth="1"/>
    <col min="3337" max="3337" width="13.125" customWidth="1"/>
    <col min="3338" max="3338" width="6.75" customWidth="1"/>
    <col min="3339" max="3339" width="15.375" customWidth="1"/>
    <col min="3340" max="3340" width="6.75" customWidth="1"/>
    <col min="3341" max="3341" width="15.375" customWidth="1"/>
    <col min="3342" max="3342" width="9.875" customWidth="1"/>
    <col min="3579" max="3579" width="4" bestFit="1" customWidth="1"/>
    <col min="3580" max="3580" width="27.875" customWidth="1"/>
    <col min="3581" max="3583" width="0" hidden="1" customWidth="1"/>
    <col min="3584" max="3584" width="6.875" customWidth="1"/>
    <col min="3585" max="3585" width="16.125" customWidth="1"/>
    <col min="3586" max="3586" width="7.375" customWidth="1"/>
    <col min="3587" max="3587" width="16" customWidth="1"/>
    <col min="3588" max="3589" width="9" customWidth="1"/>
    <col min="3590" max="3590" width="15.125" customWidth="1"/>
    <col min="3591" max="3591" width="10.75" bestFit="1" customWidth="1"/>
    <col min="3592" max="3592" width="10.125" customWidth="1"/>
    <col min="3593" max="3593" width="13.125" customWidth="1"/>
    <col min="3594" max="3594" width="6.75" customWidth="1"/>
    <col min="3595" max="3595" width="15.375" customWidth="1"/>
    <col min="3596" max="3596" width="6.75" customWidth="1"/>
    <col min="3597" max="3597" width="15.375" customWidth="1"/>
    <col min="3598" max="3598" width="9.875" customWidth="1"/>
    <col min="3835" max="3835" width="4" bestFit="1" customWidth="1"/>
    <col min="3836" max="3836" width="27.875" customWidth="1"/>
    <col min="3837" max="3839" width="0" hidden="1" customWidth="1"/>
    <col min="3840" max="3840" width="6.875" customWidth="1"/>
    <col min="3841" max="3841" width="16.125" customWidth="1"/>
    <col min="3842" max="3842" width="7.375" customWidth="1"/>
    <col min="3843" max="3843" width="16" customWidth="1"/>
    <col min="3844" max="3845" width="9" customWidth="1"/>
    <col min="3846" max="3846" width="15.125" customWidth="1"/>
    <col min="3847" max="3847" width="10.75" bestFit="1" customWidth="1"/>
    <col min="3848" max="3848" width="10.125" customWidth="1"/>
    <col min="3849" max="3849" width="13.125" customWidth="1"/>
    <col min="3850" max="3850" width="6.75" customWidth="1"/>
    <col min="3851" max="3851" width="15.375" customWidth="1"/>
    <col min="3852" max="3852" width="6.75" customWidth="1"/>
    <col min="3853" max="3853" width="15.375" customWidth="1"/>
    <col min="3854" max="3854" width="9.875" customWidth="1"/>
    <col min="4091" max="4091" width="4" bestFit="1" customWidth="1"/>
    <col min="4092" max="4092" width="27.875" customWidth="1"/>
    <col min="4093" max="4095" width="0" hidden="1" customWidth="1"/>
    <col min="4096" max="4096" width="6.875" customWidth="1"/>
    <col min="4097" max="4097" width="16.125" customWidth="1"/>
    <col min="4098" max="4098" width="7.375" customWidth="1"/>
    <col min="4099" max="4099" width="16" customWidth="1"/>
    <col min="4100" max="4101" width="9" customWidth="1"/>
    <col min="4102" max="4102" width="15.125" customWidth="1"/>
    <col min="4103" max="4103" width="10.75" bestFit="1" customWidth="1"/>
    <col min="4104" max="4104" width="10.125" customWidth="1"/>
    <col min="4105" max="4105" width="13.125" customWidth="1"/>
    <col min="4106" max="4106" width="6.75" customWidth="1"/>
    <col min="4107" max="4107" width="15.375" customWidth="1"/>
    <col min="4108" max="4108" width="6.75" customWidth="1"/>
    <col min="4109" max="4109" width="15.375" customWidth="1"/>
    <col min="4110" max="4110" width="9.875" customWidth="1"/>
    <col min="4347" max="4347" width="4" bestFit="1" customWidth="1"/>
    <col min="4348" max="4348" width="27.875" customWidth="1"/>
    <col min="4349" max="4351" width="0" hidden="1" customWidth="1"/>
    <col min="4352" max="4352" width="6.875" customWidth="1"/>
    <col min="4353" max="4353" width="16.125" customWidth="1"/>
    <col min="4354" max="4354" width="7.375" customWidth="1"/>
    <col min="4355" max="4355" width="16" customWidth="1"/>
    <col min="4356" max="4357" width="9" customWidth="1"/>
    <col min="4358" max="4358" width="15.125" customWidth="1"/>
    <col min="4359" max="4359" width="10.75" bestFit="1" customWidth="1"/>
    <col min="4360" max="4360" width="10.125" customWidth="1"/>
    <col min="4361" max="4361" width="13.125" customWidth="1"/>
    <col min="4362" max="4362" width="6.75" customWidth="1"/>
    <col min="4363" max="4363" width="15.375" customWidth="1"/>
    <col min="4364" max="4364" width="6.75" customWidth="1"/>
    <col min="4365" max="4365" width="15.375" customWidth="1"/>
    <col min="4366" max="4366" width="9.875" customWidth="1"/>
    <col min="4603" max="4603" width="4" bestFit="1" customWidth="1"/>
    <col min="4604" max="4604" width="27.875" customWidth="1"/>
    <col min="4605" max="4607" width="0" hidden="1" customWidth="1"/>
    <col min="4608" max="4608" width="6.875" customWidth="1"/>
    <col min="4609" max="4609" width="16.125" customWidth="1"/>
    <col min="4610" max="4610" width="7.375" customWidth="1"/>
    <col min="4611" max="4611" width="16" customWidth="1"/>
    <col min="4612" max="4613" width="9" customWidth="1"/>
    <col min="4614" max="4614" width="15.125" customWidth="1"/>
    <col min="4615" max="4615" width="10.75" bestFit="1" customWidth="1"/>
    <col min="4616" max="4616" width="10.125" customWidth="1"/>
    <col min="4617" max="4617" width="13.125" customWidth="1"/>
    <col min="4618" max="4618" width="6.75" customWidth="1"/>
    <col min="4619" max="4619" width="15.375" customWidth="1"/>
    <col min="4620" max="4620" width="6.75" customWidth="1"/>
    <col min="4621" max="4621" width="15.375" customWidth="1"/>
    <col min="4622" max="4622" width="9.875" customWidth="1"/>
    <col min="4859" max="4859" width="4" bestFit="1" customWidth="1"/>
    <col min="4860" max="4860" width="27.875" customWidth="1"/>
    <col min="4861" max="4863" width="0" hidden="1" customWidth="1"/>
    <col min="4864" max="4864" width="6.875" customWidth="1"/>
    <col min="4865" max="4865" width="16.125" customWidth="1"/>
    <col min="4866" max="4866" width="7.375" customWidth="1"/>
    <col min="4867" max="4867" width="16" customWidth="1"/>
    <col min="4868" max="4869" width="9" customWidth="1"/>
    <col min="4870" max="4870" width="15.125" customWidth="1"/>
    <col min="4871" max="4871" width="10.75" bestFit="1" customWidth="1"/>
    <col min="4872" max="4872" width="10.125" customWidth="1"/>
    <col min="4873" max="4873" width="13.125" customWidth="1"/>
    <col min="4874" max="4874" width="6.75" customWidth="1"/>
    <col min="4875" max="4875" width="15.375" customWidth="1"/>
    <col min="4876" max="4876" width="6.75" customWidth="1"/>
    <col min="4877" max="4877" width="15.375" customWidth="1"/>
    <col min="4878" max="4878" width="9.875" customWidth="1"/>
    <col min="5115" max="5115" width="4" bestFit="1" customWidth="1"/>
    <col min="5116" max="5116" width="27.875" customWidth="1"/>
    <col min="5117" max="5119" width="0" hidden="1" customWidth="1"/>
    <col min="5120" max="5120" width="6.875" customWidth="1"/>
    <col min="5121" max="5121" width="16.125" customWidth="1"/>
    <col min="5122" max="5122" width="7.375" customWidth="1"/>
    <col min="5123" max="5123" width="16" customWidth="1"/>
    <col min="5124" max="5125" width="9" customWidth="1"/>
    <col min="5126" max="5126" width="15.125" customWidth="1"/>
    <col min="5127" max="5127" width="10.75" bestFit="1" customWidth="1"/>
    <col min="5128" max="5128" width="10.125" customWidth="1"/>
    <col min="5129" max="5129" width="13.125" customWidth="1"/>
    <col min="5130" max="5130" width="6.75" customWidth="1"/>
    <col min="5131" max="5131" width="15.375" customWidth="1"/>
    <col min="5132" max="5132" width="6.75" customWidth="1"/>
    <col min="5133" max="5133" width="15.375" customWidth="1"/>
    <col min="5134" max="5134" width="9.875" customWidth="1"/>
    <col min="5371" max="5371" width="4" bestFit="1" customWidth="1"/>
    <col min="5372" max="5372" width="27.875" customWidth="1"/>
    <col min="5373" max="5375" width="0" hidden="1" customWidth="1"/>
    <col min="5376" max="5376" width="6.875" customWidth="1"/>
    <col min="5377" max="5377" width="16.125" customWidth="1"/>
    <col min="5378" max="5378" width="7.375" customWidth="1"/>
    <col min="5379" max="5379" width="16" customWidth="1"/>
    <col min="5380" max="5381" width="9" customWidth="1"/>
    <col min="5382" max="5382" width="15.125" customWidth="1"/>
    <col min="5383" max="5383" width="10.75" bestFit="1" customWidth="1"/>
    <col min="5384" max="5384" width="10.125" customWidth="1"/>
    <col min="5385" max="5385" width="13.125" customWidth="1"/>
    <col min="5386" max="5386" width="6.75" customWidth="1"/>
    <col min="5387" max="5387" width="15.375" customWidth="1"/>
    <col min="5388" max="5388" width="6.75" customWidth="1"/>
    <col min="5389" max="5389" width="15.375" customWidth="1"/>
    <col min="5390" max="5390" width="9.875" customWidth="1"/>
    <col min="5627" max="5627" width="4" bestFit="1" customWidth="1"/>
    <col min="5628" max="5628" width="27.875" customWidth="1"/>
    <col min="5629" max="5631" width="0" hidden="1" customWidth="1"/>
    <col min="5632" max="5632" width="6.875" customWidth="1"/>
    <col min="5633" max="5633" width="16.125" customWidth="1"/>
    <col min="5634" max="5634" width="7.375" customWidth="1"/>
    <col min="5635" max="5635" width="16" customWidth="1"/>
    <col min="5636" max="5637" width="9" customWidth="1"/>
    <col min="5638" max="5638" width="15.125" customWidth="1"/>
    <col min="5639" max="5639" width="10.75" bestFit="1" customWidth="1"/>
    <col min="5640" max="5640" width="10.125" customWidth="1"/>
    <col min="5641" max="5641" width="13.125" customWidth="1"/>
    <col min="5642" max="5642" width="6.75" customWidth="1"/>
    <col min="5643" max="5643" width="15.375" customWidth="1"/>
    <col min="5644" max="5644" width="6.75" customWidth="1"/>
    <col min="5645" max="5645" width="15.375" customWidth="1"/>
    <col min="5646" max="5646" width="9.875" customWidth="1"/>
    <col min="5883" max="5883" width="4" bestFit="1" customWidth="1"/>
    <col min="5884" max="5884" width="27.875" customWidth="1"/>
    <col min="5885" max="5887" width="0" hidden="1" customWidth="1"/>
    <col min="5888" max="5888" width="6.875" customWidth="1"/>
    <col min="5889" max="5889" width="16.125" customWidth="1"/>
    <col min="5890" max="5890" width="7.375" customWidth="1"/>
    <col min="5891" max="5891" width="16" customWidth="1"/>
    <col min="5892" max="5893" width="9" customWidth="1"/>
    <col min="5894" max="5894" width="15.125" customWidth="1"/>
    <col min="5895" max="5895" width="10.75" bestFit="1" customWidth="1"/>
    <col min="5896" max="5896" width="10.125" customWidth="1"/>
    <col min="5897" max="5897" width="13.125" customWidth="1"/>
    <col min="5898" max="5898" width="6.75" customWidth="1"/>
    <col min="5899" max="5899" width="15.375" customWidth="1"/>
    <col min="5900" max="5900" width="6.75" customWidth="1"/>
    <col min="5901" max="5901" width="15.375" customWidth="1"/>
    <col min="5902" max="5902" width="9.875" customWidth="1"/>
    <col min="6139" max="6139" width="4" bestFit="1" customWidth="1"/>
    <col min="6140" max="6140" width="27.875" customWidth="1"/>
    <col min="6141" max="6143" width="0" hidden="1" customWidth="1"/>
    <col min="6144" max="6144" width="6.875" customWidth="1"/>
    <col min="6145" max="6145" width="16.125" customWidth="1"/>
    <col min="6146" max="6146" width="7.375" customWidth="1"/>
    <col min="6147" max="6147" width="16" customWidth="1"/>
    <col min="6148" max="6149" width="9" customWidth="1"/>
    <col min="6150" max="6150" width="15.125" customWidth="1"/>
    <col min="6151" max="6151" width="10.75" bestFit="1" customWidth="1"/>
    <col min="6152" max="6152" width="10.125" customWidth="1"/>
    <col min="6153" max="6153" width="13.125" customWidth="1"/>
    <col min="6154" max="6154" width="6.75" customWidth="1"/>
    <col min="6155" max="6155" width="15.375" customWidth="1"/>
    <col min="6156" max="6156" width="6.75" customWidth="1"/>
    <col min="6157" max="6157" width="15.375" customWidth="1"/>
    <col min="6158" max="6158" width="9.875" customWidth="1"/>
    <col min="6395" max="6395" width="4" bestFit="1" customWidth="1"/>
    <col min="6396" max="6396" width="27.875" customWidth="1"/>
    <col min="6397" max="6399" width="0" hidden="1" customWidth="1"/>
    <col min="6400" max="6400" width="6.875" customWidth="1"/>
    <col min="6401" max="6401" width="16.125" customWidth="1"/>
    <col min="6402" max="6402" width="7.375" customWidth="1"/>
    <col min="6403" max="6403" width="16" customWidth="1"/>
    <col min="6404" max="6405" width="9" customWidth="1"/>
    <col min="6406" max="6406" width="15.125" customWidth="1"/>
    <col min="6407" max="6407" width="10.75" bestFit="1" customWidth="1"/>
    <col min="6408" max="6408" width="10.125" customWidth="1"/>
    <col min="6409" max="6409" width="13.125" customWidth="1"/>
    <col min="6410" max="6410" width="6.75" customWidth="1"/>
    <col min="6411" max="6411" width="15.375" customWidth="1"/>
    <col min="6412" max="6412" width="6.75" customWidth="1"/>
    <col min="6413" max="6413" width="15.375" customWidth="1"/>
    <col min="6414" max="6414" width="9.875" customWidth="1"/>
    <col min="6651" max="6651" width="4" bestFit="1" customWidth="1"/>
    <col min="6652" max="6652" width="27.875" customWidth="1"/>
    <col min="6653" max="6655" width="0" hidden="1" customWidth="1"/>
    <col min="6656" max="6656" width="6.875" customWidth="1"/>
    <col min="6657" max="6657" width="16.125" customWidth="1"/>
    <col min="6658" max="6658" width="7.375" customWidth="1"/>
    <col min="6659" max="6659" width="16" customWidth="1"/>
    <col min="6660" max="6661" width="9" customWidth="1"/>
    <col min="6662" max="6662" width="15.125" customWidth="1"/>
    <col min="6663" max="6663" width="10.75" bestFit="1" customWidth="1"/>
    <col min="6664" max="6664" width="10.125" customWidth="1"/>
    <col min="6665" max="6665" width="13.125" customWidth="1"/>
    <col min="6666" max="6666" width="6.75" customWidth="1"/>
    <col min="6667" max="6667" width="15.375" customWidth="1"/>
    <col min="6668" max="6668" width="6.75" customWidth="1"/>
    <col min="6669" max="6669" width="15.375" customWidth="1"/>
    <col min="6670" max="6670" width="9.875" customWidth="1"/>
    <col min="6907" max="6907" width="4" bestFit="1" customWidth="1"/>
    <col min="6908" max="6908" width="27.875" customWidth="1"/>
    <col min="6909" max="6911" width="0" hidden="1" customWidth="1"/>
    <col min="6912" max="6912" width="6.875" customWidth="1"/>
    <col min="6913" max="6913" width="16.125" customWidth="1"/>
    <col min="6914" max="6914" width="7.375" customWidth="1"/>
    <col min="6915" max="6915" width="16" customWidth="1"/>
    <col min="6916" max="6917" width="9" customWidth="1"/>
    <col min="6918" max="6918" width="15.125" customWidth="1"/>
    <col min="6919" max="6919" width="10.75" bestFit="1" customWidth="1"/>
    <col min="6920" max="6920" width="10.125" customWidth="1"/>
    <col min="6921" max="6921" width="13.125" customWidth="1"/>
    <col min="6922" max="6922" width="6.75" customWidth="1"/>
    <col min="6923" max="6923" width="15.375" customWidth="1"/>
    <col min="6924" max="6924" width="6.75" customWidth="1"/>
    <col min="6925" max="6925" width="15.375" customWidth="1"/>
    <col min="6926" max="6926" width="9.875" customWidth="1"/>
    <col min="7163" max="7163" width="4" bestFit="1" customWidth="1"/>
    <col min="7164" max="7164" width="27.875" customWidth="1"/>
    <col min="7165" max="7167" width="0" hidden="1" customWidth="1"/>
    <col min="7168" max="7168" width="6.875" customWidth="1"/>
    <col min="7169" max="7169" width="16.125" customWidth="1"/>
    <col min="7170" max="7170" width="7.375" customWidth="1"/>
    <col min="7171" max="7171" width="16" customWidth="1"/>
    <col min="7172" max="7173" width="9" customWidth="1"/>
    <col min="7174" max="7174" width="15.125" customWidth="1"/>
    <col min="7175" max="7175" width="10.75" bestFit="1" customWidth="1"/>
    <col min="7176" max="7176" width="10.125" customWidth="1"/>
    <col min="7177" max="7177" width="13.125" customWidth="1"/>
    <col min="7178" max="7178" width="6.75" customWidth="1"/>
    <col min="7179" max="7179" width="15.375" customWidth="1"/>
    <col min="7180" max="7180" width="6.75" customWidth="1"/>
    <col min="7181" max="7181" width="15.375" customWidth="1"/>
    <col min="7182" max="7182" width="9.875" customWidth="1"/>
    <col min="7419" max="7419" width="4" bestFit="1" customWidth="1"/>
    <col min="7420" max="7420" width="27.875" customWidth="1"/>
    <col min="7421" max="7423" width="0" hidden="1" customWidth="1"/>
    <col min="7424" max="7424" width="6.875" customWidth="1"/>
    <col min="7425" max="7425" width="16.125" customWidth="1"/>
    <col min="7426" max="7426" width="7.375" customWidth="1"/>
    <col min="7427" max="7427" width="16" customWidth="1"/>
    <col min="7428" max="7429" width="9" customWidth="1"/>
    <col min="7430" max="7430" width="15.125" customWidth="1"/>
    <col min="7431" max="7431" width="10.75" bestFit="1" customWidth="1"/>
    <col min="7432" max="7432" width="10.125" customWidth="1"/>
    <col min="7433" max="7433" width="13.125" customWidth="1"/>
    <col min="7434" max="7434" width="6.75" customWidth="1"/>
    <col min="7435" max="7435" width="15.375" customWidth="1"/>
    <col min="7436" max="7436" width="6.75" customWidth="1"/>
    <col min="7437" max="7437" width="15.375" customWidth="1"/>
    <col min="7438" max="7438" width="9.875" customWidth="1"/>
    <col min="7675" max="7675" width="4" bestFit="1" customWidth="1"/>
    <col min="7676" max="7676" width="27.875" customWidth="1"/>
    <col min="7677" max="7679" width="0" hidden="1" customWidth="1"/>
    <col min="7680" max="7680" width="6.875" customWidth="1"/>
    <col min="7681" max="7681" width="16.125" customWidth="1"/>
    <col min="7682" max="7682" width="7.375" customWidth="1"/>
    <col min="7683" max="7683" width="16" customWidth="1"/>
    <col min="7684" max="7685" width="9" customWidth="1"/>
    <col min="7686" max="7686" width="15.125" customWidth="1"/>
    <col min="7687" max="7687" width="10.75" bestFit="1" customWidth="1"/>
    <col min="7688" max="7688" width="10.125" customWidth="1"/>
    <col min="7689" max="7689" width="13.125" customWidth="1"/>
    <col min="7690" max="7690" width="6.75" customWidth="1"/>
    <col min="7691" max="7691" width="15.375" customWidth="1"/>
    <col min="7692" max="7692" width="6.75" customWidth="1"/>
    <col min="7693" max="7693" width="15.375" customWidth="1"/>
    <col min="7694" max="7694" width="9.875" customWidth="1"/>
    <col min="7931" max="7931" width="4" bestFit="1" customWidth="1"/>
    <col min="7932" max="7932" width="27.875" customWidth="1"/>
    <col min="7933" max="7935" width="0" hidden="1" customWidth="1"/>
    <col min="7936" max="7936" width="6.875" customWidth="1"/>
    <col min="7937" max="7937" width="16.125" customWidth="1"/>
    <col min="7938" max="7938" width="7.375" customWidth="1"/>
    <col min="7939" max="7939" width="16" customWidth="1"/>
    <col min="7940" max="7941" width="9" customWidth="1"/>
    <col min="7942" max="7942" width="15.125" customWidth="1"/>
    <col min="7943" max="7943" width="10.75" bestFit="1" customWidth="1"/>
    <col min="7944" max="7944" width="10.125" customWidth="1"/>
    <col min="7945" max="7945" width="13.125" customWidth="1"/>
    <col min="7946" max="7946" width="6.75" customWidth="1"/>
    <col min="7947" max="7947" width="15.375" customWidth="1"/>
    <col min="7948" max="7948" width="6.75" customWidth="1"/>
    <col min="7949" max="7949" width="15.375" customWidth="1"/>
    <col min="7950" max="7950" width="9.875" customWidth="1"/>
    <col min="8187" max="8187" width="4" bestFit="1" customWidth="1"/>
    <col min="8188" max="8188" width="27.875" customWidth="1"/>
    <col min="8189" max="8191" width="0" hidden="1" customWidth="1"/>
    <col min="8192" max="8192" width="6.875" customWidth="1"/>
    <col min="8193" max="8193" width="16.125" customWidth="1"/>
    <col min="8194" max="8194" width="7.375" customWidth="1"/>
    <col min="8195" max="8195" width="16" customWidth="1"/>
    <col min="8196" max="8197" width="9" customWidth="1"/>
    <col min="8198" max="8198" width="15.125" customWidth="1"/>
    <col min="8199" max="8199" width="10.75" bestFit="1" customWidth="1"/>
    <col min="8200" max="8200" width="10.125" customWidth="1"/>
    <col min="8201" max="8201" width="13.125" customWidth="1"/>
    <col min="8202" max="8202" width="6.75" customWidth="1"/>
    <col min="8203" max="8203" width="15.375" customWidth="1"/>
    <col min="8204" max="8204" width="6.75" customWidth="1"/>
    <col min="8205" max="8205" width="15.375" customWidth="1"/>
    <col min="8206" max="8206" width="9.875" customWidth="1"/>
    <col min="8443" max="8443" width="4" bestFit="1" customWidth="1"/>
    <col min="8444" max="8444" width="27.875" customWidth="1"/>
    <col min="8445" max="8447" width="0" hidden="1" customWidth="1"/>
    <col min="8448" max="8448" width="6.875" customWidth="1"/>
    <col min="8449" max="8449" width="16.125" customWidth="1"/>
    <col min="8450" max="8450" width="7.375" customWidth="1"/>
    <col min="8451" max="8451" width="16" customWidth="1"/>
    <col min="8452" max="8453" width="9" customWidth="1"/>
    <col min="8454" max="8454" width="15.125" customWidth="1"/>
    <col min="8455" max="8455" width="10.75" bestFit="1" customWidth="1"/>
    <col min="8456" max="8456" width="10.125" customWidth="1"/>
    <col min="8457" max="8457" width="13.125" customWidth="1"/>
    <col min="8458" max="8458" width="6.75" customWidth="1"/>
    <col min="8459" max="8459" width="15.375" customWidth="1"/>
    <col min="8460" max="8460" width="6.75" customWidth="1"/>
    <col min="8461" max="8461" width="15.375" customWidth="1"/>
    <col min="8462" max="8462" width="9.875" customWidth="1"/>
    <col min="8699" max="8699" width="4" bestFit="1" customWidth="1"/>
    <col min="8700" max="8700" width="27.875" customWidth="1"/>
    <col min="8701" max="8703" width="0" hidden="1" customWidth="1"/>
    <col min="8704" max="8704" width="6.875" customWidth="1"/>
    <col min="8705" max="8705" width="16.125" customWidth="1"/>
    <col min="8706" max="8706" width="7.375" customWidth="1"/>
    <col min="8707" max="8707" width="16" customWidth="1"/>
    <col min="8708" max="8709" width="9" customWidth="1"/>
    <col min="8710" max="8710" width="15.125" customWidth="1"/>
    <col min="8711" max="8711" width="10.75" bestFit="1" customWidth="1"/>
    <col min="8712" max="8712" width="10.125" customWidth="1"/>
    <col min="8713" max="8713" width="13.125" customWidth="1"/>
    <col min="8714" max="8714" width="6.75" customWidth="1"/>
    <col min="8715" max="8715" width="15.375" customWidth="1"/>
    <col min="8716" max="8716" width="6.75" customWidth="1"/>
    <col min="8717" max="8717" width="15.375" customWidth="1"/>
    <col min="8718" max="8718" width="9.875" customWidth="1"/>
    <col min="8955" max="8955" width="4" bestFit="1" customWidth="1"/>
    <col min="8956" max="8956" width="27.875" customWidth="1"/>
    <col min="8957" max="8959" width="0" hidden="1" customWidth="1"/>
    <col min="8960" max="8960" width="6.875" customWidth="1"/>
    <col min="8961" max="8961" width="16.125" customWidth="1"/>
    <col min="8962" max="8962" width="7.375" customWidth="1"/>
    <col min="8963" max="8963" width="16" customWidth="1"/>
    <col min="8964" max="8965" width="9" customWidth="1"/>
    <col min="8966" max="8966" width="15.125" customWidth="1"/>
    <col min="8967" max="8967" width="10.75" bestFit="1" customWidth="1"/>
    <col min="8968" max="8968" width="10.125" customWidth="1"/>
    <col min="8969" max="8969" width="13.125" customWidth="1"/>
    <col min="8970" max="8970" width="6.75" customWidth="1"/>
    <col min="8971" max="8971" width="15.375" customWidth="1"/>
    <col min="8972" max="8972" width="6.75" customWidth="1"/>
    <col min="8973" max="8973" width="15.375" customWidth="1"/>
    <col min="8974" max="8974" width="9.875" customWidth="1"/>
    <col min="9211" max="9211" width="4" bestFit="1" customWidth="1"/>
    <col min="9212" max="9212" width="27.875" customWidth="1"/>
    <col min="9213" max="9215" width="0" hidden="1" customWidth="1"/>
    <col min="9216" max="9216" width="6.875" customWidth="1"/>
    <col min="9217" max="9217" width="16.125" customWidth="1"/>
    <col min="9218" max="9218" width="7.375" customWidth="1"/>
    <col min="9219" max="9219" width="16" customWidth="1"/>
    <col min="9220" max="9221" width="9" customWidth="1"/>
    <col min="9222" max="9222" width="15.125" customWidth="1"/>
    <col min="9223" max="9223" width="10.75" bestFit="1" customWidth="1"/>
    <col min="9224" max="9224" width="10.125" customWidth="1"/>
    <col min="9225" max="9225" width="13.125" customWidth="1"/>
    <col min="9226" max="9226" width="6.75" customWidth="1"/>
    <col min="9227" max="9227" width="15.375" customWidth="1"/>
    <col min="9228" max="9228" width="6.75" customWidth="1"/>
    <col min="9229" max="9229" width="15.375" customWidth="1"/>
    <col min="9230" max="9230" width="9.875" customWidth="1"/>
    <col min="9467" max="9467" width="4" bestFit="1" customWidth="1"/>
    <col min="9468" max="9468" width="27.875" customWidth="1"/>
    <col min="9469" max="9471" width="0" hidden="1" customWidth="1"/>
    <col min="9472" max="9472" width="6.875" customWidth="1"/>
    <col min="9473" max="9473" width="16.125" customWidth="1"/>
    <col min="9474" max="9474" width="7.375" customWidth="1"/>
    <col min="9475" max="9475" width="16" customWidth="1"/>
    <col min="9476" max="9477" width="9" customWidth="1"/>
    <col min="9478" max="9478" width="15.125" customWidth="1"/>
    <col min="9479" max="9479" width="10.75" bestFit="1" customWidth="1"/>
    <col min="9480" max="9480" width="10.125" customWidth="1"/>
    <col min="9481" max="9481" width="13.125" customWidth="1"/>
    <col min="9482" max="9482" width="6.75" customWidth="1"/>
    <col min="9483" max="9483" width="15.375" customWidth="1"/>
    <col min="9484" max="9484" width="6.75" customWidth="1"/>
    <col min="9485" max="9485" width="15.375" customWidth="1"/>
    <col min="9486" max="9486" width="9.875" customWidth="1"/>
    <col min="9723" max="9723" width="4" bestFit="1" customWidth="1"/>
    <col min="9724" max="9724" width="27.875" customWidth="1"/>
    <col min="9725" max="9727" width="0" hidden="1" customWidth="1"/>
    <col min="9728" max="9728" width="6.875" customWidth="1"/>
    <col min="9729" max="9729" width="16.125" customWidth="1"/>
    <col min="9730" max="9730" width="7.375" customWidth="1"/>
    <col min="9731" max="9731" width="16" customWidth="1"/>
    <col min="9732" max="9733" width="9" customWidth="1"/>
    <col min="9734" max="9734" width="15.125" customWidth="1"/>
    <col min="9735" max="9735" width="10.75" bestFit="1" customWidth="1"/>
    <col min="9736" max="9736" width="10.125" customWidth="1"/>
    <col min="9737" max="9737" width="13.125" customWidth="1"/>
    <col min="9738" max="9738" width="6.75" customWidth="1"/>
    <col min="9739" max="9739" width="15.375" customWidth="1"/>
    <col min="9740" max="9740" width="6.75" customWidth="1"/>
    <col min="9741" max="9741" width="15.375" customWidth="1"/>
    <col min="9742" max="9742" width="9.875" customWidth="1"/>
    <col min="9979" max="9979" width="4" bestFit="1" customWidth="1"/>
    <col min="9980" max="9980" width="27.875" customWidth="1"/>
    <col min="9981" max="9983" width="0" hidden="1" customWidth="1"/>
    <col min="9984" max="9984" width="6.875" customWidth="1"/>
    <col min="9985" max="9985" width="16.125" customWidth="1"/>
    <col min="9986" max="9986" width="7.375" customWidth="1"/>
    <col min="9987" max="9987" width="16" customWidth="1"/>
    <col min="9988" max="9989" width="9" customWidth="1"/>
    <col min="9990" max="9990" width="15.125" customWidth="1"/>
    <col min="9991" max="9991" width="10.75" bestFit="1" customWidth="1"/>
    <col min="9992" max="9992" width="10.125" customWidth="1"/>
    <col min="9993" max="9993" width="13.125" customWidth="1"/>
    <col min="9994" max="9994" width="6.75" customWidth="1"/>
    <col min="9995" max="9995" width="15.375" customWidth="1"/>
    <col min="9996" max="9996" width="6.75" customWidth="1"/>
    <col min="9997" max="9997" width="15.375" customWidth="1"/>
    <col min="9998" max="9998" width="9.875" customWidth="1"/>
    <col min="10235" max="10235" width="4" bestFit="1" customWidth="1"/>
    <col min="10236" max="10236" width="27.875" customWidth="1"/>
    <col min="10237" max="10239" width="0" hidden="1" customWidth="1"/>
    <col min="10240" max="10240" width="6.875" customWidth="1"/>
    <col min="10241" max="10241" width="16.125" customWidth="1"/>
    <col min="10242" max="10242" width="7.375" customWidth="1"/>
    <col min="10243" max="10243" width="16" customWidth="1"/>
    <col min="10244" max="10245" width="9" customWidth="1"/>
    <col min="10246" max="10246" width="15.125" customWidth="1"/>
    <col min="10247" max="10247" width="10.75" bestFit="1" customWidth="1"/>
    <col min="10248" max="10248" width="10.125" customWidth="1"/>
    <col min="10249" max="10249" width="13.125" customWidth="1"/>
    <col min="10250" max="10250" width="6.75" customWidth="1"/>
    <col min="10251" max="10251" width="15.375" customWidth="1"/>
    <col min="10252" max="10252" width="6.75" customWidth="1"/>
    <col min="10253" max="10253" width="15.375" customWidth="1"/>
    <col min="10254" max="10254" width="9.875" customWidth="1"/>
    <col min="10491" max="10491" width="4" bestFit="1" customWidth="1"/>
    <col min="10492" max="10492" width="27.875" customWidth="1"/>
    <col min="10493" max="10495" width="0" hidden="1" customWidth="1"/>
    <col min="10496" max="10496" width="6.875" customWidth="1"/>
    <col min="10497" max="10497" width="16.125" customWidth="1"/>
    <col min="10498" max="10498" width="7.375" customWidth="1"/>
    <col min="10499" max="10499" width="16" customWidth="1"/>
    <col min="10500" max="10501" width="9" customWidth="1"/>
    <col min="10502" max="10502" width="15.125" customWidth="1"/>
    <col min="10503" max="10503" width="10.75" bestFit="1" customWidth="1"/>
    <col min="10504" max="10504" width="10.125" customWidth="1"/>
    <col min="10505" max="10505" width="13.125" customWidth="1"/>
    <col min="10506" max="10506" width="6.75" customWidth="1"/>
    <col min="10507" max="10507" width="15.375" customWidth="1"/>
    <col min="10508" max="10508" width="6.75" customWidth="1"/>
    <col min="10509" max="10509" width="15.375" customWidth="1"/>
    <col min="10510" max="10510" width="9.875" customWidth="1"/>
    <col min="10747" max="10747" width="4" bestFit="1" customWidth="1"/>
    <col min="10748" max="10748" width="27.875" customWidth="1"/>
    <col min="10749" max="10751" width="0" hidden="1" customWidth="1"/>
    <col min="10752" max="10752" width="6.875" customWidth="1"/>
    <col min="10753" max="10753" width="16.125" customWidth="1"/>
    <col min="10754" max="10754" width="7.375" customWidth="1"/>
    <col min="10755" max="10755" width="16" customWidth="1"/>
    <col min="10756" max="10757" width="9" customWidth="1"/>
    <col min="10758" max="10758" width="15.125" customWidth="1"/>
    <col min="10759" max="10759" width="10.75" bestFit="1" customWidth="1"/>
    <col min="10760" max="10760" width="10.125" customWidth="1"/>
    <col min="10761" max="10761" width="13.125" customWidth="1"/>
    <col min="10762" max="10762" width="6.75" customWidth="1"/>
    <col min="10763" max="10763" width="15.375" customWidth="1"/>
    <col min="10764" max="10764" width="6.75" customWidth="1"/>
    <col min="10765" max="10765" width="15.375" customWidth="1"/>
    <col min="10766" max="10766" width="9.875" customWidth="1"/>
    <col min="11003" max="11003" width="4" bestFit="1" customWidth="1"/>
    <col min="11004" max="11004" width="27.875" customWidth="1"/>
    <col min="11005" max="11007" width="0" hidden="1" customWidth="1"/>
    <col min="11008" max="11008" width="6.875" customWidth="1"/>
    <col min="11009" max="11009" width="16.125" customWidth="1"/>
    <col min="11010" max="11010" width="7.375" customWidth="1"/>
    <col min="11011" max="11011" width="16" customWidth="1"/>
    <col min="11012" max="11013" width="9" customWidth="1"/>
    <col min="11014" max="11014" width="15.125" customWidth="1"/>
    <col min="11015" max="11015" width="10.75" bestFit="1" customWidth="1"/>
    <col min="11016" max="11016" width="10.125" customWidth="1"/>
    <col min="11017" max="11017" width="13.125" customWidth="1"/>
    <col min="11018" max="11018" width="6.75" customWidth="1"/>
    <col min="11019" max="11019" width="15.375" customWidth="1"/>
    <col min="11020" max="11020" width="6.75" customWidth="1"/>
    <col min="11021" max="11021" width="15.375" customWidth="1"/>
    <col min="11022" max="11022" width="9.875" customWidth="1"/>
    <col min="11259" max="11259" width="4" bestFit="1" customWidth="1"/>
    <col min="11260" max="11260" width="27.875" customWidth="1"/>
    <col min="11261" max="11263" width="0" hidden="1" customWidth="1"/>
    <col min="11264" max="11264" width="6.875" customWidth="1"/>
    <col min="11265" max="11265" width="16.125" customWidth="1"/>
    <col min="11266" max="11266" width="7.375" customWidth="1"/>
    <col min="11267" max="11267" width="16" customWidth="1"/>
    <col min="11268" max="11269" width="9" customWidth="1"/>
    <col min="11270" max="11270" width="15.125" customWidth="1"/>
    <col min="11271" max="11271" width="10.75" bestFit="1" customWidth="1"/>
    <col min="11272" max="11272" width="10.125" customWidth="1"/>
    <col min="11273" max="11273" width="13.125" customWidth="1"/>
    <col min="11274" max="11274" width="6.75" customWidth="1"/>
    <col min="11275" max="11275" width="15.375" customWidth="1"/>
    <col min="11276" max="11276" width="6.75" customWidth="1"/>
    <col min="11277" max="11277" width="15.375" customWidth="1"/>
    <col min="11278" max="11278" width="9.875" customWidth="1"/>
    <col min="11515" max="11515" width="4" bestFit="1" customWidth="1"/>
    <col min="11516" max="11516" width="27.875" customWidth="1"/>
    <col min="11517" max="11519" width="0" hidden="1" customWidth="1"/>
    <col min="11520" max="11520" width="6.875" customWidth="1"/>
    <col min="11521" max="11521" width="16.125" customWidth="1"/>
    <col min="11522" max="11522" width="7.375" customWidth="1"/>
    <col min="11523" max="11523" width="16" customWidth="1"/>
    <col min="11524" max="11525" width="9" customWidth="1"/>
    <col min="11526" max="11526" width="15.125" customWidth="1"/>
    <col min="11527" max="11527" width="10.75" bestFit="1" customWidth="1"/>
    <col min="11528" max="11528" width="10.125" customWidth="1"/>
    <col min="11529" max="11529" width="13.125" customWidth="1"/>
    <col min="11530" max="11530" width="6.75" customWidth="1"/>
    <col min="11531" max="11531" width="15.375" customWidth="1"/>
    <col min="11532" max="11532" width="6.75" customWidth="1"/>
    <col min="11533" max="11533" width="15.375" customWidth="1"/>
    <col min="11534" max="11534" width="9.875" customWidth="1"/>
    <col min="11771" max="11771" width="4" bestFit="1" customWidth="1"/>
    <col min="11772" max="11772" width="27.875" customWidth="1"/>
    <col min="11773" max="11775" width="0" hidden="1" customWidth="1"/>
    <col min="11776" max="11776" width="6.875" customWidth="1"/>
    <col min="11777" max="11777" width="16.125" customWidth="1"/>
    <col min="11778" max="11778" width="7.375" customWidth="1"/>
    <col min="11779" max="11779" width="16" customWidth="1"/>
    <col min="11780" max="11781" width="9" customWidth="1"/>
    <col min="11782" max="11782" width="15.125" customWidth="1"/>
    <col min="11783" max="11783" width="10.75" bestFit="1" customWidth="1"/>
    <col min="11784" max="11784" width="10.125" customWidth="1"/>
    <col min="11785" max="11785" width="13.125" customWidth="1"/>
    <col min="11786" max="11786" width="6.75" customWidth="1"/>
    <col min="11787" max="11787" width="15.375" customWidth="1"/>
    <col min="11788" max="11788" width="6.75" customWidth="1"/>
    <col min="11789" max="11789" width="15.375" customWidth="1"/>
    <col min="11790" max="11790" width="9.875" customWidth="1"/>
    <col min="12027" max="12027" width="4" bestFit="1" customWidth="1"/>
    <col min="12028" max="12028" width="27.875" customWidth="1"/>
    <col min="12029" max="12031" width="0" hidden="1" customWidth="1"/>
    <col min="12032" max="12032" width="6.875" customWidth="1"/>
    <col min="12033" max="12033" width="16.125" customWidth="1"/>
    <col min="12034" max="12034" width="7.375" customWidth="1"/>
    <col min="12035" max="12035" width="16" customWidth="1"/>
    <col min="12036" max="12037" width="9" customWidth="1"/>
    <col min="12038" max="12038" width="15.125" customWidth="1"/>
    <col min="12039" max="12039" width="10.75" bestFit="1" customWidth="1"/>
    <col min="12040" max="12040" width="10.125" customWidth="1"/>
    <col min="12041" max="12041" width="13.125" customWidth="1"/>
    <col min="12042" max="12042" width="6.75" customWidth="1"/>
    <col min="12043" max="12043" width="15.375" customWidth="1"/>
    <col min="12044" max="12044" width="6.75" customWidth="1"/>
    <col min="12045" max="12045" width="15.375" customWidth="1"/>
    <col min="12046" max="12046" width="9.875" customWidth="1"/>
    <col min="12283" max="12283" width="4" bestFit="1" customWidth="1"/>
    <col min="12284" max="12284" width="27.875" customWidth="1"/>
    <col min="12285" max="12287" width="0" hidden="1" customWidth="1"/>
    <col min="12288" max="12288" width="6.875" customWidth="1"/>
    <col min="12289" max="12289" width="16.125" customWidth="1"/>
    <col min="12290" max="12290" width="7.375" customWidth="1"/>
    <col min="12291" max="12291" width="16" customWidth="1"/>
    <col min="12292" max="12293" width="9" customWidth="1"/>
    <col min="12294" max="12294" width="15.125" customWidth="1"/>
    <col min="12295" max="12295" width="10.75" bestFit="1" customWidth="1"/>
    <col min="12296" max="12296" width="10.125" customWidth="1"/>
    <col min="12297" max="12297" width="13.125" customWidth="1"/>
    <col min="12298" max="12298" width="6.75" customWidth="1"/>
    <col min="12299" max="12299" width="15.375" customWidth="1"/>
    <col min="12300" max="12300" width="6.75" customWidth="1"/>
    <col min="12301" max="12301" width="15.375" customWidth="1"/>
    <col min="12302" max="12302" width="9.875" customWidth="1"/>
    <col min="12539" max="12539" width="4" bestFit="1" customWidth="1"/>
    <col min="12540" max="12540" width="27.875" customWidth="1"/>
    <col min="12541" max="12543" width="0" hidden="1" customWidth="1"/>
    <col min="12544" max="12544" width="6.875" customWidth="1"/>
    <col min="12545" max="12545" width="16.125" customWidth="1"/>
    <col min="12546" max="12546" width="7.375" customWidth="1"/>
    <col min="12547" max="12547" width="16" customWidth="1"/>
    <col min="12548" max="12549" width="9" customWidth="1"/>
    <col min="12550" max="12550" width="15.125" customWidth="1"/>
    <col min="12551" max="12551" width="10.75" bestFit="1" customWidth="1"/>
    <col min="12552" max="12552" width="10.125" customWidth="1"/>
    <col min="12553" max="12553" width="13.125" customWidth="1"/>
    <col min="12554" max="12554" width="6.75" customWidth="1"/>
    <col min="12555" max="12555" width="15.375" customWidth="1"/>
    <col min="12556" max="12556" width="6.75" customWidth="1"/>
    <col min="12557" max="12557" width="15.375" customWidth="1"/>
    <col min="12558" max="12558" width="9.875" customWidth="1"/>
    <col min="12795" max="12795" width="4" bestFit="1" customWidth="1"/>
    <col min="12796" max="12796" width="27.875" customWidth="1"/>
    <col min="12797" max="12799" width="0" hidden="1" customWidth="1"/>
    <col min="12800" max="12800" width="6.875" customWidth="1"/>
    <col min="12801" max="12801" width="16.125" customWidth="1"/>
    <col min="12802" max="12802" width="7.375" customWidth="1"/>
    <col min="12803" max="12803" width="16" customWidth="1"/>
    <col min="12804" max="12805" width="9" customWidth="1"/>
    <col min="12806" max="12806" width="15.125" customWidth="1"/>
    <col min="12807" max="12807" width="10.75" bestFit="1" customWidth="1"/>
    <col min="12808" max="12808" width="10.125" customWidth="1"/>
    <col min="12809" max="12809" width="13.125" customWidth="1"/>
    <col min="12810" max="12810" width="6.75" customWidth="1"/>
    <col min="12811" max="12811" width="15.375" customWidth="1"/>
    <col min="12812" max="12812" width="6.75" customWidth="1"/>
    <col min="12813" max="12813" width="15.375" customWidth="1"/>
    <col min="12814" max="12814" width="9.875" customWidth="1"/>
    <col min="13051" max="13051" width="4" bestFit="1" customWidth="1"/>
    <col min="13052" max="13052" width="27.875" customWidth="1"/>
    <col min="13053" max="13055" width="0" hidden="1" customWidth="1"/>
    <col min="13056" max="13056" width="6.875" customWidth="1"/>
    <col min="13057" max="13057" width="16.125" customWidth="1"/>
    <col min="13058" max="13058" width="7.375" customWidth="1"/>
    <col min="13059" max="13059" width="16" customWidth="1"/>
    <col min="13060" max="13061" width="9" customWidth="1"/>
    <col min="13062" max="13062" width="15.125" customWidth="1"/>
    <col min="13063" max="13063" width="10.75" bestFit="1" customWidth="1"/>
    <col min="13064" max="13064" width="10.125" customWidth="1"/>
    <col min="13065" max="13065" width="13.125" customWidth="1"/>
    <col min="13066" max="13066" width="6.75" customWidth="1"/>
    <col min="13067" max="13067" width="15.375" customWidth="1"/>
    <col min="13068" max="13068" width="6.75" customWidth="1"/>
    <col min="13069" max="13069" width="15.375" customWidth="1"/>
    <col min="13070" max="13070" width="9.875" customWidth="1"/>
    <col min="13307" max="13307" width="4" bestFit="1" customWidth="1"/>
    <col min="13308" max="13308" width="27.875" customWidth="1"/>
    <col min="13309" max="13311" width="0" hidden="1" customWidth="1"/>
    <col min="13312" max="13312" width="6.875" customWidth="1"/>
    <col min="13313" max="13313" width="16.125" customWidth="1"/>
    <col min="13314" max="13314" width="7.375" customWidth="1"/>
    <col min="13315" max="13315" width="16" customWidth="1"/>
    <col min="13316" max="13317" width="9" customWidth="1"/>
    <col min="13318" max="13318" width="15.125" customWidth="1"/>
    <col min="13319" max="13319" width="10.75" bestFit="1" customWidth="1"/>
    <col min="13320" max="13320" width="10.125" customWidth="1"/>
    <col min="13321" max="13321" width="13.125" customWidth="1"/>
    <col min="13322" max="13322" width="6.75" customWidth="1"/>
    <col min="13323" max="13323" width="15.375" customWidth="1"/>
    <col min="13324" max="13324" width="6.75" customWidth="1"/>
    <col min="13325" max="13325" width="15.375" customWidth="1"/>
    <col min="13326" max="13326" width="9.875" customWidth="1"/>
    <col min="13563" max="13563" width="4" bestFit="1" customWidth="1"/>
    <col min="13564" max="13564" width="27.875" customWidth="1"/>
    <col min="13565" max="13567" width="0" hidden="1" customWidth="1"/>
    <col min="13568" max="13568" width="6.875" customWidth="1"/>
    <col min="13569" max="13569" width="16.125" customWidth="1"/>
    <col min="13570" max="13570" width="7.375" customWidth="1"/>
    <col min="13571" max="13571" width="16" customWidth="1"/>
    <col min="13572" max="13573" width="9" customWidth="1"/>
    <col min="13574" max="13574" width="15.125" customWidth="1"/>
    <col min="13575" max="13575" width="10.75" bestFit="1" customWidth="1"/>
    <col min="13576" max="13576" width="10.125" customWidth="1"/>
    <col min="13577" max="13577" width="13.125" customWidth="1"/>
    <col min="13578" max="13578" width="6.75" customWidth="1"/>
    <col min="13579" max="13579" width="15.375" customWidth="1"/>
    <col min="13580" max="13580" width="6.75" customWidth="1"/>
    <col min="13581" max="13581" width="15.375" customWidth="1"/>
    <col min="13582" max="13582" width="9.875" customWidth="1"/>
    <col min="13819" max="13819" width="4" bestFit="1" customWidth="1"/>
    <col min="13820" max="13820" width="27.875" customWidth="1"/>
    <col min="13821" max="13823" width="0" hidden="1" customWidth="1"/>
    <col min="13824" max="13824" width="6.875" customWidth="1"/>
    <col min="13825" max="13825" width="16.125" customWidth="1"/>
    <col min="13826" max="13826" width="7.375" customWidth="1"/>
    <col min="13827" max="13827" width="16" customWidth="1"/>
    <col min="13828" max="13829" width="9" customWidth="1"/>
    <col min="13830" max="13830" width="15.125" customWidth="1"/>
    <col min="13831" max="13831" width="10.75" bestFit="1" customWidth="1"/>
    <col min="13832" max="13832" width="10.125" customWidth="1"/>
    <col min="13833" max="13833" width="13.125" customWidth="1"/>
    <col min="13834" max="13834" width="6.75" customWidth="1"/>
    <col min="13835" max="13835" width="15.375" customWidth="1"/>
    <col min="13836" max="13836" width="6.75" customWidth="1"/>
    <col min="13837" max="13837" width="15.375" customWidth="1"/>
    <col min="13838" max="13838" width="9.875" customWidth="1"/>
    <col min="14075" max="14075" width="4" bestFit="1" customWidth="1"/>
    <col min="14076" max="14076" width="27.875" customWidth="1"/>
    <col min="14077" max="14079" width="0" hidden="1" customWidth="1"/>
    <col min="14080" max="14080" width="6.875" customWidth="1"/>
    <col min="14081" max="14081" width="16.125" customWidth="1"/>
    <col min="14082" max="14082" width="7.375" customWidth="1"/>
    <col min="14083" max="14083" width="16" customWidth="1"/>
    <col min="14084" max="14085" width="9" customWidth="1"/>
    <col min="14086" max="14086" width="15.125" customWidth="1"/>
    <col min="14087" max="14087" width="10.75" bestFit="1" customWidth="1"/>
    <col min="14088" max="14088" width="10.125" customWidth="1"/>
    <col min="14089" max="14089" width="13.125" customWidth="1"/>
    <col min="14090" max="14090" width="6.75" customWidth="1"/>
    <col min="14091" max="14091" width="15.375" customWidth="1"/>
    <col min="14092" max="14092" width="6.75" customWidth="1"/>
    <col min="14093" max="14093" width="15.375" customWidth="1"/>
    <col min="14094" max="14094" width="9.875" customWidth="1"/>
    <col min="14331" max="14331" width="4" bestFit="1" customWidth="1"/>
    <col min="14332" max="14332" width="27.875" customWidth="1"/>
    <col min="14333" max="14335" width="0" hidden="1" customWidth="1"/>
    <col min="14336" max="14336" width="6.875" customWidth="1"/>
    <col min="14337" max="14337" width="16.125" customWidth="1"/>
    <col min="14338" max="14338" width="7.375" customWidth="1"/>
    <col min="14339" max="14339" width="16" customWidth="1"/>
    <col min="14340" max="14341" width="9" customWidth="1"/>
    <col min="14342" max="14342" width="15.125" customWidth="1"/>
    <col min="14343" max="14343" width="10.75" bestFit="1" customWidth="1"/>
    <col min="14344" max="14344" width="10.125" customWidth="1"/>
    <col min="14345" max="14345" width="13.125" customWidth="1"/>
    <col min="14346" max="14346" width="6.75" customWidth="1"/>
    <col min="14347" max="14347" width="15.375" customWidth="1"/>
    <col min="14348" max="14348" width="6.75" customWidth="1"/>
    <col min="14349" max="14349" width="15.375" customWidth="1"/>
    <col min="14350" max="14350" width="9.875" customWidth="1"/>
    <col min="14587" max="14587" width="4" bestFit="1" customWidth="1"/>
    <col min="14588" max="14588" width="27.875" customWidth="1"/>
    <col min="14589" max="14591" width="0" hidden="1" customWidth="1"/>
    <col min="14592" max="14592" width="6.875" customWidth="1"/>
    <col min="14593" max="14593" width="16.125" customWidth="1"/>
    <col min="14594" max="14594" width="7.375" customWidth="1"/>
    <col min="14595" max="14595" width="16" customWidth="1"/>
    <col min="14596" max="14597" width="9" customWidth="1"/>
    <col min="14598" max="14598" width="15.125" customWidth="1"/>
    <col min="14599" max="14599" width="10.75" bestFit="1" customWidth="1"/>
    <col min="14600" max="14600" width="10.125" customWidth="1"/>
    <col min="14601" max="14601" width="13.125" customWidth="1"/>
    <col min="14602" max="14602" width="6.75" customWidth="1"/>
    <col min="14603" max="14603" width="15.375" customWidth="1"/>
    <col min="14604" max="14604" width="6.75" customWidth="1"/>
    <col min="14605" max="14605" width="15.375" customWidth="1"/>
    <col min="14606" max="14606" width="9.875" customWidth="1"/>
    <col min="14843" max="14843" width="4" bestFit="1" customWidth="1"/>
    <col min="14844" max="14844" width="27.875" customWidth="1"/>
    <col min="14845" max="14847" width="0" hidden="1" customWidth="1"/>
    <col min="14848" max="14848" width="6.875" customWidth="1"/>
    <col min="14849" max="14849" width="16.125" customWidth="1"/>
    <col min="14850" max="14850" width="7.375" customWidth="1"/>
    <col min="14851" max="14851" width="16" customWidth="1"/>
    <col min="14852" max="14853" width="9" customWidth="1"/>
    <col min="14854" max="14854" width="15.125" customWidth="1"/>
    <col min="14855" max="14855" width="10.75" bestFit="1" customWidth="1"/>
    <col min="14856" max="14856" width="10.125" customWidth="1"/>
    <col min="14857" max="14857" width="13.125" customWidth="1"/>
    <col min="14858" max="14858" width="6.75" customWidth="1"/>
    <col min="14859" max="14859" width="15.375" customWidth="1"/>
    <col min="14860" max="14860" width="6.75" customWidth="1"/>
    <col min="14861" max="14861" width="15.375" customWidth="1"/>
    <col min="14862" max="14862" width="9.875" customWidth="1"/>
    <col min="15099" max="15099" width="4" bestFit="1" customWidth="1"/>
    <col min="15100" max="15100" width="27.875" customWidth="1"/>
    <col min="15101" max="15103" width="0" hidden="1" customWidth="1"/>
    <col min="15104" max="15104" width="6.875" customWidth="1"/>
    <col min="15105" max="15105" width="16.125" customWidth="1"/>
    <col min="15106" max="15106" width="7.375" customWidth="1"/>
    <col min="15107" max="15107" width="16" customWidth="1"/>
    <col min="15108" max="15109" width="9" customWidth="1"/>
    <col min="15110" max="15110" width="15.125" customWidth="1"/>
    <col min="15111" max="15111" width="10.75" bestFit="1" customWidth="1"/>
    <col min="15112" max="15112" width="10.125" customWidth="1"/>
    <col min="15113" max="15113" width="13.125" customWidth="1"/>
    <col min="15114" max="15114" width="6.75" customWidth="1"/>
    <col min="15115" max="15115" width="15.375" customWidth="1"/>
    <col min="15116" max="15116" width="6.75" customWidth="1"/>
    <col min="15117" max="15117" width="15.375" customWidth="1"/>
    <col min="15118" max="15118" width="9.875" customWidth="1"/>
    <col min="15355" max="15355" width="4" bestFit="1" customWidth="1"/>
    <col min="15356" max="15356" width="27.875" customWidth="1"/>
    <col min="15357" max="15359" width="0" hidden="1" customWidth="1"/>
    <col min="15360" max="15360" width="6.875" customWidth="1"/>
    <col min="15361" max="15361" width="16.125" customWidth="1"/>
    <col min="15362" max="15362" width="7.375" customWidth="1"/>
    <col min="15363" max="15363" width="16" customWidth="1"/>
    <col min="15364" max="15365" width="9" customWidth="1"/>
    <col min="15366" max="15366" width="15.125" customWidth="1"/>
    <col min="15367" max="15367" width="10.75" bestFit="1" customWidth="1"/>
    <col min="15368" max="15368" width="10.125" customWidth="1"/>
    <col min="15369" max="15369" width="13.125" customWidth="1"/>
    <col min="15370" max="15370" width="6.75" customWidth="1"/>
    <col min="15371" max="15371" width="15.375" customWidth="1"/>
    <col min="15372" max="15372" width="6.75" customWidth="1"/>
    <col min="15373" max="15373" width="15.375" customWidth="1"/>
    <col min="15374" max="15374" width="9.875" customWidth="1"/>
    <col min="15611" max="15611" width="4" bestFit="1" customWidth="1"/>
    <col min="15612" max="15612" width="27.875" customWidth="1"/>
    <col min="15613" max="15615" width="0" hidden="1" customWidth="1"/>
    <col min="15616" max="15616" width="6.875" customWidth="1"/>
    <col min="15617" max="15617" width="16.125" customWidth="1"/>
    <col min="15618" max="15618" width="7.375" customWidth="1"/>
    <col min="15619" max="15619" width="16" customWidth="1"/>
    <col min="15620" max="15621" width="9" customWidth="1"/>
    <col min="15622" max="15622" width="15.125" customWidth="1"/>
    <col min="15623" max="15623" width="10.75" bestFit="1" customWidth="1"/>
    <col min="15624" max="15624" width="10.125" customWidth="1"/>
    <col min="15625" max="15625" width="13.125" customWidth="1"/>
    <col min="15626" max="15626" width="6.75" customWidth="1"/>
    <col min="15627" max="15627" width="15.375" customWidth="1"/>
    <col min="15628" max="15628" width="6.75" customWidth="1"/>
    <col min="15629" max="15629" width="15.375" customWidth="1"/>
    <col min="15630" max="15630" width="9.875" customWidth="1"/>
    <col min="15867" max="15867" width="4" bestFit="1" customWidth="1"/>
    <col min="15868" max="15868" width="27.875" customWidth="1"/>
    <col min="15869" max="15871" width="0" hidden="1" customWidth="1"/>
    <col min="15872" max="15872" width="6.875" customWidth="1"/>
    <col min="15873" max="15873" width="16.125" customWidth="1"/>
    <col min="15874" max="15874" width="7.375" customWidth="1"/>
    <col min="15875" max="15875" width="16" customWidth="1"/>
    <col min="15876" max="15877" width="9" customWidth="1"/>
    <col min="15878" max="15878" width="15.125" customWidth="1"/>
    <col min="15879" max="15879" width="10.75" bestFit="1" customWidth="1"/>
    <col min="15880" max="15880" width="10.125" customWidth="1"/>
    <col min="15881" max="15881" width="13.125" customWidth="1"/>
    <col min="15882" max="15882" width="6.75" customWidth="1"/>
    <col min="15883" max="15883" width="15.375" customWidth="1"/>
    <col min="15884" max="15884" width="6.75" customWidth="1"/>
    <col min="15885" max="15885" width="15.375" customWidth="1"/>
    <col min="15886" max="15886" width="9.875" customWidth="1"/>
    <col min="16123" max="16123" width="4" bestFit="1" customWidth="1"/>
    <col min="16124" max="16124" width="27.875" customWidth="1"/>
    <col min="16125" max="16127" width="0" hidden="1" customWidth="1"/>
    <col min="16128" max="16128" width="6.875" customWidth="1"/>
    <col min="16129" max="16129" width="16.125" customWidth="1"/>
    <col min="16130" max="16130" width="7.375" customWidth="1"/>
    <col min="16131" max="16131" width="16" customWidth="1"/>
    <col min="16132" max="16133" width="9" customWidth="1"/>
    <col min="16134" max="16134" width="15.125" customWidth="1"/>
    <col min="16135" max="16135" width="10.75" bestFit="1" customWidth="1"/>
    <col min="16136" max="16136" width="10.125" customWidth="1"/>
    <col min="16137" max="16137" width="13.125" customWidth="1"/>
    <col min="16138" max="16138" width="6.75" customWidth="1"/>
    <col min="16139" max="16139" width="15.375" customWidth="1"/>
    <col min="16140" max="16140" width="6.75" customWidth="1"/>
    <col min="16141" max="16141" width="15.375" customWidth="1"/>
    <col min="16142" max="16142" width="9.875" customWidth="1"/>
  </cols>
  <sheetData>
    <row r="1" spans="1:39" ht="15" thickBot="1"/>
    <row r="2" spans="1:39" ht="34.5" thickBot="1">
      <c r="B2" s="380" t="s">
        <v>397</v>
      </c>
      <c r="C2" s="381"/>
      <c r="D2" s="381"/>
      <c r="E2" s="381"/>
      <c r="F2" s="381"/>
      <c r="G2" s="381"/>
      <c r="H2" s="381"/>
      <c r="I2" s="381"/>
      <c r="J2" s="381"/>
      <c r="K2" s="381"/>
      <c r="L2" s="381"/>
      <c r="M2" s="381"/>
      <c r="N2" s="382"/>
    </row>
    <row r="3" spans="1:39" ht="27" customHeight="1">
      <c r="B3" s="377" t="s">
        <v>254</v>
      </c>
      <c r="C3" s="368" t="s">
        <v>257</v>
      </c>
      <c r="D3" s="283" t="s">
        <v>258</v>
      </c>
      <c r="E3" s="284"/>
      <c r="F3" s="284"/>
      <c r="G3" s="368" t="s">
        <v>380</v>
      </c>
      <c r="H3" s="368"/>
      <c r="I3" s="368"/>
      <c r="J3" s="368" t="s">
        <v>379</v>
      </c>
      <c r="K3" s="368"/>
      <c r="L3" s="368"/>
      <c r="M3" s="368"/>
      <c r="N3" s="369"/>
    </row>
    <row r="4" spans="1:39" ht="78.75">
      <c r="B4" s="378"/>
      <c r="C4" s="379"/>
      <c r="D4" s="285" t="s">
        <v>260</v>
      </c>
      <c r="E4" s="285" t="s">
        <v>261</v>
      </c>
      <c r="F4" s="285" t="s">
        <v>279</v>
      </c>
      <c r="G4" s="286" t="s">
        <v>280</v>
      </c>
      <c r="H4" s="286" t="s">
        <v>281</v>
      </c>
      <c r="I4" s="287" t="s">
        <v>282</v>
      </c>
      <c r="J4" s="288" t="s">
        <v>283</v>
      </c>
      <c r="K4" s="288" t="s">
        <v>284</v>
      </c>
      <c r="L4" s="286" t="s">
        <v>280</v>
      </c>
      <c r="M4" s="286" t="s">
        <v>281</v>
      </c>
      <c r="N4" s="289" t="s">
        <v>282</v>
      </c>
    </row>
    <row r="5" spans="1:39" s="261" customFormat="1" ht="27.75">
      <c r="A5" s="99"/>
      <c r="B5" s="277">
        <v>1</v>
      </c>
      <c r="C5" s="168" t="s">
        <v>57</v>
      </c>
      <c r="D5" s="155"/>
      <c r="E5" s="156"/>
      <c r="F5" s="156"/>
      <c r="G5" s="159">
        <v>2.7573576384959302</v>
      </c>
      <c r="H5" s="159">
        <v>1.6956717025994195</v>
      </c>
      <c r="I5" s="159">
        <v>3.5350552983928578E-2</v>
      </c>
      <c r="J5" s="157">
        <v>14579.854472000001</v>
      </c>
      <c r="K5" s="157">
        <v>12905.93779</v>
      </c>
      <c r="L5" s="159">
        <v>0.10663810740596438</v>
      </c>
      <c r="M5" s="159">
        <v>0.28253766246189277</v>
      </c>
      <c r="N5" s="161">
        <v>1.5076072021384191E-2</v>
      </c>
      <c r="O5" s="260"/>
      <c r="P5" s="99"/>
      <c r="Q5" s="99"/>
      <c r="R5" s="99"/>
      <c r="S5" s="99"/>
      <c r="T5" s="99"/>
      <c r="U5" s="99"/>
      <c r="V5" s="99"/>
      <c r="W5" s="99"/>
      <c r="X5" s="99"/>
      <c r="Y5" s="99"/>
      <c r="Z5" s="99"/>
      <c r="AA5" s="99"/>
      <c r="AB5" s="99"/>
      <c r="AC5" s="99"/>
      <c r="AD5" s="99"/>
      <c r="AE5" s="99"/>
      <c r="AF5" s="99"/>
      <c r="AG5" s="99"/>
      <c r="AH5" s="99"/>
      <c r="AI5" s="99"/>
      <c r="AJ5" s="99"/>
      <c r="AK5" s="99"/>
      <c r="AL5" s="99"/>
      <c r="AM5" s="99"/>
    </row>
    <row r="6" spans="1:39" s="99" customFormat="1" ht="20.25" customHeight="1">
      <c r="B6" s="278">
        <v>2</v>
      </c>
      <c r="C6" s="169" t="s">
        <v>60</v>
      </c>
      <c r="D6" s="5"/>
      <c r="E6" s="6"/>
      <c r="F6" s="6"/>
      <c r="G6" s="160">
        <v>2.2261206541780694</v>
      </c>
      <c r="H6" s="160">
        <v>0.67672581111679719</v>
      </c>
      <c r="I6" s="160">
        <v>0.44948967003043394</v>
      </c>
      <c r="J6" s="158">
        <v>20750.304854000002</v>
      </c>
      <c r="K6" s="158">
        <v>24968.864095000001</v>
      </c>
      <c r="L6" s="160">
        <v>0.59679897972991403</v>
      </c>
      <c r="M6" s="160">
        <v>0.46515298117677623</v>
      </c>
      <c r="N6" s="162">
        <v>0.39279236798271849</v>
      </c>
      <c r="O6" s="253"/>
    </row>
    <row r="7" spans="1:39" s="261" customFormat="1" ht="20.25" customHeight="1">
      <c r="A7" s="99"/>
      <c r="B7" s="277">
        <v>3</v>
      </c>
      <c r="C7" s="170" t="s">
        <v>93</v>
      </c>
      <c r="D7" s="155"/>
      <c r="E7" s="156"/>
      <c r="F7" s="156"/>
      <c r="G7" s="159">
        <v>2.029567368426807</v>
      </c>
      <c r="H7" s="159">
        <v>0.23418277264420631</v>
      </c>
      <c r="I7" s="159">
        <v>2.7371443498326767E-3</v>
      </c>
      <c r="J7" s="157">
        <v>138150.47597500001</v>
      </c>
      <c r="K7" s="157">
        <v>176331.343448</v>
      </c>
      <c r="L7" s="159">
        <v>0.47460926676026988</v>
      </c>
      <c r="M7" s="163">
        <v>1.912841771018215E-3</v>
      </c>
      <c r="N7" s="164">
        <v>0</v>
      </c>
      <c r="O7" s="253"/>
      <c r="P7" s="99"/>
      <c r="Q7" s="99"/>
      <c r="R7" s="99"/>
      <c r="S7" s="99"/>
      <c r="T7" s="99"/>
      <c r="U7" s="99"/>
      <c r="V7" s="99"/>
      <c r="W7" s="99"/>
      <c r="X7" s="99"/>
      <c r="Y7" s="99"/>
      <c r="Z7" s="99"/>
      <c r="AA7" s="99"/>
      <c r="AB7" s="99"/>
      <c r="AC7" s="99"/>
      <c r="AD7" s="99"/>
      <c r="AE7" s="99"/>
      <c r="AF7" s="99"/>
      <c r="AG7" s="99"/>
      <c r="AH7" s="99"/>
      <c r="AI7" s="99"/>
      <c r="AJ7" s="99"/>
      <c r="AK7" s="99"/>
      <c r="AL7" s="99"/>
      <c r="AM7" s="99"/>
    </row>
    <row r="8" spans="1:39" s="99" customFormat="1" ht="20.25" customHeight="1">
      <c r="B8" s="278">
        <v>4</v>
      </c>
      <c r="C8" s="169" t="s">
        <v>268</v>
      </c>
      <c r="D8" s="5"/>
      <c r="E8" s="6"/>
      <c r="F8" s="6"/>
      <c r="G8" s="160">
        <v>1.9733128564846649</v>
      </c>
      <c r="H8" s="160">
        <v>0.15851621903059118</v>
      </c>
      <c r="I8" s="160">
        <v>4.6643220622040592E-2</v>
      </c>
      <c r="J8" s="158">
        <v>17397</v>
      </c>
      <c r="K8" s="158">
        <v>17728</v>
      </c>
      <c r="L8" s="160">
        <v>8.4387178830258161E-2</v>
      </c>
      <c r="M8" s="160">
        <v>1.0067771379323853E-2</v>
      </c>
      <c r="N8" s="162">
        <v>4.7009049241979081E-4</v>
      </c>
      <c r="O8" s="253"/>
    </row>
    <row r="9" spans="1:39" s="261" customFormat="1" ht="20.25" customHeight="1">
      <c r="A9" s="99"/>
      <c r="B9" s="277">
        <v>5</v>
      </c>
      <c r="C9" s="168" t="s">
        <v>291</v>
      </c>
      <c r="D9" s="155"/>
      <c r="E9" s="156"/>
      <c r="F9" s="156"/>
      <c r="G9" s="159">
        <v>1.8968356081024338</v>
      </c>
      <c r="H9" s="159">
        <v>0.1003337024200735</v>
      </c>
      <c r="I9" s="159">
        <v>7.4215467389326162E-2</v>
      </c>
      <c r="J9" s="157">
        <v>32556.643080999998</v>
      </c>
      <c r="K9" s="157">
        <v>31060.701495000001</v>
      </c>
      <c r="L9" s="159">
        <v>0.33728839896881285</v>
      </c>
      <c r="M9" s="159">
        <v>9.5931531046462449E-3</v>
      </c>
      <c r="N9" s="161">
        <v>2.406810370184209E-4</v>
      </c>
      <c r="O9" s="253"/>
      <c r="P9" s="99"/>
      <c r="Q9" s="99"/>
      <c r="R9" s="99"/>
      <c r="S9" s="99"/>
      <c r="T9" s="99"/>
      <c r="U9" s="99"/>
      <c r="V9" s="99"/>
      <c r="W9" s="99"/>
      <c r="X9" s="99"/>
      <c r="Y9" s="99"/>
      <c r="Z9" s="99"/>
      <c r="AA9" s="99"/>
      <c r="AB9" s="99"/>
      <c r="AC9" s="99"/>
      <c r="AD9" s="99"/>
      <c r="AE9" s="99"/>
      <c r="AF9" s="99"/>
      <c r="AG9" s="99"/>
      <c r="AH9" s="99"/>
      <c r="AI9" s="99"/>
      <c r="AJ9" s="99"/>
      <c r="AK9" s="99"/>
      <c r="AL9" s="99"/>
      <c r="AM9" s="99"/>
    </row>
    <row r="10" spans="1:39" s="99" customFormat="1" ht="20.25" customHeight="1">
      <c r="B10" s="278">
        <v>6</v>
      </c>
      <c r="C10" s="169" t="s">
        <v>266</v>
      </c>
      <c r="D10" s="5">
        <v>0</v>
      </c>
      <c r="E10" s="6">
        <v>0</v>
      </c>
      <c r="F10" s="6">
        <v>0</v>
      </c>
      <c r="G10" s="160">
        <v>1.1491847560015955</v>
      </c>
      <c r="H10" s="160">
        <v>0.22699086161879894</v>
      </c>
      <c r="I10" s="160">
        <v>0.17696547722657383</v>
      </c>
      <c r="J10" s="158">
        <v>15922</v>
      </c>
      <c r="K10" s="158">
        <v>20158</v>
      </c>
      <c r="L10" s="160">
        <v>1.8078952956564486E-2</v>
      </c>
      <c r="M10" s="160">
        <v>0</v>
      </c>
      <c r="N10" s="162">
        <v>0</v>
      </c>
      <c r="O10" s="253"/>
    </row>
    <row r="11" spans="1:39" s="261" customFormat="1" ht="20.25" customHeight="1">
      <c r="A11" s="99"/>
      <c r="B11" s="277">
        <v>7</v>
      </c>
      <c r="C11" s="170" t="s">
        <v>248</v>
      </c>
      <c r="D11" s="155"/>
      <c r="E11" s="156"/>
      <c r="F11" s="156"/>
      <c r="G11" s="159">
        <v>1.0518472098825156</v>
      </c>
      <c r="H11" s="159">
        <v>0.82079178596110181</v>
      </c>
      <c r="I11" s="159">
        <v>7.5032086089446147E-4</v>
      </c>
      <c r="J11" s="157">
        <v>11788</v>
      </c>
      <c r="K11" s="157">
        <v>12487</v>
      </c>
      <c r="L11" s="159">
        <v>6.6606929724864067E-2</v>
      </c>
      <c r="M11" s="163">
        <v>0</v>
      </c>
      <c r="N11" s="164">
        <v>0</v>
      </c>
      <c r="O11" s="253"/>
      <c r="P11" s="99"/>
      <c r="Q11" s="99"/>
      <c r="R11" s="99"/>
      <c r="S11" s="99"/>
      <c r="T11" s="99"/>
      <c r="U11" s="99"/>
      <c r="V11" s="99"/>
      <c r="W11" s="99"/>
      <c r="X11" s="99"/>
      <c r="Y11" s="99"/>
      <c r="Z11" s="99"/>
      <c r="AA11" s="99"/>
      <c r="AB11" s="99"/>
      <c r="AC11" s="99"/>
      <c r="AD11" s="99"/>
      <c r="AE11" s="99"/>
      <c r="AF11" s="99"/>
      <c r="AG11" s="99"/>
      <c r="AH11" s="99"/>
      <c r="AI11" s="99"/>
      <c r="AJ11" s="99"/>
      <c r="AK11" s="99"/>
      <c r="AL11" s="99"/>
      <c r="AM11" s="99"/>
    </row>
    <row r="12" spans="1:39" s="99" customFormat="1" ht="20.25" customHeight="1">
      <c r="B12" s="278">
        <v>8</v>
      </c>
      <c r="C12" s="169" t="s">
        <v>220</v>
      </c>
      <c r="D12" s="5"/>
      <c r="E12" s="6"/>
      <c r="F12" s="6"/>
      <c r="G12" s="160">
        <v>0.86186965685689876</v>
      </c>
      <c r="H12" s="160">
        <v>1.0781244532147891</v>
      </c>
      <c r="I12" s="160">
        <v>4.542427328100735E-2</v>
      </c>
      <c r="J12" s="158">
        <v>37534.242939999996</v>
      </c>
      <c r="K12" s="158">
        <v>49539.911057999998</v>
      </c>
      <c r="L12" s="160">
        <v>0.18192949613182091</v>
      </c>
      <c r="M12" s="160">
        <v>5.2651470449204801E-3</v>
      </c>
      <c r="N12" s="162">
        <v>0</v>
      </c>
      <c r="O12" s="253"/>
    </row>
    <row r="13" spans="1:39" s="261" customFormat="1" ht="20.25" customHeight="1">
      <c r="A13" s="99"/>
      <c r="B13" s="277">
        <v>9</v>
      </c>
      <c r="C13" s="168" t="s">
        <v>38</v>
      </c>
      <c r="D13" s="155"/>
      <c r="E13" s="156"/>
      <c r="F13" s="156"/>
      <c r="G13" s="159">
        <v>0.262539672736184</v>
      </c>
      <c r="H13" s="159">
        <v>1.6227426365401143</v>
      </c>
      <c r="I13" s="159">
        <v>0.68743839185935085</v>
      </c>
      <c r="J13" s="157">
        <v>66502</v>
      </c>
      <c r="K13" s="157">
        <v>78290</v>
      </c>
      <c r="L13" s="159">
        <v>4.1570297245470129E-2</v>
      </c>
      <c r="M13" s="159">
        <v>0.38887807590713191</v>
      </c>
      <c r="N13" s="161">
        <v>3.8800685851985726E-2</v>
      </c>
      <c r="O13" s="253"/>
      <c r="P13" s="99"/>
      <c r="Q13" s="99"/>
      <c r="R13" s="99"/>
      <c r="S13" s="99"/>
      <c r="T13" s="99"/>
      <c r="U13" s="99"/>
      <c r="V13" s="99"/>
      <c r="W13" s="99"/>
      <c r="X13" s="99"/>
      <c r="Y13" s="99"/>
      <c r="Z13" s="99"/>
      <c r="AA13" s="99"/>
      <c r="AB13" s="99"/>
      <c r="AC13" s="99"/>
      <c r="AD13" s="99"/>
      <c r="AE13" s="99"/>
      <c r="AF13" s="99"/>
      <c r="AG13" s="99"/>
      <c r="AH13" s="99"/>
      <c r="AI13" s="99"/>
      <c r="AJ13" s="99"/>
      <c r="AK13" s="99"/>
      <c r="AL13" s="99"/>
      <c r="AM13" s="99"/>
    </row>
    <row r="14" spans="1:39" s="99" customFormat="1" ht="20.25" customHeight="1">
      <c r="B14" s="278">
        <v>10</v>
      </c>
      <c r="C14" s="171" t="s">
        <v>294</v>
      </c>
      <c r="D14" s="5"/>
      <c r="E14" s="6"/>
      <c r="F14" s="6"/>
      <c r="G14" s="160">
        <v>0.20435382076741979</v>
      </c>
      <c r="H14" s="160">
        <v>1.0260919563853426</v>
      </c>
      <c r="I14" s="160">
        <v>0.12340356231821629</v>
      </c>
      <c r="J14" s="158">
        <v>0</v>
      </c>
      <c r="K14" s="158">
        <v>20538.857803999999</v>
      </c>
      <c r="L14" s="160">
        <v>0.20557780301311609</v>
      </c>
      <c r="M14" s="165">
        <v>1.6343799465661672E-2</v>
      </c>
      <c r="N14" s="166">
        <v>0.12414269099594766</v>
      </c>
      <c r="O14" s="253"/>
    </row>
    <row r="15" spans="1:39" s="261" customFormat="1" ht="20.25" customHeight="1">
      <c r="A15" s="99"/>
      <c r="B15" s="277">
        <v>11</v>
      </c>
      <c r="C15" s="168" t="s">
        <v>22</v>
      </c>
      <c r="D15" s="155"/>
      <c r="E15" s="156"/>
      <c r="F15" s="156"/>
      <c r="G15" s="159">
        <v>0.15698074153836972</v>
      </c>
      <c r="H15" s="159">
        <v>1.1070531222696759E-3</v>
      </c>
      <c r="I15" s="159">
        <v>4.8737471034823336E-2</v>
      </c>
      <c r="J15" s="157">
        <v>591</v>
      </c>
      <c r="K15" s="157">
        <v>33215</v>
      </c>
      <c r="L15" s="159">
        <v>9.3691415022260846E-2</v>
      </c>
      <c r="M15" s="159">
        <v>0</v>
      </c>
      <c r="N15" s="161">
        <v>0</v>
      </c>
      <c r="O15" s="253"/>
      <c r="P15" s="99"/>
      <c r="Q15" s="99"/>
      <c r="R15" s="99"/>
      <c r="S15" s="99"/>
      <c r="T15" s="99"/>
      <c r="U15" s="99"/>
      <c r="V15" s="99"/>
      <c r="W15" s="99"/>
      <c r="X15" s="99"/>
      <c r="Y15" s="99"/>
      <c r="Z15" s="99"/>
      <c r="AA15" s="99"/>
      <c r="AB15" s="99"/>
      <c r="AC15" s="99"/>
      <c r="AD15" s="99"/>
      <c r="AE15" s="99"/>
      <c r="AF15" s="99"/>
      <c r="AG15" s="99"/>
      <c r="AH15" s="99"/>
      <c r="AI15" s="99"/>
      <c r="AJ15" s="99"/>
      <c r="AK15" s="99"/>
      <c r="AL15" s="99"/>
      <c r="AM15" s="99"/>
    </row>
    <row r="16" spans="1:39" s="99" customFormat="1" ht="20.25" customHeight="1">
      <c r="B16" s="278">
        <v>12</v>
      </c>
      <c r="C16" s="169" t="s">
        <v>387</v>
      </c>
      <c r="D16" s="5">
        <v>28946</v>
      </c>
      <c r="E16" s="6">
        <v>21390</v>
      </c>
      <c r="F16" s="6">
        <v>25168</v>
      </c>
      <c r="G16" s="160">
        <v>0.15116866394196596</v>
      </c>
      <c r="H16" s="160">
        <v>1.4050868267907513</v>
      </c>
      <c r="I16" s="160">
        <v>1.0464735035978951</v>
      </c>
      <c r="J16" s="158">
        <v>995613</v>
      </c>
      <c r="K16" s="158">
        <v>862867</v>
      </c>
      <c r="L16" s="160">
        <v>2.5765041450182564E-2</v>
      </c>
      <c r="M16" s="160">
        <v>0.10449115835615254</v>
      </c>
      <c r="N16" s="162">
        <v>9.0857759438664989E-2</v>
      </c>
      <c r="O16" s="253"/>
    </row>
    <row r="17" spans="1:39" s="261" customFormat="1" ht="20.25" customHeight="1">
      <c r="A17" s="99"/>
      <c r="B17" s="277">
        <v>13</v>
      </c>
      <c r="C17" s="168" t="s">
        <v>63</v>
      </c>
      <c r="D17" s="155"/>
      <c r="E17" s="156"/>
      <c r="F17" s="156"/>
      <c r="G17" s="159">
        <v>0.14672200295190552</v>
      </c>
      <c r="H17" s="159">
        <v>5.2525679178266298</v>
      </c>
      <c r="I17" s="159">
        <v>5.6920898531246999</v>
      </c>
      <c r="J17" s="157">
        <v>0</v>
      </c>
      <c r="K17" s="157">
        <v>0</v>
      </c>
      <c r="L17" s="159">
        <v>0</v>
      </c>
      <c r="M17" s="159">
        <v>0.10856751920850437</v>
      </c>
      <c r="N17" s="161">
        <v>0.2013472266077255</v>
      </c>
      <c r="O17" s="253"/>
      <c r="P17" s="99"/>
      <c r="Q17" s="99"/>
      <c r="R17" s="99"/>
      <c r="S17" s="99"/>
      <c r="T17" s="99"/>
      <c r="U17" s="99"/>
      <c r="V17" s="99"/>
      <c r="W17" s="99"/>
      <c r="X17" s="99"/>
      <c r="Y17" s="99"/>
      <c r="Z17" s="99"/>
      <c r="AA17" s="99"/>
      <c r="AB17" s="99"/>
      <c r="AC17" s="99"/>
      <c r="AD17" s="99"/>
      <c r="AE17" s="99"/>
      <c r="AF17" s="99"/>
      <c r="AG17" s="99"/>
      <c r="AH17" s="99"/>
      <c r="AI17" s="99"/>
      <c r="AJ17" s="99"/>
      <c r="AK17" s="99"/>
      <c r="AL17" s="99"/>
      <c r="AM17" s="99"/>
    </row>
    <row r="18" spans="1:39" s="99" customFormat="1" ht="20.25" customHeight="1">
      <c r="B18" s="278">
        <v>14</v>
      </c>
      <c r="C18" s="171" t="s">
        <v>245</v>
      </c>
      <c r="D18" s="5"/>
      <c r="E18" s="6"/>
      <c r="F18" s="6"/>
      <c r="G18" s="160">
        <v>0.13166554049313878</v>
      </c>
      <c r="H18" s="160">
        <v>1.1808023217284995</v>
      </c>
      <c r="I18" s="160">
        <v>1.1606128814798733</v>
      </c>
      <c r="J18" s="158">
        <v>4224</v>
      </c>
      <c r="K18" s="158">
        <v>9144</v>
      </c>
      <c r="L18" s="160">
        <v>0.17329958374847551</v>
      </c>
      <c r="M18" s="165">
        <v>1.3270769167166215E-2</v>
      </c>
      <c r="N18" s="166">
        <v>1.2130351199950389</v>
      </c>
      <c r="O18" s="253"/>
    </row>
    <row r="19" spans="1:39" s="261" customFormat="1" ht="20.25" customHeight="1">
      <c r="A19" s="99"/>
      <c r="B19" s="277">
        <v>15</v>
      </c>
      <c r="C19" s="168" t="s">
        <v>45</v>
      </c>
      <c r="D19" s="155"/>
      <c r="E19" s="156"/>
      <c r="F19" s="156"/>
      <c r="G19" s="159">
        <v>9.5372889556433235E-2</v>
      </c>
      <c r="H19" s="159">
        <v>0.13393589548837917</v>
      </c>
      <c r="I19" s="159">
        <v>0.93346498556888957</v>
      </c>
      <c r="J19" s="157">
        <v>591</v>
      </c>
      <c r="K19" s="157">
        <v>3876</v>
      </c>
      <c r="L19" s="159">
        <v>3.4955450602182914E-2</v>
      </c>
      <c r="M19" s="159">
        <v>4.8090996529084597E-4</v>
      </c>
      <c r="N19" s="161">
        <v>0.13519842763350479</v>
      </c>
      <c r="O19" s="253"/>
      <c r="P19" s="99"/>
      <c r="Q19" s="99"/>
      <c r="R19" s="99"/>
      <c r="S19" s="99"/>
      <c r="T19" s="99"/>
      <c r="U19" s="99"/>
      <c r="V19" s="99"/>
      <c r="W19" s="99"/>
      <c r="X19" s="99"/>
      <c r="Y19" s="99"/>
      <c r="Z19" s="99"/>
      <c r="AA19" s="99"/>
      <c r="AB19" s="99"/>
      <c r="AC19" s="99"/>
      <c r="AD19" s="99"/>
      <c r="AE19" s="99"/>
      <c r="AF19" s="99"/>
      <c r="AG19" s="99"/>
      <c r="AH19" s="99"/>
      <c r="AI19" s="99"/>
      <c r="AJ19" s="99"/>
      <c r="AK19" s="99"/>
      <c r="AL19" s="99"/>
      <c r="AM19" s="99"/>
    </row>
    <row r="20" spans="1:39" s="99" customFormat="1" ht="20.25" customHeight="1">
      <c r="B20" s="278">
        <v>16</v>
      </c>
      <c r="C20" s="169" t="s">
        <v>29</v>
      </c>
      <c r="D20" s="5"/>
      <c r="E20" s="6"/>
      <c r="F20" s="6"/>
      <c r="G20" s="160">
        <v>9.1293564541225947E-2</v>
      </c>
      <c r="H20" s="160">
        <v>0.96701454806023568</v>
      </c>
      <c r="I20" s="160">
        <v>1.4569460533019278</v>
      </c>
      <c r="J20" s="158">
        <v>47095</v>
      </c>
      <c r="K20" s="158">
        <v>61977</v>
      </c>
      <c r="L20" s="160">
        <v>3.8705306250880353E-2</v>
      </c>
      <c r="M20" s="160">
        <v>2.1934701865978692E-2</v>
      </c>
      <c r="N20" s="162">
        <v>7.4047920883096474E-2</v>
      </c>
      <c r="O20" s="253"/>
    </row>
    <row r="21" spans="1:39" s="261" customFormat="1" ht="20.25" customHeight="1">
      <c r="A21" s="99"/>
      <c r="B21" s="277">
        <v>17</v>
      </c>
      <c r="C21" s="168" t="s">
        <v>31</v>
      </c>
      <c r="D21" s="155">
        <v>3010.0915890000001</v>
      </c>
      <c r="E21" s="156">
        <v>3010.0915890000001</v>
      </c>
      <c r="F21" s="156">
        <v>3010.0915890000001</v>
      </c>
      <c r="G21" s="159">
        <v>8.5013465103143449E-2</v>
      </c>
      <c r="H21" s="159">
        <v>0.34727063187172796</v>
      </c>
      <c r="I21" s="159">
        <v>0.86880049785883573</v>
      </c>
      <c r="J21" s="157">
        <v>811.59486000000004</v>
      </c>
      <c r="K21" s="157">
        <v>23331.786683999999</v>
      </c>
      <c r="L21" s="159">
        <v>6.1570563491849827E-2</v>
      </c>
      <c r="M21" s="159">
        <v>8.9114778573658043E-2</v>
      </c>
      <c r="N21" s="161">
        <v>9.2448012059923756E-2</v>
      </c>
      <c r="O21" s="253"/>
      <c r="P21" s="99"/>
      <c r="Q21" s="99"/>
      <c r="R21" s="99"/>
      <c r="S21" s="99"/>
      <c r="T21" s="99"/>
      <c r="U21" s="99"/>
      <c r="V21" s="99"/>
      <c r="W21" s="99"/>
      <c r="X21" s="99"/>
      <c r="Y21" s="99"/>
      <c r="Z21" s="99"/>
      <c r="AA21" s="99"/>
      <c r="AB21" s="99"/>
      <c r="AC21" s="99"/>
      <c r="AD21" s="99"/>
      <c r="AE21" s="99"/>
      <c r="AF21" s="99"/>
      <c r="AG21" s="99"/>
      <c r="AH21" s="99"/>
      <c r="AI21" s="99"/>
      <c r="AJ21" s="99"/>
      <c r="AK21" s="99"/>
      <c r="AL21" s="99"/>
      <c r="AM21" s="99"/>
    </row>
    <row r="22" spans="1:39" s="99" customFormat="1" ht="27.75">
      <c r="B22" s="278">
        <v>18</v>
      </c>
      <c r="C22" s="169" t="s">
        <v>55</v>
      </c>
      <c r="D22" s="5"/>
      <c r="E22" s="6"/>
      <c r="F22" s="6"/>
      <c r="G22" s="160">
        <v>4.9298994971858988E-2</v>
      </c>
      <c r="H22" s="160">
        <v>1.3044700396767195</v>
      </c>
      <c r="I22" s="160">
        <v>1.1187329977413221</v>
      </c>
      <c r="J22" s="158">
        <v>591</v>
      </c>
      <c r="K22" s="158">
        <v>67984</v>
      </c>
      <c r="L22" s="160">
        <v>4.603263362781345E-2</v>
      </c>
      <c r="M22" s="160">
        <v>7.8486086787312712E-2</v>
      </c>
      <c r="N22" s="162">
        <v>8.4122721670882791E-2</v>
      </c>
      <c r="O22" s="253"/>
    </row>
    <row r="23" spans="1:39" s="261" customFormat="1" ht="20.25" customHeight="1">
      <c r="A23" s="99"/>
      <c r="B23" s="277">
        <v>19</v>
      </c>
      <c r="C23" s="168" t="s">
        <v>47</v>
      </c>
      <c r="D23" s="155"/>
      <c r="E23" s="156"/>
      <c r="F23" s="156"/>
      <c r="G23" s="159">
        <v>3.5726279127001395E-2</v>
      </c>
      <c r="H23" s="159">
        <v>2.4257491074199174E-2</v>
      </c>
      <c r="I23" s="159">
        <v>0.47084000613481614</v>
      </c>
      <c r="J23" s="157">
        <v>9454</v>
      </c>
      <c r="K23" s="157">
        <v>15363</v>
      </c>
      <c r="L23" s="159">
        <v>1.8374613868073337E-2</v>
      </c>
      <c r="M23" s="159">
        <v>0</v>
      </c>
      <c r="N23" s="161">
        <v>3.8562323400289825E-2</v>
      </c>
      <c r="O23" s="253"/>
      <c r="P23" s="99"/>
      <c r="Q23" s="99"/>
      <c r="R23" s="99"/>
      <c r="S23" s="99"/>
      <c r="T23" s="99"/>
      <c r="U23" s="99"/>
      <c r="V23" s="99"/>
      <c r="W23" s="99"/>
      <c r="X23" s="99"/>
      <c r="Y23" s="99"/>
      <c r="Z23" s="99"/>
      <c r="AA23" s="99"/>
      <c r="AB23" s="99"/>
      <c r="AC23" s="99"/>
      <c r="AD23" s="99"/>
      <c r="AE23" s="99"/>
      <c r="AF23" s="99"/>
      <c r="AG23" s="99"/>
      <c r="AH23" s="99"/>
      <c r="AI23" s="99"/>
      <c r="AJ23" s="99"/>
      <c r="AK23" s="99"/>
      <c r="AL23" s="99"/>
      <c r="AM23" s="99"/>
    </row>
    <row r="24" spans="1:39" s="99" customFormat="1" ht="27.75">
      <c r="B24" s="278">
        <v>20</v>
      </c>
      <c r="C24" s="169" t="s">
        <v>49</v>
      </c>
      <c r="D24" s="5"/>
      <c r="E24" s="6"/>
      <c r="F24" s="6"/>
      <c r="G24" s="160">
        <v>3.3300708906235051E-2</v>
      </c>
      <c r="H24" s="160">
        <v>0.42119451545433417</v>
      </c>
      <c r="I24" s="160">
        <v>1.2308375825347568</v>
      </c>
      <c r="J24" s="158">
        <v>4966</v>
      </c>
      <c r="K24" s="158">
        <v>12348</v>
      </c>
      <c r="L24" s="160">
        <v>2.126110380003178E-2</v>
      </c>
      <c r="M24" s="160">
        <v>3.9556839527501948E-2</v>
      </c>
      <c r="N24" s="162">
        <v>4.7453538642077429E-2</v>
      </c>
      <c r="O24" s="253"/>
    </row>
    <row r="25" spans="1:39" s="261" customFormat="1" ht="20.25" customHeight="1">
      <c r="A25" s="99"/>
      <c r="B25" s="277">
        <v>21</v>
      </c>
      <c r="C25" s="168" t="s">
        <v>53</v>
      </c>
      <c r="D25" s="155"/>
      <c r="E25" s="156"/>
      <c r="F25" s="156"/>
      <c r="G25" s="159">
        <v>1.6165869074947135E-2</v>
      </c>
      <c r="H25" s="159">
        <v>1.9035042249812818E-2</v>
      </c>
      <c r="I25" s="159">
        <v>0.99178864397436217</v>
      </c>
      <c r="J25" s="157">
        <v>5330</v>
      </c>
      <c r="K25" s="157">
        <v>6965</v>
      </c>
      <c r="L25" s="159">
        <v>7.0812527463481375E-3</v>
      </c>
      <c r="M25" s="159">
        <v>0</v>
      </c>
      <c r="N25" s="161">
        <v>4.2181636511243702E-3</v>
      </c>
      <c r="O25" s="253"/>
      <c r="P25" s="99"/>
      <c r="Q25" s="99"/>
      <c r="R25" s="99"/>
      <c r="S25" s="99"/>
      <c r="T25" s="99"/>
      <c r="U25" s="99"/>
      <c r="V25" s="99"/>
      <c r="W25" s="99"/>
      <c r="X25" s="99"/>
      <c r="Y25" s="99"/>
      <c r="Z25" s="99"/>
      <c r="AA25" s="99"/>
      <c r="AB25" s="99"/>
      <c r="AC25" s="99"/>
      <c r="AD25" s="99"/>
      <c r="AE25" s="99"/>
      <c r="AF25" s="99"/>
      <c r="AG25" s="99"/>
      <c r="AH25" s="99"/>
      <c r="AI25" s="99"/>
      <c r="AJ25" s="99"/>
      <c r="AK25" s="99"/>
      <c r="AL25" s="99"/>
      <c r="AM25" s="99"/>
    </row>
    <row r="26" spans="1:39" s="99" customFormat="1" ht="22.5" customHeight="1">
      <c r="B26" s="278">
        <v>22</v>
      </c>
      <c r="C26" s="169" t="s">
        <v>26</v>
      </c>
      <c r="D26" s="5"/>
      <c r="E26" s="6"/>
      <c r="F26" s="6"/>
      <c r="G26" s="160">
        <v>8.9096659910852631E-3</v>
      </c>
      <c r="H26" s="160">
        <v>0.14991298217786883</v>
      </c>
      <c r="I26" s="160">
        <v>0.87435360811872609</v>
      </c>
      <c r="J26" s="158">
        <v>1566</v>
      </c>
      <c r="K26" s="158">
        <v>10995</v>
      </c>
      <c r="L26" s="160">
        <v>9.8885737462881818E-3</v>
      </c>
      <c r="M26" s="160">
        <v>5.5485183877733244E-3</v>
      </c>
      <c r="N26" s="162">
        <v>4.6736715326951429E-2</v>
      </c>
      <c r="O26" s="253"/>
    </row>
    <row r="27" spans="1:39" s="261" customFormat="1" ht="20.25" customHeight="1">
      <c r="A27" s="99"/>
      <c r="B27" s="277">
        <v>23</v>
      </c>
      <c r="C27" s="168" t="s">
        <v>18</v>
      </c>
      <c r="D27" s="155"/>
      <c r="E27" s="156"/>
      <c r="F27" s="156"/>
      <c r="G27" s="159">
        <v>2.6605158947263273E-3</v>
      </c>
      <c r="H27" s="159">
        <v>1.6512872376790573</v>
      </c>
      <c r="I27" s="159">
        <v>1.5836026025378671</v>
      </c>
      <c r="J27" s="157">
        <v>3023</v>
      </c>
      <c r="K27" s="157">
        <v>2700</v>
      </c>
      <c r="L27" s="159">
        <v>0</v>
      </c>
      <c r="M27" s="159">
        <v>5.656570778786664E-2</v>
      </c>
      <c r="N27" s="161">
        <v>8.7737907673801269E-2</v>
      </c>
      <c r="O27" s="253"/>
      <c r="P27" s="99"/>
      <c r="Q27" s="99"/>
      <c r="R27" s="99"/>
      <c r="S27" s="99"/>
      <c r="T27" s="99"/>
      <c r="U27" s="99"/>
      <c r="V27" s="99"/>
      <c r="W27" s="99"/>
      <c r="X27" s="99"/>
      <c r="Y27" s="99"/>
      <c r="Z27" s="99"/>
      <c r="AA27" s="99"/>
      <c r="AB27" s="99"/>
      <c r="AC27" s="99"/>
      <c r="AD27" s="99"/>
      <c r="AE27" s="99"/>
      <c r="AF27" s="99"/>
      <c r="AG27" s="99"/>
      <c r="AH27" s="99"/>
      <c r="AI27" s="99"/>
      <c r="AJ27" s="99"/>
      <c r="AK27" s="99"/>
      <c r="AL27" s="99"/>
      <c r="AM27" s="99"/>
    </row>
    <row r="28" spans="1:39" s="99" customFormat="1" ht="20.25" customHeight="1">
      <c r="B28" s="278">
        <v>24</v>
      </c>
      <c r="C28" s="169" t="s">
        <v>222</v>
      </c>
      <c r="D28" s="5"/>
      <c r="E28" s="6"/>
      <c r="F28" s="6"/>
      <c r="G28" s="160">
        <v>1.9230931510946674E-3</v>
      </c>
      <c r="H28" s="160">
        <v>2.3426331839964627</v>
      </c>
      <c r="I28" s="160">
        <v>1.1266582569851291</v>
      </c>
      <c r="J28" s="158">
        <v>0</v>
      </c>
      <c r="K28" s="158">
        <v>2204</v>
      </c>
      <c r="L28" s="160">
        <v>7.0019218459255628E-4</v>
      </c>
      <c r="M28" s="160">
        <v>6.7903732900164826E-2</v>
      </c>
      <c r="N28" s="162">
        <v>8.9395134998502754E-2</v>
      </c>
      <c r="O28" s="253"/>
    </row>
    <row r="29" spans="1:39" s="261" customFormat="1" ht="20.25" customHeight="1">
      <c r="A29" s="99"/>
      <c r="B29" s="277">
        <v>25</v>
      </c>
      <c r="C29" s="172" t="s">
        <v>215</v>
      </c>
      <c r="D29" s="155">
        <v>0</v>
      </c>
      <c r="E29" s="156">
        <v>0</v>
      </c>
      <c r="F29" s="156">
        <v>0</v>
      </c>
      <c r="G29" s="159">
        <v>1.5040707403967766E-3</v>
      </c>
      <c r="H29" s="159">
        <v>1.1389626225309322</v>
      </c>
      <c r="I29" s="159">
        <v>1.5409140347730126</v>
      </c>
      <c r="J29" s="157">
        <v>1259</v>
      </c>
      <c r="K29" s="157">
        <v>1125</v>
      </c>
      <c r="L29" s="159">
        <v>0</v>
      </c>
      <c r="M29" s="159">
        <v>3.2197414806110457E-2</v>
      </c>
      <c r="N29" s="161">
        <v>5.8585531639423857E-2</v>
      </c>
      <c r="O29" s="253"/>
      <c r="P29" s="99"/>
      <c r="Q29" s="99"/>
      <c r="R29" s="99"/>
      <c r="S29" s="99"/>
      <c r="T29" s="99"/>
      <c r="U29" s="99"/>
      <c r="V29" s="99"/>
      <c r="W29" s="99"/>
      <c r="X29" s="99"/>
      <c r="Y29" s="99"/>
      <c r="Z29" s="99"/>
      <c r="AA29" s="99"/>
      <c r="AB29" s="99"/>
      <c r="AC29" s="99"/>
      <c r="AD29" s="99"/>
      <c r="AE29" s="99"/>
      <c r="AF29" s="99"/>
      <c r="AG29" s="99"/>
      <c r="AH29" s="99"/>
      <c r="AI29" s="99"/>
      <c r="AJ29" s="99"/>
      <c r="AK29" s="99"/>
      <c r="AL29" s="99"/>
      <c r="AM29" s="99"/>
    </row>
    <row r="30" spans="1:39" s="99" customFormat="1" ht="20.25" customHeight="1">
      <c r="B30" s="278">
        <v>26</v>
      </c>
      <c r="C30" s="173" t="s">
        <v>51</v>
      </c>
      <c r="D30" s="5"/>
      <c r="E30" s="6"/>
      <c r="F30" s="6"/>
      <c r="G30" s="160">
        <v>1.3709225987961267E-3</v>
      </c>
      <c r="H30" s="160">
        <v>0.22917447675364452</v>
      </c>
      <c r="I30" s="160">
        <v>1.6900981064812524</v>
      </c>
      <c r="J30" s="158">
        <v>0</v>
      </c>
      <c r="K30" s="158">
        <v>751</v>
      </c>
      <c r="L30" s="160">
        <v>2.3701678936330229E-3</v>
      </c>
      <c r="M30" s="160">
        <v>8.4440558371599601E-3</v>
      </c>
      <c r="N30" s="162">
        <v>0.26849162626034107</v>
      </c>
      <c r="O30" s="253"/>
    </row>
    <row r="31" spans="1:39" s="261" customFormat="1" ht="20.25" customHeight="1">
      <c r="A31" s="99"/>
      <c r="B31" s="277">
        <v>27</v>
      </c>
      <c r="C31" s="172" t="s">
        <v>43</v>
      </c>
      <c r="D31" s="155"/>
      <c r="E31" s="156"/>
      <c r="F31" s="156"/>
      <c r="G31" s="159">
        <v>0</v>
      </c>
      <c r="H31" s="159">
        <v>4.7434612230019137E-2</v>
      </c>
      <c r="I31" s="159">
        <v>0.16326437619611775</v>
      </c>
      <c r="J31" s="157">
        <v>0</v>
      </c>
      <c r="K31" s="157">
        <v>0</v>
      </c>
      <c r="L31" s="159">
        <v>0</v>
      </c>
      <c r="M31" s="159">
        <v>0</v>
      </c>
      <c r="N31" s="161">
        <v>0</v>
      </c>
      <c r="O31" s="253"/>
      <c r="P31" s="99"/>
      <c r="Q31" s="99"/>
      <c r="R31" s="99"/>
      <c r="S31" s="99"/>
      <c r="T31" s="99"/>
      <c r="U31" s="99"/>
      <c r="V31" s="99"/>
      <c r="W31" s="99"/>
      <c r="X31" s="99"/>
      <c r="Y31" s="99"/>
      <c r="Z31" s="99"/>
      <c r="AA31" s="99"/>
      <c r="AB31" s="99"/>
      <c r="AC31" s="99"/>
      <c r="AD31" s="99"/>
      <c r="AE31" s="99"/>
      <c r="AF31" s="99"/>
      <c r="AG31" s="99"/>
      <c r="AH31" s="99"/>
      <c r="AI31" s="99"/>
      <c r="AJ31" s="99"/>
      <c r="AK31" s="99"/>
      <c r="AL31" s="99"/>
      <c r="AM31" s="99"/>
    </row>
    <row r="32" spans="1:39" s="99" customFormat="1" ht="20.25" customHeight="1">
      <c r="B32" s="278">
        <v>28</v>
      </c>
      <c r="C32" s="175" t="s">
        <v>292</v>
      </c>
      <c r="D32" s="5"/>
      <c r="E32" s="6"/>
      <c r="F32" s="6"/>
      <c r="G32" s="160">
        <v>0</v>
      </c>
      <c r="H32" s="160">
        <v>0.6124948958758677</v>
      </c>
      <c r="I32" s="160">
        <v>0</v>
      </c>
      <c r="J32" s="158">
        <v>0</v>
      </c>
      <c r="K32" s="158">
        <v>0</v>
      </c>
      <c r="L32" s="160">
        <v>0</v>
      </c>
      <c r="M32" s="165">
        <v>0</v>
      </c>
      <c r="N32" s="166">
        <v>0</v>
      </c>
      <c r="O32" s="253"/>
    </row>
    <row r="33" spans="1:39" s="264" customFormat="1" ht="20.25" customHeight="1">
      <c r="A33" s="268"/>
      <c r="B33" s="372" t="s">
        <v>269</v>
      </c>
      <c r="C33" s="373"/>
      <c r="D33" s="178">
        <v>31956.091589</v>
      </c>
      <c r="E33" s="178">
        <v>24400.091589</v>
      </c>
      <c r="F33" s="178">
        <v>28178.091589</v>
      </c>
      <c r="G33" s="177">
        <v>0.17144195560549269</v>
      </c>
      <c r="H33" s="177">
        <v>1.3813576353681654</v>
      </c>
      <c r="I33" s="177">
        <v>1.0859625746313195</v>
      </c>
      <c r="J33" s="178">
        <v>1430295</v>
      </c>
      <c r="K33" s="178">
        <v>1558854.4023739998</v>
      </c>
      <c r="L33" s="177">
        <v>3.3249092409945349E-2</v>
      </c>
      <c r="M33" s="177">
        <v>8.959593521939313E-2</v>
      </c>
      <c r="N33" s="189">
        <v>8.4165223506062828E-2</v>
      </c>
      <c r="O33" s="267"/>
      <c r="P33" s="268"/>
      <c r="Q33" s="268"/>
      <c r="R33" s="268"/>
      <c r="S33" s="268"/>
      <c r="T33" s="268"/>
      <c r="U33" s="268"/>
      <c r="V33" s="268"/>
      <c r="W33" s="268"/>
      <c r="X33" s="268"/>
      <c r="Y33" s="268"/>
      <c r="Z33" s="268"/>
      <c r="AA33" s="268"/>
      <c r="AB33" s="268"/>
      <c r="AC33" s="268"/>
      <c r="AD33" s="268"/>
      <c r="AE33" s="268"/>
      <c r="AF33" s="268"/>
      <c r="AG33" s="268"/>
      <c r="AH33" s="268"/>
      <c r="AI33" s="268"/>
      <c r="AJ33" s="268"/>
      <c r="AK33" s="268"/>
      <c r="AL33" s="268"/>
      <c r="AM33" s="268"/>
    </row>
    <row r="34" spans="1:39" s="261" customFormat="1" ht="20.25" customHeight="1">
      <c r="A34" s="99"/>
      <c r="B34" s="277">
        <v>29</v>
      </c>
      <c r="C34" s="170" t="s">
        <v>225</v>
      </c>
      <c r="D34" s="155"/>
      <c r="E34" s="156"/>
      <c r="F34" s="156"/>
      <c r="G34" s="159">
        <v>7.1256864813300167</v>
      </c>
      <c r="H34" s="159">
        <v>1.1822315356865147</v>
      </c>
      <c r="I34" s="159">
        <v>0.44272694594924644</v>
      </c>
      <c r="J34" s="157">
        <v>5445.0848939999996</v>
      </c>
      <c r="K34" s="157">
        <v>5233.3265430000001</v>
      </c>
      <c r="L34" s="159">
        <v>0.12467971849801156</v>
      </c>
      <c r="M34" s="163">
        <v>1.9142671887954061E-3</v>
      </c>
      <c r="N34" s="164">
        <v>0.16770606611763306</v>
      </c>
      <c r="O34" s="253"/>
      <c r="P34" s="99"/>
      <c r="Q34" s="99"/>
      <c r="R34" s="99"/>
      <c r="S34" s="99"/>
      <c r="T34" s="99"/>
      <c r="U34" s="99"/>
      <c r="V34" s="99"/>
      <c r="W34" s="99"/>
      <c r="X34" s="99"/>
      <c r="Y34" s="99"/>
      <c r="Z34" s="99"/>
      <c r="AA34" s="99"/>
      <c r="AB34" s="99"/>
      <c r="AC34" s="99"/>
      <c r="AD34" s="99"/>
      <c r="AE34" s="99"/>
      <c r="AF34" s="99"/>
      <c r="AG34" s="99"/>
      <c r="AH34" s="99"/>
      <c r="AI34" s="99"/>
      <c r="AJ34" s="99"/>
      <c r="AK34" s="99"/>
      <c r="AL34" s="99"/>
      <c r="AM34" s="99"/>
    </row>
    <row r="35" spans="1:39" s="99" customFormat="1" ht="20.25" customHeight="1">
      <c r="B35" s="278">
        <v>30</v>
      </c>
      <c r="C35" s="171" t="s">
        <v>236</v>
      </c>
      <c r="D35" s="5"/>
      <c r="E35" s="6"/>
      <c r="F35" s="6"/>
      <c r="G35" s="160">
        <v>4.5928795774836528</v>
      </c>
      <c r="H35" s="160">
        <v>1.1901286446137775</v>
      </c>
      <c r="I35" s="160">
        <v>6.2839272044849528E-2</v>
      </c>
      <c r="J35" s="158">
        <v>9271.0292480000007</v>
      </c>
      <c r="K35" s="158">
        <v>9644.7923350000001</v>
      </c>
      <c r="L35" s="160">
        <v>0.55977029804538259</v>
      </c>
      <c r="M35" s="165">
        <v>6.1734522227182557E-2</v>
      </c>
      <c r="N35" s="166">
        <v>0</v>
      </c>
      <c r="O35" s="253"/>
    </row>
    <row r="36" spans="1:39" s="261" customFormat="1" ht="20.25" customHeight="1">
      <c r="A36" s="99"/>
      <c r="B36" s="277">
        <v>31</v>
      </c>
      <c r="C36" s="168" t="s">
        <v>154</v>
      </c>
      <c r="D36" s="155"/>
      <c r="E36" s="156"/>
      <c r="F36" s="156"/>
      <c r="G36" s="159">
        <v>2.250484133976709</v>
      </c>
      <c r="H36" s="159">
        <v>0.36848655006698183</v>
      </c>
      <c r="I36" s="159">
        <v>0.10178859745047418</v>
      </c>
      <c r="J36" s="157">
        <v>18224.702046999999</v>
      </c>
      <c r="K36" s="157">
        <v>18170.075914000001</v>
      </c>
      <c r="L36" s="159">
        <v>0.19800478665342078</v>
      </c>
      <c r="M36" s="159">
        <v>0.18560050019242896</v>
      </c>
      <c r="N36" s="161">
        <v>1.0013054383568185E-2</v>
      </c>
      <c r="O36" s="253"/>
      <c r="P36" s="99"/>
      <c r="Q36" s="99"/>
      <c r="R36" s="99"/>
      <c r="S36" s="99"/>
      <c r="T36" s="99"/>
      <c r="U36" s="99"/>
      <c r="V36" s="99"/>
      <c r="W36" s="99"/>
      <c r="X36" s="99"/>
      <c r="Y36" s="99"/>
      <c r="Z36" s="99"/>
      <c r="AA36" s="99"/>
      <c r="AB36" s="99"/>
      <c r="AC36" s="99"/>
      <c r="AD36" s="99"/>
      <c r="AE36" s="99"/>
      <c r="AF36" s="99"/>
      <c r="AG36" s="99"/>
      <c r="AH36" s="99"/>
      <c r="AI36" s="99"/>
      <c r="AJ36" s="99"/>
      <c r="AK36" s="99"/>
      <c r="AL36" s="99"/>
      <c r="AM36" s="99"/>
    </row>
    <row r="37" spans="1:39" s="99" customFormat="1" ht="20.25" customHeight="1">
      <c r="B37" s="278">
        <v>32</v>
      </c>
      <c r="C37" s="169" t="s">
        <v>77</v>
      </c>
      <c r="D37" s="5"/>
      <c r="E37" s="6"/>
      <c r="F37" s="6"/>
      <c r="G37" s="160">
        <v>1.7199506599903764</v>
      </c>
      <c r="H37" s="160">
        <v>0.10176831468783833</v>
      </c>
      <c r="I37" s="160">
        <v>0.22061830867316251</v>
      </c>
      <c r="J37" s="158">
        <v>6144</v>
      </c>
      <c r="K37" s="158">
        <v>5298</v>
      </c>
      <c r="L37" s="160">
        <v>2.6635824557816171E-2</v>
      </c>
      <c r="M37" s="160">
        <v>0</v>
      </c>
      <c r="N37" s="162">
        <v>1.1144054800122687E-2</v>
      </c>
      <c r="O37" s="253"/>
    </row>
    <row r="38" spans="1:39" s="261" customFormat="1" ht="20.25" customHeight="1">
      <c r="A38" s="99"/>
      <c r="B38" s="277">
        <v>33</v>
      </c>
      <c r="C38" s="174" t="s">
        <v>75</v>
      </c>
      <c r="D38" s="155"/>
      <c r="E38" s="156"/>
      <c r="F38" s="156"/>
      <c r="G38" s="159">
        <v>1.5912660597291426</v>
      </c>
      <c r="H38" s="159">
        <v>7.4166347259486398E-2</v>
      </c>
      <c r="I38" s="159">
        <v>0.21758017120224862</v>
      </c>
      <c r="J38" s="157">
        <v>13320</v>
      </c>
      <c r="K38" s="157">
        <v>13091</v>
      </c>
      <c r="L38" s="159">
        <v>7.0605002816612888E-2</v>
      </c>
      <c r="M38" s="163">
        <v>0</v>
      </c>
      <c r="N38" s="164">
        <v>2.4786193475700314E-2</v>
      </c>
      <c r="O38" s="253"/>
      <c r="P38" s="99"/>
      <c r="Q38" s="99"/>
      <c r="R38" s="99"/>
      <c r="S38" s="99"/>
      <c r="T38" s="99"/>
      <c r="U38" s="99"/>
      <c r="V38" s="99"/>
      <c r="W38" s="99"/>
      <c r="X38" s="99"/>
      <c r="Y38" s="99"/>
      <c r="Z38" s="99"/>
      <c r="AA38" s="99"/>
      <c r="AB38" s="99"/>
      <c r="AC38" s="99"/>
      <c r="AD38" s="99"/>
      <c r="AE38" s="99"/>
      <c r="AF38" s="99"/>
      <c r="AG38" s="99"/>
      <c r="AH38" s="99"/>
      <c r="AI38" s="99"/>
      <c r="AJ38" s="99"/>
      <c r="AK38" s="99"/>
      <c r="AL38" s="99"/>
      <c r="AM38" s="99"/>
    </row>
    <row r="39" spans="1:39" s="99" customFormat="1" ht="20.25" customHeight="1">
      <c r="B39" s="278">
        <v>34</v>
      </c>
      <c r="C39" s="169" t="s">
        <v>241</v>
      </c>
      <c r="D39" s="5"/>
      <c r="E39" s="6"/>
      <c r="F39" s="6"/>
      <c r="G39" s="160">
        <v>1.2713469485149007</v>
      </c>
      <c r="H39" s="160">
        <v>0.91891490052522684</v>
      </c>
      <c r="I39" s="160">
        <v>5.5743228814973773E-3</v>
      </c>
      <c r="J39" s="158">
        <v>3862.7408959999998</v>
      </c>
      <c r="K39" s="158">
        <v>3856.92724</v>
      </c>
      <c r="L39" s="160">
        <v>6.7208010860401735E-2</v>
      </c>
      <c r="M39" s="160">
        <v>9.9549927252248955E-4</v>
      </c>
      <c r="N39" s="162">
        <v>2.3380388055212723E-3</v>
      </c>
      <c r="O39" s="253"/>
    </row>
    <row r="40" spans="1:39" s="261" customFormat="1" ht="20.25" customHeight="1">
      <c r="A40" s="99"/>
      <c r="B40" s="277">
        <v>35</v>
      </c>
      <c r="C40" s="168" t="s">
        <v>298</v>
      </c>
      <c r="D40" s="155"/>
      <c r="E40" s="156"/>
      <c r="F40" s="156"/>
      <c r="G40" s="159">
        <v>0.95006203977007997</v>
      </c>
      <c r="H40" s="159">
        <v>1.0586790386478069</v>
      </c>
      <c r="I40" s="159">
        <v>7.9113657627353257E-2</v>
      </c>
      <c r="J40" s="157">
        <v>3030</v>
      </c>
      <c r="K40" s="157">
        <v>3388.2109730000002</v>
      </c>
      <c r="L40" s="159">
        <v>0.43830971928989282</v>
      </c>
      <c r="M40" s="159">
        <v>7.328001046203092E-2</v>
      </c>
      <c r="N40" s="161">
        <v>5.8747118384298774E-2</v>
      </c>
      <c r="O40" s="253"/>
      <c r="P40" s="99"/>
      <c r="Q40" s="99"/>
      <c r="R40" s="99"/>
      <c r="S40" s="99"/>
      <c r="T40" s="99"/>
      <c r="U40" s="99"/>
      <c r="V40" s="99"/>
      <c r="W40" s="99"/>
      <c r="X40" s="99"/>
      <c r="Y40" s="99"/>
      <c r="Z40" s="99"/>
      <c r="AA40" s="99"/>
      <c r="AB40" s="99"/>
      <c r="AC40" s="99"/>
      <c r="AD40" s="99"/>
      <c r="AE40" s="99"/>
      <c r="AF40" s="99"/>
      <c r="AG40" s="99"/>
      <c r="AH40" s="99"/>
      <c r="AI40" s="99"/>
      <c r="AJ40" s="99"/>
      <c r="AK40" s="99"/>
      <c r="AL40" s="99"/>
      <c r="AM40" s="99"/>
    </row>
    <row r="41" spans="1:39" s="99" customFormat="1" ht="20.25" customHeight="1">
      <c r="B41" s="278">
        <v>36</v>
      </c>
      <c r="C41" s="175" t="s">
        <v>72</v>
      </c>
      <c r="D41" s="5"/>
      <c r="E41" s="6"/>
      <c r="F41" s="6"/>
      <c r="G41" s="160">
        <v>0.91063970998986432</v>
      </c>
      <c r="H41" s="160">
        <v>0</v>
      </c>
      <c r="I41" s="160">
        <v>0.92911888303021328</v>
      </c>
      <c r="J41" s="158">
        <v>34118</v>
      </c>
      <c r="K41" s="158">
        <v>36545</v>
      </c>
      <c r="L41" s="160">
        <v>0</v>
      </c>
      <c r="M41" s="165">
        <v>0</v>
      </c>
      <c r="N41" s="166">
        <v>0</v>
      </c>
      <c r="O41" s="253"/>
    </row>
    <row r="42" spans="1:39" s="261" customFormat="1" ht="20.25" customHeight="1">
      <c r="A42" s="99"/>
      <c r="B42" s="277">
        <v>37</v>
      </c>
      <c r="C42" s="168" t="s">
        <v>296</v>
      </c>
      <c r="D42" s="155"/>
      <c r="E42" s="156"/>
      <c r="F42" s="156"/>
      <c r="G42" s="159">
        <v>0.68701066946597766</v>
      </c>
      <c r="H42" s="159">
        <v>0.88953488372093026</v>
      </c>
      <c r="I42" s="159">
        <v>0</v>
      </c>
      <c r="J42" s="157">
        <v>3017</v>
      </c>
      <c r="K42" s="157">
        <v>3788</v>
      </c>
      <c r="L42" s="159">
        <v>0.20538585898626066</v>
      </c>
      <c r="M42" s="159">
        <v>2.0980319346453769E-2</v>
      </c>
      <c r="N42" s="161">
        <v>0</v>
      </c>
      <c r="O42" s="253"/>
      <c r="P42" s="99"/>
      <c r="Q42" s="99"/>
      <c r="R42" s="99"/>
      <c r="S42" s="99"/>
      <c r="T42" s="99"/>
      <c r="U42" s="99"/>
      <c r="V42" s="99"/>
      <c r="W42" s="99"/>
      <c r="X42" s="99"/>
      <c r="Y42" s="99"/>
      <c r="Z42" s="99"/>
      <c r="AA42" s="99"/>
      <c r="AB42" s="99"/>
      <c r="AC42" s="99"/>
      <c r="AD42" s="99"/>
      <c r="AE42" s="99"/>
      <c r="AF42" s="99"/>
      <c r="AG42" s="99"/>
      <c r="AH42" s="99"/>
      <c r="AI42" s="99"/>
      <c r="AJ42" s="99"/>
      <c r="AK42" s="99"/>
      <c r="AL42" s="99"/>
      <c r="AM42" s="99"/>
    </row>
    <row r="43" spans="1:39" s="264" customFormat="1" ht="20.25" customHeight="1">
      <c r="A43" s="268"/>
      <c r="B43" s="374" t="s">
        <v>270</v>
      </c>
      <c r="C43" s="375"/>
      <c r="D43" s="178"/>
      <c r="E43" s="178"/>
      <c r="F43" s="178"/>
      <c r="G43" s="177">
        <v>1.4135543329733096</v>
      </c>
      <c r="H43" s="177">
        <v>0.18183597980923971</v>
      </c>
      <c r="I43" s="177">
        <v>0.46695441211500766</v>
      </c>
      <c r="J43" s="178">
        <v>96433</v>
      </c>
      <c r="K43" s="178">
        <v>99015</v>
      </c>
      <c r="L43" s="177">
        <v>6.4869315512919523E-2</v>
      </c>
      <c r="M43" s="177">
        <v>7.4282910259337821E-3</v>
      </c>
      <c r="N43" s="189">
        <v>1.1490057058859995E-2</v>
      </c>
      <c r="O43" s="267"/>
      <c r="P43" s="268"/>
      <c r="Q43" s="268"/>
      <c r="R43" s="268"/>
      <c r="S43" s="268"/>
      <c r="T43" s="268"/>
      <c r="U43" s="268"/>
      <c r="V43" s="268"/>
      <c r="W43" s="268"/>
      <c r="X43" s="268"/>
      <c r="Y43" s="268"/>
      <c r="Z43" s="268"/>
      <c r="AA43" s="268"/>
      <c r="AB43" s="268"/>
      <c r="AC43" s="268"/>
      <c r="AD43" s="268"/>
      <c r="AE43" s="268"/>
      <c r="AF43" s="268"/>
      <c r="AG43" s="268"/>
      <c r="AH43" s="268"/>
      <c r="AI43" s="268"/>
      <c r="AJ43" s="268"/>
      <c r="AK43" s="268"/>
      <c r="AL43" s="268"/>
      <c r="AM43" s="268"/>
    </row>
    <row r="44" spans="1:39" s="261" customFormat="1" ht="20.25" customHeight="1">
      <c r="A44" s="99"/>
      <c r="B44" s="277">
        <v>38</v>
      </c>
      <c r="C44" s="168" t="s">
        <v>90</v>
      </c>
      <c r="D44" s="155"/>
      <c r="E44" s="156"/>
      <c r="F44" s="156"/>
      <c r="G44" s="159">
        <v>4.6607307316379591</v>
      </c>
      <c r="H44" s="159">
        <v>3.2968620228938719E-2</v>
      </c>
      <c r="I44" s="159">
        <v>0.14667966634167479</v>
      </c>
      <c r="J44" s="157">
        <v>70667</v>
      </c>
      <c r="K44" s="157">
        <v>62594</v>
      </c>
      <c r="L44" s="159">
        <v>0.30597163700678132</v>
      </c>
      <c r="M44" s="159">
        <v>2.0858965921771725E-2</v>
      </c>
      <c r="N44" s="161">
        <v>4.874245328907837E-2</v>
      </c>
      <c r="O44" s="253"/>
      <c r="P44" s="99"/>
      <c r="Q44" s="99"/>
      <c r="R44" s="99"/>
      <c r="S44" s="99"/>
      <c r="T44" s="99"/>
      <c r="U44" s="99"/>
      <c r="V44" s="99"/>
      <c r="W44" s="99"/>
      <c r="X44" s="99"/>
      <c r="Y44" s="99"/>
      <c r="Z44" s="99"/>
      <c r="AA44" s="99"/>
      <c r="AB44" s="99"/>
      <c r="AC44" s="99"/>
      <c r="AD44" s="99"/>
      <c r="AE44" s="99"/>
      <c r="AF44" s="99"/>
      <c r="AG44" s="99"/>
      <c r="AH44" s="99"/>
      <c r="AI44" s="99"/>
      <c r="AJ44" s="99"/>
      <c r="AK44" s="99"/>
      <c r="AL44" s="99"/>
      <c r="AM44" s="99"/>
    </row>
    <row r="45" spans="1:39" s="99" customFormat="1" ht="20.25" customHeight="1">
      <c r="B45" s="278">
        <v>39</v>
      </c>
      <c r="C45" s="171" t="s">
        <v>88</v>
      </c>
      <c r="D45" s="5"/>
      <c r="E45" s="6"/>
      <c r="F45" s="6"/>
      <c r="G45" s="160">
        <v>4.2208807038967979</v>
      </c>
      <c r="H45" s="160">
        <v>4.180116578806809E-4</v>
      </c>
      <c r="I45" s="160">
        <v>4.987498355046717E-2</v>
      </c>
      <c r="J45" s="158">
        <v>178825</v>
      </c>
      <c r="K45" s="158">
        <v>170105</v>
      </c>
      <c r="L45" s="160">
        <v>0.25007137267233343</v>
      </c>
      <c r="M45" s="165">
        <v>0</v>
      </c>
      <c r="N45" s="166">
        <v>2.089746124085736E-4</v>
      </c>
      <c r="O45" s="253"/>
    </row>
    <row r="46" spans="1:39" s="261" customFormat="1" ht="20.25" customHeight="1">
      <c r="A46" s="99"/>
      <c r="B46" s="277">
        <v>40</v>
      </c>
      <c r="C46" s="168" t="s">
        <v>271</v>
      </c>
      <c r="D46" s="155">
        <v>721175.19925900002</v>
      </c>
      <c r="E46" s="156">
        <v>753332.73595799995</v>
      </c>
      <c r="F46" s="156">
        <v>737253.96760850004</v>
      </c>
      <c r="G46" s="159">
        <v>1.4211013822739584</v>
      </c>
      <c r="H46" s="159">
        <v>5.5283149794369652E-4</v>
      </c>
      <c r="I46" s="159">
        <v>1.5035343485528774</v>
      </c>
      <c r="J46" s="157">
        <v>383552</v>
      </c>
      <c r="K46" s="157">
        <v>402567</v>
      </c>
      <c r="L46" s="159">
        <v>0.20647874236428049</v>
      </c>
      <c r="M46" s="159">
        <v>1.8936371663528335E-4</v>
      </c>
      <c r="N46" s="161">
        <v>0.16878902967052842</v>
      </c>
      <c r="O46" s="253"/>
      <c r="P46" s="99"/>
      <c r="Q46" s="99"/>
      <c r="R46" s="99"/>
      <c r="S46" s="99"/>
      <c r="T46" s="99"/>
      <c r="U46" s="99"/>
      <c r="V46" s="99"/>
      <c r="W46" s="99"/>
      <c r="X46" s="99"/>
      <c r="Y46" s="99"/>
      <c r="Z46" s="99"/>
      <c r="AA46" s="99"/>
      <c r="AB46" s="99"/>
      <c r="AC46" s="99"/>
      <c r="AD46" s="99"/>
      <c r="AE46" s="99"/>
      <c r="AF46" s="99"/>
      <c r="AG46" s="99"/>
      <c r="AH46" s="99"/>
      <c r="AI46" s="99"/>
      <c r="AJ46" s="99"/>
      <c r="AK46" s="99"/>
      <c r="AL46" s="99"/>
      <c r="AM46" s="99"/>
    </row>
    <row r="47" spans="1:39" s="99" customFormat="1" ht="20.25" customHeight="1">
      <c r="B47" s="278">
        <v>41</v>
      </c>
      <c r="C47" s="169" t="s">
        <v>85</v>
      </c>
      <c r="D47" s="5">
        <v>423584</v>
      </c>
      <c r="E47" s="6">
        <v>331498</v>
      </c>
      <c r="F47" s="6">
        <v>377541</v>
      </c>
      <c r="G47" s="160">
        <v>1.0876315104911638</v>
      </c>
      <c r="H47" s="160">
        <v>0.75997847622444725</v>
      </c>
      <c r="I47" s="160">
        <v>0.58420286999614957</v>
      </c>
      <c r="J47" s="158">
        <v>175664.56104599999</v>
      </c>
      <c r="K47" s="158">
        <v>185169.50304000001</v>
      </c>
      <c r="L47" s="160">
        <v>8.6540746409453265E-2</v>
      </c>
      <c r="M47" s="160">
        <v>0.12065709472611054</v>
      </c>
      <c r="N47" s="162">
        <v>1.9459757761298394E-2</v>
      </c>
      <c r="O47" s="253"/>
    </row>
    <row r="48" spans="1:39" s="261" customFormat="1" ht="20.25" customHeight="1">
      <c r="A48" s="99"/>
      <c r="B48" s="277">
        <v>42</v>
      </c>
      <c r="C48" s="170" t="s">
        <v>386</v>
      </c>
      <c r="D48" s="155"/>
      <c r="E48" s="156"/>
      <c r="F48" s="156"/>
      <c r="G48" s="159">
        <v>1.007329406915539</v>
      </c>
      <c r="H48" s="159">
        <v>2.2325965898681199E-3</v>
      </c>
      <c r="I48" s="159">
        <v>7.0406054211657979E-2</v>
      </c>
      <c r="J48" s="157">
        <v>197557.695912</v>
      </c>
      <c r="K48" s="157">
        <v>199650.78017899999</v>
      </c>
      <c r="L48" s="159">
        <v>7.6094730019906756E-2</v>
      </c>
      <c r="M48" s="163">
        <v>1.6556275302964123E-3</v>
      </c>
      <c r="N48" s="164">
        <v>5.2577878967390839E-3</v>
      </c>
      <c r="O48" s="253"/>
      <c r="P48" s="99"/>
      <c r="Q48" s="99"/>
      <c r="R48" s="99"/>
      <c r="S48" s="99"/>
      <c r="T48" s="99"/>
      <c r="U48" s="99"/>
      <c r="V48" s="99"/>
      <c r="W48" s="99"/>
      <c r="X48" s="99"/>
      <c r="Y48" s="99"/>
      <c r="Z48" s="99"/>
      <c r="AA48" s="99"/>
      <c r="AB48" s="99"/>
      <c r="AC48" s="99"/>
      <c r="AD48" s="99"/>
      <c r="AE48" s="99"/>
      <c r="AF48" s="99"/>
      <c r="AG48" s="99"/>
      <c r="AH48" s="99"/>
      <c r="AI48" s="99"/>
      <c r="AJ48" s="99"/>
      <c r="AK48" s="99"/>
      <c r="AL48" s="99"/>
      <c r="AM48" s="99"/>
    </row>
    <row r="49" spans="1:39" s="99" customFormat="1" ht="20.25" customHeight="1">
      <c r="B49" s="278">
        <v>43</v>
      </c>
      <c r="C49" s="169" t="s">
        <v>238</v>
      </c>
      <c r="D49" s="5"/>
      <c r="E49" s="6"/>
      <c r="F49" s="6"/>
      <c r="G49" s="160">
        <v>0.65751113471946288</v>
      </c>
      <c r="H49" s="160">
        <v>0.94284488291244373</v>
      </c>
      <c r="I49" s="160">
        <v>0</v>
      </c>
      <c r="J49" s="158">
        <v>96678.933120999995</v>
      </c>
      <c r="K49" s="158">
        <v>249204.587715</v>
      </c>
      <c r="L49" s="160">
        <v>0.28954089017105067</v>
      </c>
      <c r="M49" s="160">
        <v>0</v>
      </c>
      <c r="N49" s="162">
        <v>0</v>
      </c>
      <c r="O49" s="253"/>
    </row>
    <row r="50" spans="1:39" s="264" customFormat="1" ht="30">
      <c r="A50" s="268"/>
      <c r="B50" s="374" t="s">
        <v>272</v>
      </c>
      <c r="C50" s="375"/>
      <c r="D50" s="178">
        <v>1328502.9998879998</v>
      </c>
      <c r="E50" s="178">
        <v>1209067.1873089999</v>
      </c>
      <c r="F50" s="178">
        <v>1268785.0935985001</v>
      </c>
      <c r="G50" s="177">
        <v>1.6255341067896214</v>
      </c>
      <c r="H50" s="177">
        <v>0.33541125899886287</v>
      </c>
      <c r="I50" s="177">
        <v>0.55057955965919925</v>
      </c>
      <c r="J50" s="178">
        <v>1102945.1900790001</v>
      </c>
      <c r="K50" s="178">
        <v>1269290.870934</v>
      </c>
      <c r="L50" s="177">
        <v>0.1976178209338332</v>
      </c>
      <c r="M50" s="177">
        <v>1.9350422463764824E-2</v>
      </c>
      <c r="N50" s="189">
        <v>5.5328922892791448E-2</v>
      </c>
      <c r="O50" s="267"/>
      <c r="P50" s="268"/>
      <c r="Q50" s="268"/>
      <c r="R50" s="268"/>
      <c r="S50" s="268"/>
      <c r="T50" s="268"/>
      <c r="U50" s="268"/>
      <c r="V50" s="268"/>
      <c r="W50" s="268"/>
      <c r="X50" s="268"/>
      <c r="Y50" s="268"/>
      <c r="Z50" s="268"/>
      <c r="AA50" s="268"/>
      <c r="AB50" s="268"/>
      <c r="AC50" s="268"/>
      <c r="AD50" s="268"/>
      <c r="AE50" s="268"/>
      <c r="AF50" s="268"/>
      <c r="AG50" s="268"/>
      <c r="AH50" s="268"/>
      <c r="AI50" s="268"/>
      <c r="AJ50" s="268"/>
      <c r="AK50" s="268"/>
      <c r="AL50" s="268"/>
      <c r="AM50" s="268"/>
    </row>
    <row r="51" spans="1:39" s="261" customFormat="1" ht="23.25" customHeight="1">
      <c r="A51" s="99"/>
      <c r="B51" s="277">
        <v>44</v>
      </c>
      <c r="C51" s="168" t="s">
        <v>97</v>
      </c>
      <c r="D51" s="155">
        <v>82869</v>
      </c>
      <c r="E51" s="156">
        <v>75769</v>
      </c>
      <c r="F51" s="156">
        <v>79319</v>
      </c>
      <c r="G51" s="159">
        <v>0.46219436132301039</v>
      </c>
      <c r="H51" s="159">
        <v>5.5030551444077572E-3</v>
      </c>
      <c r="I51" s="159">
        <v>2.6357736536490949E-2</v>
      </c>
      <c r="J51" s="157">
        <v>67466</v>
      </c>
      <c r="K51" s="157">
        <v>71281</v>
      </c>
      <c r="L51" s="159">
        <v>4.2299840205767436E-2</v>
      </c>
      <c r="M51" s="159">
        <v>8.3821163491827437E-4</v>
      </c>
      <c r="N51" s="161">
        <v>0</v>
      </c>
      <c r="O51" s="253"/>
      <c r="P51" s="99"/>
      <c r="Q51" s="99"/>
      <c r="R51" s="99"/>
      <c r="S51" s="99"/>
      <c r="T51" s="99"/>
      <c r="U51" s="99"/>
      <c r="V51" s="99"/>
      <c r="W51" s="99"/>
      <c r="X51" s="99"/>
      <c r="Y51" s="99"/>
      <c r="Z51" s="99"/>
      <c r="AA51" s="99"/>
      <c r="AB51" s="99"/>
      <c r="AC51" s="99"/>
      <c r="AD51" s="99"/>
      <c r="AE51" s="99"/>
      <c r="AF51" s="99"/>
      <c r="AG51" s="99"/>
      <c r="AH51" s="99"/>
      <c r="AI51" s="99"/>
      <c r="AJ51" s="99"/>
      <c r="AK51" s="99"/>
      <c r="AL51" s="99"/>
      <c r="AM51" s="99"/>
    </row>
    <row r="52" spans="1:39" ht="30">
      <c r="B52" s="265" t="s">
        <v>285</v>
      </c>
      <c r="C52" s="266"/>
      <c r="D52" s="176">
        <v>1328502.9998879998</v>
      </c>
      <c r="E52" s="176">
        <v>1209067.1873089999</v>
      </c>
      <c r="F52" s="176">
        <v>1268785.0935985001</v>
      </c>
      <c r="G52" s="177">
        <v>0.46219436132301039</v>
      </c>
      <c r="H52" s="177">
        <v>5.5030551444077572E-3</v>
      </c>
      <c r="I52" s="177">
        <v>2.6357736536490949E-2</v>
      </c>
      <c r="J52" s="178">
        <v>67466</v>
      </c>
      <c r="K52" s="178">
        <v>71281</v>
      </c>
      <c r="L52" s="177">
        <v>4.2299840205767436E-2</v>
      </c>
      <c r="M52" s="177">
        <v>8.3821163491827437E-4</v>
      </c>
      <c r="N52" s="189">
        <v>0</v>
      </c>
      <c r="O52" s="253"/>
    </row>
    <row r="53" spans="1:39" s="261" customFormat="1" ht="20.25" customHeight="1">
      <c r="A53" s="99"/>
      <c r="B53" s="277">
        <v>45</v>
      </c>
      <c r="C53" s="170" t="s">
        <v>139</v>
      </c>
      <c r="D53" s="155"/>
      <c r="E53" s="156"/>
      <c r="F53" s="156"/>
      <c r="G53" s="159">
        <v>17.095109841625717</v>
      </c>
      <c r="H53" s="159">
        <v>0.22778460278460277</v>
      </c>
      <c r="I53" s="159">
        <v>1.2387387387387387E-2</v>
      </c>
      <c r="J53" s="157">
        <v>13795</v>
      </c>
      <c r="K53" s="157">
        <v>7975</v>
      </c>
      <c r="L53" s="159">
        <v>1.8612183197850549</v>
      </c>
      <c r="M53" s="163">
        <v>0</v>
      </c>
      <c r="N53" s="164">
        <v>0</v>
      </c>
      <c r="O53" s="253"/>
      <c r="P53" s="99"/>
      <c r="Q53" s="99"/>
      <c r="R53" s="99"/>
      <c r="S53" s="99"/>
      <c r="T53" s="99"/>
      <c r="U53" s="99"/>
      <c r="V53" s="99"/>
      <c r="W53" s="99"/>
      <c r="X53" s="99"/>
      <c r="Y53" s="99"/>
      <c r="Z53" s="99"/>
      <c r="AA53" s="99"/>
      <c r="AB53" s="99"/>
      <c r="AC53" s="99"/>
      <c r="AD53" s="99"/>
      <c r="AE53" s="99"/>
      <c r="AF53" s="99"/>
      <c r="AG53" s="99"/>
      <c r="AH53" s="99"/>
      <c r="AI53" s="99"/>
      <c r="AJ53" s="99"/>
      <c r="AK53" s="99"/>
      <c r="AL53" s="99"/>
      <c r="AM53" s="99"/>
    </row>
    <row r="54" spans="1:39" s="99" customFormat="1" ht="20.25" customHeight="1">
      <c r="B54" s="278">
        <v>46</v>
      </c>
      <c r="C54" s="169" t="s">
        <v>130</v>
      </c>
      <c r="D54" s="5"/>
      <c r="E54" s="6"/>
      <c r="F54" s="6"/>
      <c r="G54" s="160">
        <v>15.508728947174312</v>
      </c>
      <c r="H54" s="160">
        <v>0.36955616606662234</v>
      </c>
      <c r="I54" s="160">
        <v>0.29548136277783704</v>
      </c>
      <c r="J54" s="158">
        <v>23907.045128000002</v>
      </c>
      <c r="K54" s="158">
        <v>27388.185447</v>
      </c>
      <c r="L54" s="160">
        <v>1.319734025805003</v>
      </c>
      <c r="M54" s="160">
        <v>0</v>
      </c>
      <c r="N54" s="162">
        <v>0</v>
      </c>
      <c r="O54" s="253"/>
    </row>
    <row r="55" spans="1:39" s="261" customFormat="1" ht="20.25" customHeight="1">
      <c r="A55" s="99"/>
      <c r="B55" s="277">
        <v>47</v>
      </c>
      <c r="C55" s="170" t="s">
        <v>163</v>
      </c>
      <c r="D55" s="155"/>
      <c r="E55" s="156"/>
      <c r="F55" s="156"/>
      <c r="G55" s="159">
        <v>14.805588142387078</v>
      </c>
      <c r="H55" s="159">
        <v>7.1093827899092632E-2</v>
      </c>
      <c r="I55" s="159">
        <v>0.49177385581812744</v>
      </c>
      <c r="J55" s="157">
        <v>10276</v>
      </c>
      <c r="K55" s="157">
        <v>11854</v>
      </c>
      <c r="L55" s="159">
        <v>0.74523972202369759</v>
      </c>
      <c r="M55" s="163">
        <v>0</v>
      </c>
      <c r="N55" s="164">
        <v>0</v>
      </c>
      <c r="O55" s="253"/>
      <c r="P55" s="99"/>
      <c r="Q55" s="99"/>
      <c r="R55" s="99"/>
      <c r="S55" s="99"/>
      <c r="T55" s="99"/>
      <c r="U55" s="99"/>
      <c r="V55" s="99"/>
      <c r="W55" s="99"/>
      <c r="X55" s="99"/>
      <c r="Y55" s="99"/>
      <c r="Z55" s="99"/>
      <c r="AA55" s="99"/>
      <c r="AB55" s="99"/>
      <c r="AC55" s="99"/>
      <c r="AD55" s="99"/>
      <c r="AE55" s="99"/>
      <c r="AF55" s="99"/>
      <c r="AG55" s="99"/>
      <c r="AH55" s="99"/>
      <c r="AI55" s="99"/>
      <c r="AJ55" s="99"/>
      <c r="AK55" s="99"/>
      <c r="AL55" s="99"/>
      <c r="AM55" s="99"/>
    </row>
    <row r="56" spans="1:39" s="99" customFormat="1" ht="20.25" customHeight="1">
      <c r="B56" s="278">
        <v>48</v>
      </c>
      <c r="C56" s="169" t="s">
        <v>127</v>
      </c>
      <c r="D56" s="5"/>
      <c r="E56" s="6"/>
      <c r="F56" s="6"/>
      <c r="G56" s="160">
        <v>13.509561380275624</v>
      </c>
      <c r="H56" s="160">
        <v>0.60571125687404759</v>
      </c>
      <c r="I56" s="160">
        <v>0.79944345060624133</v>
      </c>
      <c r="J56" s="158">
        <v>21699</v>
      </c>
      <c r="K56" s="158">
        <v>23490</v>
      </c>
      <c r="L56" s="160">
        <v>1.1315747793201549</v>
      </c>
      <c r="M56" s="160">
        <v>0</v>
      </c>
      <c r="N56" s="162">
        <v>0</v>
      </c>
      <c r="O56" s="253"/>
    </row>
    <row r="57" spans="1:39" s="261" customFormat="1" ht="20.25" customHeight="1">
      <c r="A57" s="99"/>
      <c r="B57" s="277">
        <v>49</v>
      </c>
      <c r="C57" s="168" t="s">
        <v>255</v>
      </c>
      <c r="D57" s="155"/>
      <c r="E57" s="156"/>
      <c r="F57" s="156"/>
      <c r="G57" s="159">
        <v>13.132203486420487</v>
      </c>
      <c r="H57" s="159">
        <v>1.0276330836169456</v>
      </c>
      <c r="I57" s="159">
        <v>0.76737856619437594</v>
      </c>
      <c r="J57" s="157">
        <v>17124.519144999998</v>
      </c>
      <c r="K57" s="157">
        <v>20077.809635000001</v>
      </c>
      <c r="L57" s="159">
        <v>1.154369534423531</v>
      </c>
      <c r="M57" s="159">
        <v>2.9934725742262597E-2</v>
      </c>
      <c r="N57" s="161">
        <v>0</v>
      </c>
      <c r="O57" s="253"/>
      <c r="P57" s="99"/>
      <c r="Q57" s="99"/>
      <c r="R57" s="99"/>
      <c r="S57" s="99"/>
      <c r="T57" s="99"/>
      <c r="U57" s="99"/>
      <c r="V57" s="99"/>
      <c r="W57" s="99"/>
      <c r="X57" s="99"/>
      <c r="Y57" s="99"/>
      <c r="Z57" s="99"/>
      <c r="AA57" s="99"/>
      <c r="AB57" s="99"/>
      <c r="AC57" s="99"/>
      <c r="AD57" s="99"/>
      <c r="AE57" s="99"/>
      <c r="AF57" s="99"/>
      <c r="AG57" s="99"/>
      <c r="AH57" s="99"/>
      <c r="AI57" s="99"/>
      <c r="AJ57" s="99"/>
      <c r="AK57" s="99"/>
      <c r="AL57" s="99"/>
      <c r="AM57" s="99"/>
    </row>
    <row r="58" spans="1:39" s="99" customFormat="1" ht="20.25" customHeight="1">
      <c r="B58" s="278">
        <v>50</v>
      </c>
      <c r="C58" s="171" t="s">
        <v>194</v>
      </c>
      <c r="D58" s="5"/>
      <c r="E58" s="6"/>
      <c r="F58" s="6"/>
      <c r="G58" s="160">
        <v>13.053360952071893</v>
      </c>
      <c r="H58" s="160">
        <v>1.2611083374937593</v>
      </c>
      <c r="I58" s="160">
        <v>1.2457979697120984</v>
      </c>
      <c r="J58" s="158">
        <v>7457</v>
      </c>
      <c r="K58" s="158">
        <v>7915</v>
      </c>
      <c r="L58" s="160">
        <v>0.39638947798313079</v>
      </c>
      <c r="M58" s="165">
        <v>5.1476060530885638E-2</v>
      </c>
      <c r="N58" s="166">
        <v>5.7926072934755643E-2</v>
      </c>
      <c r="O58" s="253"/>
    </row>
    <row r="59" spans="1:39" s="261" customFormat="1" ht="20.25" customHeight="1">
      <c r="A59" s="99"/>
      <c r="B59" s="277">
        <v>51</v>
      </c>
      <c r="C59" s="170" t="s">
        <v>209</v>
      </c>
      <c r="D59" s="155"/>
      <c r="E59" s="156"/>
      <c r="F59" s="156"/>
      <c r="G59" s="159">
        <v>11.028443170035501</v>
      </c>
      <c r="H59" s="159">
        <v>1.3617285380415789E-2</v>
      </c>
      <c r="I59" s="159">
        <v>5.0355624893681915E-2</v>
      </c>
      <c r="J59" s="157">
        <v>11661.497762999999</v>
      </c>
      <c r="K59" s="157">
        <v>9716.4727270000003</v>
      </c>
      <c r="L59" s="159">
        <v>1.3444927185129651</v>
      </c>
      <c r="M59" s="163">
        <v>0</v>
      </c>
      <c r="N59" s="164">
        <v>0</v>
      </c>
      <c r="O59" s="253"/>
      <c r="P59" s="99"/>
      <c r="Q59" s="99"/>
      <c r="R59" s="99"/>
      <c r="S59" s="99"/>
      <c r="T59" s="99"/>
      <c r="U59" s="99"/>
      <c r="V59" s="99"/>
      <c r="W59" s="99"/>
      <c r="X59" s="99"/>
      <c r="Y59" s="99"/>
      <c r="Z59" s="99"/>
      <c r="AA59" s="99"/>
      <c r="AB59" s="99"/>
      <c r="AC59" s="99"/>
      <c r="AD59" s="99"/>
      <c r="AE59" s="99"/>
      <c r="AF59" s="99"/>
      <c r="AG59" s="99"/>
      <c r="AH59" s="99"/>
      <c r="AI59" s="99"/>
      <c r="AJ59" s="99"/>
      <c r="AK59" s="99"/>
      <c r="AL59" s="99"/>
      <c r="AM59" s="99"/>
    </row>
    <row r="60" spans="1:39" s="99" customFormat="1" ht="20.25" customHeight="1">
      <c r="B60" s="278">
        <v>52</v>
      </c>
      <c r="C60" s="169" t="s">
        <v>274</v>
      </c>
      <c r="D60" s="5"/>
      <c r="E60" s="6"/>
      <c r="F60" s="6"/>
      <c r="G60" s="160">
        <v>11.025516559409651</v>
      </c>
      <c r="H60" s="160">
        <v>0</v>
      </c>
      <c r="I60" s="160">
        <v>0.21059334731795026</v>
      </c>
      <c r="J60" s="158">
        <v>20260</v>
      </c>
      <c r="K60" s="158">
        <v>21025</v>
      </c>
      <c r="L60" s="160">
        <v>1.0311893146933711</v>
      </c>
      <c r="M60" s="160">
        <v>0</v>
      </c>
      <c r="N60" s="162">
        <v>4.1947300011816145E-3</v>
      </c>
      <c r="O60" s="253"/>
    </row>
    <row r="61" spans="1:39" s="261" customFormat="1" ht="20.25" customHeight="1">
      <c r="A61" s="99"/>
      <c r="B61" s="277">
        <v>53</v>
      </c>
      <c r="C61" s="170" t="s">
        <v>200</v>
      </c>
      <c r="D61" s="155"/>
      <c r="E61" s="156"/>
      <c r="F61" s="156"/>
      <c r="G61" s="159">
        <v>10.518534048420825</v>
      </c>
      <c r="H61" s="159">
        <v>2.453057398327084</v>
      </c>
      <c r="I61" s="159">
        <v>0.12215171618113643</v>
      </c>
      <c r="J61" s="157">
        <v>25985</v>
      </c>
      <c r="K61" s="157">
        <v>45408</v>
      </c>
      <c r="L61" s="159">
        <v>0.66002284423149193</v>
      </c>
      <c r="M61" s="163">
        <v>0.71526031278004221</v>
      </c>
      <c r="N61" s="164">
        <v>0</v>
      </c>
      <c r="O61" s="253"/>
      <c r="P61" s="99"/>
      <c r="Q61" s="99"/>
      <c r="R61" s="99"/>
      <c r="S61" s="99"/>
      <c r="T61" s="99"/>
      <c r="U61" s="99"/>
      <c r="V61" s="99"/>
      <c r="W61" s="99"/>
      <c r="X61" s="99"/>
      <c r="Y61" s="99"/>
      <c r="Z61" s="99"/>
      <c r="AA61" s="99"/>
      <c r="AB61" s="99"/>
      <c r="AC61" s="99"/>
      <c r="AD61" s="99"/>
      <c r="AE61" s="99"/>
      <c r="AF61" s="99"/>
      <c r="AG61" s="99"/>
      <c r="AH61" s="99"/>
      <c r="AI61" s="99"/>
      <c r="AJ61" s="99"/>
      <c r="AK61" s="99"/>
      <c r="AL61" s="99"/>
      <c r="AM61" s="99"/>
    </row>
    <row r="62" spans="1:39" s="99" customFormat="1" ht="20.25" customHeight="1">
      <c r="B62" s="278">
        <v>54</v>
      </c>
      <c r="C62" s="171" t="s">
        <v>177</v>
      </c>
      <c r="D62" s="5"/>
      <c r="E62" s="6"/>
      <c r="F62" s="6"/>
      <c r="G62" s="160">
        <v>9.1390402479225532</v>
      </c>
      <c r="H62" s="160">
        <v>0.26201211745859693</v>
      </c>
      <c r="I62" s="160">
        <v>0.11621921745896344</v>
      </c>
      <c r="J62" s="158">
        <v>12431.456499</v>
      </c>
      <c r="K62" s="158">
        <v>13079.475817</v>
      </c>
      <c r="L62" s="160">
        <v>0.18523124910051034</v>
      </c>
      <c r="M62" s="165">
        <v>7.5306370923226271E-2</v>
      </c>
      <c r="N62" s="166">
        <v>0</v>
      </c>
      <c r="O62" s="253"/>
    </row>
    <row r="63" spans="1:39" s="261" customFormat="1" ht="20.25" customHeight="1">
      <c r="A63" s="99"/>
      <c r="B63" s="277">
        <v>55</v>
      </c>
      <c r="C63" s="168" t="s">
        <v>276</v>
      </c>
      <c r="D63" s="155"/>
      <c r="E63" s="156"/>
      <c r="F63" s="156"/>
      <c r="G63" s="159">
        <v>8.2745495489273466</v>
      </c>
      <c r="H63" s="159">
        <v>0.50403869489889341</v>
      </c>
      <c r="I63" s="159">
        <v>0.8006456446102671</v>
      </c>
      <c r="J63" s="157">
        <v>10819.935326999999</v>
      </c>
      <c r="K63" s="157">
        <v>10628.971674</v>
      </c>
      <c r="L63" s="159">
        <v>0.19985391171166073</v>
      </c>
      <c r="M63" s="159">
        <v>9.5606181276616728E-3</v>
      </c>
      <c r="N63" s="161">
        <v>0.1830028165395102</v>
      </c>
      <c r="O63" s="253"/>
      <c r="P63" s="99"/>
      <c r="Q63" s="99"/>
      <c r="R63" s="99"/>
      <c r="S63" s="99"/>
      <c r="T63" s="99"/>
      <c r="U63" s="99"/>
      <c r="V63" s="99"/>
      <c r="W63" s="99"/>
      <c r="X63" s="99"/>
      <c r="Y63" s="99"/>
      <c r="Z63" s="99"/>
      <c r="AA63" s="99"/>
      <c r="AB63" s="99"/>
      <c r="AC63" s="99"/>
      <c r="AD63" s="99"/>
      <c r="AE63" s="99"/>
      <c r="AF63" s="99"/>
      <c r="AG63" s="99"/>
      <c r="AH63" s="99"/>
      <c r="AI63" s="99"/>
      <c r="AJ63" s="99"/>
      <c r="AK63" s="99"/>
      <c r="AL63" s="99"/>
      <c r="AM63" s="99"/>
    </row>
    <row r="64" spans="1:39" s="99" customFormat="1" ht="20.25" customHeight="1">
      <c r="B64" s="278">
        <v>56</v>
      </c>
      <c r="C64" s="171" t="s">
        <v>395</v>
      </c>
      <c r="D64" s="5"/>
      <c r="E64" s="6"/>
      <c r="F64" s="6"/>
      <c r="G64" s="160">
        <v>8.1866045645426055</v>
      </c>
      <c r="H64" s="160">
        <v>3.9115095294800479</v>
      </c>
      <c r="I64" s="160">
        <v>0.56469029998532738</v>
      </c>
      <c r="J64" s="158">
        <v>67764.635735000003</v>
      </c>
      <c r="K64" s="158">
        <v>135748.75648000001</v>
      </c>
      <c r="L64" s="160">
        <v>1.3528163238848274</v>
      </c>
      <c r="M64" s="165">
        <v>0.63194140300152901</v>
      </c>
      <c r="N64" s="166">
        <v>1.4768537572979268E-2</v>
      </c>
      <c r="O64" s="253"/>
    </row>
    <row r="65" spans="1:39" s="261" customFormat="1" ht="20.25" customHeight="1">
      <c r="A65" s="99"/>
      <c r="B65" s="277">
        <v>57</v>
      </c>
      <c r="C65" s="168" t="s">
        <v>105</v>
      </c>
      <c r="D65" s="155"/>
      <c r="E65" s="156"/>
      <c r="F65" s="156"/>
      <c r="G65" s="159">
        <v>7.8169400904565469</v>
      </c>
      <c r="H65" s="159">
        <v>0.97003907946157186</v>
      </c>
      <c r="I65" s="159">
        <v>0.3038273059983872</v>
      </c>
      <c r="J65" s="157">
        <v>60585</v>
      </c>
      <c r="K65" s="157">
        <v>64641</v>
      </c>
      <c r="L65" s="159">
        <v>0.69776243867694265</v>
      </c>
      <c r="M65" s="159">
        <v>2.7322081034304228E-2</v>
      </c>
      <c r="N65" s="161">
        <v>2.5709678850904572E-2</v>
      </c>
      <c r="O65" s="253"/>
      <c r="P65" s="99"/>
      <c r="Q65" s="99"/>
      <c r="R65" s="99"/>
      <c r="S65" s="99"/>
      <c r="T65" s="99"/>
      <c r="U65" s="99"/>
      <c r="V65" s="99"/>
      <c r="W65" s="99"/>
      <c r="X65" s="99"/>
      <c r="Y65" s="99"/>
      <c r="Z65" s="99"/>
      <c r="AA65" s="99"/>
      <c r="AB65" s="99"/>
      <c r="AC65" s="99"/>
      <c r="AD65" s="99"/>
      <c r="AE65" s="99"/>
      <c r="AF65" s="99"/>
      <c r="AG65" s="99"/>
      <c r="AH65" s="99"/>
      <c r="AI65" s="99"/>
      <c r="AJ65" s="99"/>
      <c r="AK65" s="99"/>
      <c r="AL65" s="99"/>
      <c r="AM65" s="99"/>
    </row>
    <row r="66" spans="1:39" s="99" customFormat="1" ht="20.25" customHeight="1">
      <c r="B66" s="278">
        <v>58</v>
      </c>
      <c r="C66" s="171" t="s">
        <v>211</v>
      </c>
      <c r="D66" s="5"/>
      <c r="E66" s="6"/>
      <c r="F66" s="6"/>
      <c r="G66" s="160">
        <v>7.5401327103776232</v>
      </c>
      <c r="H66" s="160">
        <v>2.0134662550228728</v>
      </c>
      <c r="I66" s="160">
        <v>0.14560771000619696</v>
      </c>
      <c r="J66" s="158">
        <v>52098.111874000002</v>
      </c>
      <c r="K66" s="158">
        <v>66448.042616000006</v>
      </c>
      <c r="L66" s="160">
        <v>0.44976390118874465</v>
      </c>
      <c r="M66" s="165">
        <v>0.35158978677873975</v>
      </c>
      <c r="N66" s="166">
        <v>2.7697914986966474E-2</v>
      </c>
      <c r="O66" s="253"/>
    </row>
    <row r="67" spans="1:39" s="261" customFormat="1" ht="20.25" customHeight="1">
      <c r="A67" s="99"/>
      <c r="B67" s="277">
        <v>59</v>
      </c>
      <c r="C67" s="170" t="s">
        <v>198</v>
      </c>
      <c r="D67" s="155"/>
      <c r="E67" s="156"/>
      <c r="F67" s="156"/>
      <c r="G67" s="159">
        <v>7.5221729228258036</v>
      </c>
      <c r="H67" s="159">
        <v>9.140767824497258E-3</v>
      </c>
      <c r="I67" s="159">
        <v>1.6975711674066335E-2</v>
      </c>
      <c r="J67" s="157">
        <v>11074</v>
      </c>
      <c r="K67" s="157">
        <v>9182</v>
      </c>
      <c r="L67" s="159">
        <v>0.6760270758410093</v>
      </c>
      <c r="M67" s="163">
        <v>0</v>
      </c>
      <c r="N67" s="164">
        <v>0</v>
      </c>
      <c r="O67" s="253"/>
      <c r="P67" s="99"/>
      <c r="Q67" s="99"/>
      <c r="R67" s="99"/>
      <c r="S67" s="99"/>
      <c r="T67" s="99"/>
      <c r="U67" s="99"/>
      <c r="V67" s="99"/>
      <c r="W67" s="99"/>
      <c r="X67" s="99"/>
      <c r="Y67" s="99"/>
      <c r="Z67" s="99"/>
      <c r="AA67" s="99"/>
      <c r="AB67" s="99"/>
      <c r="AC67" s="99"/>
      <c r="AD67" s="99"/>
      <c r="AE67" s="99"/>
      <c r="AF67" s="99"/>
      <c r="AG67" s="99"/>
      <c r="AH67" s="99"/>
      <c r="AI67" s="99"/>
      <c r="AJ67" s="99"/>
      <c r="AK67" s="99"/>
      <c r="AL67" s="99"/>
      <c r="AM67" s="99"/>
    </row>
    <row r="68" spans="1:39" s="99" customFormat="1" ht="20.25" customHeight="1">
      <c r="B68" s="278">
        <v>60</v>
      </c>
      <c r="C68" s="169" t="s">
        <v>152</v>
      </c>
      <c r="D68" s="5"/>
      <c r="E68" s="6"/>
      <c r="F68" s="6"/>
      <c r="G68" s="160">
        <v>7.2818433251632948</v>
      </c>
      <c r="H68" s="160">
        <v>0.15903322733220468</v>
      </c>
      <c r="I68" s="160">
        <v>0.1314579018895321</v>
      </c>
      <c r="J68" s="158">
        <v>20234.851610000002</v>
      </c>
      <c r="K68" s="158">
        <v>23868.727203999999</v>
      </c>
      <c r="L68" s="160">
        <v>0.35485083927637084</v>
      </c>
      <c r="M68" s="160">
        <v>0</v>
      </c>
      <c r="N68" s="162">
        <v>0</v>
      </c>
      <c r="O68" s="253"/>
    </row>
    <row r="69" spans="1:39" s="261" customFormat="1" ht="20.25" customHeight="1">
      <c r="A69" s="99"/>
      <c r="B69" s="277">
        <v>61</v>
      </c>
      <c r="C69" s="170" t="s">
        <v>168</v>
      </c>
      <c r="D69" s="155"/>
      <c r="E69" s="156"/>
      <c r="F69" s="156"/>
      <c r="G69" s="159">
        <v>7.1341583406019646</v>
      </c>
      <c r="H69" s="159">
        <v>0.23427518427518426</v>
      </c>
      <c r="I69" s="159">
        <v>0.34901719901719902</v>
      </c>
      <c r="J69" s="157">
        <v>9741</v>
      </c>
      <c r="K69" s="157">
        <v>9141</v>
      </c>
      <c r="L69" s="159">
        <v>0.65248650407506703</v>
      </c>
      <c r="M69" s="163">
        <v>4.0643431635388742E-2</v>
      </c>
      <c r="N69" s="164">
        <v>1.0402144772117962E-2</v>
      </c>
      <c r="O69" s="253"/>
      <c r="P69" s="99"/>
      <c r="Q69" s="99"/>
      <c r="R69" s="99"/>
      <c r="S69" s="99"/>
      <c r="T69" s="99"/>
      <c r="U69" s="99"/>
      <c r="V69" s="99"/>
      <c r="W69" s="99"/>
      <c r="X69" s="99"/>
      <c r="Y69" s="99"/>
      <c r="Z69" s="99"/>
      <c r="AA69" s="99"/>
      <c r="AB69" s="99"/>
      <c r="AC69" s="99"/>
      <c r="AD69" s="99"/>
      <c r="AE69" s="99"/>
      <c r="AF69" s="99"/>
      <c r="AG69" s="99"/>
      <c r="AH69" s="99"/>
      <c r="AI69" s="99"/>
      <c r="AJ69" s="99"/>
      <c r="AK69" s="99"/>
      <c r="AL69" s="99"/>
      <c r="AM69" s="99"/>
    </row>
    <row r="70" spans="1:39" s="99" customFormat="1" ht="20.25" customHeight="1">
      <c r="B70" s="278">
        <v>62</v>
      </c>
      <c r="C70" s="169" t="s">
        <v>235</v>
      </c>
      <c r="D70" s="5"/>
      <c r="E70" s="6"/>
      <c r="F70" s="6"/>
      <c r="G70" s="160">
        <v>6.5124403094993388</v>
      </c>
      <c r="H70" s="160">
        <v>2.2378505358978122</v>
      </c>
      <c r="I70" s="160">
        <v>0.83952429892820435</v>
      </c>
      <c r="J70" s="158">
        <v>8196</v>
      </c>
      <c r="K70" s="158">
        <v>9137</v>
      </c>
      <c r="L70" s="160">
        <v>0.63186793707398992</v>
      </c>
      <c r="M70" s="160">
        <v>0.50894003753827921</v>
      </c>
      <c r="N70" s="162">
        <v>8.5942902301689231E-3</v>
      </c>
      <c r="O70" s="253"/>
    </row>
    <row r="71" spans="1:39" s="261" customFormat="1" ht="20.25" customHeight="1">
      <c r="A71" s="99"/>
      <c r="B71" s="277">
        <v>63</v>
      </c>
      <c r="C71" s="170" t="s">
        <v>136</v>
      </c>
      <c r="D71" s="155"/>
      <c r="E71" s="156"/>
      <c r="F71" s="156"/>
      <c r="G71" s="159">
        <v>5.8424919203682473</v>
      </c>
      <c r="H71" s="159">
        <v>0.69623155179825191</v>
      </c>
      <c r="I71" s="159">
        <v>0.48194583751253761</v>
      </c>
      <c r="J71" s="157">
        <v>30579</v>
      </c>
      <c r="K71" s="157">
        <v>35131</v>
      </c>
      <c r="L71" s="159">
        <v>0.376378053654572</v>
      </c>
      <c r="M71" s="163">
        <v>0</v>
      </c>
      <c r="N71" s="164">
        <v>0</v>
      </c>
      <c r="O71" s="253"/>
      <c r="P71" s="99"/>
      <c r="Q71" s="99"/>
      <c r="R71" s="99"/>
      <c r="S71" s="99"/>
      <c r="T71" s="99"/>
      <c r="U71" s="99"/>
      <c r="V71" s="99"/>
      <c r="W71" s="99"/>
      <c r="X71" s="99"/>
      <c r="Y71" s="99"/>
      <c r="Z71" s="99"/>
      <c r="AA71" s="99"/>
      <c r="AB71" s="99"/>
      <c r="AC71" s="99"/>
      <c r="AD71" s="99"/>
      <c r="AE71" s="99"/>
      <c r="AF71" s="99"/>
      <c r="AG71" s="99"/>
      <c r="AH71" s="99"/>
      <c r="AI71" s="99"/>
      <c r="AJ71" s="99"/>
      <c r="AK71" s="99"/>
      <c r="AL71" s="99"/>
      <c r="AM71" s="99"/>
    </row>
    <row r="72" spans="1:39" s="99" customFormat="1" ht="20.25" customHeight="1">
      <c r="B72" s="278">
        <v>64</v>
      </c>
      <c r="C72" s="169" t="s">
        <v>215</v>
      </c>
      <c r="D72" s="5"/>
      <c r="E72" s="6"/>
      <c r="F72" s="6"/>
      <c r="G72" s="160">
        <v>5.7828838060640146</v>
      </c>
      <c r="H72" s="160">
        <v>1.827693675549716</v>
      </c>
      <c r="I72" s="160">
        <v>5.4719665938444191E-2</v>
      </c>
      <c r="J72" s="158">
        <v>60226.857656</v>
      </c>
      <c r="K72" s="158">
        <v>68368.156761999999</v>
      </c>
      <c r="L72" s="160">
        <v>0.307034870836566</v>
      </c>
      <c r="M72" s="160">
        <v>8.3600326536249936E-2</v>
      </c>
      <c r="N72" s="162">
        <v>4.0294543741643315E-3</v>
      </c>
      <c r="O72" s="253"/>
    </row>
    <row r="73" spans="1:39" s="261" customFormat="1" ht="20.25" customHeight="1">
      <c r="A73" s="99"/>
      <c r="B73" s="277">
        <v>65</v>
      </c>
      <c r="C73" s="170" t="s">
        <v>179</v>
      </c>
      <c r="D73" s="155"/>
      <c r="E73" s="156"/>
      <c r="F73" s="156"/>
      <c r="G73" s="159">
        <v>5.7752154370047171</v>
      </c>
      <c r="H73" s="159">
        <v>0.11542452830188679</v>
      </c>
      <c r="I73" s="159">
        <v>0.11297169811320755</v>
      </c>
      <c r="J73" s="157">
        <v>28498</v>
      </c>
      <c r="K73" s="157">
        <v>30422</v>
      </c>
      <c r="L73" s="159">
        <v>0.8456518013927391</v>
      </c>
      <c r="M73" s="163">
        <v>1.0353695601349321E-3</v>
      </c>
      <c r="N73" s="164">
        <v>1.1322267125346515E-2</v>
      </c>
      <c r="O73" s="253"/>
      <c r="P73" s="99"/>
      <c r="Q73" s="99"/>
      <c r="R73" s="99"/>
      <c r="S73" s="99"/>
      <c r="T73" s="99"/>
      <c r="U73" s="99"/>
      <c r="V73" s="99"/>
      <c r="W73" s="99"/>
      <c r="X73" s="99"/>
      <c r="Y73" s="99"/>
      <c r="Z73" s="99"/>
      <c r="AA73" s="99"/>
      <c r="AB73" s="99"/>
      <c r="AC73" s="99"/>
      <c r="AD73" s="99"/>
      <c r="AE73" s="99"/>
      <c r="AF73" s="99"/>
      <c r="AG73" s="99"/>
      <c r="AH73" s="99"/>
      <c r="AI73" s="99"/>
      <c r="AJ73" s="99"/>
      <c r="AK73" s="99"/>
      <c r="AL73" s="99"/>
      <c r="AM73" s="99"/>
    </row>
    <row r="74" spans="1:39" s="99" customFormat="1" ht="20.25" customHeight="1">
      <c r="B74" s="278">
        <v>66</v>
      </c>
      <c r="C74" s="169" t="s">
        <v>187</v>
      </c>
      <c r="D74" s="5"/>
      <c r="E74" s="6"/>
      <c r="F74" s="6"/>
      <c r="G74" s="160">
        <v>5.5760110290371472</v>
      </c>
      <c r="H74" s="160">
        <v>2.1688285915315086</v>
      </c>
      <c r="I74" s="160">
        <v>0.30310848111999134</v>
      </c>
      <c r="J74" s="158">
        <v>132997</v>
      </c>
      <c r="K74" s="158">
        <v>164300</v>
      </c>
      <c r="L74" s="160">
        <v>0.48533831098347358</v>
      </c>
      <c r="M74" s="160">
        <v>0.23222003434891197</v>
      </c>
      <c r="N74" s="162">
        <v>8.8577414017627417E-3</v>
      </c>
      <c r="O74" s="253"/>
    </row>
    <row r="75" spans="1:39" s="261" customFormat="1" ht="20.25" customHeight="1">
      <c r="A75" s="99"/>
      <c r="B75" s="277">
        <v>67</v>
      </c>
      <c r="C75" s="168" t="s">
        <v>230</v>
      </c>
      <c r="D75" s="155"/>
      <c r="E75" s="156"/>
      <c r="F75" s="156"/>
      <c r="G75" s="159">
        <v>5.5685138750936201</v>
      </c>
      <c r="H75" s="159">
        <v>3.4984680329543134</v>
      </c>
      <c r="I75" s="159">
        <v>0.77115816708653917</v>
      </c>
      <c r="J75" s="157">
        <v>27465</v>
      </c>
      <c r="K75" s="157">
        <v>52575</v>
      </c>
      <c r="L75" s="159">
        <v>0.59056440596616855</v>
      </c>
      <c r="M75" s="159">
        <v>0.52311499831803543</v>
      </c>
      <c r="N75" s="161">
        <v>3.380748714498534E-2</v>
      </c>
      <c r="O75" s="253"/>
      <c r="P75" s="99"/>
      <c r="Q75" s="99"/>
      <c r="R75" s="99"/>
      <c r="S75" s="99"/>
      <c r="T75" s="99"/>
      <c r="U75" s="99"/>
      <c r="V75" s="99"/>
      <c r="W75" s="99"/>
      <c r="X75" s="99"/>
      <c r="Y75" s="99"/>
      <c r="Z75" s="99"/>
      <c r="AA75" s="99"/>
      <c r="AB75" s="99"/>
      <c r="AC75" s="99"/>
      <c r="AD75" s="99"/>
      <c r="AE75" s="99"/>
      <c r="AF75" s="99"/>
      <c r="AG75" s="99"/>
      <c r="AH75" s="99"/>
      <c r="AI75" s="99"/>
      <c r="AJ75" s="99"/>
      <c r="AK75" s="99"/>
      <c r="AL75" s="99"/>
      <c r="AM75" s="99"/>
    </row>
    <row r="76" spans="1:39" s="99" customFormat="1" ht="20.25" customHeight="1">
      <c r="B76" s="278">
        <v>68</v>
      </c>
      <c r="C76" s="169" t="s">
        <v>396</v>
      </c>
      <c r="D76" s="5"/>
      <c r="E76" s="6"/>
      <c r="F76" s="6"/>
      <c r="G76" s="160">
        <v>5.2419672054185442</v>
      </c>
      <c r="H76" s="160">
        <v>0.6675361631491582</v>
      </c>
      <c r="I76" s="160">
        <v>0.69409532843253496</v>
      </c>
      <c r="J76" s="158">
        <v>14189</v>
      </c>
      <c r="K76" s="158">
        <v>15221</v>
      </c>
      <c r="L76" s="160">
        <v>0.43649465438312879</v>
      </c>
      <c r="M76" s="160">
        <v>6.9512822396943202E-2</v>
      </c>
      <c r="N76" s="162">
        <v>0</v>
      </c>
      <c r="O76" s="253"/>
    </row>
    <row r="77" spans="1:39" s="261" customFormat="1" ht="20.25" customHeight="1">
      <c r="A77" s="99"/>
      <c r="B77" s="277">
        <v>69</v>
      </c>
      <c r="C77" s="170" t="s">
        <v>218</v>
      </c>
      <c r="D77" s="155"/>
      <c r="E77" s="156"/>
      <c r="F77" s="156"/>
      <c r="G77" s="159">
        <v>5.1599776997409297</v>
      </c>
      <c r="H77" s="159">
        <v>3.4771007836489769</v>
      </c>
      <c r="I77" s="159">
        <v>0.51037000253418652</v>
      </c>
      <c r="J77" s="157">
        <v>88490.063120000006</v>
      </c>
      <c r="K77" s="157">
        <v>111894.65513899999</v>
      </c>
      <c r="L77" s="159">
        <v>0.28241760535711669</v>
      </c>
      <c r="M77" s="163">
        <v>0.25456863576986472</v>
      </c>
      <c r="N77" s="164">
        <v>4.0979894942357216E-2</v>
      </c>
      <c r="O77" s="253"/>
      <c r="P77" s="99"/>
      <c r="Q77" s="99"/>
      <c r="R77" s="99"/>
      <c r="S77" s="99"/>
      <c r="T77" s="99"/>
      <c r="U77" s="99"/>
      <c r="V77" s="99"/>
      <c r="W77" s="99"/>
      <c r="X77" s="99"/>
      <c r="Y77" s="99"/>
      <c r="Z77" s="99"/>
      <c r="AA77" s="99"/>
      <c r="AB77" s="99"/>
      <c r="AC77" s="99"/>
      <c r="AD77" s="99"/>
      <c r="AE77" s="99"/>
      <c r="AF77" s="99"/>
      <c r="AG77" s="99"/>
      <c r="AH77" s="99"/>
      <c r="AI77" s="99"/>
      <c r="AJ77" s="99"/>
      <c r="AK77" s="99"/>
      <c r="AL77" s="99"/>
      <c r="AM77" s="99"/>
    </row>
    <row r="78" spans="1:39" s="99" customFormat="1" ht="20.25" customHeight="1">
      <c r="B78" s="278">
        <v>70</v>
      </c>
      <c r="C78" s="171" t="s">
        <v>192</v>
      </c>
      <c r="D78" s="5"/>
      <c r="E78" s="6"/>
      <c r="F78" s="6"/>
      <c r="G78" s="160">
        <v>4.4977286768498619</v>
      </c>
      <c r="H78" s="160">
        <v>0.23579981578139392</v>
      </c>
      <c r="I78" s="160">
        <v>1.0119742093951489</v>
      </c>
      <c r="J78" s="158">
        <v>7199</v>
      </c>
      <c r="K78" s="158">
        <v>6831</v>
      </c>
      <c r="L78" s="160">
        <v>0.44526678070719605</v>
      </c>
      <c r="M78" s="165">
        <v>0</v>
      </c>
      <c r="N78" s="166">
        <v>3.1017369727047149E-3</v>
      </c>
      <c r="O78" s="253"/>
    </row>
    <row r="79" spans="1:39" s="261" customFormat="1" ht="20.25" customHeight="1">
      <c r="A79" s="99"/>
      <c r="B79" s="277">
        <v>71</v>
      </c>
      <c r="C79" s="168" t="s">
        <v>160</v>
      </c>
      <c r="D79" s="155"/>
      <c r="E79" s="156"/>
      <c r="F79" s="156"/>
      <c r="G79" s="159">
        <v>4.4560046125782353</v>
      </c>
      <c r="H79" s="159">
        <v>0.11077571040889476</v>
      </c>
      <c r="I79" s="159">
        <v>0.26946272005828037</v>
      </c>
      <c r="J79" s="157">
        <v>33489.380680000002</v>
      </c>
      <c r="K79" s="157">
        <v>33014.881277</v>
      </c>
      <c r="L79" s="159">
        <v>0.31700118172199376</v>
      </c>
      <c r="M79" s="159">
        <v>3.6495595101955151E-2</v>
      </c>
      <c r="N79" s="161">
        <v>6.7528799148668791E-3</v>
      </c>
      <c r="O79" s="253"/>
      <c r="P79" s="99"/>
      <c r="Q79" s="99"/>
      <c r="R79" s="99"/>
      <c r="S79" s="99"/>
      <c r="T79" s="99"/>
      <c r="U79" s="99"/>
      <c r="V79" s="99"/>
      <c r="W79" s="99"/>
      <c r="X79" s="99"/>
      <c r="Y79" s="99"/>
      <c r="Z79" s="99"/>
      <c r="AA79" s="99"/>
      <c r="AB79" s="99"/>
      <c r="AC79" s="99"/>
      <c r="AD79" s="99"/>
      <c r="AE79" s="99"/>
      <c r="AF79" s="99"/>
      <c r="AG79" s="99"/>
      <c r="AH79" s="99"/>
      <c r="AI79" s="99"/>
      <c r="AJ79" s="99"/>
      <c r="AK79" s="99"/>
      <c r="AL79" s="99"/>
      <c r="AM79" s="99"/>
    </row>
    <row r="80" spans="1:39" s="99" customFormat="1" ht="20.25" customHeight="1">
      <c r="B80" s="278">
        <v>72</v>
      </c>
      <c r="C80" s="169" t="s">
        <v>182</v>
      </c>
      <c r="D80" s="5"/>
      <c r="E80" s="6"/>
      <c r="F80" s="6"/>
      <c r="G80" s="160">
        <v>4.3428850265320618</v>
      </c>
      <c r="H80" s="160">
        <v>4.0381493506493504E-2</v>
      </c>
      <c r="I80" s="160">
        <v>0.30519480519480519</v>
      </c>
      <c r="J80" s="158">
        <v>10480</v>
      </c>
      <c r="K80" s="158">
        <v>13009</v>
      </c>
      <c r="L80" s="160">
        <v>0.37470506430769229</v>
      </c>
      <c r="M80" s="160">
        <v>3.0615384615384614E-2</v>
      </c>
      <c r="N80" s="162">
        <v>0</v>
      </c>
      <c r="O80" s="253"/>
    </row>
    <row r="81" spans="1:39" s="261" customFormat="1" ht="20.25" customHeight="1">
      <c r="A81" s="99"/>
      <c r="B81" s="277">
        <v>73</v>
      </c>
      <c r="C81" s="170" t="s">
        <v>142</v>
      </c>
      <c r="D81" s="155"/>
      <c r="E81" s="156"/>
      <c r="F81" s="156"/>
      <c r="G81" s="159">
        <v>4.220396320524717</v>
      </c>
      <c r="H81" s="159">
        <v>0.17648051290703559</v>
      </c>
      <c r="I81" s="159">
        <v>0.19773915977729037</v>
      </c>
      <c r="J81" s="157">
        <v>13386</v>
      </c>
      <c r="K81" s="157">
        <v>12927</v>
      </c>
      <c r="L81" s="159">
        <v>0.25600494811893204</v>
      </c>
      <c r="M81" s="163">
        <v>0.13713592233009708</v>
      </c>
      <c r="N81" s="164">
        <v>0</v>
      </c>
      <c r="O81" s="253"/>
      <c r="P81" s="99"/>
      <c r="Q81" s="99"/>
      <c r="R81" s="99"/>
      <c r="S81" s="99"/>
      <c r="T81" s="99"/>
      <c r="U81" s="99"/>
      <c r="V81" s="99"/>
      <c r="W81" s="99"/>
      <c r="X81" s="99"/>
      <c r="Y81" s="99"/>
      <c r="Z81" s="99"/>
      <c r="AA81" s="99"/>
      <c r="AB81" s="99"/>
      <c r="AC81" s="99"/>
      <c r="AD81" s="99"/>
      <c r="AE81" s="99"/>
      <c r="AF81" s="99"/>
      <c r="AG81" s="99"/>
      <c r="AH81" s="99"/>
      <c r="AI81" s="99"/>
      <c r="AJ81" s="99"/>
      <c r="AK81" s="99"/>
      <c r="AL81" s="99"/>
      <c r="AM81" s="99"/>
    </row>
    <row r="82" spans="1:39" s="99" customFormat="1" ht="20.25" customHeight="1">
      <c r="B82" s="278">
        <v>74</v>
      </c>
      <c r="C82" s="171" t="s">
        <v>275</v>
      </c>
      <c r="D82" s="5"/>
      <c r="E82" s="6"/>
      <c r="F82" s="6"/>
      <c r="G82" s="160">
        <v>4.2003717630963076</v>
      </c>
      <c r="H82" s="160">
        <v>4.2615546479381067E-2</v>
      </c>
      <c r="I82" s="160">
        <v>1.5932158147039976E-2</v>
      </c>
      <c r="J82" s="158">
        <v>13770.519327</v>
      </c>
      <c r="K82" s="158">
        <v>11930.210950999999</v>
      </c>
      <c r="L82" s="160">
        <v>0.10919307670351641</v>
      </c>
      <c r="M82" s="165">
        <v>0</v>
      </c>
      <c r="N82" s="166">
        <v>0</v>
      </c>
      <c r="O82" s="253"/>
    </row>
    <row r="83" spans="1:39" s="261" customFormat="1" ht="20.25" customHeight="1">
      <c r="A83" s="99"/>
      <c r="B83" s="277">
        <v>75</v>
      </c>
      <c r="C83" s="168" t="s">
        <v>121</v>
      </c>
      <c r="D83" s="155"/>
      <c r="E83" s="156"/>
      <c r="F83" s="156"/>
      <c r="G83" s="159">
        <v>4.1945422707989222</v>
      </c>
      <c r="H83" s="159">
        <v>2.529774841345736E-2</v>
      </c>
      <c r="I83" s="159">
        <v>0.10197339824393636</v>
      </c>
      <c r="J83" s="157">
        <v>24553</v>
      </c>
      <c r="K83" s="157">
        <v>25826</v>
      </c>
      <c r="L83" s="159">
        <v>0.69984690694483054</v>
      </c>
      <c r="M83" s="159">
        <v>0</v>
      </c>
      <c r="N83" s="161">
        <v>0</v>
      </c>
      <c r="O83" s="253"/>
      <c r="P83" s="99"/>
      <c r="Q83" s="99"/>
      <c r="R83" s="99"/>
      <c r="S83" s="99"/>
      <c r="T83" s="99"/>
      <c r="U83" s="99"/>
      <c r="V83" s="99"/>
      <c r="W83" s="99"/>
      <c r="X83" s="99"/>
      <c r="Y83" s="99"/>
      <c r="Z83" s="99"/>
      <c r="AA83" s="99"/>
      <c r="AB83" s="99"/>
      <c r="AC83" s="99"/>
      <c r="AD83" s="99"/>
      <c r="AE83" s="99"/>
      <c r="AF83" s="99"/>
      <c r="AG83" s="99"/>
      <c r="AH83" s="99"/>
      <c r="AI83" s="99"/>
      <c r="AJ83" s="99"/>
      <c r="AK83" s="99"/>
      <c r="AL83" s="99"/>
      <c r="AM83" s="99"/>
    </row>
    <row r="84" spans="1:39" s="99" customFormat="1" ht="20.25" customHeight="1">
      <c r="B84" s="278">
        <v>76</v>
      </c>
      <c r="C84" s="171" t="s">
        <v>112</v>
      </c>
      <c r="D84" s="5"/>
      <c r="E84" s="6"/>
      <c r="F84" s="6"/>
      <c r="G84" s="160">
        <v>4.1250955708071535</v>
      </c>
      <c r="H84" s="160">
        <v>0.2732059728829081</v>
      </c>
      <c r="I84" s="160">
        <v>4.9375492864592606E-2</v>
      </c>
      <c r="J84" s="158">
        <v>117929</v>
      </c>
      <c r="K84" s="158">
        <v>147193</v>
      </c>
      <c r="L84" s="160">
        <v>0.55899845619073529</v>
      </c>
      <c r="M84" s="165">
        <v>7.7032488729986012E-2</v>
      </c>
      <c r="N84" s="166">
        <v>3.5364526659412403E-3</v>
      </c>
      <c r="O84" s="253"/>
    </row>
    <row r="85" spans="1:39" s="261" customFormat="1" ht="20.25" customHeight="1">
      <c r="A85" s="99"/>
      <c r="B85" s="277">
        <v>77</v>
      </c>
      <c r="C85" s="170" t="s">
        <v>184</v>
      </c>
      <c r="D85" s="155"/>
      <c r="E85" s="156"/>
      <c r="F85" s="156"/>
      <c r="G85" s="159">
        <v>4.055069361038961</v>
      </c>
      <c r="H85" s="159">
        <v>1.2492467532467533</v>
      </c>
      <c r="I85" s="159">
        <v>1.2091428571428571</v>
      </c>
      <c r="J85" s="157">
        <v>12695</v>
      </c>
      <c r="K85" s="157">
        <v>12700</v>
      </c>
      <c r="L85" s="159">
        <v>0.21721542478875291</v>
      </c>
      <c r="M85" s="163">
        <v>4.4871794871794872E-2</v>
      </c>
      <c r="N85" s="164">
        <v>3.9044289044289048E-2</v>
      </c>
      <c r="O85" s="253"/>
      <c r="P85" s="99"/>
      <c r="Q85" s="99"/>
      <c r="R85" s="99"/>
      <c r="S85" s="99"/>
      <c r="T85" s="99"/>
      <c r="U85" s="99"/>
      <c r="V85" s="99"/>
      <c r="W85" s="99"/>
      <c r="X85" s="99"/>
      <c r="Y85" s="99"/>
      <c r="Z85" s="99"/>
      <c r="AA85" s="99"/>
      <c r="AB85" s="99"/>
      <c r="AC85" s="99"/>
      <c r="AD85" s="99"/>
      <c r="AE85" s="99"/>
      <c r="AF85" s="99"/>
      <c r="AG85" s="99"/>
      <c r="AH85" s="99"/>
      <c r="AI85" s="99"/>
      <c r="AJ85" s="99"/>
      <c r="AK85" s="99"/>
      <c r="AL85" s="99"/>
      <c r="AM85" s="99"/>
    </row>
    <row r="86" spans="1:39" s="99" customFormat="1" ht="20.25" customHeight="1">
      <c r="B86" s="278">
        <v>78</v>
      </c>
      <c r="C86" s="171" t="s">
        <v>109</v>
      </c>
      <c r="D86" s="5"/>
      <c r="E86" s="6"/>
      <c r="F86" s="6"/>
      <c r="G86" s="160">
        <v>3.9028805008156606</v>
      </c>
      <c r="H86" s="160">
        <v>0.19236365239627881</v>
      </c>
      <c r="I86" s="160">
        <v>0.25761650720867685</v>
      </c>
      <c r="J86" s="158">
        <v>25530</v>
      </c>
      <c r="K86" s="158">
        <v>27407</v>
      </c>
      <c r="L86" s="160">
        <v>0.41141147137854772</v>
      </c>
      <c r="M86" s="165">
        <v>0.14987099152230005</v>
      </c>
      <c r="N86" s="166">
        <v>0</v>
      </c>
      <c r="O86" s="253"/>
    </row>
    <row r="87" spans="1:39" s="261" customFormat="1" ht="20.25" customHeight="1">
      <c r="A87" s="99"/>
      <c r="B87" s="277">
        <v>79</v>
      </c>
      <c r="C87" s="168" t="s">
        <v>144</v>
      </c>
      <c r="D87" s="155"/>
      <c r="E87" s="156"/>
      <c r="F87" s="156"/>
      <c r="G87" s="159">
        <v>3.7142414860842026</v>
      </c>
      <c r="H87" s="159">
        <v>0.88010432190760057</v>
      </c>
      <c r="I87" s="159">
        <v>0.54407600596125183</v>
      </c>
      <c r="J87" s="157">
        <v>53629</v>
      </c>
      <c r="K87" s="157">
        <v>59232</v>
      </c>
      <c r="L87" s="159">
        <v>0.25304651140643497</v>
      </c>
      <c r="M87" s="159">
        <v>0.15204993005488002</v>
      </c>
      <c r="N87" s="161">
        <v>0.11955235123211019</v>
      </c>
      <c r="O87" s="253"/>
      <c r="P87" s="99"/>
      <c r="Q87" s="99"/>
      <c r="R87" s="99"/>
      <c r="S87" s="99"/>
      <c r="T87" s="99"/>
      <c r="U87" s="99"/>
      <c r="V87" s="99"/>
      <c r="W87" s="99"/>
      <c r="X87" s="99"/>
      <c r="Y87" s="99"/>
      <c r="Z87" s="99"/>
      <c r="AA87" s="99"/>
      <c r="AB87" s="99"/>
      <c r="AC87" s="99"/>
      <c r="AD87" s="99"/>
      <c r="AE87" s="99"/>
      <c r="AF87" s="99"/>
      <c r="AG87" s="99"/>
      <c r="AH87" s="99"/>
      <c r="AI87" s="99"/>
      <c r="AJ87" s="99"/>
      <c r="AK87" s="99"/>
      <c r="AL87" s="99"/>
      <c r="AM87" s="99"/>
    </row>
    <row r="88" spans="1:39" s="99" customFormat="1" ht="20.25" customHeight="1">
      <c r="B88" s="278">
        <v>80</v>
      </c>
      <c r="C88" s="171" t="s">
        <v>203</v>
      </c>
      <c r="D88" s="5"/>
      <c r="E88" s="6"/>
      <c r="F88" s="6"/>
      <c r="G88" s="160">
        <v>3.675927833666718</v>
      </c>
      <c r="H88" s="160">
        <v>6.4317587321126329E-2</v>
      </c>
      <c r="I88" s="160">
        <v>8.770580089244499E-3</v>
      </c>
      <c r="J88" s="158">
        <v>5913</v>
      </c>
      <c r="K88" s="158">
        <v>7736</v>
      </c>
      <c r="L88" s="160">
        <v>0.9979850764762247</v>
      </c>
      <c r="M88" s="165">
        <v>4.4915558749550846E-2</v>
      </c>
      <c r="N88" s="166">
        <v>0</v>
      </c>
      <c r="O88" s="253"/>
    </row>
    <row r="89" spans="1:39" s="261" customFormat="1" ht="20.25" customHeight="1">
      <c r="A89" s="99"/>
      <c r="B89" s="277">
        <v>81</v>
      </c>
      <c r="C89" s="168" t="s">
        <v>117</v>
      </c>
      <c r="D89" s="155"/>
      <c r="E89" s="156"/>
      <c r="F89" s="156"/>
      <c r="G89" s="159">
        <v>3.6358588637909053</v>
      </c>
      <c r="H89" s="159">
        <v>0.37175945601359967</v>
      </c>
      <c r="I89" s="159">
        <v>0.25424989375265616</v>
      </c>
      <c r="J89" s="157">
        <v>10661</v>
      </c>
      <c r="K89" s="157">
        <v>10444</v>
      </c>
      <c r="L89" s="159">
        <v>0.75571038551509029</v>
      </c>
      <c r="M89" s="159">
        <v>0</v>
      </c>
      <c r="N89" s="161">
        <v>0.21759471608109349</v>
      </c>
      <c r="O89" s="253"/>
      <c r="P89" s="99"/>
      <c r="Q89" s="99"/>
      <c r="R89" s="99"/>
      <c r="S89" s="99"/>
      <c r="T89" s="99"/>
      <c r="U89" s="99"/>
      <c r="V89" s="99"/>
      <c r="W89" s="99"/>
      <c r="X89" s="99"/>
      <c r="Y89" s="99"/>
      <c r="Z89" s="99"/>
      <c r="AA89" s="99"/>
      <c r="AB89" s="99"/>
      <c r="AC89" s="99"/>
      <c r="AD89" s="99"/>
      <c r="AE89" s="99"/>
      <c r="AF89" s="99"/>
      <c r="AG89" s="99"/>
      <c r="AH89" s="99"/>
      <c r="AI89" s="99"/>
      <c r="AJ89" s="99"/>
      <c r="AK89" s="99"/>
      <c r="AL89" s="99"/>
      <c r="AM89" s="99"/>
    </row>
    <row r="90" spans="1:39" s="99" customFormat="1" ht="20.25" customHeight="1">
      <c r="B90" s="278">
        <v>82</v>
      </c>
      <c r="C90" s="169" t="s">
        <v>101</v>
      </c>
      <c r="D90" s="5"/>
      <c r="E90" s="6"/>
      <c r="F90" s="6"/>
      <c r="G90" s="160">
        <v>3.5817442552558725</v>
      </c>
      <c r="H90" s="160">
        <v>0.2394125535320327</v>
      </c>
      <c r="I90" s="160">
        <v>0.12430246139204915</v>
      </c>
      <c r="J90" s="158">
        <v>72698</v>
      </c>
      <c r="K90" s="158">
        <v>80025</v>
      </c>
      <c r="L90" s="160">
        <v>0.3959483332967586</v>
      </c>
      <c r="M90" s="160">
        <v>5.421663417971523E-3</v>
      </c>
      <c r="N90" s="162">
        <v>6.9707101088205302E-4</v>
      </c>
      <c r="O90" s="253"/>
    </row>
    <row r="91" spans="1:39" s="261" customFormat="1" ht="20.25" customHeight="1">
      <c r="A91" s="99"/>
      <c r="B91" s="277">
        <v>83</v>
      </c>
      <c r="C91" s="168" t="s">
        <v>206</v>
      </c>
      <c r="D91" s="155"/>
      <c r="E91" s="156"/>
      <c r="F91" s="156"/>
      <c r="G91" s="159">
        <v>3.136317814328657</v>
      </c>
      <c r="H91" s="159">
        <v>7.6820307281229121E-3</v>
      </c>
      <c r="I91" s="159">
        <v>0.54615898463593859</v>
      </c>
      <c r="J91" s="157">
        <v>33829</v>
      </c>
      <c r="K91" s="157">
        <v>35623</v>
      </c>
      <c r="L91" s="159">
        <v>0.3534961976182498</v>
      </c>
      <c r="M91" s="159">
        <v>6.422069581727816E-3</v>
      </c>
      <c r="N91" s="161">
        <v>1.7311665829005418E-3</v>
      </c>
      <c r="O91" s="253"/>
      <c r="P91" s="99"/>
      <c r="Q91" s="99"/>
      <c r="R91" s="99"/>
      <c r="S91" s="99"/>
      <c r="T91" s="99"/>
      <c r="U91" s="99"/>
      <c r="V91" s="99"/>
      <c r="W91" s="99"/>
      <c r="X91" s="99"/>
      <c r="Y91" s="99"/>
      <c r="Z91" s="99"/>
      <c r="AA91" s="99"/>
      <c r="AB91" s="99"/>
      <c r="AC91" s="99"/>
      <c r="AD91" s="99"/>
      <c r="AE91" s="99"/>
      <c r="AF91" s="99"/>
      <c r="AG91" s="99"/>
      <c r="AH91" s="99"/>
      <c r="AI91" s="99"/>
      <c r="AJ91" s="99"/>
      <c r="AK91" s="99"/>
      <c r="AL91" s="99"/>
      <c r="AM91" s="99"/>
    </row>
    <row r="92" spans="1:39" s="99" customFormat="1" ht="20.25" customHeight="1">
      <c r="B92" s="278">
        <v>84</v>
      </c>
      <c r="C92" s="171" t="s">
        <v>107</v>
      </c>
      <c r="D92" s="5"/>
      <c r="E92" s="6"/>
      <c r="F92" s="6"/>
      <c r="G92" s="160">
        <v>3.0866378927427043</v>
      </c>
      <c r="H92" s="160">
        <v>1.4127598703032616</v>
      </c>
      <c r="I92" s="160">
        <v>0.84676711806217819</v>
      </c>
      <c r="J92" s="158">
        <v>81363</v>
      </c>
      <c r="K92" s="158">
        <v>98321</v>
      </c>
      <c r="L92" s="160">
        <v>0.37357259088418193</v>
      </c>
      <c r="M92" s="165">
        <v>0.18155393009458912</v>
      </c>
      <c r="N92" s="166">
        <v>6.6355340592313744E-3</v>
      </c>
      <c r="O92" s="253"/>
    </row>
    <row r="93" spans="1:39" s="261" customFormat="1" ht="20.25" customHeight="1">
      <c r="A93" s="99"/>
      <c r="B93" s="277">
        <v>85</v>
      </c>
      <c r="C93" s="168" t="s">
        <v>250</v>
      </c>
      <c r="D93" s="155"/>
      <c r="E93" s="156"/>
      <c r="F93" s="156"/>
      <c r="G93" s="159">
        <v>3.0174895602671792</v>
      </c>
      <c r="H93" s="159">
        <v>1.3973282056472016</v>
      </c>
      <c r="I93" s="159">
        <v>0</v>
      </c>
      <c r="J93" s="157">
        <v>13724</v>
      </c>
      <c r="K93" s="157">
        <v>13613</v>
      </c>
      <c r="L93" s="159">
        <v>0.46037126787801214</v>
      </c>
      <c r="M93" s="159">
        <v>7.4795481106349829E-2</v>
      </c>
      <c r="N93" s="161">
        <v>0</v>
      </c>
      <c r="O93" s="253"/>
      <c r="P93" s="99"/>
      <c r="Q93" s="99"/>
      <c r="R93" s="99"/>
      <c r="S93" s="99"/>
      <c r="T93" s="99"/>
      <c r="U93" s="99"/>
      <c r="V93" s="99"/>
      <c r="W93" s="99"/>
      <c r="X93" s="99"/>
      <c r="Y93" s="99"/>
      <c r="Z93" s="99"/>
      <c r="AA93" s="99"/>
      <c r="AB93" s="99"/>
      <c r="AC93" s="99"/>
      <c r="AD93" s="99"/>
      <c r="AE93" s="99"/>
      <c r="AF93" s="99"/>
      <c r="AG93" s="99"/>
      <c r="AH93" s="99"/>
      <c r="AI93" s="99"/>
      <c r="AJ93" s="99"/>
      <c r="AK93" s="99"/>
      <c r="AL93" s="99"/>
      <c r="AM93" s="99"/>
    </row>
    <row r="94" spans="1:39" s="99" customFormat="1" ht="20.25" customHeight="1">
      <c r="B94" s="278">
        <v>86</v>
      </c>
      <c r="C94" s="169" t="s">
        <v>190</v>
      </c>
      <c r="D94" s="5"/>
      <c r="E94" s="6"/>
      <c r="F94" s="6"/>
      <c r="G94" s="160">
        <v>2.6424501236844495</v>
      </c>
      <c r="H94" s="160">
        <v>3.1969529840771358</v>
      </c>
      <c r="I94" s="160">
        <v>0.42096315809963791</v>
      </c>
      <c r="J94" s="158">
        <v>243964</v>
      </c>
      <c r="K94" s="158">
        <v>284800</v>
      </c>
      <c r="L94" s="160">
        <v>0.14076276035936483</v>
      </c>
      <c r="M94" s="160">
        <v>0.18406102343111308</v>
      </c>
      <c r="N94" s="162">
        <v>3.7529964389142155E-2</v>
      </c>
      <c r="O94" s="253"/>
    </row>
    <row r="95" spans="1:39" s="261" customFormat="1" ht="20.25" customHeight="1">
      <c r="A95" s="99"/>
      <c r="B95" s="277">
        <v>87</v>
      </c>
      <c r="C95" s="168" t="s">
        <v>216</v>
      </c>
      <c r="D95" s="155"/>
      <c r="E95" s="156"/>
      <c r="F95" s="156"/>
      <c r="G95" s="159">
        <v>2.2539487804570788</v>
      </c>
      <c r="H95" s="159">
        <v>1.9674295143642837</v>
      </c>
      <c r="I95" s="159">
        <v>0.71205890718136522</v>
      </c>
      <c r="J95" s="157">
        <v>45319.205658999999</v>
      </c>
      <c r="K95" s="157">
        <v>47654.489984</v>
      </c>
      <c r="L95" s="159">
        <v>9.1717397437580603E-2</v>
      </c>
      <c r="M95" s="159">
        <v>0.1071649066639286</v>
      </c>
      <c r="N95" s="161">
        <v>9.8065340220859346E-2</v>
      </c>
      <c r="O95" s="253"/>
      <c r="P95" s="99"/>
      <c r="Q95" s="99"/>
      <c r="R95" s="99"/>
      <c r="S95" s="99"/>
      <c r="T95" s="99"/>
      <c r="U95" s="99"/>
      <c r="V95" s="99"/>
      <c r="W95" s="99"/>
      <c r="X95" s="99"/>
      <c r="Y95" s="99"/>
      <c r="Z95" s="99"/>
      <c r="AA95" s="99"/>
      <c r="AB95" s="99"/>
      <c r="AC95" s="99"/>
      <c r="AD95" s="99"/>
      <c r="AE95" s="99"/>
      <c r="AF95" s="99"/>
      <c r="AG95" s="99"/>
      <c r="AH95" s="99"/>
      <c r="AI95" s="99"/>
      <c r="AJ95" s="99"/>
      <c r="AK95" s="99"/>
      <c r="AL95" s="99"/>
      <c r="AM95" s="99"/>
    </row>
    <row r="96" spans="1:39" s="99" customFormat="1" ht="20.25" customHeight="1">
      <c r="B96" s="278">
        <v>88</v>
      </c>
      <c r="C96" s="171" t="s">
        <v>119</v>
      </c>
      <c r="D96" s="5"/>
      <c r="E96" s="6"/>
      <c r="F96" s="6"/>
      <c r="G96" s="160">
        <v>2.2051145980701032</v>
      </c>
      <c r="H96" s="160">
        <v>1.0411543377680164</v>
      </c>
      <c r="I96" s="160">
        <v>0.24283939726717915</v>
      </c>
      <c r="J96" s="158">
        <v>93559</v>
      </c>
      <c r="K96" s="158">
        <v>130425</v>
      </c>
      <c r="L96" s="160">
        <v>0.20408662882235359</v>
      </c>
      <c r="M96" s="165">
        <v>0.29300387019946411</v>
      </c>
      <c r="N96" s="166">
        <v>3.9042231956789861E-3</v>
      </c>
      <c r="O96" s="253"/>
    </row>
    <row r="97" spans="1:39" s="261" customFormat="1" ht="20.25" customHeight="1">
      <c r="A97" s="99"/>
      <c r="B97" s="277">
        <v>89</v>
      </c>
      <c r="C97" s="170" t="s">
        <v>170</v>
      </c>
      <c r="D97" s="155"/>
      <c r="E97" s="156"/>
      <c r="F97" s="156"/>
      <c r="G97" s="159">
        <v>2.2035660320483355</v>
      </c>
      <c r="H97" s="159">
        <v>0</v>
      </c>
      <c r="I97" s="159">
        <v>0.33269849609246732</v>
      </c>
      <c r="J97" s="157">
        <v>9546</v>
      </c>
      <c r="K97" s="157">
        <v>11099</v>
      </c>
      <c r="L97" s="159">
        <v>0.29685347838731752</v>
      </c>
      <c r="M97" s="163">
        <v>0</v>
      </c>
      <c r="N97" s="164">
        <v>2.7372262773722629E-3</v>
      </c>
      <c r="O97" s="253"/>
      <c r="P97" s="99"/>
      <c r="Q97" s="99"/>
      <c r="R97" s="99"/>
      <c r="S97" s="99"/>
      <c r="T97" s="99"/>
      <c r="U97" s="99"/>
      <c r="V97" s="99"/>
      <c r="W97" s="99"/>
      <c r="X97" s="99"/>
      <c r="Y97" s="99"/>
      <c r="Z97" s="99"/>
      <c r="AA97" s="99"/>
      <c r="AB97" s="99"/>
      <c r="AC97" s="99"/>
      <c r="AD97" s="99"/>
      <c r="AE97" s="99"/>
      <c r="AF97" s="99"/>
      <c r="AG97" s="99"/>
      <c r="AH97" s="99"/>
      <c r="AI97" s="99"/>
      <c r="AJ97" s="99"/>
      <c r="AK97" s="99"/>
      <c r="AL97" s="99"/>
      <c r="AM97" s="99"/>
    </row>
    <row r="98" spans="1:39" s="99" customFormat="1" ht="21" customHeight="1">
      <c r="B98" s="278">
        <v>90</v>
      </c>
      <c r="C98" s="169" t="s">
        <v>252</v>
      </c>
      <c r="D98" s="5"/>
      <c r="E98" s="6"/>
      <c r="F98" s="6"/>
      <c r="G98" s="160">
        <v>2.0808827064789694</v>
      </c>
      <c r="H98" s="160">
        <v>1.1724440989829941</v>
      </c>
      <c r="I98" s="160">
        <v>2.9169175615274739E-2</v>
      </c>
      <c r="J98" s="158">
        <v>8895.0829560000002</v>
      </c>
      <c r="K98" s="158">
        <v>10904.313021</v>
      </c>
      <c r="L98" s="160">
        <v>0.34716381596701879</v>
      </c>
      <c r="M98" s="160">
        <v>0.1837366205269465</v>
      </c>
      <c r="N98" s="162">
        <v>2.5178967567763416E-2</v>
      </c>
      <c r="O98" s="253"/>
    </row>
    <row r="99" spans="1:39" s="261" customFormat="1" ht="20.25" customHeight="1">
      <c r="A99" s="99"/>
      <c r="B99" s="277">
        <v>91</v>
      </c>
      <c r="C99" s="168" t="s">
        <v>124</v>
      </c>
      <c r="D99" s="155"/>
      <c r="E99" s="156"/>
      <c r="F99" s="156"/>
      <c r="G99" s="159">
        <v>2.0800023661377143</v>
      </c>
      <c r="H99" s="159">
        <v>2.78076246675357E-2</v>
      </c>
      <c r="I99" s="159">
        <v>6.6728507234038614E-2</v>
      </c>
      <c r="J99" s="157">
        <v>32855.138443000003</v>
      </c>
      <c r="K99" s="157">
        <v>36681.264625999996</v>
      </c>
      <c r="L99" s="159">
        <v>0.15141084639063895</v>
      </c>
      <c r="M99" s="159">
        <v>0</v>
      </c>
      <c r="N99" s="161">
        <v>0</v>
      </c>
      <c r="O99" s="253"/>
      <c r="P99" s="99"/>
      <c r="Q99" s="99"/>
      <c r="R99" s="99"/>
      <c r="S99" s="99"/>
      <c r="T99" s="99"/>
      <c r="U99" s="99"/>
      <c r="V99" s="99"/>
      <c r="W99" s="99"/>
      <c r="X99" s="99"/>
      <c r="Y99" s="99"/>
      <c r="Z99" s="99"/>
      <c r="AA99" s="99"/>
      <c r="AB99" s="99"/>
      <c r="AC99" s="99"/>
      <c r="AD99" s="99"/>
      <c r="AE99" s="99"/>
      <c r="AF99" s="99"/>
      <c r="AG99" s="99"/>
      <c r="AH99" s="99"/>
      <c r="AI99" s="99"/>
      <c r="AJ99" s="99"/>
      <c r="AK99" s="99"/>
      <c r="AL99" s="99"/>
      <c r="AM99" s="99"/>
    </row>
    <row r="100" spans="1:39" s="99" customFormat="1" ht="20.25" customHeight="1">
      <c r="B100" s="278">
        <v>92</v>
      </c>
      <c r="C100" s="171" t="s">
        <v>256</v>
      </c>
      <c r="D100" s="5"/>
      <c r="E100" s="6"/>
      <c r="F100" s="6"/>
      <c r="G100" s="160">
        <v>2.0071208794187814</v>
      </c>
      <c r="H100" s="160">
        <v>2.6503694872406648E-2</v>
      </c>
      <c r="I100" s="160">
        <v>7.6146859772497438E-2</v>
      </c>
      <c r="J100" s="158">
        <v>27328.162312</v>
      </c>
      <c r="K100" s="158">
        <v>23864.861966</v>
      </c>
      <c r="L100" s="160">
        <v>0.16303802432317138</v>
      </c>
      <c r="M100" s="165">
        <v>3.0312430691562084E-3</v>
      </c>
      <c r="N100" s="166">
        <v>0</v>
      </c>
      <c r="O100" s="253"/>
    </row>
    <row r="101" spans="1:39" s="261" customFormat="1" ht="20.25" customHeight="1">
      <c r="A101" s="99"/>
      <c r="B101" s="277">
        <v>93</v>
      </c>
      <c r="C101" s="170" t="s">
        <v>133</v>
      </c>
      <c r="D101" s="155"/>
      <c r="E101" s="156"/>
      <c r="F101" s="156"/>
      <c r="G101" s="159">
        <v>1.4540419483520901</v>
      </c>
      <c r="H101" s="159">
        <v>1.084082805386648</v>
      </c>
      <c r="I101" s="159">
        <v>0.2777987806819267</v>
      </c>
      <c r="J101" s="157">
        <v>1069622</v>
      </c>
      <c r="K101" s="157">
        <v>1169484</v>
      </c>
      <c r="L101" s="159">
        <v>0.13856836155773528</v>
      </c>
      <c r="M101" s="163">
        <v>4.821440761180628E-2</v>
      </c>
      <c r="N101" s="164">
        <v>1.3603513249072767E-2</v>
      </c>
      <c r="O101" s="253"/>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row>
    <row r="102" spans="1:39" s="99" customFormat="1" ht="20.25" customHeight="1">
      <c r="B102" s="278">
        <v>94</v>
      </c>
      <c r="C102" s="169" t="s">
        <v>150</v>
      </c>
      <c r="D102" s="5"/>
      <c r="E102" s="6"/>
      <c r="F102" s="6"/>
      <c r="G102" s="160">
        <v>1.3078076512462693</v>
      </c>
      <c r="H102" s="160">
        <v>6.8080987335645715E-2</v>
      </c>
      <c r="I102" s="160">
        <v>0.20827619585383561</v>
      </c>
      <c r="J102" s="158">
        <v>13610</v>
      </c>
      <c r="K102" s="158">
        <v>14734</v>
      </c>
      <c r="L102" s="160">
        <v>0.11744669494609165</v>
      </c>
      <c r="M102" s="160">
        <v>8.0188679245283018E-3</v>
      </c>
      <c r="N102" s="162">
        <v>0</v>
      </c>
      <c r="O102" s="253"/>
    </row>
    <row r="103" spans="1:39" s="261" customFormat="1" ht="20.25" customHeight="1">
      <c r="A103" s="99"/>
      <c r="B103" s="277">
        <v>95</v>
      </c>
      <c r="C103" s="168" t="s">
        <v>115</v>
      </c>
      <c r="D103" s="155"/>
      <c r="E103" s="156"/>
      <c r="F103" s="156"/>
      <c r="G103" s="159">
        <v>1.1172356953603868</v>
      </c>
      <c r="H103" s="159">
        <v>0.32245941446707826</v>
      </c>
      <c r="I103" s="159">
        <v>0.36036490830458062</v>
      </c>
      <c r="J103" s="157">
        <v>77864.902199999997</v>
      </c>
      <c r="K103" s="157">
        <v>76337.252082000006</v>
      </c>
      <c r="L103" s="159">
        <v>9.4726511398524546E-2</v>
      </c>
      <c r="M103" s="159">
        <v>1.5212490310109872E-2</v>
      </c>
      <c r="N103" s="161">
        <v>5.9022974086924626E-3</v>
      </c>
      <c r="O103" s="253"/>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row>
    <row r="104" spans="1:39" s="99" customFormat="1" ht="20.25" customHeight="1">
      <c r="B104" s="278">
        <v>96</v>
      </c>
      <c r="C104" s="169" t="s">
        <v>300</v>
      </c>
      <c r="D104" s="5"/>
      <c r="E104" s="6"/>
      <c r="F104" s="6"/>
      <c r="G104" s="160">
        <v>1.0270100432160805</v>
      </c>
      <c r="H104" s="160">
        <v>0.95477386934673369</v>
      </c>
      <c r="I104" s="160">
        <v>0</v>
      </c>
      <c r="J104" s="158">
        <v>3282</v>
      </c>
      <c r="K104" s="158">
        <v>6699</v>
      </c>
      <c r="L104" s="160">
        <v>0.60326895219818566</v>
      </c>
      <c r="M104" s="160">
        <v>0.13084438241451501</v>
      </c>
      <c r="N104" s="162">
        <v>0</v>
      </c>
      <c r="O104" s="253"/>
    </row>
    <row r="105" spans="1:39" s="261" customFormat="1" ht="20.25" customHeight="1">
      <c r="A105" s="99"/>
      <c r="B105" s="277">
        <v>97</v>
      </c>
      <c r="C105" s="168" t="s">
        <v>239</v>
      </c>
      <c r="D105" s="155"/>
      <c r="E105" s="156"/>
      <c r="F105" s="156"/>
      <c r="G105" s="159">
        <v>0.73472994992262797</v>
      </c>
      <c r="H105" s="159">
        <v>0.27076817685321625</v>
      </c>
      <c r="I105" s="159">
        <v>3.0524913943175368E-2</v>
      </c>
      <c r="J105" s="157">
        <v>62606.833601999999</v>
      </c>
      <c r="K105" s="157">
        <v>66180.763286999994</v>
      </c>
      <c r="L105" s="159">
        <v>0.14498520354272401</v>
      </c>
      <c r="M105" s="159">
        <v>0.23492126975962116</v>
      </c>
      <c r="N105" s="161">
        <v>6.4651735989860676E-3</v>
      </c>
      <c r="O105" s="253"/>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row>
    <row r="106" spans="1:39" s="262" customFormat="1" ht="30">
      <c r="A106" s="270"/>
      <c r="B106" s="374" t="s">
        <v>277</v>
      </c>
      <c r="C106" s="375"/>
      <c r="D106" s="176">
        <v>2041720.9964330001</v>
      </c>
      <c r="E106" s="176">
        <v>1719886.520912</v>
      </c>
      <c r="F106" s="176">
        <v>1880803.7586725</v>
      </c>
      <c r="G106" s="177">
        <v>3.855101842888581</v>
      </c>
      <c r="H106" s="177">
        <v>1.4299503806077185</v>
      </c>
      <c r="I106" s="177">
        <v>0.33345075497693472</v>
      </c>
      <c r="J106" s="178">
        <v>3006856</v>
      </c>
      <c r="K106" s="178">
        <v>3469332.290695</v>
      </c>
      <c r="L106" s="177">
        <v>0.35448175026339462</v>
      </c>
      <c r="M106" s="177">
        <v>0.14214573611679451</v>
      </c>
      <c r="N106" s="189">
        <v>1.7914861371211281E-2</v>
      </c>
      <c r="O106" s="269"/>
      <c r="P106" s="270"/>
      <c r="Q106" s="270"/>
      <c r="R106" s="270"/>
      <c r="S106" s="270"/>
      <c r="T106" s="270"/>
      <c r="U106" s="270"/>
      <c r="V106" s="270"/>
      <c r="W106" s="270"/>
      <c r="X106" s="270"/>
      <c r="Y106" s="270"/>
      <c r="Z106" s="270"/>
      <c r="AA106" s="270"/>
      <c r="AB106" s="270"/>
      <c r="AC106" s="270"/>
      <c r="AD106" s="270"/>
      <c r="AE106" s="270"/>
      <c r="AF106" s="270"/>
      <c r="AG106" s="270"/>
      <c r="AH106" s="270"/>
      <c r="AI106" s="270"/>
      <c r="AJ106" s="270"/>
      <c r="AK106" s="270"/>
      <c r="AL106" s="270"/>
      <c r="AM106" s="270"/>
    </row>
    <row r="107" spans="1:39" s="262" customFormat="1" ht="30">
      <c r="A107" s="270"/>
      <c r="B107" s="374" t="s">
        <v>278</v>
      </c>
      <c r="C107" s="375"/>
      <c r="D107" s="176">
        <v>3402180.0879100002</v>
      </c>
      <c r="E107" s="176">
        <v>2953353.7998099998</v>
      </c>
      <c r="F107" s="176">
        <v>3177766.94386</v>
      </c>
      <c r="G107" s="177">
        <v>0.68594205837126854</v>
      </c>
      <c r="H107" s="177">
        <v>1.3240095022063962</v>
      </c>
      <c r="I107" s="177">
        <v>0.96410711666415672</v>
      </c>
      <c r="J107" s="178">
        <v>5706422</v>
      </c>
      <c r="K107" s="178">
        <f>(K106+K52+K50+K43+K33)</f>
        <v>6467773.564003</v>
      </c>
      <c r="L107" s="177">
        <v>7.9408675557866806E-2</v>
      </c>
      <c r="M107" s="177">
        <v>9.154762211231654E-2</v>
      </c>
      <c r="N107" s="189">
        <v>7.4239415378640664E-2</v>
      </c>
      <c r="O107" s="269"/>
      <c r="P107" s="270"/>
      <c r="Q107" s="270"/>
      <c r="R107" s="270"/>
      <c r="S107" s="270"/>
      <c r="T107" s="270"/>
      <c r="U107" s="270"/>
      <c r="V107" s="270"/>
      <c r="W107" s="270"/>
      <c r="X107" s="270"/>
      <c r="Y107" s="270"/>
      <c r="Z107" s="270"/>
      <c r="AA107" s="270"/>
      <c r="AB107" s="270"/>
      <c r="AC107" s="270"/>
      <c r="AD107" s="270"/>
      <c r="AE107" s="270"/>
      <c r="AF107" s="270"/>
      <c r="AG107" s="270"/>
      <c r="AH107" s="270"/>
      <c r="AI107" s="270"/>
      <c r="AJ107" s="270"/>
      <c r="AK107" s="270"/>
      <c r="AL107" s="270"/>
      <c r="AM107" s="270"/>
    </row>
    <row r="108" spans="1:39" s="262" customFormat="1" ht="30.75" thickBot="1">
      <c r="A108" s="270"/>
      <c r="B108" s="384" t="s">
        <v>286</v>
      </c>
      <c r="C108" s="385"/>
      <c r="D108" s="263"/>
      <c r="E108" s="263"/>
      <c r="F108" s="263"/>
      <c r="G108" s="274">
        <v>0.18</v>
      </c>
      <c r="H108" s="274" t="s">
        <v>68</v>
      </c>
      <c r="I108" s="274" t="s">
        <v>68</v>
      </c>
      <c r="J108" s="273"/>
      <c r="K108" s="273"/>
      <c r="L108" s="274">
        <v>0.03</v>
      </c>
      <c r="M108" s="275" t="s">
        <v>68</v>
      </c>
      <c r="N108" s="276" t="s">
        <v>68</v>
      </c>
      <c r="O108" s="269"/>
      <c r="P108" s="270"/>
      <c r="Q108" s="270"/>
      <c r="R108" s="270"/>
      <c r="S108" s="270"/>
      <c r="T108" s="270"/>
      <c r="U108" s="270"/>
      <c r="V108" s="270"/>
      <c r="W108" s="270"/>
      <c r="X108" s="270"/>
      <c r="Y108" s="270"/>
      <c r="Z108" s="270"/>
      <c r="AA108" s="270"/>
      <c r="AB108" s="270"/>
      <c r="AC108" s="270"/>
      <c r="AD108" s="270"/>
      <c r="AE108" s="270"/>
      <c r="AF108" s="270"/>
      <c r="AG108" s="270"/>
      <c r="AH108" s="270"/>
      <c r="AI108" s="270"/>
      <c r="AJ108" s="270"/>
      <c r="AK108" s="270"/>
      <c r="AL108" s="270"/>
      <c r="AM108" s="270"/>
    </row>
    <row r="109" spans="1:39" s="255" customFormat="1" ht="6.75" customHeight="1">
      <c r="A109" s="99"/>
      <c r="B109" s="254"/>
      <c r="C109" s="254"/>
      <c r="D109" s="258"/>
      <c r="E109" s="258"/>
      <c r="F109" s="258"/>
      <c r="G109" s="3"/>
      <c r="H109" s="3"/>
      <c r="I109" s="3"/>
      <c r="J109" s="4"/>
      <c r="K109" s="4"/>
      <c r="L109" s="3"/>
      <c r="M109" s="259"/>
      <c r="N109" s="259"/>
      <c r="O109" s="260"/>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row>
    <row r="110" spans="1:39" s="256" customFormat="1" ht="33.75" customHeight="1">
      <c r="A110" s="272"/>
      <c r="B110" s="279" t="s">
        <v>287</v>
      </c>
      <c r="C110" s="370" t="s">
        <v>288</v>
      </c>
      <c r="D110" s="370"/>
      <c r="E110" s="370"/>
      <c r="F110" s="370"/>
      <c r="G110" s="370"/>
      <c r="H110" s="370"/>
      <c r="I110" s="370"/>
      <c r="J110" s="370"/>
      <c r="K110" s="370"/>
      <c r="L110" s="370"/>
      <c r="M110" s="370"/>
      <c r="N110" s="370"/>
      <c r="O110" s="271"/>
      <c r="P110" s="272"/>
      <c r="Q110" s="272"/>
      <c r="R110" s="272"/>
      <c r="S110" s="272"/>
      <c r="T110" s="272"/>
      <c r="U110" s="272"/>
      <c r="V110" s="272"/>
      <c r="W110" s="272"/>
      <c r="X110" s="272"/>
      <c r="Y110" s="272"/>
      <c r="Z110" s="272"/>
      <c r="AA110" s="272"/>
      <c r="AB110" s="272"/>
      <c r="AC110" s="272"/>
      <c r="AD110" s="272"/>
      <c r="AE110" s="272"/>
      <c r="AF110" s="272"/>
      <c r="AG110" s="272"/>
      <c r="AH110" s="272"/>
      <c r="AI110" s="272"/>
      <c r="AJ110" s="272"/>
      <c r="AK110" s="272"/>
      <c r="AL110" s="272"/>
      <c r="AM110" s="272"/>
    </row>
    <row r="111" spans="1:39" s="256" customFormat="1" ht="21" customHeight="1">
      <c r="A111" s="272"/>
      <c r="B111" s="376" t="s">
        <v>289</v>
      </c>
      <c r="C111" s="371" t="s">
        <v>290</v>
      </c>
      <c r="D111" s="371"/>
      <c r="E111" s="371"/>
      <c r="F111" s="371"/>
      <c r="G111" s="371"/>
      <c r="H111" s="371"/>
      <c r="I111" s="371"/>
      <c r="J111" s="371"/>
      <c r="K111" s="371"/>
      <c r="L111" s="371"/>
      <c r="M111" s="371"/>
      <c r="N111" s="371"/>
      <c r="O111" s="271"/>
      <c r="P111" s="272"/>
      <c r="Q111" s="272"/>
      <c r="R111" s="272"/>
      <c r="S111" s="272"/>
      <c r="T111" s="272"/>
      <c r="U111" s="272"/>
      <c r="V111" s="272"/>
      <c r="W111" s="272"/>
      <c r="X111" s="272"/>
      <c r="Y111" s="272"/>
      <c r="Z111" s="272"/>
      <c r="AA111" s="272"/>
      <c r="AB111" s="272"/>
      <c r="AC111" s="272"/>
      <c r="AD111" s="272"/>
      <c r="AE111" s="272"/>
      <c r="AF111" s="272"/>
      <c r="AG111" s="272"/>
      <c r="AH111" s="272"/>
      <c r="AI111" s="272"/>
      <c r="AJ111" s="272"/>
      <c r="AK111" s="272"/>
      <c r="AL111" s="272"/>
      <c r="AM111" s="272"/>
    </row>
    <row r="112" spans="1:39" s="256" customFormat="1" ht="16.5" customHeight="1">
      <c r="A112" s="272"/>
      <c r="B112" s="376"/>
      <c r="C112" s="371"/>
      <c r="D112" s="371"/>
      <c r="E112" s="371"/>
      <c r="F112" s="371"/>
      <c r="G112" s="371"/>
      <c r="H112" s="371"/>
      <c r="I112" s="371"/>
      <c r="J112" s="371"/>
      <c r="K112" s="371"/>
      <c r="L112" s="371"/>
      <c r="M112" s="371"/>
      <c r="N112" s="371"/>
      <c r="O112" s="271"/>
      <c r="P112" s="272"/>
      <c r="Q112" s="272"/>
      <c r="R112" s="272"/>
      <c r="S112" s="272"/>
      <c r="T112" s="272"/>
      <c r="U112" s="272"/>
      <c r="V112" s="272"/>
      <c r="W112" s="272"/>
      <c r="X112" s="272"/>
      <c r="Y112" s="272"/>
      <c r="Z112" s="272"/>
      <c r="AA112" s="272"/>
      <c r="AB112" s="272"/>
      <c r="AC112" s="272"/>
      <c r="AD112" s="272"/>
      <c r="AE112" s="272"/>
      <c r="AF112" s="272"/>
      <c r="AG112" s="272"/>
      <c r="AH112" s="272"/>
      <c r="AI112" s="272"/>
      <c r="AJ112" s="272"/>
      <c r="AK112" s="272"/>
      <c r="AL112" s="272"/>
      <c r="AM112" s="272"/>
    </row>
    <row r="113" spans="1:39" s="256" customFormat="1" ht="21.75" customHeight="1">
      <c r="A113" s="272"/>
      <c r="B113" s="383" t="s">
        <v>398</v>
      </c>
      <c r="C113" s="383"/>
      <c r="D113" s="383"/>
      <c r="E113" s="383"/>
      <c r="F113" s="383"/>
      <c r="G113" s="383"/>
      <c r="H113" s="383"/>
      <c r="I113" s="280"/>
      <c r="J113" s="281"/>
      <c r="K113" s="281"/>
      <c r="L113" s="282"/>
      <c r="M113" s="282"/>
      <c r="N113" s="282"/>
      <c r="O113" s="271"/>
      <c r="P113" s="272"/>
      <c r="Q113" s="272"/>
      <c r="R113" s="272"/>
      <c r="S113" s="272"/>
      <c r="T113" s="272"/>
      <c r="U113" s="272"/>
      <c r="V113" s="272"/>
      <c r="W113" s="272"/>
      <c r="X113" s="272"/>
      <c r="Y113" s="272"/>
      <c r="Z113" s="272"/>
      <c r="AA113" s="272"/>
      <c r="AB113" s="272"/>
      <c r="AC113" s="272"/>
      <c r="AD113" s="272"/>
      <c r="AE113" s="272"/>
      <c r="AF113" s="272"/>
      <c r="AG113" s="272"/>
      <c r="AH113" s="272"/>
      <c r="AI113" s="272"/>
      <c r="AJ113" s="272"/>
      <c r="AK113" s="272"/>
      <c r="AL113" s="272"/>
      <c r="AM113" s="272"/>
    </row>
    <row r="114" spans="1:39" s="256" customFormat="1" ht="21.75" customHeight="1">
      <c r="A114" s="272"/>
      <c r="B114" s="383" t="s">
        <v>393</v>
      </c>
      <c r="C114" s="383"/>
      <c r="D114" s="383"/>
      <c r="E114" s="383"/>
      <c r="F114" s="383"/>
      <c r="G114" s="383"/>
      <c r="H114" s="383"/>
      <c r="I114" s="280"/>
      <c r="J114" s="281"/>
      <c r="K114" s="281"/>
      <c r="L114" s="282"/>
      <c r="M114" s="282"/>
      <c r="N114" s="282"/>
      <c r="O114" s="271"/>
      <c r="P114" s="272"/>
      <c r="Q114" s="272"/>
      <c r="R114" s="272"/>
      <c r="S114" s="272"/>
      <c r="T114" s="272"/>
      <c r="U114" s="272"/>
      <c r="V114" s="272"/>
      <c r="W114" s="272"/>
      <c r="X114" s="272"/>
      <c r="Y114" s="272"/>
      <c r="Z114" s="272"/>
      <c r="AA114" s="272"/>
      <c r="AB114" s="272"/>
      <c r="AC114" s="272"/>
      <c r="AD114" s="272"/>
      <c r="AE114" s="272"/>
      <c r="AF114" s="272"/>
      <c r="AG114" s="272"/>
      <c r="AH114" s="272"/>
      <c r="AI114" s="272"/>
      <c r="AJ114" s="272"/>
      <c r="AK114" s="272"/>
      <c r="AL114" s="272"/>
      <c r="AM114" s="272"/>
    </row>
    <row r="115" spans="1:39" ht="14.25" customHeight="1"/>
    <row r="116" spans="1:39" ht="14.25" customHeight="1"/>
    <row r="117" spans="1:39" ht="14.25" customHeight="1">
      <c r="C117" s="386"/>
      <c r="D117" s="386"/>
      <c r="E117" s="386"/>
      <c r="F117" s="386"/>
      <c r="G117" s="386"/>
    </row>
    <row r="118" spans="1:39" ht="14.25" customHeight="1">
      <c r="C118" s="386"/>
      <c r="D118" s="386"/>
      <c r="E118" s="386"/>
      <c r="F118" s="386"/>
      <c r="G118" s="386"/>
    </row>
    <row r="119" spans="1:39" ht="14.25" customHeight="1">
      <c r="C119" s="386"/>
      <c r="D119" s="386"/>
      <c r="E119" s="386"/>
      <c r="F119" s="386"/>
      <c r="G119" s="386"/>
    </row>
    <row r="120" spans="1:39" ht="14.25" customHeight="1">
      <c r="C120" s="386"/>
      <c r="D120" s="386"/>
      <c r="E120" s="386"/>
      <c r="F120" s="386"/>
      <c r="G120" s="386"/>
    </row>
  </sheetData>
  <sortState ref="B52:AW104">
    <sortCondition descending="1" ref="G52:G104"/>
  </sortState>
  <mergeCells count="17">
    <mergeCell ref="B114:H114"/>
    <mergeCell ref="C117:G120"/>
    <mergeCell ref="B2:N2"/>
    <mergeCell ref="B113:H113"/>
    <mergeCell ref="B50:C50"/>
    <mergeCell ref="B106:C106"/>
    <mergeCell ref="B107:C107"/>
    <mergeCell ref="B108:C108"/>
    <mergeCell ref="G3:I3"/>
    <mergeCell ref="J3:N3"/>
    <mergeCell ref="C110:N110"/>
    <mergeCell ref="C111:N112"/>
    <mergeCell ref="B33:C33"/>
    <mergeCell ref="B43:C43"/>
    <mergeCell ref="B111:B112"/>
    <mergeCell ref="B3:B4"/>
    <mergeCell ref="C3:C4"/>
  </mergeCells>
  <printOptions horizontalCentered="1"/>
  <pageMargins left="0" right="0" top="0" bottom="0" header="0" footer="0"/>
  <pageSetup paperSize="9" scale="62"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sheet1</vt:lpstr>
      <vt:lpstr>Sheet2</vt:lpstr>
      <vt:lpstr>Sheet3</vt:lpstr>
      <vt:lpstr>Sheet4</vt:lpstr>
      <vt:lpstr>sheet1!Print_Area</vt:lpstr>
      <vt:lpstr>Sheet2!Print_Area</vt:lpstr>
      <vt:lpstr>Sheet3!Print_Area</vt:lpstr>
      <vt:lpstr>Sheet4!Print_Area</vt:lpstr>
      <vt:lpstr>sheet1!Print_Titles</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2013-09-16T06:03:25Z</dcterms:modified>
</cp:coreProperties>
</file>