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پیوست1" sheetId="7" r:id="rId1"/>
    <sheet name="پیوست2" sheetId="2" r:id="rId2"/>
    <sheet name="پیوست3" sheetId="8" r:id="rId3"/>
    <sheet name="پیوست4" sheetId="4" r:id="rId4"/>
  </sheets>
  <definedNames>
    <definedName name="_xlnm._FilterDatabase" localSheetId="1" hidden="1">پیوست2!#REF!</definedName>
    <definedName name="_xlnm._FilterDatabase" localSheetId="3" hidden="1">پیوست4!#REF!</definedName>
    <definedName name="_xlnm.Print_Area" localSheetId="0">پیوست1!$E$2:$Z$111</definedName>
    <definedName name="_xlnm.Print_Area" localSheetId="1">پیوست2!$B$2:$J$115</definedName>
    <definedName name="_xlnm.Print_Area" localSheetId="2">پیوست3!$B$2:$Q$112</definedName>
    <definedName name="_xlnm.Print_Area" localSheetId="3">پیوست4!$B$2:$K$117</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Z110" i="7"/>
  <c r="Y110"/>
  <c r="AD108"/>
  <c r="AC109"/>
  <c r="AC108"/>
  <c r="N110"/>
  <c r="K110"/>
  <c r="X110"/>
  <c r="V110"/>
  <c r="H108" i="4"/>
  <c r="H50"/>
  <c r="H43"/>
  <c r="H109" s="1"/>
  <c r="H33"/>
  <c r="G33"/>
  <c r="G43"/>
  <c r="G109" s="1"/>
  <c r="Y107" i="7" l="1"/>
  <c r="Y49"/>
  <c r="K9"/>
  <c r="G9" i="2"/>
  <c r="D110" l="1"/>
  <c r="D52"/>
  <c r="D45"/>
  <c r="D35"/>
  <c r="O10" l="1"/>
  <c r="M10"/>
  <c r="K10"/>
  <c r="N10"/>
  <c r="L10"/>
  <c r="L9"/>
  <c r="N9"/>
  <c r="K21"/>
  <c r="M21"/>
  <c r="O21"/>
  <c r="L14"/>
  <c r="N14"/>
  <c r="K17"/>
  <c r="M17"/>
  <c r="O17"/>
  <c r="L23"/>
  <c r="N23"/>
  <c r="K34"/>
  <c r="M34"/>
  <c r="O34"/>
  <c r="L29"/>
  <c r="N29"/>
  <c r="K19"/>
  <c r="M19"/>
  <c r="O19"/>
  <c r="L27"/>
  <c r="N27"/>
  <c r="K28"/>
  <c r="M28"/>
  <c r="O28"/>
  <c r="L20"/>
  <c r="N20"/>
  <c r="K26"/>
  <c r="M26"/>
  <c r="O26"/>
  <c r="L24"/>
  <c r="N24"/>
  <c r="K33"/>
  <c r="M33"/>
  <c r="O33"/>
  <c r="L30"/>
  <c r="N30"/>
  <c r="K16"/>
  <c r="M16"/>
  <c r="O16"/>
  <c r="L25"/>
  <c r="N25"/>
  <c r="K31"/>
  <c r="M31"/>
  <c r="O31"/>
  <c r="K12"/>
  <c r="M12"/>
  <c r="O12"/>
  <c r="L15"/>
  <c r="N15"/>
  <c r="K32"/>
  <c r="M32"/>
  <c r="O32"/>
  <c r="L7"/>
  <c r="N7"/>
  <c r="K13"/>
  <c r="M13"/>
  <c r="O13"/>
  <c r="L18"/>
  <c r="N18"/>
  <c r="K22"/>
  <c r="M22"/>
  <c r="O22"/>
  <c r="L8"/>
  <c r="N8"/>
  <c r="K11"/>
  <c r="M11"/>
  <c r="O11"/>
  <c r="K9"/>
  <c r="O9"/>
  <c r="L21"/>
  <c r="N21"/>
  <c r="K14"/>
  <c r="M14"/>
  <c r="O14"/>
  <c r="L17"/>
  <c r="N17"/>
  <c r="K23"/>
  <c r="M23"/>
  <c r="O23"/>
  <c r="L34"/>
  <c r="N34"/>
  <c r="K29"/>
  <c r="M29"/>
  <c r="O29"/>
  <c r="L19"/>
  <c r="N19"/>
  <c r="K27"/>
  <c r="M27"/>
  <c r="O27"/>
  <c r="L28"/>
  <c r="N28"/>
  <c r="K20"/>
  <c r="M20"/>
  <c r="O20"/>
  <c r="L26"/>
  <c r="N26"/>
  <c r="K24"/>
  <c r="M24"/>
  <c r="O24"/>
  <c r="L33"/>
  <c r="N33"/>
  <c r="K30"/>
  <c r="M30"/>
  <c r="O30"/>
  <c r="L16"/>
  <c r="N16"/>
  <c r="K25"/>
  <c r="M25"/>
  <c r="O25"/>
  <c r="L31"/>
  <c r="N31"/>
  <c r="L12"/>
  <c r="N12"/>
  <c r="K15"/>
  <c r="M15"/>
  <c r="O15"/>
  <c r="L32"/>
  <c r="N32"/>
  <c r="K7"/>
  <c r="M7"/>
  <c r="O7"/>
  <c r="L13"/>
  <c r="N13"/>
  <c r="K18"/>
  <c r="M18"/>
  <c r="O18"/>
  <c r="L22"/>
  <c r="N22"/>
  <c r="K8"/>
  <c r="M8"/>
  <c r="O8"/>
  <c r="L11"/>
  <c r="N11"/>
  <c r="M9"/>
  <c r="K49"/>
  <c r="M49"/>
  <c r="O49"/>
  <c r="L50"/>
  <c r="N50"/>
  <c r="K46"/>
  <c r="M46"/>
  <c r="O46"/>
  <c r="L48"/>
  <c r="N48"/>
  <c r="K51"/>
  <c r="M51"/>
  <c r="O51"/>
  <c r="L47"/>
  <c r="N47"/>
  <c r="L49"/>
  <c r="N49"/>
  <c r="K50"/>
  <c r="M50"/>
  <c r="O50"/>
  <c r="L46"/>
  <c r="N46"/>
  <c r="K48"/>
  <c r="M48"/>
  <c r="O48"/>
  <c r="L51"/>
  <c r="N51"/>
  <c r="K47"/>
  <c r="M47"/>
  <c r="O47"/>
  <c r="K36"/>
  <c r="M36"/>
  <c r="O36"/>
  <c r="L39"/>
  <c r="N39"/>
  <c r="K43"/>
  <c r="M43"/>
  <c r="O43"/>
  <c r="L44"/>
  <c r="N44"/>
  <c r="K41"/>
  <c r="M41"/>
  <c r="O41"/>
  <c r="L42"/>
  <c r="N42"/>
  <c r="K40"/>
  <c r="M40"/>
  <c r="O40"/>
  <c r="L37"/>
  <c r="N37"/>
  <c r="K38"/>
  <c r="M38"/>
  <c r="O38"/>
  <c r="L36"/>
  <c r="N36"/>
  <c r="K39"/>
  <c r="M39"/>
  <c r="O39"/>
  <c r="L43"/>
  <c r="N43"/>
  <c r="K44"/>
  <c r="M44"/>
  <c r="O44"/>
  <c r="L41"/>
  <c r="N41"/>
  <c r="K42"/>
  <c r="M42"/>
  <c r="O42"/>
  <c r="L40"/>
  <c r="N40"/>
  <c r="K37"/>
  <c r="M37"/>
  <c r="O37"/>
  <c r="L38"/>
  <c r="N38"/>
  <c r="L59"/>
  <c r="N59"/>
  <c r="K87"/>
  <c r="M87"/>
  <c r="O87"/>
  <c r="K59"/>
  <c r="M59"/>
  <c r="O59"/>
  <c r="L87"/>
  <c r="N87"/>
  <c r="K79"/>
  <c r="M79"/>
  <c r="O79"/>
  <c r="L78"/>
  <c r="N78"/>
  <c r="K62"/>
  <c r="M62"/>
  <c r="O62"/>
  <c r="L88"/>
  <c r="N88"/>
  <c r="K106"/>
  <c r="M106"/>
  <c r="O106"/>
  <c r="L100"/>
  <c r="N100"/>
  <c r="K109"/>
  <c r="M109"/>
  <c r="O109"/>
  <c r="L76"/>
  <c r="N76"/>
  <c r="K92"/>
  <c r="M92"/>
  <c r="O92"/>
  <c r="L83"/>
  <c r="N83"/>
  <c r="K103"/>
  <c r="M103"/>
  <c r="O103"/>
  <c r="L98"/>
  <c r="N98"/>
  <c r="K104"/>
  <c r="M104"/>
  <c r="O104"/>
  <c r="L95"/>
  <c r="N95"/>
  <c r="K57"/>
  <c r="M57"/>
  <c r="O57"/>
  <c r="L86"/>
  <c r="N86"/>
  <c r="K73"/>
  <c r="M73"/>
  <c r="O73"/>
  <c r="L56"/>
  <c r="N56"/>
  <c r="K81"/>
  <c r="M81"/>
  <c r="O81"/>
  <c r="L70"/>
  <c r="N70"/>
  <c r="K93"/>
  <c r="M93"/>
  <c r="O93"/>
  <c r="L89"/>
  <c r="N89"/>
  <c r="K64"/>
  <c r="M64"/>
  <c r="O64"/>
  <c r="L82"/>
  <c r="N82"/>
  <c r="K101"/>
  <c r="M101"/>
  <c r="O101"/>
  <c r="L85"/>
  <c r="N85"/>
  <c r="K91"/>
  <c r="M91"/>
  <c r="O91"/>
  <c r="L80"/>
  <c r="N80"/>
  <c r="K90"/>
  <c r="M90"/>
  <c r="O90"/>
  <c r="L71"/>
  <c r="N71"/>
  <c r="K77"/>
  <c r="M77"/>
  <c r="O77"/>
  <c r="L96"/>
  <c r="N96"/>
  <c r="K63"/>
  <c r="M63"/>
  <c r="O63"/>
  <c r="L67"/>
  <c r="N67"/>
  <c r="K55"/>
  <c r="M55"/>
  <c r="O55"/>
  <c r="L75"/>
  <c r="N75"/>
  <c r="K99"/>
  <c r="M99"/>
  <c r="O99"/>
  <c r="L69"/>
  <c r="N69"/>
  <c r="K105"/>
  <c r="M105"/>
  <c r="O105"/>
  <c r="L74"/>
  <c r="N74"/>
  <c r="K108"/>
  <c r="M108"/>
  <c r="O108"/>
  <c r="L84"/>
  <c r="N84"/>
  <c r="K65"/>
  <c r="M65"/>
  <c r="O65"/>
  <c r="L58"/>
  <c r="N58"/>
  <c r="K68"/>
  <c r="M68"/>
  <c r="O68"/>
  <c r="L61"/>
  <c r="N61"/>
  <c r="K66"/>
  <c r="M66"/>
  <c r="O66"/>
  <c r="L107"/>
  <c r="N107"/>
  <c r="K94"/>
  <c r="M94"/>
  <c r="O94"/>
  <c r="L102"/>
  <c r="N102"/>
  <c r="K97"/>
  <c r="M97"/>
  <c r="O97"/>
  <c r="L60"/>
  <c r="N60"/>
  <c r="K72"/>
  <c r="M72"/>
  <c r="O72"/>
  <c r="L79"/>
  <c r="K78"/>
  <c r="O78"/>
  <c r="N62"/>
  <c r="M88"/>
  <c r="L106"/>
  <c r="K100"/>
  <c r="O100"/>
  <c r="N109"/>
  <c r="M76"/>
  <c r="L92"/>
  <c r="K83"/>
  <c r="O83"/>
  <c r="N103"/>
  <c r="M98"/>
  <c r="L104"/>
  <c r="K95"/>
  <c r="O95"/>
  <c r="N57"/>
  <c r="M86"/>
  <c r="L73"/>
  <c r="K56"/>
  <c r="O56"/>
  <c r="N81"/>
  <c r="M70"/>
  <c r="L93"/>
  <c r="K89"/>
  <c r="O89"/>
  <c r="N64"/>
  <c r="M82"/>
  <c r="L101"/>
  <c r="K85"/>
  <c r="O85"/>
  <c r="N91"/>
  <c r="M80"/>
  <c r="L90"/>
  <c r="K71"/>
  <c r="O71"/>
  <c r="N77"/>
  <c r="M96"/>
  <c r="L63"/>
  <c r="K67"/>
  <c r="O67"/>
  <c r="N55"/>
  <c r="M75"/>
  <c r="L99"/>
  <c r="K69"/>
  <c r="O69"/>
  <c r="N105"/>
  <c r="M74"/>
  <c r="L108"/>
  <c r="K84"/>
  <c r="O84"/>
  <c r="N65"/>
  <c r="M58"/>
  <c r="L68"/>
  <c r="K61"/>
  <c r="O61"/>
  <c r="N66"/>
  <c r="M107"/>
  <c r="L94"/>
  <c r="K102"/>
  <c r="O102"/>
  <c r="N97"/>
  <c r="M60"/>
  <c r="L72"/>
  <c r="N79"/>
  <c r="M78"/>
  <c r="L62"/>
  <c r="K88"/>
  <c r="O88"/>
  <c r="N106"/>
  <c r="M100"/>
  <c r="L109"/>
  <c r="K76"/>
  <c r="O76"/>
  <c r="N92"/>
  <c r="M83"/>
  <c r="L103"/>
  <c r="K98"/>
  <c r="O98"/>
  <c r="N104"/>
  <c r="M95"/>
  <c r="L57"/>
  <c r="K86"/>
  <c r="O86"/>
  <c r="N73"/>
  <c r="M56"/>
  <c r="L81"/>
  <c r="K70"/>
  <c r="O70"/>
  <c r="N93"/>
  <c r="M89"/>
  <c r="L64"/>
  <c r="K82"/>
  <c r="O82"/>
  <c r="N101"/>
  <c r="M85"/>
  <c r="L91"/>
  <c r="K80"/>
  <c r="O80"/>
  <c r="N90"/>
  <c r="M71"/>
  <c r="L77"/>
  <c r="K96"/>
  <c r="O96"/>
  <c r="N63"/>
  <c r="M67"/>
  <c r="L55"/>
  <c r="K75"/>
  <c r="O75"/>
  <c r="N99"/>
  <c r="M69"/>
  <c r="L105"/>
  <c r="K74"/>
  <c r="O74"/>
  <c r="N108"/>
  <c r="M84"/>
  <c r="L65"/>
  <c r="K58"/>
  <c r="O58"/>
  <c r="N68"/>
  <c r="M61"/>
  <c r="L66"/>
  <c r="K107"/>
  <c r="O107"/>
  <c r="N94"/>
  <c r="M102"/>
  <c r="L97"/>
  <c r="K60"/>
  <c r="O60"/>
  <c r="N72"/>
  <c r="D111"/>
  <c r="J110" i="7"/>
  <c r="M35" i="2" l="1"/>
  <c r="M110"/>
  <c r="L45"/>
  <c r="M45"/>
  <c r="L52"/>
  <c r="M52"/>
  <c r="O110"/>
  <c r="K110"/>
  <c r="N110"/>
  <c r="N45"/>
  <c r="O45"/>
  <c r="K45"/>
  <c r="N52"/>
  <c r="O52"/>
  <c r="K52"/>
  <c r="K35"/>
  <c r="L35"/>
  <c r="L110"/>
  <c r="O35"/>
  <c r="N35"/>
  <c r="M111" l="1"/>
  <c r="N111"/>
  <c r="L111"/>
  <c r="O111"/>
  <c r="K111"/>
  <c r="K106" i="7"/>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107" s="1"/>
  <c r="AA83" s="1"/>
  <c r="AB83" s="1"/>
  <c r="AB51"/>
  <c r="AB50"/>
  <c r="K50"/>
  <c r="K48"/>
  <c r="K47"/>
  <c r="K46"/>
  <c r="K45"/>
  <c r="K44"/>
  <c r="K43"/>
  <c r="Y42"/>
  <c r="K41"/>
  <c r="K40"/>
  <c r="K39"/>
  <c r="AG38"/>
  <c r="K38"/>
  <c r="K37"/>
  <c r="K36"/>
  <c r="K35"/>
  <c r="K33"/>
  <c r="Y32"/>
  <c r="K31"/>
  <c r="K30"/>
  <c r="K29"/>
  <c r="K28"/>
  <c r="K27"/>
  <c r="K26"/>
  <c r="K25"/>
  <c r="K24"/>
  <c r="K23"/>
  <c r="K22"/>
  <c r="K21"/>
  <c r="K20"/>
  <c r="K19"/>
  <c r="K18"/>
  <c r="K17"/>
  <c r="K16"/>
  <c r="K15"/>
  <c r="K14"/>
  <c r="K13"/>
  <c r="K12"/>
  <c r="K11"/>
  <c r="K10"/>
  <c r="K8"/>
  <c r="K7"/>
  <c r="K6"/>
  <c r="K5"/>
  <c r="K4"/>
  <c r="AA48" l="1"/>
  <c r="AB48" s="1"/>
  <c r="K49"/>
  <c r="AA46" s="1"/>
  <c r="AB46" s="1"/>
  <c r="AA44"/>
  <c r="AB44" s="1"/>
  <c r="AA47"/>
  <c r="AB47" s="1"/>
  <c r="AA43"/>
  <c r="AA54"/>
  <c r="AB54" s="1"/>
  <c r="AA56"/>
  <c r="AB56" s="1"/>
  <c r="AA58"/>
  <c r="AB58" s="1"/>
  <c r="AA60"/>
  <c r="AB60" s="1"/>
  <c r="AA62"/>
  <c r="AB62" s="1"/>
  <c r="AA64"/>
  <c r="AB64" s="1"/>
  <c r="AA66"/>
  <c r="AB66" s="1"/>
  <c r="AA68"/>
  <c r="AB68" s="1"/>
  <c r="AA70"/>
  <c r="AB70" s="1"/>
  <c r="AA72"/>
  <c r="AB72" s="1"/>
  <c r="AA74"/>
  <c r="AB74" s="1"/>
  <c r="AA76"/>
  <c r="AB76" s="1"/>
  <c r="AA78"/>
  <c r="AB78" s="1"/>
  <c r="AA80"/>
  <c r="AB80" s="1"/>
  <c r="AA82"/>
  <c r="AB82" s="1"/>
  <c r="AA84"/>
  <c r="AB84" s="1"/>
  <c r="AA86"/>
  <c r="AB86" s="1"/>
  <c r="AA88"/>
  <c r="AB88" s="1"/>
  <c r="AA90"/>
  <c r="AB90" s="1"/>
  <c r="AA92"/>
  <c r="AB92" s="1"/>
  <c r="AA94"/>
  <c r="AB94" s="1"/>
  <c r="AA96"/>
  <c r="AB96" s="1"/>
  <c r="AA98"/>
  <c r="AB98" s="1"/>
  <c r="AA100"/>
  <c r="AB100" s="1"/>
  <c r="AA102"/>
  <c r="AB102" s="1"/>
  <c r="AA104"/>
  <c r="AB104" s="1"/>
  <c r="AA106"/>
  <c r="AB106" s="1"/>
  <c r="AA45"/>
  <c r="AB45" s="1"/>
  <c r="AA53"/>
  <c r="AB53" s="1"/>
  <c r="AA55"/>
  <c r="AB55" s="1"/>
  <c r="AA57"/>
  <c r="AB57" s="1"/>
  <c r="AA59"/>
  <c r="AB59" s="1"/>
  <c r="AA61"/>
  <c r="AB61" s="1"/>
  <c r="AA63"/>
  <c r="AB63" s="1"/>
  <c r="AA65"/>
  <c r="AB65" s="1"/>
  <c r="AA67"/>
  <c r="AB67" s="1"/>
  <c r="AA69"/>
  <c r="AB69" s="1"/>
  <c r="AA71"/>
  <c r="AB71" s="1"/>
  <c r="AA73"/>
  <c r="AB73" s="1"/>
  <c r="AA75"/>
  <c r="AB75" s="1"/>
  <c r="AA77"/>
  <c r="AB77" s="1"/>
  <c r="AA79"/>
  <c r="AB79" s="1"/>
  <c r="AA81"/>
  <c r="AB81" s="1"/>
  <c r="AA85"/>
  <c r="AB85" s="1"/>
  <c r="AA87"/>
  <c r="AB87" s="1"/>
  <c r="AA89"/>
  <c r="AB89" s="1"/>
  <c r="AA91"/>
  <c r="AB91" s="1"/>
  <c r="AA93"/>
  <c r="AB93" s="1"/>
  <c r="AA95"/>
  <c r="AB95" s="1"/>
  <c r="AA97"/>
  <c r="AB97" s="1"/>
  <c r="AA99"/>
  <c r="AB99" s="1"/>
  <c r="AA101"/>
  <c r="AB101" s="1"/>
  <c r="AA103"/>
  <c r="AB103" s="1"/>
  <c r="AA105"/>
  <c r="AB105" s="1"/>
  <c r="K42"/>
  <c r="AA52"/>
  <c r="AA41"/>
  <c r="AB41" s="1"/>
  <c r="AA39"/>
  <c r="AB39" s="1"/>
  <c r="AA36"/>
  <c r="AB36" s="1"/>
  <c r="AA34"/>
  <c r="AB34" s="1"/>
  <c r="AA33"/>
  <c r="AA40"/>
  <c r="AB40" s="1"/>
  <c r="AA37"/>
  <c r="AB37" s="1"/>
  <c r="AA35"/>
  <c r="AB35" s="1"/>
  <c r="AA38"/>
  <c r="AB38" s="1"/>
  <c r="K32"/>
  <c r="AC106" s="1"/>
  <c r="AD106" s="1"/>
  <c r="AA7"/>
  <c r="AB7" s="1"/>
  <c r="AC7"/>
  <c r="AD7" s="1"/>
  <c r="AA15"/>
  <c r="AB15" s="1"/>
  <c r="AA23"/>
  <c r="AB23" s="1"/>
  <c r="AA31"/>
  <c r="AB31" s="1"/>
  <c r="AA10"/>
  <c r="AB10" s="1"/>
  <c r="AA18"/>
  <c r="AB18" s="1"/>
  <c r="AA26"/>
  <c r="AB26" s="1"/>
  <c r="AC36"/>
  <c r="AD36" s="1"/>
  <c r="AC55"/>
  <c r="AD55" s="1"/>
  <c r="AC71"/>
  <c r="AD71" s="1"/>
  <c r="AC87"/>
  <c r="AD87" s="1"/>
  <c r="AC103"/>
  <c r="AD103" s="1"/>
  <c r="AC50"/>
  <c r="AD50" s="1"/>
  <c r="AC66"/>
  <c r="AD66" s="1"/>
  <c r="AC82"/>
  <c r="AD82" s="1"/>
  <c r="AC98"/>
  <c r="AD98" s="1"/>
  <c r="AC90" l="1"/>
  <c r="AD90" s="1"/>
  <c r="AC74"/>
  <c r="AD74" s="1"/>
  <c r="AC58"/>
  <c r="AD58" s="1"/>
  <c r="AC40"/>
  <c r="AD40" s="1"/>
  <c r="AC95"/>
  <c r="AD95" s="1"/>
  <c r="AC79"/>
  <c r="AD79" s="1"/>
  <c r="AC63"/>
  <c r="AD63" s="1"/>
  <c r="AC44"/>
  <c r="AD44" s="1"/>
  <c r="AA30"/>
  <c r="AB30" s="1"/>
  <c r="AA22"/>
  <c r="AB22" s="1"/>
  <c r="AA14"/>
  <c r="AB14" s="1"/>
  <c r="AA6"/>
  <c r="AB6" s="1"/>
  <c r="AA27"/>
  <c r="AB27" s="1"/>
  <c r="AA19"/>
  <c r="AB19" s="1"/>
  <c r="AA11"/>
  <c r="AB11" s="1"/>
  <c r="AC21"/>
  <c r="AD21" s="1"/>
  <c r="AA5"/>
  <c r="AB5" s="1"/>
  <c r="AC102"/>
  <c r="AD102" s="1"/>
  <c r="AC94"/>
  <c r="AD94" s="1"/>
  <c r="AC86"/>
  <c r="AD86" s="1"/>
  <c r="AC78"/>
  <c r="AD78" s="1"/>
  <c r="AC70"/>
  <c r="AD70" s="1"/>
  <c r="AC62"/>
  <c r="AD62" s="1"/>
  <c r="AC54"/>
  <c r="AD54" s="1"/>
  <c r="AC45"/>
  <c r="AD45" s="1"/>
  <c r="AC35"/>
  <c r="AD35" s="1"/>
  <c r="AC99"/>
  <c r="AD99" s="1"/>
  <c r="AC91"/>
  <c r="AD91" s="1"/>
  <c r="AC83"/>
  <c r="AD83" s="1"/>
  <c r="AC75"/>
  <c r="AD75" s="1"/>
  <c r="AC67"/>
  <c r="AD67" s="1"/>
  <c r="AC59"/>
  <c r="AD59" s="1"/>
  <c r="AC48"/>
  <c r="AD48" s="1"/>
  <c r="AC39"/>
  <c r="AD39" s="1"/>
  <c r="AC33"/>
  <c r="AD33" s="1"/>
  <c r="AA28"/>
  <c r="AB28" s="1"/>
  <c r="AA24"/>
  <c r="AB24" s="1"/>
  <c r="AA20"/>
  <c r="AB20" s="1"/>
  <c r="AA16"/>
  <c r="AB16" s="1"/>
  <c r="AA12"/>
  <c r="AB12" s="1"/>
  <c r="AA8"/>
  <c r="AB8" s="1"/>
  <c r="AA4"/>
  <c r="AA29"/>
  <c r="AB29" s="1"/>
  <c r="AA25"/>
  <c r="AB25" s="1"/>
  <c r="AA21"/>
  <c r="AB21" s="1"/>
  <c r="AA17"/>
  <c r="AB17" s="1"/>
  <c r="AA13"/>
  <c r="AB13" s="1"/>
  <c r="AA9"/>
  <c r="AB9" s="1"/>
  <c r="AC29"/>
  <c r="AD29" s="1"/>
  <c r="AC13"/>
  <c r="AD13" s="1"/>
  <c r="AC19"/>
  <c r="AD19" s="1"/>
  <c r="AC15"/>
  <c r="AD15" s="1"/>
  <c r="AA107"/>
  <c r="AB52"/>
  <c r="AB107" s="1"/>
  <c r="AB43"/>
  <c r="AB49" s="1"/>
  <c r="AA49"/>
  <c r="AA42"/>
  <c r="AB33"/>
  <c r="AB42" s="1"/>
  <c r="AC104"/>
  <c r="AD104" s="1"/>
  <c r="AC100"/>
  <c r="AD100" s="1"/>
  <c r="AC96"/>
  <c r="AD96" s="1"/>
  <c r="AC92"/>
  <c r="AD92" s="1"/>
  <c r="AC88"/>
  <c r="AD88" s="1"/>
  <c r="AC84"/>
  <c r="AD84" s="1"/>
  <c r="AC80"/>
  <c r="AD80" s="1"/>
  <c r="AC76"/>
  <c r="AD76" s="1"/>
  <c r="AC72"/>
  <c r="AD72" s="1"/>
  <c r="AC68"/>
  <c r="AD68" s="1"/>
  <c r="AC64"/>
  <c r="AD64" s="1"/>
  <c r="AC60"/>
  <c r="AD60" s="1"/>
  <c r="AC56"/>
  <c r="AD56" s="1"/>
  <c r="AC52"/>
  <c r="AD52" s="1"/>
  <c r="AC47"/>
  <c r="AD47" s="1"/>
  <c r="AC43"/>
  <c r="AD43" s="1"/>
  <c r="AC37"/>
  <c r="AD37" s="1"/>
  <c r="AC105"/>
  <c r="AD105" s="1"/>
  <c r="AC101"/>
  <c r="AD101" s="1"/>
  <c r="AC97"/>
  <c r="AD97" s="1"/>
  <c r="AC93"/>
  <c r="AD93" s="1"/>
  <c r="AC89"/>
  <c r="AD89" s="1"/>
  <c r="AC85"/>
  <c r="AD85" s="1"/>
  <c r="AC81"/>
  <c r="AD81" s="1"/>
  <c r="AC77"/>
  <c r="AD77" s="1"/>
  <c r="AC73"/>
  <c r="AD73" s="1"/>
  <c r="AC69"/>
  <c r="AD69" s="1"/>
  <c r="AC65"/>
  <c r="AD65" s="1"/>
  <c r="AC61"/>
  <c r="AD61" s="1"/>
  <c r="AC57"/>
  <c r="AD57" s="1"/>
  <c r="AC53"/>
  <c r="AD53" s="1"/>
  <c r="AC46"/>
  <c r="AD46" s="1"/>
  <c r="AC41"/>
  <c r="AD41" s="1"/>
  <c r="AC38"/>
  <c r="AD38" s="1"/>
  <c r="AC34"/>
  <c r="AD34" s="1"/>
  <c r="AC30"/>
  <c r="AD30" s="1"/>
  <c r="AC28"/>
  <c r="AD28" s="1"/>
  <c r="AC26"/>
  <c r="AD26" s="1"/>
  <c r="AC24"/>
  <c r="AD24" s="1"/>
  <c r="AC22"/>
  <c r="AD22" s="1"/>
  <c r="AC20"/>
  <c r="AD20" s="1"/>
  <c r="AC18"/>
  <c r="AD18" s="1"/>
  <c r="AC16"/>
  <c r="AD16" s="1"/>
  <c r="AC14"/>
  <c r="AD14" s="1"/>
  <c r="AC12"/>
  <c r="AD12" s="1"/>
  <c r="AC10"/>
  <c r="AD10" s="1"/>
  <c r="AC8"/>
  <c r="AD8" s="1"/>
  <c r="AC6"/>
  <c r="AD6" s="1"/>
  <c r="AC4"/>
  <c r="AC31"/>
  <c r="AD31" s="1"/>
  <c r="AC5"/>
  <c r="AD5" s="1"/>
  <c r="AC25"/>
  <c r="AD25" s="1"/>
  <c r="AC17"/>
  <c r="AD17" s="1"/>
  <c r="AC9"/>
  <c r="AD9" s="1"/>
  <c r="AC27"/>
  <c r="AD27" s="1"/>
  <c r="AC11"/>
  <c r="AD11" s="1"/>
  <c r="AC23"/>
  <c r="AD23" s="1"/>
  <c r="AA32"/>
  <c r="AB4"/>
  <c r="AD4"/>
  <c r="AB32" l="1"/>
</calcChain>
</file>

<file path=xl/sharedStrings.xml><?xml version="1.0" encoding="utf-8"?>
<sst xmlns="http://schemas.openxmlformats.org/spreadsheetml/2006/main" count="881" uniqueCount="408">
  <si>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</si>
  <si>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</si>
  <si>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</si>
  <si>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</si>
  <si>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</si>
  <si>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</si>
  <si>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</si>
  <si>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</si>
  <si>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</si>
  <si>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</si>
  <si>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</si>
  <si>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</si>
  <si>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</si>
  <si>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</si>
  <si>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</si>
  <si>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</si>
  <si>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</si>
  <si>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</si>
  <si>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</si>
  <si>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</si>
  <si>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</si>
  <si>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</si>
  <si>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</si>
  <si>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</si>
  <si>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</si>
  <si>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</si>
  <si>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</si>
  <si>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</si>
  <si>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</si>
  <si>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</si>
  <si>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</si>
  <si>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</si>
  <si>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</si>
  <si>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</si>
  <si>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</si>
  <si>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</si>
  <si>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</si>
  <si>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</si>
  <si>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</si>
  <si>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</si>
  <si>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</si>
  <si>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</si>
  <si>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</si>
  <si>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</si>
  <si>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</si>
  <si>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</si>
  <si>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</si>
  <si>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</si>
  <si>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</si>
  <si>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</si>
  <si>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</si>
  <si>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</si>
  <si>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</si>
  <si>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</si>
  <si>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</si>
  <si>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</si>
  <si>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</si>
  <si>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</si>
  <si>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</si>
  <si>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</si>
  <si>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</si>
  <si>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</si>
  <si>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</si>
  <si>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</si>
  <si>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</si>
  <si>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</si>
  <si>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</si>
  <si>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</si>
  <si>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</si>
  <si>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</si>
  <si>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</si>
  <si>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</si>
  <si>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</si>
  <si>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</si>
  <si>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</si>
  <si>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</si>
  <si>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</si>
  <si>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</si>
  <si>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</si>
  <si>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</si>
  <si>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</si>
  <si>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</si>
  <si>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</si>
  <si>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</si>
  <si>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</si>
  <si>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</si>
  <si>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</si>
  <si>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</si>
  <si>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</si>
  <si>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</si>
  <si>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</si>
  <si>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</si>
  <si>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</si>
  <si>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</si>
  <si>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</si>
  <si>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</si>
  <si>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</si>
  <si>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</si>
  <si>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</si>
  <si>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</si>
  <si>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</si>
  <si>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</si>
  <si>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</si>
  <si>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</si>
  <si>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</si>
  <si>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</si>
  <si>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</si>
  <si>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</si>
  <si>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</si>
  <si>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</si>
  <si>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</si>
  <si>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</si>
  <si>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</si>
  <si>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</si>
  <si>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</si>
  <si>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</si>
  <si>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</si>
  <si>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کاسپين مهر ايرانيان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</si>
  <si>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</si>
  <si>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</si>
  <si>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</si>
  <si>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</si>
  <si>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</si>
  <si>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</si>
  <si>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</si>
  <si>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</si>
  <si>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</si>
  <si>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</si>
  <si>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</si>
  <si>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</si>
  <si>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</si>
  <si>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</si>
  <si>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</si>
  <si>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</si>
  <si>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</si>
  <si>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</si>
  <si>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</si>
  <si>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</si>
  <si>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</si>
  <si>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</si>
  <si>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</si>
  <si>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</si>
  <si>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</si>
  <si>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</si>
  <si>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</si>
  <si>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</si>
  <si>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</si>
  <si>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</si>
  <si>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</si>
  <si>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</si>
  <si>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</si>
  <si>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</si>
  <si>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</si>
  <si>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</si>
  <si>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</si>
  <si>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</si>
  <si>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</si>
  <si>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</si>
  <si>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</si>
  <si>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</si>
  <si>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</si>
  <si>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</si>
  <si>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</si>
  <si>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</si>
  <si>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</si>
  <si>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</si>
  <si>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کارگزاری بانک رفاه</t>
  </si>
  <si>
    <t>1389/04/16</t>
  </si>
  <si>
    <t>بيمه دي</t>
  </si>
  <si>
    <t>1389/04/20</t>
  </si>
  <si>
    <t>اميد ايرانيان</t>
  </si>
  <si>
    <t>1389/05/04</t>
  </si>
  <si>
    <t>فيروزه</t>
  </si>
  <si>
    <t>1389/05/24</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</si>
  <si>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</si>
  <si>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</si>
  <si>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</si>
  <si>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</si>
  <si>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</si>
  <si>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</si>
  <si>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</si>
  <si>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</si>
  <si>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</si>
  <si>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</si>
  <si>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</si>
  <si>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</si>
  <si>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</si>
  <si>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</si>
  <si>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</si>
  <si>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</si>
  <si>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</si>
  <si>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</si>
  <si>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</si>
  <si>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</si>
  <si>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</si>
  <si>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</si>
  <si>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</si>
  <si>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</si>
  <si>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</si>
  <si>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</si>
  <si>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</si>
  <si>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</si>
  <si>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</si>
  <si>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</si>
  <si>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</si>
  <si>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</si>
  <si>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</si>
  <si>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</si>
  <si>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</si>
  <si>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</si>
  <si>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</si>
  <si>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</si>
  <si>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</si>
  <si>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</si>
  <si>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</si>
  <si>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</si>
  <si>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</si>
  <si>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</si>
  <si>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</si>
  <si>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</si>
  <si>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</si>
  <si>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</si>
  <si>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</si>
  <si>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</si>
  <si>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</si>
  <si>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</si>
  <si>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</si>
  <si>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</si>
  <si>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</si>
  <si>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</si>
  <si>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</si>
  <si>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</si>
  <si>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1391/08/01</t>
  </si>
  <si>
    <t>÷</t>
  </si>
  <si>
    <t>نیکان پارس</t>
  </si>
  <si>
    <t>کوثر</t>
  </si>
  <si>
    <t>1391/12/08</t>
  </si>
  <si>
    <t>توسعه بازار سرمایه</t>
  </si>
  <si>
    <t>امید توسعه</t>
  </si>
  <si>
    <t>1391/12/12</t>
  </si>
  <si>
    <t>پارس گستر</t>
  </si>
  <si>
    <t>1391/12/23</t>
  </si>
  <si>
    <t>1391/11/25</t>
  </si>
  <si>
    <t>بازده صندوق  از ابتدای سال(%)</t>
  </si>
  <si>
    <t>نوین بانک مسکن</t>
  </si>
  <si>
    <t>تامین سرمایه نوین</t>
  </si>
  <si>
    <t>1392/02/16</t>
  </si>
  <si>
    <t>سپهر آگاه</t>
  </si>
  <si>
    <t>1392/02/22</t>
  </si>
  <si>
    <t>البرز</t>
  </si>
  <si>
    <t>1392/02/23</t>
  </si>
  <si>
    <t>سبحان</t>
  </si>
  <si>
    <t>1392/03/20</t>
  </si>
  <si>
    <t>ردیف</t>
  </si>
  <si>
    <t>ارگ هومن</t>
  </si>
  <si>
    <t>فیروزه</t>
  </si>
  <si>
    <t>نام صندوق</t>
  </si>
  <si>
    <t>ارزش صدور و ابطال(میلیون ریال)</t>
  </si>
  <si>
    <t xml:space="preserve">خرید </t>
  </si>
  <si>
    <t>فروش</t>
  </si>
  <si>
    <t>مجموع</t>
  </si>
  <si>
    <t>خرید</t>
  </si>
  <si>
    <t xml:space="preserve">صدور </t>
  </si>
  <si>
    <t>ابطال</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</si>
  <si>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</si>
  <si>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</si>
  <si>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</si>
  <si>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</si>
  <si>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</si>
  <si>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</si>
  <si>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</si>
  <si>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</si>
  <si>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</si>
  <si>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</si>
  <si>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</si>
  <si>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</si>
  <si>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 xml:space="preserve"> ملت ایران زمین</t>
  </si>
  <si>
    <t>پیروزان</t>
  </si>
  <si>
    <t>1392/04/19</t>
  </si>
  <si>
    <t>امین انصار</t>
  </si>
  <si>
    <t>1392/04/26</t>
  </si>
  <si>
    <t>نوین نیک</t>
  </si>
  <si>
    <t>1392/04/04</t>
  </si>
  <si>
    <t>آسمان خاورمیانه</t>
  </si>
  <si>
    <t>1392/04/12</t>
  </si>
  <si>
    <t>یکم سهام گستران شرق</t>
  </si>
  <si>
    <t>1392/04/24</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</si>
  <si>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</si>
  <si>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</si>
  <si>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</si>
  <si>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</si>
  <si>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</si>
  <si>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</si>
  <si>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تامین سرمایه امین</t>
  </si>
  <si>
    <t xml:space="preserve"> کارگزاری پارس گستر خبره</t>
  </si>
  <si>
    <t xml:space="preserve"> سبدگردان آسمان</t>
  </si>
  <si>
    <t xml:space="preserve"> تامین سرمایه آرمان</t>
  </si>
  <si>
    <t xml:space="preserve"> کارگزاری پارس نمودگر</t>
  </si>
  <si>
    <t xml:space="preserve"> کارگزاری مفید</t>
  </si>
  <si>
    <t xml:space="preserve"> کارگزاری نهایت نگر</t>
  </si>
  <si>
    <t xml:space="preserve"> مشاور سرمایه گذاری آرمان آتی</t>
  </si>
  <si>
    <t xml:space="preserve"> کارگزاری سهام گستران شرق</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</si>
  <si>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</si>
  <si>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</si>
  <si>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</si>
  <si>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</si>
  <si>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</si>
  <si>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</si>
  <si>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</si>
  <si>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</si>
  <si>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</si>
  <si>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</si>
  <si>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</si>
  <si>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</si>
  <si>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</si>
  <si>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</si>
  <si>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 xml:space="preserve"> پارس</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</si>
  <si>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</si>
  <si>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</si>
  <si>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</si>
  <si>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</si>
  <si>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</si>
  <si>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</si>
  <si>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</si>
  <si>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</si>
  <si>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</si>
  <si>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</si>
  <si>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</si>
  <si>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گنجینه بهمن                        </t>
  </si>
  <si>
    <t>سینا</t>
  </si>
  <si>
    <t xml:space="preserve"> آگاه</t>
  </si>
  <si>
    <t xml:space="preserve"> حافظ</t>
  </si>
  <si>
    <t xml:space="preserve"> خبرگان</t>
  </si>
  <si>
    <t>کارآفرینان برتر آینده</t>
  </si>
  <si>
    <t xml:space="preserve"> پیشتاز</t>
  </si>
  <si>
    <t>تدبیرگر سرمایه</t>
  </si>
  <si>
    <t xml:space="preserve"> ایساتیس</t>
  </si>
  <si>
    <t xml:space="preserve"> پیشگام</t>
  </si>
  <si>
    <t>تدبیرگران فردا</t>
  </si>
  <si>
    <t>بانک کشاورزی</t>
  </si>
  <si>
    <t>بیمه دی</t>
  </si>
  <si>
    <t xml:space="preserve"> امین کارآفرین</t>
  </si>
  <si>
    <t xml:space="preserve"> صنعت و معدن</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</si>
  <si>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</si>
  <si>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</si>
  <si>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</si>
  <si>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</si>
  <si>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</si>
  <si>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</si>
  <si>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</si>
  <si>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</si>
  <si>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مابه التفاوت افزایش(کاهش)</t>
  </si>
  <si>
    <t>توسعه ممتاز</t>
  </si>
  <si>
    <t>گنجینه رفاه</t>
  </si>
  <si>
    <t>اندیشه فردا</t>
  </si>
  <si>
    <t>مشاور سرمایه گذاری ارزش پرداز آریان</t>
  </si>
  <si>
    <t>1392/06/06</t>
  </si>
  <si>
    <t>شرکت کارگزاری بانک صنعت و معدن</t>
  </si>
  <si>
    <t>امین آوید</t>
  </si>
  <si>
    <t>تامین سرمایه امین</t>
  </si>
  <si>
    <t>وضعیت صندوقهای سرمایه گذاری در پایان سال 1391 و پایان شهریور ماه سال 1392(پیوست 1)</t>
  </si>
  <si>
    <t>ارزش صندوق در پایان شهریور سال 1392 (میلیون ريال)</t>
  </si>
  <si>
    <t>ترکیب داراییهای صندوقهای سرمایه گذاری در پایان شهریورماه 1392</t>
  </si>
  <si>
    <t>یکم کارگزاری بانک کشاورزی</t>
  </si>
  <si>
    <t>از ابتدای مهر ماه سال1391*</t>
  </si>
  <si>
    <t>شهریورماه 1392</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</si>
  <si>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</si>
  <si>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</si>
  <si>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</si>
  <si>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</si>
  <si>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</si>
  <si>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</si>
  <si>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</si>
  <si>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</si>
  <si>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</si>
  <si>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</si>
  <si>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</si>
  <si>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نسبت فعالیت معاملاتی و سرمایه گذاران صندوق های سرمایه گذاری تا پایان شهریورماه سال 1392</t>
  </si>
  <si>
    <t>از مهر ماه سال1391</t>
  </si>
  <si>
    <t>ماه گذشته(شهریورماه1392)</t>
  </si>
  <si>
    <t>کارگزاری کارآفرین</t>
  </si>
  <si>
    <t xml:space="preserve"> توسعه ممتاز</t>
  </si>
  <si>
    <t>خبرگان</t>
  </si>
  <si>
    <t>کاسپین مهر ایرانیان</t>
  </si>
  <si>
    <t xml:space="preserve"> بانک تجارت</t>
  </si>
  <si>
    <t xml:space="preserve"> بانک اقتصاد نوین</t>
  </si>
  <si>
    <t xml:space="preserve"> بانک ملی</t>
  </si>
  <si>
    <t xml:space="preserve"> بانک صادرات</t>
  </si>
  <si>
    <t>بورس بیمه</t>
  </si>
  <si>
    <t xml:space="preserve"> رضوی</t>
  </si>
  <si>
    <t xml:space="preserve"> فارابی</t>
  </si>
  <si>
    <t xml:space="preserve"> بانک مسکن</t>
  </si>
  <si>
    <t>نوين پایدار</t>
  </si>
  <si>
    <t xml:space="preserve"> نوین پایدار</t>
  </si>
  <si>
    <t xml:space="preserve">نواندیشان بازار سرمایه                             </t>
  </si>
  <si>
    <t>1392/06/25</t>
  </si>
  <si>
    <t>ملت ایران زمین</t>
  </si>
  <si>
    <t>اطلاعات این پیوست براساس درصد سهام از کل دارایی های صندوق مرتب شده است.</t>
  </si>
  <si>
    <t>حجم معاملات و صدور و ابطال صندوق های سرمایه گذاری تا پایان شهریورماه 1392</t>
  </si>
  <si>
    <t>توضیح2: ارزش ریالی معاملات بورس اوراق بهادار تهران در شهریورماه شامل (خرد و بلوک)، مبلغ 40.344 میلیارد ریال بوده است.</t>
  </si>
  <si>
    <t>ارزش حجم معاملات سهام و حق تقدم سهام در بازار بورس تهران و بازار اول فرابورس ایران(میلیون ریال)</t>
  </si>
  <si>
    <t>به دلیل بازگشت به عقب NAV در صندوق سرمایه گذاری تجربه ایرانیان، اطلاعات این صندوق مربوط به تاریخ 1392/04/31 می باشد.</t>
  </si>
  <si>
    <t>اطلاعات این یوست بر اساس مجموع خرید و فورش صندوق در یک سال گذشته مرتب شده است.</t>
  </si>
  <si>
    <t>توضیح1: ارزش ریالی معاملات صندوق ها درشهریور ماه شامل خرید و فروش، مبلغ 3.222 میلیارد ریال بوده است.</t>
  </si>
  <si>
    <t>اطلاعات این پیوست بر اساس نسبت فعالیت معامللاتی صندوق مرتب شده است.</t>
  </si>
  <si>
    <t>آرمان سپهر آیندگان</t>
  </si>
  <si>
    <t>کل ص س قابل معامله</t>
  </si>
  <si>
    <t>1392/06/13</t>
  </si>
</sst>
</file>

<file path=xl/styles.xml><?xml version="1.0" encoding="utf-8"?>
<styleSheet xmlns="http://schemas.openxmlformats.org/spreadsheetml/2006/main">
  <numFmts count="1">
    <numFmt numFmtId="164" formatCode="#,##0_-;\(#,##0\)"/>
  </numFmts>
  <fonts count="69">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2"/>
      <name val="B Nazanin"/>
      <charset val="178"/>
    </font>
    <font>
      <sz val="18"/>
      <name val="B Nazanin"/>
      <charset val="178"/>
    </font>
    <font>
      <sz val="20"/>
      <name val="B Nazanin"/>
      <charset val="178"/>
    </font>
    <font>
      <b/>
      <sz val="14"/>
      <color theme="1"/>
      <name val="B Nazanin"/>
      <charset val="178"/>
    </font>
    <font>
      <b/>
      <sz val="12"/>
      <color theme="1"/>
      <name val="B Nazanin"/>
      <charset val="178"/>
    </font>
    <font>
      <sz val="11"/>
      <name val="B Nazanin"/>
      <charset val="178"/>
    </font>
    <font>
      <sz val="16"/>
      <name val="B Nazanin"/>
      <charset val="178"/>
    </font>
    <font>
      <sz val="30"/>
      <name val="B Nazanin"/>
      <charset val="178"/>
    </font>
    <font>
      <sz val="28"/>
      <name val="B Nazanin"/>
      <charset val="178"/>
    </font>
    <font>
      <sz val="11"/>
      <name val="Arial"/>
      <family val="2"/>
      <charset val="178"/>
      <scheme val="minor"/>
    </font>
    <font>
      <sz val="12"/>
      <color indexed="8"/>
      <name val="B Nazanin"/>
      <charset val="178"/>
    </font>
    <font>
      <sz val="11"/>
      <color theme="1"/>
      <name val="B Lotus"/>
      <charset val="178"/>
    </font>
    <font>
      <sz val="14"/>
      <name val="B Nazanin"/>
      <charset val="178"/>
    </font>
    <font>
      <b/>
      <sz val="20"/>
      <name val="B Nazanin"/>
      <charset val="178"/>
    </font>
    <font>
      <b/>
      <sz val="16"/>
      <name val="B Nazanin"/>
      <charset val="178"/>
    </font>
    <font>
      <sz val="26"/>
      <name val="B Nazanin"/>
      <charset val="178"/>
    </font>
    <font>
      <sz val="25"/>
      <name val="B Nazanin"/>
      <charset val="178"/>
    </font>
    <font>
      <b/>
      <sz val="30"/>
      <name val="B Nazanin"/>
      <charset val="178"/>
    </font>
    <font>
      <b/>
      <sz val="26"/>
      <name val="B Nazanin"/>
      <charset val="178"/>
    </font>
    <font>
      <b/>
      <sz val="25"/>
      <name val="B Nazanin"/>
      <charset val="178"/>
    </font>
    <font>
      <sz val="13"/>
      <name val="B Nazanin"/>
      <charset val="178"/>
    </font>
    <font>
      <b/>
      <sz val="11"/>
      <color theme="1"/>
      <name val="B Nazanin"/>
      <charset val="178"/>
    </font>
    <font>
      <b/>
      <sz val="13"/>
      <name val="B Nazanin"/>
      <charset val="178"/>
    </font>
    <font>
      <sz val="13"/>
      <color theme="1"/>
      <name val="B Nazanin"/>
      <charset val="178"/>
    </font>
    <font>
      <sz val="9"/>
      <color theme="1"/>
      <name val="B Nazanin"/>
      <charset val="178"/>
    </font>
    <font>
      <sz val="9"/>
      <name val="B Nazanin"/>
      <charset val="178"/>
    </font>
    <font>
      <sz val="30"/>
      <color theme="1"/>
      <name val="B Nazanin"/>
      <charset val="178"/>
    </font>
    <font>
      <b/>
      <sz val="30"/>
      <color rgb="FFFF0000"/>
      <name val="B Nazanin"/>
      <charset val="178"/>
    </font>
    <font>
      <sz val="30"/>
      <color rgb="FFFF0000"/>
      <name val="B Nazanin"/>
      <charset val="178"/>
    </font>
    <font>
      <b/>
      <sz val="28"/>
      <name val="B Nazanin"/>
      <charset val="178"/>
    </font>
    <font>
      <b/>
      <sz val="19"/>
      <name val="B Nazanin"/>
      <charset val="178"/>
    </font>
    <font>
      <sz val="18"/>
      <color theme="1"/>
      <name val="B Nazanin"/>
      <charset val="178"/>
    </font>
    <font>
      <b/>
      <sz val="18"/>
      <color theme="1"/>
      <name val="B Nazanin"/>
      <charset val="178"/>
    </font>
    <font>
      <sz val="12"/>
      <color theme="1"/>
      <name val="B Nazanin"/>
      <charset val="178"/>
    </font>
    <font>
      <sz val="16"/>
      <color theme="1"/>
      <name val="B Nazanin"/>
      <charset val="178"/>
    </font>
    <font>
      <sz val="11"/>
      <color theme="0"/>
      <name val="B Nazanin"/>
      <charset val="178"/>
    </font>
    <font>
      <b/>
      <sz val="14"/>
      <color theme="0"/>
      <name val="B Nazanin"/>
      <charset val="178"/>
    </font>
    <font>
      <b/>
      <sz val="12"/>
      <color theme="0"/>
      <name val="B Nazanin"/>
      <charset val="178"/>
    </font>
    <font>
      <b/>
      <sz val="16"/>
      <color theme="0"/>
      <name val="B Nazanin"/>
      <charset val="178"/>
    </font>
    <font>
      <b/>
      <sz val="11"/>
      <color theme="0"/>
      <name val="B Nazanin"/>
      <charset val="178"/>
    </font>
    <font>
      <sz val="14"/>
      <color theme="0"/>
      <name val="B Nazanin"/>
      <charset val="178"/>
    </font>
    <font>
      <sz val="10"/>
      <color theme="0"/>
      <name val="B Nazanin"/>
      <charset val="178"/>
    </font>
    <font>
      <sz val="12"/>
      <color theme="0"/>
      <name val="B Nazanin"/>
      <charset val="178"/>
    </font>
    <font>
      <sz val="13"/>
      <color indexed="8"/>
      <name val="B Nazanin"/>
      <charset val="178"/>
    </font>
    <font>
      <sz val="13"/>
      <color theme="0"/>
      <name val="B Nazanin"/>
      <charset val="178"/>
    </font>
    <font>
      <b/>
      <sz val="13"/>
      <color theme="0"/>
      <name val="B Nazanin"/>
      <charset val="178"/>
    </font>
    <font>
      <b/>
      <sz val="11"/>
      <color theme="1"/>
      <name val="Arial"/>
      <family val="2"/>
      <scheme val="minor"/>
    </font>
    <font>
      <b/>
      <sz val="28"/>
      <color indexed="8"/>
      <name val="B Nazanin"/>
      <charset val="178"/>
    </font>
    <font>
      <b/>
      <sz val="10"/>
      <color indexed="8"/>
      <name val="B Nazanin"/>
      <charset val="178"/>
    </font>
    <font>
      <b/>
      <sz val="12"/>
      <name val="B Nazanin"/>
      <charset val="178"/>
    </font>
    <font>
      <b/>
      <sz val="12"/>
      <color indexed="8"/>
      <name val="B Nazanin"/>
      <charset val="178"/>
    </font>
    <font>
      <b/>
      <sz val="10"/>
      <name val="B Nazanin"/>
      <charset val="178"/>
    </font>
    <font>
      <b/>
      <sz val="38"/>
      <name val="B Nazanin"/>
      <charset val="178"/>
    </font>
    <font>
      <b/>
      <sz val="20"/>
      <color theme="0"/>
      <name val="B Nazanin"/>
      <charset val="178"/>
    </font>
    <font>
      <b/>
      <sz val="22"/>
      <color theme="0"/>
      <name val="B Nazanin"/>
      <charset val="178"/>
    </font>
    <font>
      <b/>
      <sz val="10"/>
      <color theme="1"/>
      <name val="B Nazanin"/>
      <charset val="178"/>
    </font>
    <font>
      <b/>
      <sz val="32"/>
      <color theme="1"/>
      <name val="B Nazanin"/>
      <charset val="178"/>
    </font>
    <font>
      <b/>
      <sz val="32"/>
      <name val="B Nazanin"/>
      <charset val="178"/>
    </font>
    <font>
      <sz val="9"/>
      <color theme="1"/>
      <name val="Arial"/>
      <family val="2"/>
      <scheme val="minor"/>
    </font>
    <font>
      <sz val="10"/>
      <color theme="1"/>
      <name val="B Nazanin"/>
      <charset val="178"/>
    </font>
    <font>
      <sz val="10"/>
      <name val="B Nazanin"/>
      <charset val="178"/>
    </font>
    <font>
      <sz val="10"/>
      <color theme="1"/>
      <name val="Arial"/>
      <family val="2"/>
      <scheme val="minor"/>
    </font>
    <font>
      <b/>
      <sz val="9"/>
      <name val="B Nazanin"/>
      <charset val="178"/>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00"/>
        <bgColor indexed="64"/>
      </patternFill>
    </fill>
    <fill>
      <patternFill patternType="solid">
        <fgColor theme="7" tint="-0.249977111117893"/>
        <bgColor indexed="64"/>
      </patternFill>
    </fill>
    <fill>
      <patternFill patternType="solid">
        <fgColor rgb="FFFFCCFF"/>
        <bgColor indexed="64"/>
      </patternFill>
    </fill>
    <fill>
      <patternFill patternType="solid">
        <fgColor theme="3" tint="0.59999389629810485"/>
        <bgColor indexed="64"/>
      </patternFill>
    </fill>
    <fill>
      <patternFill patternType="solid">
        <fgColor rgb="FF669900"/>
        <bgColor indexed="64"/>
      </patternFill>
    </fill>
    <fill>
      <patternFill patternType="solid">
        <fgColor rgb="FF92D050"/>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s>
  <cellStyleXfs count="5">
    <xf numFmtId="0" fontId="0" fillId="0" borderId="0"/>
    <xf numFmtId="0" fontId="2" fillId="0" borderId="0"/>
    <xf numFmtId="0" fontId="3" fillId="0" borderId="0"/>
    <xf numFmtId="0" fontId="5" fillId="0" borderId="0"/>
    <xf numFmtId="0" fontId="1" fillId="0" borderId="0"/>
  </cellStyleXfs>
  <cellXfs count="411">
    <xf numFmtId="0" fontId="0" fillId="0" borderId="0" xfId="0"/>
    <xf numFmtId="0" fontId="8" fillId="0" borderId="1" xfId="0" applyNumberFormat="1" applyFont="1" applyFill="1" applyBorder="1" applyAlignment="1">
      <alignment horizontal="center" vertical="center" readingOrder="2"/>
    </xf>
    <xf numFmtId="0" fontId="8" fillId="0" borderId="0" xfId="0" applyNumberFormat="1" applyFont="1" applyFill="1" applyBorder="1" applyAlignment="1">
      <alignment horizontal="center" vertical="center" readingOrder="2"/>
    </xf>
    <xf numFmtId="3" fontId="13" fillId="0" borderId="1" xfId="0" applyNumberFormat="1" applyFont="1" applyFill="1" applyBorder="1" applyAlignment="1">
      <alignment horizontal="right" vertical="center" readingOrder="2"/>
    </xf>
    <xf numFmtId="3" fontId="13" fillId="0" borderId="3" xfId="0" applyNumberFormat="1" applyFont="1" applyFill="1" applyBorder="1" applyAlignment="1">
      <alignment horizontal="right" vertical="center" readingOrder="2"/>
    </xf>
    <xf numFmtId="0" fontId="4" fillId="0" borderId="0" xfId="0" applyFont="1" applyAlignment="1">
      <alignment horizontal="center" vertical="center" readingOrder="2"/>
    </xf>
    <xf numFmtId="2" fontId="15" fillId="0" borderId="0" xfId="0" applyNumberFormat="1" applyFont="1"/>
    <xf numFmtId="2" fontId="0" fillId="0" borderId="0" xfId="0" applyNumberFormat="1"/>
    <xf numFmtId="2" fontId="4" fillId="0" borderId="0" xfId="0" applyNumberFormat="1" applyFont="1"/>
    <xf numFmtId="0" fontId="0" fillId="0" borderId="0" xfId="0" applyFill="1"/>
    <xf numFmtId="0" fontId="4" fillId="0" borderId="17" xfId="0" applyFont="1" applyBorder="1" applyAlignment="1">
      <alignment horizontal="center" vertical="center" readingOrder="2"/>
    </xf>
    <xf numFmtId="0" fontId="4" fillId="0" borderId="36" xfId="0" applyFont="1" applyBorder="1" applyAlignment="1">
      <alignment horizontal="center" vertical="center" readingOrder="2"/>
    </xf>
    <xf numFmtId="0" fontId="15" fillId="0" borderId="0" xfId="0" applyFont="1"/>
    <xf numFmtId="0" fontId="21" fillId="0" borderId="1" xfId="0" applyFont="1" applyFill="1" applyBorder="1" applyAlignment="1">
      <alignment horizontal="center" vertical="center" readingOrder="2"/>
    </xf>
    <xf numFmtId="1" fontId="22" fillId="0" borderId="1" xfId="0" applyNumberFormat="1" applyFont="1" applyFill="1" applyBorder="1" applyAlignment="1">
      <alignment horizontal="center" vertical="center" readingOrder="2"/>
    </xf>
    <xf numFmtId="3" fontId="22" fillId="0" borderId="1" xfId="0" applyNumberFormat="1" applyFont="1" applyFill="1" applyBorder="1" applyAlignment="1">
      <alignment horizontal="center" vertical="center" readingOrder="2"/>
    </xf>
    <xf numFmtId="0" fontId="21" fillId="0" borderId="1" xfId="0" applyFont="1" applyFill="1" applyBorder="1" applyAlignment="1">
      <alignment horizontal="center" vertical="center" wrapText="1" readingOrder="2"/>
    </xf>
    <xf numFmtId="0" fontId="8" fillId="0" borderId="1" xfId="0" applyFont="1" applyFill="1" applyBorder="1" applyAlignment="1">
      <alignment horizontal="center" vertical="center" readingOrder="2"/>
    </xf>
    <xf numFmtId="0" fontId="8" fillId="8" borderId="1" xfId="0" applyFont="1" applyFill="1" applyBorder="1" applyAlignment="1">
      <alignment horizontal="center" vertical="center" readingOrder="2"/>
    </xf>
    <xf numFmtId="0" fontId="21" fillId="8" borderId="1" xfId="0" applyFont="1" applyFill="1" applyBorder="1" applyAlignment="1">
      <alignment horizontal="center" vertical="center" readingOrder="2"/>
    </xf>
    <xf numFmtId="0" fontId="22" fillId="8" borderId="1" xfId="0" applyFont="1" applyFill="1" applyBorder="1" applyAlignment="1">
      <alignment horizontal="center" vertical="center" readingOrder="2"/>
    </xf>
    <xf numFmtId="0" fontId="21" fillId="0" borderId="3" xfId="0" applyFont="1" applyFill="1" applyBorder="1" applyAlignment="1">
      <alignment horizontal="center" vertical="center" readingOrder="2"/>
    </xf>
    <xf numFmtId="1" fontId="22" fillId="0" borderId="3" xfId="0" applyNumberFormat="1" applyFont="1" applyFill="1" applyBorder="1" applyAlignment="1">
      <alignment horizontal="center" vertical="center" readingOrder="2"/>
    </xf>
    <xf numFmtId="0" fontId="8" fillId="0" borderId="3" xfId="0" applyFont="1" applyFill="1" applyBorder="1" applyAlignment="1">
      <alignment horizontal="center" vertical="center" readingOrder="2"/>
    </xf>
    <xf numFmtId="0" fontId="20" fillId="7" borderId="1" xfId="0" applyFont="1" applyFill="1" applyBorder="1" applyAlignment="1">
      <alignment horizontal="center" vertical="center" wrapText="1" readingOrder="2"/>
    </xf>
    <xf numFmtId="3" fontId="13" fillId="8" borderId="3" xfId="0" applyNumberFormat="1" applyFont="1" applyFill="1" applyBorder="1" applyAlignment="1">
      <alignment horizontal="right" vertical="center" readingOrder="2"/>
    </xf>
    <xf numFmtId="0" fontId="13" fillId="0" borderId="3" xfId="0" applyNumberFormat="1" applyFont="1" applyFill="1" applyBorder="1" applyAlignment="1">
      <alignment horizontal="right" vertical="center" readingOrder="2"/>
    </xf>
    <xf numFmtId="0" fontId="8" fillId="6" borderId="1" xfId="0" applyNumberFormat="1" applyFont="1" applyFill="1" applyBorder="1" applyAlignment="1">
      <alignment horizontal="center" vertical="center" readingOrder="2"/>
    </xf>
    <xf numFmtId="0" fontId="8" fillId="6" borderId="1" xfId="0" applyFont="1" applyFill="1" applyBorder="1" applyAlignment="1">
      <alignment horizontal="center" vertical="center" readingOrder="2"/>
    </xf>
    <xf numFmtId="0" fontId="21" fillId="6" borderId="1" xfId="0" applyFont="1" applyFill="1" applyBorder="1" applyAlignment="1">
      <alignment horizontal="center" vertical="center" readingOrder="2"/>
    </xf>
    <xf numFmtId="3" fontId="13" fillId="6" borderId="1" xfId="0" applyNumberFormat="1" applyFont="1" applyFill="1" applyBorder="1" applyAlignment="1">
      <alignment horizontal="right" vertical="center" readingOrder="2"/>
    </xf>
    <xf numFmtId="1" fontId="22" fillId="6" borderId="1" xfId="0" applyNumberFormat="1" applyFont="1" applyFill="1" applyBorder="1" applyAlignment="1">
      <alignment horizontal="center" vertical="center" readingOrder="2"/>
    </xf>
    <xf numFmtId="0" fontId="22" fillId="6" borderId="1" xfId="0" applyFont="1" applyFill="1" applyBorder="1" applyAlignment="1">
      <alignment horizontal="center" vertical="center" readingOrder="2"/>
    </xf>
    <xf numFmtId="3" fontId="22" fillId="6" borderId="1" xfId="0" applyNumberFormat="1" applyFont="1" applyFill="1" applyBorder="1" applyAlignment="1">
      <alignment horizontal="center" vertical="center" readingOrder="2"/>
    </xf>
    <xf numFmtId="0" fontId="21" fillId="6" borderId="1" xfId="0" applyFont="1" applyFill="1" applyBorder="1" applyAlignment="1">
      <alignment horizontal="center" vertical="center" wrapText="1" readingOrder="2"/>
    </xf>
    <xf numFmtId="0" fontId="8" fillId="6" borderId="3" xfId="0" applyFont="1" applyFill="1" applyBorder="1" applyAlignment="1">
      <alignment horizontal="center" vertical="center" readingOrder="2"/>
    </xf>
    <xf numFmtId="0" fontId="21" fillId="6" borderId="3" xfId="0" applyFont="1" applyFill="1" applyBorder="1" applyAlignment="1">
      <alignment horizontal="center" vertical="center" readingOrder="2"/>
    </xf>
    <xf numFmtId="3" fontId="13" fillId="6" borderId="3" xfId="0" applyNumberFormat="1" applyFont="1" applyFill="1" applyBorder="1" applyAlignment="1">
      <alignment horizontal="right" vertical="center" readingOrder="2"/>
    </xf>
    <xf numFmtId="1" fontId="22" fillId="6" borderId="3" xfId="0" applyNumberFormat="1" applyFont="1" applyFill="1" applyBorder="1" applyAlignment="1">
      <alignment horizontal="center" vertical="center" readingOrder="2"/>
    </xf>
    <xf numFmtId="0" fontId="13" fillId="6" borderId="1" xfId="0" applyNumberFormat="1" applyFont="1" applyFill="1" applyBorder="1" applyAlignment="1">
      <alignment horizontal="right" vertical="center" readingOrder="2"/>
    </xf>
    <xf numFmtId="0" fontId="19" fillId="8" borderId="1" xfId="0" applyFont="1" applyFill="1" applyBorder="1" applyAlignment="1">
      <alignment horizontal="center" vertical="center" readingOrder="2"/>
    </xf>
    <xf numFmtId="0" fontId="24" fillId="8" borderId="1" xfId="0" applyFont="1" applyFill="1" applyBorder="1" applyAlignment="1">
      <alignment horizontal="center" vertical="center" readingOrder="2"/>
    </xf>
    <xf numFmtId="3" fontId="23" fillId="8" borderId="1" xfId="0" applyNumberFormat="1" applyFont="1" applyFill="1" applyBorder="1" applyAlignment="1">
      <alignment horizontal="right" vertical="center" readingOrder="2"/>
    </xf>
    <xf numFmtId="3" fontId="25" fillId="8" borderId="1" xfId="0" applyNumberFormat="1" applyFont="1" applyFill="1" applyBorder="1" applyAlignment="1">
      <alignment horizontal="center" vertical="center" readingOrder="2"/>
    </xf>
    <xf numFmtId="1" fontId="25" fillId="8" borderId="1" xfId="0" applyNumberFormat="1" applyFont="1" applyFill="1" applyBorder="1" applyAlignment="1">
      <alignment horizontal="center" vertical="center" readingOrder="2"/>
    </xf>
    <xf numFmtId="0" fontId="19" fillId="8" borderId="3" xfId="0" applyFont="1" applyFill="1" applyBorder="1" applyAlignment="1">
      <alignment horizontal="center" vertical="center" readingOrder="2"/>
    </xf>
    <xf numFmtId="0" fontId="24" fillId="8" borderId="3" xfId="0" applyNumberFormat="1" applyFont="1" applyFill="1" applyBorder="1" applyAlignment="1">
      <alignment horizontal="center" vertical="center" readingOrder="2"/>
    </xf>
    <xf numFmtId="3" fontId="23" fillId="8" borderId="3" xfId="0" applyNumberFormat="1" applyFont="1" applyFill="1" applyBorder="1" applyAlignment="1">
      <alignment horizontal="right" vertical="center" readingOrder="2"/>
    </xf>
    <xf numFmtId="0" fontId="25" fillId="8" borderId="3" xfId="0" applyFont="1" applyFill="1" applyBorder="1" applyAlignment="1">
      <alignment horizontal="center" vertical="center" readingOrder="2"/>
    </xf>
    <xf numFmtId="1" fontId="25" fillId="8" borderId="3" xfId="0" applyNumberFormat="1" applyFont="1" applyFill="1" applyBorder="1" applyAlignment="1">
      <alignment horizontal="center" vertical="center" readingOrder="2"/>
    </xf>
    <xf numFmtId="0" fontId="4" fillId="0" borderId="0" xfId="0" applyFont="1" applyFill="1" applyAlignment="1">
      <alignment vertical="center" readingOrder="2"/>
    </xf>
    <xf numFmtId="3" fontId="26" fillId="0" borderId="0" xfId="0" applyNumberFormat="1" applyFont="1" applyFill="1" applyAlignment="1">
      <alignment vertical="center" readingOrder="2"/>
    </xf>
    <xf numFmtId="0" fontId="4" fillId="0" borderId="0" xfId="0" applyFont="1" applyAlignment="1">
      <alignment vertical="center" readingOrder="2"/>
    </xf>
    <xf numFmtId="0" fontId="6" fillId="0" borderId="0" xfId="0" applyFont="1" applyAlignment="1">
      <alignment horizontal="right" vertical="center" readingOrder="2"/>
    </xf>
    <xf numFmtId="0" fontId="7" fillId="0" borderId="0" xfId="0" applyFont="1" applyAlignment="1">
      <alignment horizontal="center" vertical="center" readingOrder="2"/>
    </xf>
    <xf numFmtId="0" fontId="7" fillId="0" borderId="0" xfId="0" applyFont="1" applyAlignment="1">
      <alignment horizontal="right" vertical="center" readingOrder="2"/>
    </xf>
    <xf numFmtId="0" fontId="13" fillId="0" borderId="0" xfId="0" applyFont="1" applyAlignment="1">
      <alignment horizontal="right" vertical="center" readingOrder="2"/>
    </xf>
    <xf numFmtId="1" fontId="4" fillId="0" borderId="0" xfId="0" applyNumberFormat="1" applyFont="1" applyAlignment="1">
      <alignment vertical="center" readingOrder="2"/>
    </xf>
    <xf numFmtId="2" fontId="4" fillId="0" borderId="0" xfId="0" applyNumberFormat="1" applyFont="1" applyAlignment="1">
      <alignment vertical="center" readingOrder="2"/>
    </xf>
    <xf numFmtId="3" fontId="4" fillId="0" borderId="0" xfId="0" applyNumberFormat="1" applyFont="1" applyAlignment="1">
      <alignment vertical="center" readingOrder="2"/>
    </xf>
    <xf numFmtId="0" fontId="14" fillId="0" borderId="0" xfId="0" applyFont="1" applyFill="1" applyAlignment="1">
      <alignment vertical="center" readingOrder="2"/>
    </xf>
    <xf numFmtId="0" fontId="14" fillId="0" borderId="0" xfId="0" applyFont="1" applyAlignment="1">
      <alignment vertical="center" readingOrder="2"/>
    </xf>
    <xf numFmtId="0" fontId="12" fillId="0" borderId="0" xfId="0" applyFont="1" applyFill="1" applyAlignment="1">
      <alignment vertical="center" readingOrder="2"/>
    </xf>
    <xf numFmtId="3" fontId="12" fillId="0" borderId="0" xfId="0" applyNumberFormat="1" applyFont="1" applyFill="1" applyAlignment="1">
      <alignment vertical="center" readingOrder="2"/>
    </xf>
    <xf numFmtId="0" fontId="12" fillId="0" borderId="0" xfId="0" applyFont="1" applyAlignment="1">
      <alignment vertical="center" readingOrder="2"/>
    </xf>
    <xf numFmtId="0" fontId="4" fillId="6" borderId="0" xfId="0" applyFont="1" applyFill="1" applyAlignment="1">
      <alignment vertical="center" readingOrder="2"/>
    </xf>
    <xf numFmtId="0" fontId="27" fillId="0" borderId="0" xfId="0" applyFont="1" applyFill="1" applyAlignment="1">
      <alignment vertical="center" readingOrder="2"/>
    </xf>
    <xf numFmtId="3" fontId="28" fillId="0" borderId="0" xfId="0" applyNumberFormat="1" applyFont="1" applyFill="1" applyAlignment="1">
      <alignment vertical="center" readingOrder="2"/>
    </xf>
    <xf numFmtId="0" fontId="27" fillId="2" borderId="0" xfId="0" applyFont="1" applyFill="1" applyAlignment="1">
      <alignment vertical="center" readingOrder="2"/>
    </xf>
    <xf numFmtId="0" fontId="4" fillId="2" borderId="0" xfId="0" applyFont="1" applyFill="1" applyAlignment="1">
      <alignment vertical="center" readingOrder="2"/>
    </xf>
    <xf numFmtId="0" fontId="27" fillId="0" borderId="0" xfId="0" applyFont="1" applyAlignment="1">
      <alignment vertical="center" readingOrder="2"/>
    </xf>
    <xf numFmtId="0" fontId="4" fillId="0" borderId="17" xfId="0" applyFont="1" applyFill="1" applyBorder="1" applyAlignment="1">
      <alignment horizontal="center" vertical="center" readingOrder="2"/>
    </xf>
    <xf numFmtId="0" fontId="16" fillId="0" borderId="13" xfId="0" applyFont="1" applyFill="1" applyBorder="1" applyAlignment="1">
      <alignment vertical="center"/>
    </xf>
    <xf numFmtId="0" fontId="16" fillId="0" borderId="16" xfId="0" applyFont="1" applyFill="1" applyBorder="1" applyAlignment="1">
      <alignment vertical="center"/>
    </xf>
    <xf numFmtId="0" fontId="17" fillId="0" borderId="0" xfId="0" applyFont="1"/>
    <xf numFmtId="2" fontId="17" fillId="0" borderId="18" xfId="0" applyNumberFormat="1" applyFont="1" applyBorder="1"/>
    <xf numFmtId="2" fontId="17" fillId="0" borderId="22" xfId="0" applyNumberFormat="1" applyFont="1" applyBorder="1"/>
    <xf numFmtId="0" fontId="0" fillId="9" borderId="0" xfId="0" applyFill="1"/>
    <xf numFmtId="0" fontId="15" fillId="0" borderId="0" xfId="0" applyFont="1" applyFill="1"/>
    <xf numFmtId="0" fontId="17" fillId="0" borderId="0" xfId="0" applyFont="1" applyFill="1"/>
    <xf numFmtId="9" fontId="11" fillId="2" borderId="0" xfId="2" applyNumberFormat="1" applyFont="1" applyFill="1" applyBorder="1" applyAlignment="1">
      <alignment horizontal="center" vertical="center"/>
    </xf>
    <xf numFmtId="3" fontId="11" fillId="2" borderId="0" xfId="2" applyNumberFormat="1" applyFont="1" applyFill="1" applyBorder="1" applyAlignment="1">
      <alignment horizontal="center" vertical="center"/>
    </xf>
    <xf numFmtId="3" fontId="13" fillId="4" borderId="1" xfId="0" applyNumberFormat="1" applyFont="1" applyFill="1" applyBorder="1" applyAlignment="1">
      <alignment horizontal="right" vertical="center" readingOrder="2"/>
    </xf>
    <xf numFmtId="3" fontId="13" fillId="8" borderId="1" xfId="0" applyNumberFormat="1" applyFont="1" applyFill="1" applyBorder="1" applyAlignment="1">
      <alignment horizontal="right" vertical="center" readingOrder="2"/>
    </xf>
    <xf numFmtId="3" fontId="32" fillId="6" borderId="1" xfId="0" applyNumberFormat="1" applyFont="1" applyFill="1" applyBorder="1" applyAlignment="1">
      <alignment horizontal="center" vertical="center" readingOrder="2"/>
    </xf>
    <xf numFmtId="3" fontId="32" fillId="0" borderId="1" xfId="0" applyNumberFormat="1" applyFont="1" applyFill="1" applyBorder="1" applyAlignment="1">
      <alignment horizontal="center" vertical="center" readingOrder="2"/>
    </xf>
    <xf numFmtId="3" fontId="13" fillId="6" borderId="1" xfId="0" applyNumberFormat="1" applyFont="1" applyFill="1" applyBorder="1" applyAlignment="1">
      <alignment horizontal="center" vertical="center" readingOrder="2"/>
    </xf>
    <xf numFmtId="3" fontId="32" fillId="6" borderId="3" xfId="0" applyNumberFormat="1" applyFont="1" applyFill="1" applyBorder="1" applyAlignment="1">
      <alignment horizontal="center" vertical="center" readingOrder="2"/>
    </xf>
    <xf numFmtId="3" fontId="32" fillId="0" borderId="3" xfId="0" applyNumberFormat="1" applyFont="1" applyFill="1" applyBorder="1" applyAlignment="1">
      <alignment horizontal="center" vertical="center" readingOrder="2"/>
    </xf>
    <xf numFmtId="3" fontId="33" fillId="8" borderId="3" xfId="0" applyNumberFormat="1" applyFont="1" applyFill="1" applyBorder="1" applyAlignment="1">
      <alignment horizontal="center" vertical="center" readingOrder="2"/>
    </xf>
    <xf numFmtId="0" fontId="13" fillId="6" borderId="1" xfId="0" applyNumberFormat="1" applyFont="1" applyFill="1" applyBorder="1" applyAlignment="1">
      <alignment horizontal="center" vertical="center" readingOrder="2"/>
    </xf>
    <xf numFmtId="0" fontId="13" fillId="0" borderId="1" xfId="0" applyNumberFormat="1" applyFont="1" applyFill="1" applyBorder="1" applyAlignment="1">
      <alignment horizontal="center" vertical="center" readingOrder="2"/>
    </xf>
    <xf numFmtId="3" fontId="34" fillId="8" borderId="1" xfId="0" applyNumberFormat="1" applyFont="1" applyFill="1" applyBorder="1" applyAlignment="1">
      <alignment horizontal="center" vertical="center" readingOrder="2"/>
    </xf>
    <xf numFmtId="3" fontId="23" fillId="8" borderId="1" xfId="0" applyNumberFormat="1" applyFont="1" applyFill="1" applyBorder="1" applyAlignment="1">
      <alignment horizontal="center" vertical="center" readingOrder="2"/>
    </xf>
    <xf numFmtId="3" fontId="13" fillId="6" borderId="1" xfId="0" applyNumberFormat="1" applyFont="1" applyFill="1" applyBorder="1" applyAlignment="1">
      <alignment horizontal="center" vertical="center"/>
    </xf>
    <xf numFmtId="2" fontId="13" fillId="6" borderId="1" xfId="0" applyNumberFormat="1" applyFont="1" applyFill="1" applyBorder="1" applyAlignment="1">
      <alignment horizontal="center" vertical="center" readingOrder="1"/>
    </xf>
    <xf numFmtId="3" fontId="13" fillId="0" borderId="1" xfId="0" applyNumberFormat="1" applyFont="1" applyFill="1" applyBorder="1" applyAlignment="1">
      <alignment horizontal="center" vertical="center"/>
    </xf>
    <xf numFmtId="2" fontId="13" fillId="0" borderId="1" xfId="0" applyNumberFormat="1" applyFont="1" applyFill="1" applyBorder="1" applyAlignment="1">
      <alignment horizontal="center" vertical="center" readingOrder="1"/>
    </xf>
    <xf numFmtId="3" fontId="13" fillId="0" borderId="1" xfId="0" applyNumberFormat="1" applyFont="1" applyFill="1" applyBorder="1" applyAlignment="1">
      <alignment horizontal="center" vertical="center" readingOrder="2"/>
    </xf>
    <xf numFmtId="2" fontId="13" fillId="6" borderId="3" xfId="0" applyNumberFormat="1" applyFont="1" applyFill="1" applyBorder="1" applyAlignment="1">
      <alignment horizontal="center" vertical="center" readingOrder="1"/>
    </xf>
    <xf numFmtId="3" fontId="13" fillId="6" borderId="3" xfId="0" applyNumberFormat="1" applyFont="1" applyFill="1" applyBorder="1" applyAlignment="1">
      <alignment horizontal="center" vertical="center" readingOrder="2"/>
    </xf>
    <xf numFmtId="2" fontId="23" fillId="8" borderId="3" xfId="0" applyNumberFormat="1" applyFont="1" applyFill="1" applyBorder="1" applyAlignment="1">
      <alignment horizontal="center" vertical="center" wrapText="1"/>
    </xf>
    <xf numFmtId="2" fontId="23" fillId="8" borderId="3" xfId="0" applyNumberFormat="1" applyFont="1" applyFill="1" applyBorder="1" applyAlignment="1">
      <alignment horizontal="center" vertical="center" wrapText="1" readingOrder="1"/>
    </xf>
    <xf numFmtId="3" fontId="23" fillId="8" borderId="3" xfId="0" applyNumberFormat="1" applyFont="1" applyFill="1" applyBorder="1" applyAlignment="1">
      <alignment horizontal="center" vertical="center" wrapText="1" readingOrder="2"/>
    </xf>
    <xf numFmtId="3" fontId="13" fillId="8" borderId="1" xfId="0" applyNumberFormat="1" applyFont="1" applyFill="1" applyBorder="1" applyAlignment="1">
      <alignment horizontal="center" vertical="center" wrapText="1"/>
    </xf>
    <xf numFmtId="2" fontId="13" fillId="8" borderId="1" xfId="0" applyNumberFormat="1" applyFont="1" applyFill="1" applyBorder="1" applyAlignment="1">
      <alignment horizontal="center" vertical="center" wrapText="1" readingOrder="1"/>
    </xf>
    <xf numFmtId="2" fontId="13" fillId="8" borderId="1" xfId="0" applyNumberFormat="1" applyFont="1" applyFill="1" applyBorder="1" applyAlignment="1">
      <alignment horizontal="center" vertical="center" readingOrder="1"/>
    </xf>
    <xf numFmtId="3" fontId="13" fillId="8" borderId="1" xfId="0" applyNumberFormat="1" applyFont="1" applyFill="1" applyBorder="1" applyAlignment="1">
      <alignment horizontal="center" vertical="center" readingOrder="2"/>
    </xf>
    <xf numFmtId="3" fontId="13" fillId="8" borderId="1" xfId="0" applyNumberFormat="1" applyFont="1" applyFill="1" applyBorder="1" applyAlignment="1">
      <alignment horizontal="center" vertical="center" wrapText="1" readingOrder="2"/>
    </xf>
    <xf numFmtId="3" fontId="23" fillId="8" borderId="1" xfId="0" applyNumberFormat="1" applyFont="1" applyFill="1" applyBorder="1" applyAlignment="1">
      <alignment horizontal="center" vertical="center"/>
    </xf>
    <xf numFmtId="2" fontId="23" fillId="8" borderId="1" xfId="0" applyNumberFormat="1" applyFont="1" applyFill="1" applyBorder="1" applyAlignment="1">
      <alignment horizontal="center" vertical="center" readingOrder="1"/>
    </xf>
    <xf numFmtId="2" fontId="23" fillId="8" borderId="1" xfId="0" applyNumberFormat="1" applyFont="1" applyFill="1" applyBorder="1" applyAlignment="1">
      <alignment horizontal="center" vertical="center" wrapText="1" readingOrder="1"/>
    </xf>
    <xf numFmtId="3" fontId="23" fillId="8" borderId="1" xfId="0" applyNumberFormat="1" applyFont="1" applyFill="1" applyBorder="1" applyAlignment="1">
      <alignment horizontal="center" vertical="center" wrapText="1" readingOrder="2"/>
    </xf>
    <xf numFmtId="2" fontId="32" fillId="0" borderId="1" xfId="0" applyNumberFormat="1" applyFont="1" applyFill="1" applyBorder="1" applyAlignment="1">
      <alignment horizontal="center" vertical="center" readingOrder="1"/>
    </xf>
    <xf numFmtId="2" fontId="23" fillId="8" borderId="1" xfId="0" applyNumberFormat="1" applyFont="1" applyFill="1" applyBorder="1" applyAlignment="1">
      <alignment horizontal="center" vertical="center"/>
    </xf>
    <xf numFmtId="0" fontId="19" fillId="7" borderId="1" xfId="0" applyFont="1" applyFill="1" applyBorder="1" applyAlignment="1">
      <alignment horizontal="center" vertical="center" wrapText="1" readingOrder="2"/>
    </xf>
    <xf numFmtId="2" fontId="19" fillId="7" borderId="1" xfId="0" applyNumberFormat="1" applyFont="1" applyFill="1" applyBorder="1" applyAlignment="1">
      <alignment horizontal="center" vertical="center" wrapText="1" readingOrder="2"/>
    </xf>
    <xf numFmtId="3" fontId="19" fillId="7" borderId="1" xfId="0" applyNumberFormat="1" applyFont="1" applyFill="1" applyBorder="1" applyAlignment="1">
      <alignment horizontal="center" vertical="center" wrapText="1" readingOrder="2"/>
    </xf>
    <xf numFmtId="0" fontId="19" fillId="7" borderId="1" xfId="0" applyFont="1" applyFill="1" applyBorder="1" applyAlignment="1">
      <alignment horizontal="center" vertical="center" readingOrder="2"/>
    </xf>
    <xf numFmtId="0" fontId="24" fillId="7" borderId="1" xfId="0" applyFont="1" applyFill="1" applyBorder="1" applyAlignment="1">
      <alignment horizontal="center" vertical="center" readingOrder="2"/>
    </xf>
    <xf numFmtId="0" fontId="14" fillId="6" borderId="1" xfId="0" applyNumberFormat="1" applyFont="1" applyFill="1" applyBorder="1" applyAlignment="1">
      <alignment horizontal="center" vertical="center" readingOrder="2"/>
    </xf>
    <xf numFmtId="0" fontId="14" fillId="6" borderId="1" xfId="0" applyFont="1" applyFill="1" applyBorder="1" applyAlignment="1">
      <alignment horizontal="right" vertical="center" readingOrder="2"/>
    </xf>
    <xf numFmtId="0" fontId="14" fillId="0" borderId="1" xfId="0" applyNumberFormat="1" applyFont="1" applyFill="1" applyBorder="1" applyAlignment="1">
      <alignment horizontal="center" vertical="center" readingOrder="2"/>
    </xf>
    <xf numFmtId="0" fontId="14" fillId="0" borderId="1" xfId="0" applyFont="1" applyFill="1" applyBorder="1" applyAlignment="1">
      <alignment vertical="center" readingOrder="2"/>
    </xf>
    <xf numFmtId="0" fontId="14" fillId="0" borderId="1" xfId="0" applyFont="1" applyFill="1" applyBorder="1" applyAlignment="1">
      <alignment horizontal="right" vertical="center" readingOrder="2"/>
    </xf>
    <xf numFmtId="0" fontId="14" fillId="6" borderId="1" xfId="0" applyFont="1" applyFill="1" applyBorder="1" applyAlignment="1">
      <alignment vertical="center" readingOrder="2"/>
    </xf>
    <xf numFmtId="0" fontId="14" fillId="0" borderId="2" xfId="0" applyFont="1" applyFill="1" applyBorder="1" applyAlignment="1">
      <alignment horizontal="right" vertical="center" readingOrder="2"/>
    </xf>
    <xf numFmtId="0" fontId="14" fillId="6" borderId="2" xfId="0" applyFont="1" applyFill="1" applyBorder="1" applyAlignment="1">
      <alignment horizontal="right" vertical="center" readingOrder="2"/>
    </xf>
    <xf numFmtId="0" fontId="14" fillId="6" borderId="1" xfId="0" applyNumberFormat="1" applyFont="1" applyFill="1" applyBorder="1" applyAlignment="1">
      <alignment horizontal="right" vertical="center" readingOrder="2"/>
    </xf>
    <xf numFmtId="0" fontId="14" fillId="0" borderId="6" xfId="0" applyNumberFormat="1" applyFont="1" applyFill="1" applyBorder="1" applyAlignment="1">
      <alignment horizontal="right" vertical="center" readingOrder="2"/>
    </xf>
    <xf numFmtId="0" fontId="14" fillId="6" borderId="6" xfId="0" applyFont="1" applyFill="1" applyBorder="1" applyAlignment="1">
      <alignment vertical="center" readingOrder="2"/>
    </xf>
    <xf numFmtId="0" fontId="14" fillId="0" borderId="6" xfId="0" applyFont="1" applyFill="1" applyBorder="1" applyAlignment="1">
      <alignment vertical="center" readingOrder="2"/>
    </xf>
    <xf numFmtId="0" fontId="8" fillId="6" borderId="1" xfId="0" applyFont="1" applyFill="1" applyBorder="1" applyAlignment="1">
      <alignment horizontal="center" vertical="center" wrapText="1" readingOrder="2"/>
    </xf>
    <xf numFmtId="0" fontId="8" fillId="0" borderId="1" xfId="0" applyFont="1" applyFill="1" applyBorder="1" applyAlignment="1">
      <alignment horizontal="center" vertical="center" wrapText="1" readingOrder="2"/>
    </xf>
    <xf numFmtId="0" fontId="8" fillId="6" borderId="8" xfId="0" applyFont="1" applyFill="1" applyBorder="1" applyAlignment="1">
      <alignment horizontal="center" vertical="center" wrapText="1" readingOrder="2"/>
    </xf>
    <xf numFmtId="0" fontId="8" fillId="0" borderId="8" xfId="0" applyFont="1" applyFill="1" applyBorder="1" applyAlignment="1">
      <alignment horizontal="center" vertical="center" wrapText="1" readingOrder="2"/>
    </xf>
    <xf numFmtId="0" fontId="19" fillId="8" borderId="1" xfId="0" applyNumberFormat="1" applyFont="1" applyFill="1" applyBorder="1" applyAlignment="1">
      <alignment horizontal="center" vertical="center" readingOrder="2"/>
    </xf>
    <xf numFmtId="0" fontId="8" fillId="6" borderId="1" xfId="0" applyFont="1" applyFill="1" applyBorder="1" applyAlignment="1">
      <alignment vertical="center" wrapText="1" readingOrder="2"/>
    </xf>
    <xf numFmtId="0" fontId="8" fillId="0" borderId="1" xfId="0" applyFont="1" applyFill="1" applyBorder="1" applyAlignment="1">
      <alignment horizontal="right" vertical="center" wrapText="1" readingOrder="2"/>
    </xf>
    <xf numFmtId="0" fontId="8" fillId="0" borderId="1" xfId="0" applyFont="1" applyFill="1" applyBorder="1" applyAlignment="1">
      <alignment vertical="center" wrapText="1" readingOrder="2"/>
    </xf>
    <xf numFmtId="2" fontId="13" fillId="0" borderId="1" xfId="0" applyNumberFormat="1" applyFont="1" applyFill="1" applyBorder="1" applyAlignment="1">
      <alignment horizontal="center" vertical="center" readingOrder="2"/>
    </xf>
    <xf numFmtId="3" fontId="23" fillId="4" borderId="1" xfId="0" applyNumberFormat="1" applyFont="1" applyFill="1" applyBorder="1" applyAlignment="1">
      <alignment horizontal="right" vertical="center" readingOrder="2"/>
    </xf>
    <xf numFmtId="0" fontId="36" fillId="7" borderId="1" xfId="0" applyFont="1" applyFill="1" applyBorder="1" applyAlignment="1">
      <alignment horizontal="center" vertical="center" readingOrder="2"/>
    </xf>
    <xf numFmtId="0" fontId="37" fillId="0" borderId="0" xfId="0" applyFont="1" applyFill="1" applyAlignment="1">
      <alignment vertical="center" readingOrder="2"/>
    </xf>
    <xf numFmtId="0" fontId="7" fillId="0" borderId="0" xfId="0" applyFont="1" applyFill="1" applyAlignment="1">
      <alignment vertical="center" readingOrder="2"/>
    </xf>
    <xf numFmtId="0" fontId="38" fillId="0" borderId="0" xfId="0" applyFont="1" applyFill="1" applyAlignment="1">
      <alignment vertical="center" readingOrder="2"/>
    </xf>
    <xf numFmtId="3" fontId="18" fillId="0" borderId="13" xfId="0" applyNumberFormat="1" applyFont="1" applyFill="1" applyBorder="1" applyAlignment="1">
      <alignment horizontal="center"/>
    </xf>
    <xf numFmtId="2" fontId="6" fillId="0" borderId="13" xfId="0" applyNumberFormat="1" applyFont="1" applyFill="1" applyBorder="1" applyAlignment="1">
      <alignment horizontal="center"/>
    </xf>
    <xf numFmtId="2" fontId="39" fillId="0" borderId="18" xfId="0" applyNumberFormat="1" applyFont="1" applyFill="1" applyBorder="1" applyAlignment="1">
      <alignment horizontal="center"/>
    </xf>
    <xf numFmtId="2" fontId="39" fillId="0" borderId="13" xfId="0" applyNumberFormat="1" applyFont="1" applyFill="1" applyBorder="1" applyAlignment="1">
      <alignment horizontal="center"/>
    </xf>
    <xf numFmtId="3" fontId="18" fillId="0" borderId="13" xfId="2" applyNumberFormat="1" applyFont="1" applyFill="1" applyBorder="1" applyAlignment="1">
      <alignment horizontal="center" vertical="center"/>
    </xf>
    <xf numFmtId="0" fontId="4" fillId="0" borderId="0" xfId="0" applyFont="1" applyAlignment="1">
      <alignment vertical="center"/>
    </xf>
    <xf numFmtId="9" fontId="4" fillId="0" borderId="0" xfId="0" applyNumberFormat="1" applyFont="1" applyAlignment="1">
      <alignment vertical="center"/>
    </xf>
    <xf numFmtId="3" fontId="4" fillId="0" borderId="0" xfId="0" applyNumberFormat="1" applyFont="1" applyAlignment="1">
      <alignment vertical="center"/>
    </xf>
    <xf numFmtId="0" fontId="4" fillId="0" borderId="0" xfId="0" applyFont="1" applyFill="1" applyAlignment="1">
      <alignment vertical="center"/>
    </xf>
    <xf numFmtId="0" fontId="27" fillId="0" borderId="0" xfId="0" applyFont="1" applyAlignment="1">
      <alignment vertical="center"/>
    </xf>
    <xf numFmtId="0" fontId="4" fillId="0" borderId="0" xfId="0" applyFont="1" applyFill="1" applyAlignment="1">
      <alignment horizontal="center" vertical="center"/>
    </xf>
    <xf numFmtId="0" fontId="4" fillId="2" borderId="0" xfId="2" applyFont="1" applyFill="1" applyBorder="1" applyAlignment="1">
      <alignment vertical="center"/>
    </xf>
    <xf numFmtId="0" fontId="4" fillId="2" borderId="0" xfId="2" applyFont="1" applyFill="1" applyBorder="1" applyAlignment="1">
      <alignment horizontal="center" vertical="center"/>
    </xf>
    <xf numFmtId="0" fontId="4" fillId="2" borderId="0" xfId="0" applyFont="1" applyFill="1" applyAlignment="1">
      <alignment vertical="center"/>
    </xf>
    <xf numFmtId="9" fontId="4" fillId="0" borderId="0" xfId="0" applyNumberFormat="1" applyFont="1" applyAlignment="1">
      <alignment horizontal="right" vertical="center" readingOrder="2"/>
    </xf>
    <xf numFmtId="3" fontId="4" fillId="0" borderId="0" xfId="0" applyNumberFormat="1" applyFont="1" applyAlignment="1">
      <alignment horizontal="right" vertical="center" readingOrder="2"/>
    </xf>
    <xf numFmtId="3" fontId="18" fillId="12" borderId="13" xfId="2" applyNumberFormat="1" applyFont="1" applyFill="1" applyBorder="1" applyAlignment="1">
      <alignment horizontal="center" vertical="center"/>
    </xf>
    <xf numFmtId="0" fontId="4" fillId="12" borderId="0" xfId="0" applyFont="1" applyFill="1" applyAlignment="1">
      <alignment vertical="center"/>
    </xf>
    <xf numFmtId="0" fontId="27" fillId="0" borderId="0" xfId="0" applyFont="1" applyFill="1" applyAlignment="1">
      <alignment vertical="center"/>
    </xf>
    <xf numFmtId="9" fontId="40" fillId="12" borderId="13" xfId="0" applyNumberFormat="1" applyFont="1" applyFill="1" applyBorder="1" applyAlignment="1">
      <alignment horizontal="center" vertical="center"/>
    </xf>
    <xf numFmtId="9" fontId="40" fillId="0" borderId="13" xfId="0" applyNumberFormat="1" applyFont="1" applyFill="1" applyBorder="1" applyAlignment="1">
      <alignment horizontal="center" vertical="center"/>
    </xf>
    <xf numFmtId="9" fontId="40" fillId="12" borderId="18" xfId="0" applyNumberFormat="1" applyFont="1" applyFill="1" applyBorder="1" applyAlignment="1">
      <alignment horizontal="center" vertical="center"/>
    </xf>
    <xf numFmtId="9" fontId="12" fillId="0" borderId="13" xfId="2" applyNumberFormat="1" applyFont="1" applyFill="1" applyBorder="1" applyAlignment="1">
      <alignment horizontal="center" vertical="center"/>
    </xf>
    <xf numFmtId="9" fontId="12" fillId="0" borderId="18" xfId="2" applyNumberFormat="1" applyFont="1" applyFill="1" applyBorder="1" applyAlignment="1">
      <alignment horizontal="center" vertical="center"/>
    </xf>
    <xf numFmtId="9" fontId="40" fillId="0" borderId="18" xfId="0" applyNumberFormat="1" applyFont="1" applyFill="1" applyBorder="1" applyAlignment="1">
      <alignment horizontal="center" vertical="center"/>
    </xf>
    <xf numFmtId="9" fontId="12" fillId="12" borderId="13" xfId="2" applyNumberFormat="1" applyFont="1" applyFill="1" applyBorder="1" applyAlignment="1">
      <alignment horizontal="center" vertical="center"/>
    </xf>
    <xf numFmtId="9" fontId="12" fillId="12" borderId="18" xfId="2" applyNumberFormat="1" applyFont="1" applyFill="1" applyBorder="1" applyAlignment="1">
      <alignment horizontal="center" vertical="center"/>
    </xf>
    <xf numFmtId="0" fontId="4" fillId="0" borderId="0" xfId="0" applyFont="1" applyFill="1" applyBorder="1" applyAlignment="1">
      <alignment horizontal="center" vertical="center"/>
    </xf>
    <xf numFmtId="0" fontId="27" fillId="0" borderId="0" xfId="0" applyFont="1" applyFill="1" applyBorder="1" applyAlignment="1">
      <alignment horizontal="center" vertical="center"/>
    </xf>
    <xf numFmtId="9" fontId="44" fillId="11" borderId="13" xfId="2" applyNumberFormat="1" applyFont="1" applyFill="1" applyBorder="1" applyAlignment="1">
      <alignment horizontal="center" vertical="center"/>
    </xf>
    <xf numFmtId="3" fontId="42" fillId="11" borderId="13" xfId="2" applyNumberFormat="1" applyFont="1" applyFill="1" applyBorder="1" applyAlignment="1">
      <alignment horizontal="center" vertical="center"/>
    </xf>
    <xf numFmtId="9" fontId="44" fillId="11" borderId="18" xfId="2" applyNumberFormat="1" applyFont="1" applyFill="1" applyBorder="1" applyAlignment="1">
      <alignment horizontal="center" vertical="center"/>
    </xf>
    <xf numFmtId="9" fontId="44" fillId="11" borderId="48" xfId="2" applyNumberFormat="1" applyFont="1" applyFill="1" applyBorder="1" applyAlignment="1">
      <alignment horizontal="center" vertical="center"/>
    </xf>
    <xf numFmtId="3" fontId="42" fillId="11" borderId="48" xfId="2" applyNumberFormat="1" applyFont="1" applyFill="1" applyBorder="1" applyAlignment="1">
      <alignment horizontal="center" vertical="center"/>
    </xf>
    <xf numFmtId="0" fontId="44" fillId="11" borderId="48" xfId="2" applyFont="1" applyFill="1" applyBorder="1" applyAlignment="1">
      <alignment horizontal="center" vertical="center"/>
    </xf>
    <xf numFmtId="0" fontId="44" fillId="11" borderId="22" xfId="2" applyFont="1" applyFill="1" applyBorder="1" applyAlignment="1">
      <alignment horizontal="center" vertical="center"/>
    </xf>
    <xf numFmtId="0" fontId="29" fillId="12" borderId="17" xfId="2" applyFont="1" applyFill="1" applyBorder="1" applyAlignment="1">
      <alignment horizontal="center" vertical="center"/>
    </xf>
    <xf numFmtId="0" fontId="49" fillId="12" borderId="13" xfId="2" applyFont="1" applyFill="1" applyBorder="1" applyAlignment="1">
      <alignment horizontal="right" vertical="center"/>
    </xf>
    <xf numFmtId="0" fontId="29" fillId="0" borderId="17" xfId="2" applyFont="1" applyFill="1" applyBorder="1" applyAlignment="1">
      <alignment horizontal="center" vertical="center"/>
    </xf>
    <xf numFmtId="0" fontId="26" fillId="0" borderId="13" xfId="2" applyFont="1" applyFill="1" applyBorder="1" applyAlignment="1">
      <alignment horizontal="right" vertical="center"/>
    </xf>
    <xf numFmtId="0" fontId="49" fillId="0" borderId="13" xfId="2" applyFont="1" applyFill="1" applyBorder="1" applyAlignment="1">
      <alignment horizontal="right" vertical="center"/>
    </xf>
    <xf numFmtId="0" fontId="26" fillId="12" borderId="13" xfId="2" applyFont="1" applyFill="1" applyBorder="1" applyAlignment="1">
      <alignment horizontal="right" vertical="center"/>
    </xf>
    <xf numFmtId="0" fontId="49" fillId="0" borderId="16" xfId="2" applyFont="1" applyFill="1" applyBorder="1" applyAlignment="1">
      <alignment horizontal="right" vertical="center"/>
    </xf>
    <xf numFmtId="0" fontId="49" fillId="12" borderId="16" xfId="2" applyFont="1" applyFill="1" applyBorder="1" applyAlignment="1">
      <alignment horizontal="right" vertical="center"/>
    </xf>
    <xf numFmtId="0" fontId="26" fillId="12" borderId="16" xfId="2" applyFont="1" applyFill="1" applyBorder="1" applyAlignment="1">
      <alignment horizontal="right" vertical="center"/>
    </xf>
    <xf numFmtId="0" fontId="51" fillId="11" borderId="13" xfId="2" applyFont="1" applyFill="1" applyBorder="1" applyAlignment="1">
      <alignment horizontal="center" vertical="center" wrapText="1"/>
    </xf>
    <xf numFmtId="9" fontId="51" fillId="11" borderId="13" xfId="2" applyNumberFormat="1" applyFont="1" applyFill="1" applyBorder="1" applyAlignment="1">
      <alignment horizontal="center" vertical="center" wrapText="1"/>
    </xf>
    <xf numFmtId="3" fontId="51" fillId="11" borderId="13" xfId="2" applyNumberFormat="1" applyFont="1" applyFill="1" applyBorder="1" applyAlignment="1">
      <alignment horizontal="center" vertical="center" wrapText="1"/>
    </xf>
    <xf numFmtId="9" fontId="51" fillId="11" borderId="18" xfId="2" applyNumberFormat="1" applyFont="1" applyFill="1" applyBorder="1" applyAlignment="1">
      <alignment horizontal="center" vertical="center" wrapText="1"/>
    </xf>
    <xf numFmtId="0" fontId="43" fillId="9" borderId="31" xfId="0" applyFont="1" applyFill="1" applyBorder="1" applyAlignment="1">
      <alignment horizontal="center" vertical="center"/>
    </xf>
    <xf numFmtId="2" fontId="43" fillId="9" borderId="46" xfId="0" applyNumberFormat="1" applyFont="1" applyFill="1" applyBorder="1" applyAlignment="1">
      <alignment horizontal="center" vertical="center"/>
    </xf>
    <xf numFmtId="2" fontId="43" fillId="9" borderId="7" xfId="0" applyNumberFormat="1" applyFont="1" applyFill="1" applyBorder="1" applyAlignment="1">
      <alignment horizontal="center" vertical="center"/>
    </xf>
    <xf numFmtId="0" fontId="45" fillId="9" borderId="34" xfId="0" applyFont="1" applyFill="1" applyBorder="1" applyAlignment="1">
      <alignment horizontal="center" vertical="center"/>
    </xf>
    <xf numFmtId="2" fontId="43" fillId="9" borderId="44" xfId="0" applyNumberFormat="1" applyFont="1" applyFill="1" applyBorder="1" applyAlignment="1">
      <alignment horizontal="center" vertical="center"/>
    </xf>
    <xf numFmtId="2" fontId="48" fillId="9" borderId="18" xfId="0" applyNumberFormat="1" applyFont="1" applyFill="1" applyBorder="1" applyAlignment="1">
      <alignment horizontal="center"/>
    </xf>
    <xf numFmtId="0" fontId="0" fillId="0" borderId="0" xfId="0" applyFill="1" applyBorder="1"/>
    <xf numFmtId="0" fontId="52" fillId="0" borderId="0" xfId="0" applyFont="1" applyFill="1"/>
    <xf numFmtId="3" fontId="42" fillId="9" borderId="13" xfId="0" applyNumberFormat="1" applyFont="1" applyFill="1" applyBorder="1" applyAlignment="1">
      <alignment horizontal="center"/>
    </xf>
    <xf numFmtId="4" fontId="43" fillId="9" borderId="13" xfId="0" applyNumberFormat="1" applyFont="1" applyFill="1" applyBorder="1" applyAlignment="1">
      <alignment horizontal="center"/>
    </xf>
    <xf numFmtId="2" fontId="43" fillId="9" borderId="13" xfId="0" applyNumberFormat="1" applyFont="1" applyFill="1" applyBorder="1" applyAlignment="1">
      <alignment horizontal="center"/>
    </xf>
    <xf numFmtId="3" fontId="43" fillId="9" borderId="13" xfId="0" applyNumberFormat="1" applyFont="1" applyFill="1" applyBorder="1" applyAlignment="1">
      <alignment horizontal="center"/>
    </xf>
    <xf numFmtId="0" fontId="52" fillId="9" borderId="0" xfId="0" applyFont="1" applyFill="1"/>
    <xf numFmtId="2" fontId="43" fillId="9" borderId="18" xfId="0" applyNumberFormat="1" applyFont="1" applyFill="1" applyBorder="1" applyAlignment="1">
      <alignment horizontal="center"/>
    </xf>
    <xf numFmtId="0" fontId="52" fillId="0" borderId="0" xfId="0" applyFont="1" applyFill="1" applyBorder="1"/>
    <xf numFmtId="3" fontId="42" fillId="9" borderId="13" xfId="0" applyNumberFormat="1" applyFont="1" applyFill="1" applyBorder="1" applyAlignment="1">
      <alignment horizontal="center" vertical="center"/>
    </xf>
    <xf numFmtId="0" fontId="4" fillId="13" borderId="17" xfId="0" applyFont="1" applyFill="1" applyBorder="1" applyAlignment="1">
      <alignment horizontal="center" vertical="center" readingOrder="2"/>
    </xf>
    <xf numFmtId="0" fontId="16" fillId="13" borderId="13" xfId="0" applyFont="1" applyFill="1" applyBorder="1" applyAlignment="1">
      <alignment vertical="center"/>
    </xf>
    <xf numFmtId="2" fontId="6" fillId="13" borderId="13" xfId="0" applyNumberFormat="1" applyFont="1" applyFill="1" applyBorder="1" applyAlignment="1">
      <alignment horizontal="center"/>
    </xf>
    <xf numFmtId="2" fontId="39" fillId="13" borderId="18" xfId="0" applyNumberFormat="1" applyFont="1" applyFill="1" applyBorder="1" applyAlignment="1">
      <alignment horizontal="center"/>
    </xf>
    <xf numFmtId="0" fontId="0" fillId="13" borderId="0" xfId="0" applyFill="1"/>
    <xf numFmtId="3" fontId="18" fillId="13" borderId="13" xfId="0" applyNumberFormat="1" applyFont="1" applyFill="1" applyBorder="1" applyAlignment="1">
      <alignment horizontal="center"/>
    </xf>
    <xf numFmtId="0" fontId="16" fillId="13" borderId="16" xfId="0" applyFont="1" applyFill="1" applyBorder="1" applyAlignment="1">
      <alignment vertical="center"/>
    </xf>
    <xf numFmtId="0" fontId="6" fillId="13" borderId="16" xfId="0" applyFont="1" applyFill="1" applyBorder="1" applyAlignment="1">
      <alignment vertical="center"/>
    </xf>
    <xf numFmtId="2" fontId="39" fillId="13" borderId="13" xfId="0" applyNumberFormat="1" applyFont="1" applyFill="1" applyBorder="1" applyAlignment="1">
      <alignment horizontal="center"/>
    </xf>
    <xf numFmtId="0" fontId="15" fillId="13" borderId="0" xfId="0" applyFont="1" applyFill="1"/>
    <xf numFmtId="0" fontId="4" fillId="0" borderId="49" xfId="0" applyFont="1" applyBorder="1" applyAlignment="1">
      <alignment vertical="center" readingOrder="2"/>
    </xf>
    <xf numFmtId="0" fontId="4" fillId="0" borderId="17" xfId="0" applyFont="1" applyFill="1" applyBorder="1" applyAlignment="1">
      <alignment horizontal="center"/>
    </xf>
    <xf numFmtId="0" fontId="16" fillId="0" borderId="13" xfId="2" applyFont="1" applyFill="1" applyBorder="1" applyAlignment="1">
      <alignment vertical="center"/>
    </xf>
    <xf numFmtId="164" fontId="6" fillId="0" borderId="13" xfId="2" applyNumberFormat="1" applyFont="1" applyFill="1" applyBorder="1" applyAlignment="1">
      <alignment horizontal="center" vertical="center"/>
    </xf>
    <xf numFmtId="0" fontId="6" fillId="10" borderId="13" xfId="2" applyFont="1" applyFill="1" applyBorder="1" applyAlignment="1">
      <alignment vertical="center"/>
    </xf>
    <xf numFmtId="164" fontId="6" fillId="10" borderId="13" xfId="2" applyNumberFormat="1" applyFont="1" applyFill="1" applyBorder="1" applyAlignment="1">
      <alignment horizontal="center" vertical="center"/>
    </xf>
    <xf numFmtId="0" fontId="4" fillId="10" borderId="17" xfId="0" applyFont="1" applyFill="1" applyBorder="1" applyAlignment="1">
      <alignment horizontal="center"/>
    </xf>
    <xf numFmtId="0" fontId="16" fillId="10" borderId="16" xfId="2" applyFont="1" applyFill="1" applyBorder="1" applyAlignment="1">
      <alignment vertical="center"/>
    </xf>
    <xf numFmtId="0" fontId="6" fillId="0" borderId="13" xfId="2" applyFont="1" applyFill="1" applyBorder="1" applyAlignment="1">
      <alignment vertical="center"/>
    </xf>
    <xf numFmtId="0" fontId="6" fillId="10" borderId="16" xfId="2" applyFont="1" applyFill="1" applyBorder="1" applyAlignment="1">
      <alignment vertical="center"/>
    </xf>
    <xf numFmtId="0" fontId="6" fillId="0" borderId="16" xfId="2" applyFont="1" applyFill="1" applyBorder="1" applyAlignment="1">
      <alignment vertical="center"/>
    </xf>
    <xf numFmtId="164" fontId="6" fillId="0" borderId="16" xfId="2" applyNumberFormat="1" applyFont="1" applyFill="1" applyBorder="1" applyAlignment="1">
      <alignment horizontal="center" vertical="center"/>
    </xf>
    <xf numFmtId="0" fontId="16" fillId="10" borderId="13" xfId="2" applyFont="1" applyFill="1" applyBorder="1" applyAlignment="1">
      <alignment vertical="center"/>
    </xf>
    <xf numFmtId="0" fontId="16" fillId="10" borderId="27" xfId="2" applyFont="1" applyFill="1" applyBorder="1" applyAlignment="1">
      <alignment vertical="center"/>
    </xf>
    <xf numFmtId="0" fontId="16" fillId="0" borderId="16" xfId="2" applyFont="1" applyFill="1" applyBorder="1" applyAlignment="1">
      <alignment vertical="center"/>
    </xf>
    <xf numFmtId="0" fontId="39" fillId="10" borderId="13" xfId="0" applyFont="1" applyFill="1" applyBorder="1"/>
    <xf numFmtId="0" fontId="39" fillId="0" borderId="16" xfId="0" applyFont="1" applyFill="1" applyBorder="1"/>
    <xf numFmtId="0" fontId="39" fillId="0" borderId="13" xfId="0" applyFont="1" applyFill="1" applyBorder="1"/>
    <xf numFmtId="0" fontId="6" fillId="0" borderId="26" xfId="2" applyFont="1" applyFill="1" applyBorder="1" applyAlignment="1">
      <alignment vertical="center"/>
    </xf>
    <xf numFmtId="0" fontId="6" fillId="0" borderId="27" xfId="2" applyFont="1" applyFill="1" applyBorder="1" applyAlignment="1">
      <alignment vertical="center"/>
    </xf>
    <xf numFmtId="164" fontId="6" fillId="10" borderId="16" xfId="2" applyNumberFormat="1" applyFont="1" applyFill="1" applyBorder="1" applyAlignment="1">
      <alignment horizontal="center" vertical="center"/>
    </xf>
    <xf numFmtId="0" fontId="6" fillId="10" borderId="27" xfId="2" applyFont="1" applyFill="1" applyBorder="1" applyAlignment="1">
      <alignment vertical="center"/>
    </xf>
    <xf numFmtId="0" fontId="39" fillId="10" borderId="16" xfId="0" applyFont="1" applyFill="1" applyBorder="1"/>
    <xf numFmtId="164" fontId="55" fillId="15" borderId="13" xfId="2" applyNumberFormat="1" applyFont="1" applyFill="1" applyBorder="1" applyAlignment="1">
      <alignment horizontal="center" vertical="center"/>
    </xf>
    <xf numFmtId="164" fontId="6" fillId="0" borderId="18" xfId="2" applyNumberFormat="1" applyFont="1" applyFill="1" applyBorder="1" applyAlignment="1">
      <alignment horizontal="center" vertical="center"/>
    </xf>
    <xf numFmtId="164" fontId="6" fillId="10" borderId="18" xfId="2" applyNumberFormat="1" applyFont="1" applyFill="1" applyBorder="1" applyAlignment="1">
      <alignment horizontal="center" vertical="center"/>
    </xf>
    <xf numFmtId="164" fontId="55" fillId="15" borderId="18" xfId="2" applyNumberFormat="1" applyFont="1" applyFill="1" applyBorder="1" applyAlignment="1">
      <alignment horizontal="center" vertical="center"/>
    </xf>
    <xf numFmtId="164" fontId="55" fillId="15" borderId="48" xfId="2" applyNumberFormat="1" applyFont="1" applyFill="1" applyBorder="1" applyAlignment="1">
      <alignment horizontal="center" vertical="center"/>
    </xf>
    <xf numFmtId="164" fontId="55" fillId="15" borderId="22" xfId="2" applyNumberFormat="1" applyFont="1" applyFill="1" applyBorder="1" applyAlignment="1">
      <alignment horizontal="center" vertical="center"/>
    </xf>
    <xf numFmtId="1" fontId="19" fillId="7" borderId="1" xfId="0" applyNumberFormat="1" applyFont="1" applyFill="1" applyBorder="1" applyAlignment="1">
      <alignment horizontal="center" vertical="center" wrapText="1" readingOrder="2"/>
    </xf>
    <xf numFmtId="1" fontId="13" fillId="6" borderId="1" xfId="0" applyNumberFormat="1" applyFont="1" applyFill="1" applyBorder="1" applyAlignment="1">
      <alignment horizontal="center" vertical="center" readingOrder="2"/>
    </xf>
    <xf numFmtId="1" fontId="13" fillId="0" borderId="1" xfId="0" applyNumberFormat="1" applyFont="1" applyFill="1" applyBorder="1" applyAlignment="1">
      <alignment horizontal="center" vertical="center" readingOrder="2"/>
    </xf>
    <xf numFmtId="1" fontId="13" fillId="6" borderId="3" xfId="0" applyNumberFormat="1" applyFont="1" applyFill="1" applyBorder="1" applyAlignment="1">
      <alignment horizontal="center" vertical="center" readingOrder="2"/>
    </xf>
    <xf numFmtId="1" fontId="23" fillId="8" borderId="3" xfId="0" applyNumberFormat="1" applyFont="1" applyFill="1" applyBorder="1" applyAlignment="1">
      <alignment horizontal="center" vertical="center" wrapText="1" readingOrder="2"/>
    </xf>
    <xf numFmtId="1" fontId="13" fillId="8" borderId="1" xfId="0" applyNumberFormat="1" applyFont="1" applyFill="1" applyBorder="1" applyAlignment="1">
      <alignment horizontal="center" vertical="center" wrapText="1" readingOrder="2"/>
    </xf>
    <xf numFmtId="1" fontId="23" fillId="8" borderId="1" xfId="0" applyNumberFormat="1" applyFont="1" applyFill="1" applyBorder="1" applyAlignment="1">
      <alignment horizontal="center" vertical="center" readingOrder="2"/>
    </xf>
    <xf numFmtId="1" fontId="32" fillId="0" borderId="1" xfId="0" applyNumberFormat="1" applyFont="1" applyFill="1" applyBorder="1" applyAlignment="1">
      <alignment horizontal="center" vertical="center" readingOrder="2"/>
    </xf>
    <xf numFmtId="0" fontId="9" fillId="14" borderId="13" xfId="2" applyFont="1" applyFill="1" applyBorder="1" applyAlignment="1">
      <alignment horizontal="center" vertical="center"/>
    </xf>
    <xf numFmtId="0" fontId="10" fillId="14" borderId="13" xfId="2" applyFont="1" applyFill="1" applyBorder="1" applyAlignment="1">
      <alignment horizontal="center" vertical="center"/>
    </xf>
    <xf numFmtId="3" fontId="18" fillId="0" borderId="34" xfId="0" applyNumberFormat="1" applyFont="1" applyFill="1" applyBorder="1" applyAlignment="1">
      <alignment horizontal="center"/>
    </xf>
    <xf numFmtId="2" fontId="6" fillId="0" borderId="34" xfId="0" applyNumberFormat="1" applyFont="1" applyFill="1" applyBorder="1" applyAlignment="1">
      <alignment horizontal="center"/>
    </xf>
    <xf numFmtId="0" fontId="61" fillId="14" borderId="13" xfId="2" applyFont="1" applyFill="1" applyBorder="1" applyAlignment="1">
      <alignment horizontal="center" vertical="center" wrapText="1"/>
    </xf>
    <xf numFmtId="0" fontId="61" fillId="14" borderId="18" xfId="2" applyFont="1" applyFill="1" applyBorder="1" applyAlignment="1">
      <alignment horizontal="center" vertical="center" wrapText="1"/>
    </xf>
    <xf numFmtId="0" fontId="62" fillId="0" borderId="0" xfId="0" applyFont="1" applyFill="1" applyAlignment="1">
      <alignment vertical="center" readingOrder="2"/>
    </xf>
    <xf numFmtId="0" fontId="63" fillId="8" borderId="1" xfId="0" applyFont="1" applyFill="1" applyBorder="1" applyAlignment="1">
      <alignment horizontal="center" vertical="center" readingOrder="2"/>
    </xf>
    <xf numFmtId="3" fontId="63" fillId="8" borderId="1" xfId="0" applyNumberFormat="1" applyFont="1" applyFill="1" applyBorder="1" applyAlignment="1">
      <alignment horizontal="right" vertical="center" readingOrder="2"/>
    </xf>
    <xf numFmtId="3" fontId="63" fillId="4" borderId="1" xfId="0" applyNumberFormat="1" applyFont="1" applyFill="1" applyBorder="1" applyAlignment="1">
      <alignment horizontal="right" vertical="center" readingOrder="2"/>
    </xf>
    <xf numFmtId="3" fontId="63" fillId="8" borderId="1" xfId="0" applyNumberFormat="1" applyFont="1" applyFill="1" applyBorder="1" applyAlignment="1">
      <alignment horizontal="center" vertical="center" readingOrder="2"/>
    </xf>
    <xf numFmtId="1" fontId="63" fillId="8" borderId="1" xfId="0" applyNumberFormat="1" applyFont="1" applyFill="1" applyBorder="1" applyAlignment="1">
      <alignment horizontal="center" vertical="center" readingOrder="2"/>
    </xf>
    <xf numFmtId="2" fontId="63" fillId="8" borderId="1" xfId="0" applyNumberFormat="1" applyFont="1" applyFill="1" applyBorder="1" applyAlignment="1">
      <alignment horizontal="center" vertical="center" readingOrder="2"/>
    </xf>
    <xf numFmtId="2" fontId="63" fillId="8" borderId="1" xfId="0" applyNumberFormat="1" applyFont="1" applyFill="1" applyBorder="1" applyAlignment="1">
      <alignment horizontal="center" vertical="center" readingOrder="1"/>
    </xf>
    <xf numFmtId="3" fontId="63" fillId="8" borderId="1" xfId="0" applyNumberFormat="1" applyFont="1" applyFill="1" applyBorder="1" applyAlignment="1">
      <alignment horizontal="center" vertical="center" wrapText="1" readingOrder="1"/>
    </xf>
    <xf numFmtId="3" fontId="63" fillId="8" borderId="1" xfId="0" applyNumberFormat="1" applyFont="1" applyFill="1" applyBorder="1" applyAlignment="1">
      <alignment horizontal="center" vertical="center" wrapText="1" readingOrder="2"/>
    </xf>
    <xf numFmtId="0" fontId="62" fillId="0" borderId="0" xfId="0" applyFont="1" applyAlignment="1">
      <alignment vertical="center" readingOrder="2"/>
    </xf>
    <xf numFmtId="0" fontId="40" fillId="0" borderId="0" xfId="0" applyFont="1" applyAlignment="1">
      <alignment vertical="center" readingOrder="2"/>
    </xf>
    <xf numFmtId="0" fontId="12" fillId="0" borderId="0" xfId="0" applyFont="1" applyAlignment="1">
      <alignment horizontal="right" vertical="center" wrapText="1" readingOrder="2"/>
    </xf>
    <xf numFmtId="0" fontId="12" fillId="0" borderId="0" xfId="0" applyFont="1" applyAlignment="1">
      <alignment horizontal="center" vertical="center" wrapText="1" readingOrder="2"/>
    </xf>
    <xf numFmtId="0" fontId="7" fillId="0" borderId="0" xfId="0" applyFont="1" applyAlignment="1">
      <alignment horizontal="right" vertical="center" wrapText="1" readingOrder="2"/>
    </xf>
    <xf numFmtId="0" fontId="30" fillId="0" borderId="0" xfId="0" applyFont="1" applyAlignment="1">
      <alignment vertical="center" readingOrder="2"/>
    </xf>
    <xf numFmtId="0" fontId="31" fillId="0" borderId="0" xfId="0" applyFont="1" applyAlignment="1">
      <alignment horizontal="right" vertical="center" wrapText="1" readingOrder="2"/>
    </xf>
    <xf numFmtId="0" fontId="31" fillId="0" borderId="0" xfId="0" applyFont="1" applyAlignment="1">
      <alignment horizontal="center" vertical="center" wrapText="1" readingOrder="2"/>
    </xf>
    <xf numFmtId="2" fontId="64" fillId="0" borderId="0" xfId="0" applyNumberFormat="1" applyFont="1"/>
    <xf numFmtId="2" fontId="30" fillId="0" borderId="0" xfId="0" applyNumberFormat="1" applyFont="1"/>
    <xf numFmtId="0" fontId="65" fillId="0" borderId="0" xfId="0" applyFont="1" applyAlignment="1">
      <alignment vertical="center" readingOrder="2"/>
    </xf>
    <xf numFmtId="0" fontId="66" fillId="0" borderId="0" xfId="0" applyFont="1" applyAlignment="1">
      <alignment horizontal="right" vertical="center" wrapText="1" readingOrder="2"/>
    </xf>
    <xf numFmtId="0" fontId="66" fillId="0" borderId="0" xfId="0" applyFont="1" applyAlignment="1">
      <alignment horizontal="center" vertical="center" wrapText="1" readingOrder="2"/>
    </xf>
    <xf numFmtId="0" fontId="67" fillId="0" borderId="0" xfId="0" applyFont="1"/>
    <xf numFmtId="0" fontId="4" fillId="0" borderId="0" xfId="0" applyFont="1"/>
    <xf numFmtId="0" fontId="35" fillId="6" borderId="1" xfId="0" applyNumberFormat="1" applyFont="1" applyFill="1" applyBorder="1" applyAlignment="1">
      <alignment horizontal="center" vertical="center" wrapText="1" readingOrder="2"/>
    </xf>
    <xf numFmtId="0" fontId="35" fillId="6" borderId="6" xfId="0" applyNumberFormat="1" applyFont="1" applyFill="1" applyBorder="1" applyAlignment="1">
      <alignment horizontal="center" vertical="center" wrapText="1" readingOrder="2"/>
    </xf>
    <xf numFmtId="0" fontId="19" fillId="6" borderId="1" xfId="0" applyFont="1" applyFill="1" applyBorder="1" applyAlignment="1">
      <alignment horizontal="center" vertical="center" readingOrder="2"/>
    </xf>
    <xf numFmtId="0" fontId="24" fillId="6" borderId="1" xfId="0" applyFont="1" applyFill="1" applyBorder="1" applyAlignment="1">
      <alignment horizontal="center" vertical="center" readingOrder="2"/>
    </xf>
    <xf numFmtId="3" fontId="23" fillId="6" borderId="1" xfId="0" applyNumberFormat="1" applyFont="1" applyFill="1" applyBorder="1" applyAlignment="1">
      <alignment horizontal="right" vertical="center" readingOrder="2"/>
    </xf>
    <xf numFmtId="2" fontId="23" fillId="6" borderId="1" xfId="0" applyNumberFormat="1" applyFont="1" applyFill="1" applyBorder="1" applyAlignment="1">
      <alignment horizontal="center" vertical="center" readingOrder="1"/>
    </xf>
    <xf numFmtId="2" fontId="23" fillId="6" borderId="1" xfId="0" applyNumberFormat="1" applyFont="1" applyFill="1" applyBorder="1" applyAlignment="1">
      <alignment horizontal="center" vertical="center" wrapText="1" readingOrder="1"/>
    </xf>
    <xf numFmtId="0" fontId="19" fillId="4" borderId="1" xfId="0" applyFont="1" applyFill="1" applyBorder="1" applyAlignment="1">
      <alignment horizontal="center" vertical="center" readingOrder="2"/>
    </xf>
    <xf numFmtId="0" fontId="24" fillId="4" borderId="1" xfId="0" applyFont="1" applyFill="1" applyBorder="1" applyAlignment="1">
      <alignment horizontal="center" vertical="center" readingOrder="2"/>
    </xf>
    <xf numFmtId="3" fontId="25" fillId="4" borderId="1" xfId="0" applyNumberFormat="1" applyFont="1" applyFill="1" applyBorder="1" applyAlignment="1">
      <alignment horizontal="center" vertical="center" readingOrder="2"/>
    </xf>
    <xf numFmtId="1" fontId="25" fillId="4" borderId="1" xfId="0" applyNumberFormat="1" applyFont="1" applyFill="1" applyBorder="1" applyAlignment="1">
      <alignment horizontal="center" vertical="center" readingOrder="2"/>
    </xf>
    <xf numFmtId="3" fontId="23" fillId="4" borderId="1" xfId="0" applyNumberFormat="1" applyFont="1" applyFill="1" applyBorder="1" applyAlignment="1">
      <alignment horizontal="center" vertical="center" readingOrder="2"/>
    </xf>
    <xf numFmtId="2" fontId="23" fillId="4" borderId="1" xfId="0" applyNumberFormat="1" applyFont="1" applyFill="1" applyBorder="1" applyAlignment="1">
      <alignment horizontal="center" vertical="center" readingOrder="1"/>
    </xf>
    <xf numFmtId="2" fontId="23" fillId="4" borderId="1" xfId="0" applyNumberFormat="1" applyFont="1" applyFill="1" applyBorder="1" applyAlignment="1">
      <alignment horizontal="center" vertical="center" wrapText="1" readingOrder="1"/>
    </xf>
    <xf numFmtId="1" fontId="23" fillId="4" borderId="1" xfId="0" applyNumberFormat="1" applyFont="1" applyFill="1" applyBorder="1" applyAlignment="1">
      <alignment horizontal="center" vertical="center" readingOrder="2"/>
    </xf>
    <xf numFmtId="3" fontId="23" fillId="4" borderId="1" xfId="0" applyNumberFormat="1" applyFont="1" applyFill="1" applyBorder="1" applyAlignment="1">
      <alignment horizontal="center" vertical="center" wrapText="1" readingOrder="2"/>
    </xf>
    <xf numFmtId="3" fontId="23" fillId="4" borderId="1" xfId="0" applyNumberFormat="1" applyFont="1" applyFill="1" applyBorder="1" applyAlignment="1">
      <alignment horizontal="center" vertical="center"/>
    </xf>
    <xf numFmtId="3" fontId="13" fillId="6" borderId="1" xfId="0" applyNumberFormat="1" applyFont="1" applyFill="1" applyBorder="1" applyAlignment="1">
      <alignment horizontal="center" vertical="center" wrapText="1" readingOrder="2"/>
    </xf>
    <xf numFmtId="0" fontId="63" fillId="8" borderId="5" xfId="0" applyNumberFormat="1" applyFont="1" applyFill="1" applyBorder="1" applyAlignment="1">
      <alignment horizontal="center" vertical="center" wrapText="1" readingOrder="2"/>
    </xf>
    <xf numFmtId="0" fontId="63" fillId="8" borderId="6" xfId="0" applyNumberFormat="1" applyFont="1" applyFill="1" applyBorder="1" applyAlignment="1">
      <alignment horizontal="center" vertical="center" wrapText="1" readingOrder="2"/>
    </xf>
    <xf numFmtId="0" fontId="58" fillId="3" borderId="5" xfId="0" applyFont="1" applyFill="1" applyBorder="1" applyAlignment="1">
      <alignment horizontal="center" vertical="center" readingOrder="2"/>
    </xf>
    <xf numFmtId="0" fontId="58" fillId="3" borderId="29" xfId="0" applyFont="1" applyFill="1" applyBorder="1" applyAlignment="1">
      <alignment horizontal="center" vertical="center" readingOrder="2"/>
    </xf>
    <xf numFmtId="0" fontId="58" fillId="3" borderId="6" xfId="0" applyFont="1" applyFill="1" applyBorder="1" applyAlignment="1">
      <alignment horizontal="center" vertical="center" readingOrder="2"/>
    </xf>
    <xf numFmtId="0" fontId="35" fillId="8" borderId="4" xfId="0" applyNumberFormat="1" applyFont="1" applyFill="1" applyBorder="1" applyAlignment="1">
      <alignment horizontal="center" vertical="center" wrapText="1" readingOrder="2"/>
    </xf>
    <xf numFmtId="0" fontId="35" fillId="8" borderId="2" xfId="0" applyNumberFormat="1" applyFont="1" applyFill="1" applyBorder="1" applyAlignment="1">
      <alignment horizontal="center" vertical="center" wrapText="1" readingOrder="2"/>
    </xf>
    <xf numFmtId="0" fontId="35" fillId="8" borderId="5" xfId="0" applyFont="1" applyFill="1" applyBorder="1" applyAlignment="1">
      <alignment horizontal="center" vertical="center" readingOrder="2"/>
    </xf>
    <xf numFmtId="0" fontId="35" fillId="8" borderId="6" xfId="0" applyFont="1" applyFill="1" applyBorder="1" applyAlignment="1">
      <alignment horizontal="center" vertical="center" readingOrder="2"/>
    </xf>
    <xf numFmtId="0" fontId="35" fillId="8" borderId="5" xfId="0" applyNumberFormat="1" applyFont="1" applyFill="1" applyBorder="1" applyAlignment="1">
      <alignment horizontal="center" vertical="center" wrapText="1" readingOrder="2"/>
    </xf>
    <xf numFmtId="0" fontId="35" fillId="8" borderId="6" xfId="0" applyNumberFormat="1" applyFont="1" applyFill="1" applyBorder="1" applyAlignment="1">
      <alignment horizontal="center" vertical="center" wrapText="1" readingOrder="2"/>
    </xf>
    <xf numFmtId="0" fontId="35" fillId="8" borderId="5" xfId="0" applyNumberFormat="1" applyFont="1" applyFill="1" applyBorder="1" applyAlignment="1">
      <alignment horizontal="center" vertical="center" readingOrder="2"/>
    </xf>
    <xf numFmtId="0" fontId="35" fillId="8" borderId="6" xfId="0" applyNumberFormat="1" applyFont="1" applyFill="1" applyBorder="1" applyAlignment="1">
      <alignment horizontal="center" vertical="center" readingOrder="2"/>
    </xf>
    <xf numFmtId="0" fontId="35" fillId="4" borderId="5" xfId="0" applyNumberFormat="1" applyFont="1" applyFill="1" applyBorder="1" applyAlignment="1">
      <alignment horizontal="center" vertical="center" readingOrder="2"/>
    </xf>
    <xf numFmtId="0" fontId="35" fillId="4" borderId="6" xfId="0" applyNumberFormat="1" applyFont="1" applyFill="1" applyBorder="1" applyAlignment="1">
      <alignment horizontal="center" vertical="center" readingOrder="2"/>
    </xf>
    <xf numFmtId="0" fontId="51" fillId="9" borderId="19" xfId="0" applyFont="1" applyFill="1" applyBorder="1" applyAlignment="1">
      <alignment horizontal="center" vertical="center" readingOrder="2"/>
    </xf>
    <xf numFmtId="0" fontId="51" fillId="9" borderId="16" xfId="0" applyFont="1" applyFill="1" applyBorder="1" applyAlignment="1">
      <alignment horizontal="center" vertical="center" readingOrder="2"/>
    </xf>
    <xf numFmtId="0" fontId="51" fillId="9" borderId="19" xfId="0" applyFont="1" applyFill="1" applyBorder="1" applyAlignment="1">
      <alignment horizontal="center" vertical="center"/>
    </xf>
    <xf numFmtId="0" fontId="51" fillId="9" borderId="16" xfId="0" applyFont="1" applyFill="1" applyBorder="1" applyAlignment="1">
      <alignment horizontal="center" vertical="center"/>
    </xf>
    <xf numFmtId="0" fontId="39" fillId="0" borderId="14" xfId="0" applyFont="1" applyBorder="1" applyAlignment="1">
      <alignment horizontal="right" readingOrder="2"/>
    </xf>
    <xf numFmtId="0" fontId="39" fillId="0" borderId="15" xfId="0" applyFont="1" applyBorder="1" applyAlignment="1">
      <alignment horizontal="right" readingOrder="2"/>
    </xf>
    <xf numFmtId="0" fontId="39" fillId="0" borderId="16" xfId="0" applyFont="1" applyBorder="1" applyAlignment="1">
      <alignment horizontal="right" readingOrder="2"/>
    </xf>
    <xf numFmtId="0" fontId="39" fillId="0" borderId="37" xfId="0" applyFont="1" applyBorder="1" applyAlignment="1">
      <alignment horizontal="right" wrapText="1" readingOrder="2"/>
    </xf>
    <xf numFmtId="0" fontId="39" fillId="0" borderId="38" xfId="0" applyFont="1" applyBorder="1" applyAlignment="1">
      <alignment horizontal="right" wrapText="1" readingOrder="2"/>
    </xf>
    <xf numFmtId="0" fontId="39" fillId="0" borderId="21" xfId="0" applyFont="1" applyBorder="1" applyAlignment="1">
      <alignment horizontal="right" wrapText="1" readingOrder="2"/>
    </xf>
    <xf numFmtId="0" fontId="43" fillId="9" borderId="31" xfId="0" applyFont="1" applyFill="1" applyBorder="1" applyAlignment="1">
      <alignment horizontal="center" vertical="center"/>
    </xf>
    <xf numFmtId="0" fontId="43" fillId="9" borderId="42" xfId="0" applyFont="1" applyFill="1" applyBorder="1" applyAlignment="1">
      <alignment horizontal="center" vertical="center"/>
    </xf>
    <xf numFmtId="0" fontId="42" fillId="9" borderId="19" xfId="0" applyFont="1" applyFill="1" applyBorder="1" applyAlignment="1">
      <alignment horizontal="center" vertical="center" readingOrder="2"/>
    </xf>
    <xf numFmtId="0" fontId="42" fillId="9" borderId="16" xfId="0" applyFont="1" applyFill="1" applyBorder="1" applyAlignment="1">
      <alignment horizontal="center" vertical="center" readingOrder="2"/>
    </xf>
    <xf numFmtId="0" fontId="51" fillId="9" borderId="20" xfId="0" applyFont="1" applyFill="1" applyBorder="1" applyAlignment="1">
      <alignment horizontal="center" vertical="center"/>
    </xf>
    <xf numFmtId="0" fontId="43" fillId="9" borderId="20" xfId="0" applyFont="1" applyFill="1" applyBorder="1" applyAlignment="1">
      <alignment horizontal="center" vertical="center"/>
    </xf>
    <xf numFmtId="0" fontId="43" fillId="9" borderId="16" xfId="0" applyFont="1" applyFill="1" applyBorder="1" applyAlignment="1">
      <alignment horizontal="center" vertical="center"/>
    </xf>
    <xf numFmtId="0" fontId="59" fillId="5" borderId="39" xfId="0" applyFont="1" applyFill="1" applyBorder="1" applyAlignment="1">
      <alignment horizontal="center" vertical="center"/>
    </xf>
    <xf numFmtId="0" fontId="59" fillId="5" borderId="11" xfId="0" applyFont="1" applyFill="1" applyBorder="1" applyAlignment="1">
      <alignment horizontal="center" vertical="center"/>
    </xf>
    <xf numFmtId="0" fontId="59" fillId="5" borderId="12" xfId="0" applyFont="1" applyFill="1" applyBorder="1" applyAlignment="1">
      <alignment horizontal="center" vertical="center"/>
    </xf>
    <xf numFmtId="2" fontId="42" fillId="9" borderId="31" xfId="0" applyNumberFormat="1" applyFont="1" applyFill="1" applyBorder="1" applyAlignment="1">
      <alignment horizontal="center" vertical="center"/>
    </xf>
    <xf numFmtId="2" fontId="42" fillId="9" borderId="42" xfId="0" applyNumberFormat="1" applyFont="1" applyFill="1" applyBorder="1" applyAlignment="1">
      <alignment horizontal="center" vertical="center"/>
    </xf>
    <xf numFmtId="2" fontId="42" fillId="9" borderId="34" xfId="0" applyNumberFormat="1" applyFont="1" applyFill="1" applyBorder="1" applyAlignment="1">
      <alignment horizontal="center" vertical="center"/>
    </xf>
    <xf numFmtId="2" fontId="43" fillId="9" borderId="31" xfId="0" applyNumberFormat="1" applyFont="1" applyFill="1" applyBorder="1" applyAlignment="1">
      <alignment horizontal="center" vertical="center"/>
    </xf>
    <xf numFmtId="2" fontId="43" fillId="9" borderId="42" xfId="0" applyNumberFormat="1" applyFont="1" applyFill="1" applyBorder="1" applyAlignment="1">
      <alignment horizontal="center" vertical="center"/>
    </xf>
    <xf numFmtId="2" fontId="43" fillId="9" borderId="34" xfId="0" applyNumberFormat="1" applyFont="1" applyFill="1" applyBorder="1" applyAlignment="1">
      <alignment horizontal="center" vertical="center"/>
    </xf>
    <xf numFmtId="2" fontId="42" fillId="9" borderId="26" xfId="0" applyNumberFormat="1" applyFont="1" applyFill="1" applyBorder="1" applyAlignment="1">
      <alignment horizontal="center" vertical="center"/>
    </xf>
    <xf numFmtId="2" fontId="42" fillId="9" borderId="45" xfId="0" applyNumberFormat="1" applyFont="1" applyFill="1" applyBorder="1" applyAlignment="1">
      <alignment horizontal="center" vertical="center"/>
    </xf>
    <xf numFmtId="2" fontId="42" fillId="9" borderId="27" xfId="0" applyNumberFormat="1" applyFont="1" applyFill="1" applyBorder="1" applyAlignment="1">
      <alignment horizontal="center" vertical="center"/>
    </xf>
    <xf numFmtId="0" fontId="42" fillId="9" borderId="31" xfId="0" applyFont="1" applyFill="1" applyBorder="1" applyAlignment="1">
      <alignment horizontal="center" vertical="center"/>
    </xf>
    <xf numFmtId="0" fontId="42" fillId="9" borderId="42" xfId="0" applyFont="1" applyFill="1" applyBorder="1" applyAlignment="1">
      <alignment horizontal="center" vertical="center"/>
    </xf>
    <xf numFmtId="0" fontId="42" fillId="9" borderId="34" xfId="0" applyFont="1" applyFill="1" applyBorder="1" applyAlignment="1">
      <alignment horizontal="center" vertical="center"/>
    </xf>
    <xf numFmtId="0" fontId="41" fillId="9" borderId="30" xfId="0" applyFont="1" applyFill="1" applyBorder="1" applyAlignment="1">
      <alignment horizontal="center" vertical="center" readingOrder="2"/>
    </xf>
    <xf numFmtId="0" fontId="41" fillId="9" borderId="41" xfId="0" applyFont="1" applyFill="1" applyBorder="1" applyAlignment="1">
      <alignment horizontal="center" vertical="center" readingOrder="2"/>
    </xf>
    <xf numFmtId="0" fontId="41" fillId="9" borderId="33" xfId="0" applyFont="1" applyFill="1" applyBorder="1" applyAlignment="1">
      <alignment horizontal="center" vertical="center" readingOrder="2"/>
    </xf>
    <xf numFmtId="2" fontId="43" fillId="9" borderId="32" xfId="0" applyNumberFormat="1" applyFont="1" applyFill="1" applyBorder="1" applyAlignment="1">
      <alignment horizontal="center" vertical="center"/>
    </xf>
    <xf numFmtId="2" fontId="43" fillId="9" borderId="43" xfId="0" applyNumberFormat="1" applyFont="1" applyFill="1" applyBorder="1" applyAlignment="1">
      <alignment horizontal="center" vertical="center"/>
    </xf>
    <xf numFmtId="2" fontId="43" fillId="9" borderId="35" xfId="0" applyNumberFormat="1" applyFont="1" applyFill="1" applyBorder="1" applyAlignment="1">
      <alignment horizontal="center" vertical="center"/>
    </xf>
    <xf numFmtId="2" fontId="42" fillId="9" borderId="14" xfId="0" applyNumberFormat="1" applyFont="1" applyFill="1" applyBorder="1" applyAlignment="1">
      <alignment horizontal="center" vertical="center"/>
    </xf>
    <xf numFmtId="2" fontId="42" fillId="9" borderId="15" xfId="0" applyNumberFormat="1" applyFont="1" applyFill="1" applyBorder="1" applyAlignment="1">
      <alignment horizontal="center" vertical="center"/>
    </xf>
    <xf numFmtId="2" fontId="42" fillId="9" borderId="40" xfId="0" applyNumberFormat="1" applyFont="1" applyFill="1" applyBorder="1" applyAlignment="1">
      <alignment horizontal="center" vertical="center"/>
    </xf>
    <xf numFmtId="2" fontId="42" fillId="9" borderId="16" xfId="0" applyNumberFormat="1" applyFont="1" applyFill="1" applyBorder="1" applyAlignment="1">
      <alignment horizontal="center" vertical="center"/>
    </xf>
    <xf numFmtId="0" fontId="56" fillId="15" borderId="28" xfId="2" applyFont="1" applyFill="1" applyBorder="1" applyAlignment="1">
      <alignment horizontal="center" vertical="center"/>
    </xf>
    <xf numFmtId="0" fontId="56" fillId="15" borderId="21" xfId="2" applyFont="1" applyFill="1" applyBorder="1" applyAlignment="1">
      <alignment horizontal="center" vertical="center"/>
    </xf>
    <xf numFmtId="0" fontId="68" fillId="15" borderId="20" xfId="2" applyFont="1" applyFill="1" applyBorder="1" applyAlignment="1">
      <alignment horizontal="center" vertical="center"/>
    </xf>
    <xf numFmtId="0" fontId="68" fillId="15" borderId="27" xfId="2" applyFont="1" applyFill="1" applyBorder="1" applyAlignment="1">
      <alignment horizontal="center" vertical="center"/>
    </xf>
    <xf numFmtId="0" fontId="57" fillId="15" borderId="19" xfId="2" applyFont="1" applyFill="1" applyBorder="1" applyAlignment="1">
      <alignment horizontal="center" vertical="center"/>
    </xf>
    <xf numFmtId="0" fontId="57" fillId="15" borderId="16" xfId="2" applyFont="1" applyFill="1" applyBorder="1" applyAlignment="1">
      <alignment horizontal="center" vertical="center"/>
    </xf>
    <xf numFmtId="0" fontId="54" fillId="15" borderId="19" xfId="2" applyFont="1" applyFill="1" applyBorder="1" applyAlignment="1">
      <alignment horizontal="center" vertical="center"/>
    </xf>
    <xf numFmtId="0" fontId="54" fillId="15" borderId="16" xfId="2" applyFont="1" applyFill="1" applyBorder="1" applyAlignment="1">
      <alignment horizontal="center" vertical="center"/>
    </xf>
    <xf numFmtId="0" fontId="53" fillId="14" borderId="5" xfId="1" applyFont="1" applyFill="1" applyBorder="1" applyAlignment="1">
      <alignment horizontal="center" vertical="center"/>
    </xf>
    <xf numFmtId="0" fontId="53" fillId="14" borderId="29" xfId="1" applyFont="1" applyFill="1" applyBorder="1" applyAlignment="1">
      <alignment horizontal="center" vertical="center"/>
    </xf>
    <xf numFmtId="0" fontId="53" fillId="14" borderId="6" xfId="1" applyFont="1" applyFill="1" applyBorder="1" applyAlignment="1">
      <alignment horizontal="center" vertical="center"/>
    </xf>
    <xf numFmtId="0" fontId="4" fillId="14" borderId="9" xfId="0" applyFont="1" applyFill="1" applyBorder="1" applyAlignment="1">
      <alignment horizontal="center" vertical="center"/>
    </xf>
    <xf numFmtId="0" fontId="4" fillId="14" borderId="17" xfId="0" applyFont="1" applyFill="1" applyBorder="1" applyAlignment="1">
      <alignment horizontal="center" vertical="center"/>
    </xf>
    <xf numFmtId="0" fontId="9" fillId="14" borderId="10" xfId="2" applyFont="1" applyFill="1" applyBorder="1" applyAlignment="1">
      <alignment horizontal="center" vertical="center"/>
    </xf>
    <xf numFmtId="0" fontId="9" fillId="14" borderId="13" xfId="2" applyFont="1" applyFill="1" applyBorder="1" applyAlignment="1">
      <alignment horizontal="center" vertical="center"/>
    </xf>
    <xf numFmtId="0" fontId="10" fillId="14" borderId="23" xfId="2" applyFont="1" applyFill="1" applyBorder="1" applyAlignment="1">
      <alignment horizontal="center" vertical="center"/>
    </xf>
    <xf numFmtId="0" fontId="10" fillId="14" borderId="11" xfId="2" applyFont="1" applyFill="1" applyBorder="1" applyAlignment="1">
      <alignment horizontal="center" vertical="center"/>
    </xf>
    <xf numFmtId="0" fontId="10" fillId="14" borderId="24" xfId="2" applyFont="1" applyFill="1" applyBorder="1" applyAlignment="1">
      <alignment horizontal="center" vertical="center"/>
    </xf>
    <xf numFmtId="0" fontId="10" fillId="14" borderId="12" xfId="2" applyFont="1" applyFill="1" applyBorder="1" applyAlignment="1">
      <alignment horizontal="center" vertical="center"/>
    </xf>
    <xf numFmtId="0" fontId="10" fillId="14" borderId="13" xfId="2" applyFont="1" applyFill="1" applyBorder="1" applyAlignment="1">
      <alignment horizontal="center" vertical="center"/>
    </xf>
    <xf numFmtId="0" fontId="10" fillId="14" borderId="14" xfId="2" applyFont="1" applyFill="1" applyBorder="1" applyAlignment="1">
      <alignment horizontal="center" vertical="center"/>
    </xf>
    <xf numFmtId="0" fontId="10" fillId="14" borderId="15" xfId="2" applyFont="1" applyFill="1" applyBorder="1" applyAlignment="1">
      <alignment horizontal="center" vertical="center"/>
    </xf>
    <xf numFmtId="0" fontId="10" fillId="14" borderId="16" xfId="2" applyFont="1" applyFill="1" applyBorder="1" applyAlignment="1">
      <alignment horizontal="center" vertical="center"/>
    </xf>
    <xf numFmtId="0" fontId="10" fillId="14" borderId="25" xfId="2" applyFont="1" applyFill="1" applyBorder="1" applyAlignment="1">
      <alignment horizontal="center" vertical="center"/>
    </xf>
    <xf numFmtId="0" fontId="60" fillId="11" borderId="5" xfId="0" applyFont="1" applyFill="1" applyBorder="1" applyAlignment="1">
      <alignment horizontal="center" vertical="center"/>
    </xf>
    <xf numFmtId="0" fontId="60" fillId="11" borderId="29" xfId="0" applyFont="1" applyFill="1" applyBorder="1" applyAlignment="1">
      <alignment horizontal="center" vertical="center"/>
    </xf>
    <xf numFmtId="0" fontId="60" fillId="11" borderId="6" xfId="0" applyFont="1" applyFill="1" applyBorder="1" applyAlignment="1">
      <alignment horizontal="center" vertical="center"/>
    </xf>
    <xf numFmtId="0" fontId="50" fillId="11" borderId="19" xfId="2" applyFont="1" applyFill="1" applyBorder="1" applyAlignment="1">
      <alignment horizontal="center" vertical="center"/>
    </xf>
    <xf numFmtId="0" fontId="50" fillId="11" borderId="16" xfId="2" applyFont="1" applyFill="1" applyBorder="1" applyAlignment="1">
      <alignment horizontal="center" vertical="center"/>
    </xf>
    <xf numFmtId="0" fontId="46" fillId="11" borderId="19" xfId="2" applyFont="1" applyFill="1" applyBorder="1" applyAlignment="1">
      <alignment horizontal="center" vertical="center"/>
    </xf>
    <xf numFmtId="0" fontId="46" fillId="11" borderId="16" xfId="2" applyFont="1" applyFill="1" applyBorder="1" applyAlignment="1">
      <alignment horizontal="center" vertical="center"/>
    </xf>
    <xf numFmtId="0" fontId="30" fillId="0" borderId="0" xfId="0" applyFont="1" applyBorder="1" applyAlignment="1">
      <alignment horizontal="right" vertical="center" wrapText="1" readingOrder="2"/>
    </xf>
    <xf numFmtId="0" fontId="27" fillId="0" borderId="0" xfId="0" applyFont="1" applyAlignment="1">
      <alignment horizontal="left" vertical="center" readingOrder="2"/>
    </xf>
    <xf numFmtId="0" fontId="30" fillId="0" borderId="0" xfId="0" applyFont="1" applyAlignment="1">
      <alignment horizontal="right" vertical="center" wrapText="1" readingOrder="2"/>
    </xf>
    <xf numFmtId="0" fontId="50" fillId="11" borderId="9" xfId="2" applyFont="1" applyFill="1" applyBorder="1" applyAlignment="1">
      <alignment horizontal="center" vertical="center"/>
    </xf>
    <xf numFmtId="0" fontId="50" fillId="11" borderId="17" xfId="2" applyFont="1" applyFill="1" applyBorder="1" applyAlignment="1">
      <alignment horizontal="center" vertical="center"/>
    </xf>
    <xf numFmtId="0" fontId="51" fillId="11" borderId="10" xfId="2" applyFont="1" applyFill="1" applyBorder="1" applyAlignment="1">
      <alignment horizontal="center" vertical="center"/>
    </xf>
    <xf numFmtId="0" fontId="51" fillId="11" borderId="13" xfId="2" applyFont="1" applyFill="1" applyBorder="1" applyAlignment="1">
      <alignment horizontal="center" vertical="center"/>
    </xf>
    <xf numFmtId="0" fontId="51" fillId="11" borderId="47" xfId="2" applyFont="1" applyFill="1" applyBorder="1" applyAlignment="1">
      <alignment horizontal="center" vertical="center"/>
    </xf>
    <xf numFmtId="0" fontId="48" fillId="11" borderId="19" xfId="2" applyFont="1" applyFill="1" applyBorder="1" applyAlignment="1">
      <alignment horizontal="center" vertical="center"/>
    </xf>
    <xf numFmtId="0" fontId="48" fillId="11" borderId="16" xfId="2" applyFont="1" applyFill="1" applyBorder="1" applyAlignment="1">
      <alignment horizontal="center" vertical="center"/>
    </xf>
    <xf numFmtId="0" fontId="47" fillId="11" borderId="19" xfId="2" applyFont="1" applyFill="1" applyBorder="1" applyAlignment="1">
      <alignment horizontal="center" vertical="center"/>
    </xf>
    <xf numFmtId="0" fontId="47" fillId="11" borderId="16" xfId="2" applyFont="1" applyFill="1" applyBorder="1" applyAlignment="1">
      <alignment horizontal="center" vertical="center"/>
    </xf>
    <xf numFmtId="0" fontId="41" fillId="11" borderId="28" xfId="2" applyFont="1" applyFill="1" applyBorder="1" applyAlignment="1">
      <alignment horizontal="center" vertical="center"/>
    </xf>
    <xf numFmtId="0" fontId="41" fillId="11" borderId="21" xfId="2" applyFont="1" applyFill="1" applyBorder="1" applyAlignment="1">
      <alignment horizontal="center" vertical="center"/>
    </xf>
    <xf numFmtId="0" fontId="31" fillId="0" borderId="0" xfId="0" applyFont="1" applyAlignment="1">
      <alignment horizontal="right" vertical="center" readingOrder="2"/>
    </xf>
    <xf numFmtId="0" fontId="4" fillId="0" borderId="0" xfId="0" applyFont="1" applyAlignment="1">
      <alignment horizontal="center" vertical="center"/>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669900"/>
      <color rgb="FF00CCFF"/>
      <color rgb="FF66FF66"/>
      <color rgb="FFFFCCFF"/>
      <color rgb="FFFF99CC"/>
      <color rgb="FFCC99FF"/>
      <color rgb="FFFFCC99"/>
      <color rgb="FFCC6600"/>
      <color rgb="FFFF9933"/>
      <color rgb="FFFF9999"/>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FQ112"/>
  <sheetViews>
    <sheetView rightToLeft="1" tabSelected="1" zoomScale="50" zoomScaleNormal="50" workbookViewId="0">
      <pane ySplit="3" topLeftCell="A4" activePane="bottomLeft" state="frozen"/>
      <selection pane="bottomLeft" activeCell="K107" sqref="K107"/>
    </sheetView>
  </sheetViews>
  <sheetFormatPr defaultRowHeight="45.75"/>
  <cols>
    <col min="1" max="1" width="6.375" style="50" customWidth="1"/>
    <col min="2" max="2" width="6.125" style="50" hidden="1" customWidth="1"/>
    <col min="3" max="3" width="0.875" style="51" hidden="1" customWidth="1"/>
    <col min="4" max="4" width="8.5" style="51" customWidth="1"/>
    <col min="5" max="5" width="12" style="52" customWidth="1"/>
    <col min="6" max="6" width="57" style="53" customWidth="1"/>
    <col min="7" max="7" width="42.75" style="54" customWidth="1"/>
    <col min="8" max="8" width="29.25" style="55" customWidth="1"/>
    <col min="9" max="9" width="10.75" style="54" customWidth="1"/>
    <col min="10" max="10" width="32.25" style="56" customWidth="1"/>
    <col min="11" max="11" width="28.125" style="52" customWidth="1"/>
    <col min="12" max="12" width="26.25" style="52" customWidth="1"/>
    <col min="13" max="13" width="14.625" style="57" customWidth="1"/>
    <col min="14" max="14" width="28.375" style="5" customWidth="1"/>
    <col min="15" max="15" width="26.375" style="52" customWidth="1"/>
    <col min="16" max="16" width="24.75" style="58" customWidth="1"/>
    <col min="17" max="17" width="21.125" style="58" bestFit="1" customWidth="1"/>
    <col min="18" max="19" width="15.25" style="58" customWidth="1"/>
    <col min="20" max="20" width="20.125" style="59" bestFit="1" customWidth="1"/>
    <col min="21" max="21" width="27.875" style="59" bestFit="1" customWidth="1"/>
    <col min="22" max="22" width="20.75" style="59" customWidth="1"/>
    <col min="23" max="23" width="19" style="57" customWidth="1"/>
    <col min="24" max="24" width="18.5" style="59" customWidth="1"/>
    <col min="25" max="25" width="19.375" style="57" customWidth="1"/>
    <col min="26" max="26" width="21.625" style="59" customWidth="1"/>
    <col min="27" max="28" width="17.25" style="143" customWidth="1"/>
    <col min="29" max="29" width="27.25" style="143" customWidth="1"/>
    <col min="30" max="31" width="17.25" style="143" customWidth="1"/>
    <col min="32" max="32" width="9" style="143"/>
    <col min="33" max="68" width="9" style="50"/>
    <col min="69" max="243" width="9" style="52"/>
    <col min="244" max="244" width="6.375" style="52" customWidth="1"/>
    <col min="245" max="246" width="0" style="52" hidden="1" customWidth="1"/>
    <col min="247" max="247" width="8.5" style="52" customWidth="1"/>
    <col min="248" max="248" width="6" style="52" customWidth="1"/>
    <col min="249" max="249" width="32.5" style="52" customWidth="1"/>
    <col min="250" max="250" width="48.5" style="52" customWidth="1"/>
    <col min="251" max="251" width="26.5" style="52" customWidth="1"/>
    <col min="252" max="252" width="10.75" style="52" customWidth="1"/>
    <col min="253" max="254" width="24.25" style="52" customWidth="1"/>
    <col min="255" max="255" width="21.625" style="52" customWidth="1"/>
    <col min="256" max="256" width="19.75" style="52" customWidth="1"/>
    <col min="257" max="257" width="11.625" style="52" customWidth="1"/>
    <col min="258" max="258" width="21.875" style="52" customWidth="1"/>
    <col min="259" max="259" width="21.625" style="52" customWidth="1"/>
    <col min="260" max="260" width="24.75" style="52" customWidth="1"/>
    <col min="261" max="261" width="21.125" style="52" bestFit="1" customWidth="1"/>
    <col min="262" max="263" width="15.25" style="52" customWidth="1"/>
    <col min="264" max="264" width="20.125" style="52" bestFit="1" customWidth="1"/>
    <col min="265" max="265" width="27.875" style="52" bestFit="1" customWidth="1"/>
    <col min="266" max="266" width="17.25" style="52" bestFit="1" customWidth="1"/>
    <col min="267" max="267" width="16.5" style="52" customWidth="1"/>
    <col min="268" max="268" width="15.5" style="52" customWidth="1"/>
    <col min="269" max="269" width="17.625" style="52" bestFit="1" customWidth="1"/>
    <col min="270" max="270" width="19.125" style="52" customWidth="1"/>
    <col min="271" max="499" width="9" style="52"/>
    <col min="500" max="500" width="6.375" style="52" customWidth="1"/>
    <col min="501" max="502" width="0" style="52" hidden="1" customWidth="1"/>
    <col min="503" max="503" width="8.5" style="52" customWidth="1"/>
    <col min="504" max="504" width="6" style="52" customWidth="1"/>
    <col min="505" max="505" width="32.5" style="52" customWidth="1"/>
    <col min="506" max="506" width="48.5" style="52" customWidth="1"/>
    <col min="507" max="507" width="26.5" style="52" customWidth="1"/>
    <col min="508" max="508" width="10.75" style="52" customWidth="1"/>
    <col min="509" max="510" width="24.25" style="52" customWidth="1"/>
    <col min="511" max="511" width="21.625" style="52" customWidth="1"/>
    <col min="512" max="512" width="19.75" style="52" customWidth="1"/>
    <col min="513" max="513" width="11.625" style="52" customWidth="1"/>
    <col min="514" max="514" width="21.875" style="52" customWidth="1"/>
    <col min="515" max="515" width="21.625" style="52" customWidth="1"/>
    <col min="516" max="516" width="24.75" style="52" customWidth="1"/>
    <col min="517" max="517" width="21.125" style="52" bestFit="1" customWidth="1"/>
    <col min="518" max="519" width="15.25" style="52" customWidth="1"/>
    <col min="520" max="520" width="20.125" style="52" bestFit="1" customWidth="1"/>
    <col min="521" max="521" width="27.875" style="52" bestFit="1" customWidth="1"/>
    <col min="522" max="522" width="17.25" style="52" bestFit="1" customWidth="1"/>
    <col min="523" max="523" width="16.5" style="52" customWidth="1"/>
    <col min="524" max="524" width="15.5" style="52" customWidth="1"/>
    <col min="525" max="525" width="17.625" style="52" bestFit="1" customWidth="1"/>
    <col min="526" max="526" width="19.125" style="52" customWidth="1"/>
    <col min="527" max="755" width="9" style="52"/>
    <col min="756" max="756" width="6.375" style="52" customWidth="1"/>
    <col min="757" max="758" width="0" style="52" hidden="1" customWidth="1"/>
    <col min="759" max="759" width="8.5" style="52" customWidth="1"/>
    <col min="760" max="760" width="6" style="52" customWidth="1"/>
    <col min="761" max="761" width="32.5" style="52" customWidth="1"/>
    <col min="762" max="762" width="48.5" style="52" customWidth="1"/>
    <col min="763" max="763" width="26.5" style="52" customWidth="1"/>
    <col min="764" max="764" width="10.75" style="52" customWidth="1"/>
    <col min="765" max="766" width="24.25" style="52" customWidth="1"/>
    <col min="767" max="767" width="21.625" style="52" customWidth="1"/>
    <col min="768" max="768" width="19.75" style="52" customWidth="1"/>
    <col min="769" max="769" width="11.625" style="52" customWidth="1"/>
    <col min="770" max="770" width="21.875" style="52" customWidth="1"/>
    <col min="771" max="771" width="21.625" style="52" customWidth="1"/>
    <col min="772" max="772" width="24.75" style="52" customWidth="1"/>
    <col min="773" max="773" width="21.125" style="52" bestFit="1" customWidth="1"/>
    <col min="774" max="775" width="15.25" style="52" customWidth="1"/>
    <col min="776" max="776" width="20.125" style="52" bestFit="1" customWidth="1"/>
    <col min="777" max="777" width="27.875" style="52" bestFit="1" customWidth="1"/>
    <col min="778" max="778" width="17.25" style="52" bestFit="1" customWidth="1"/>
    <col min="779" max="779" width="16.5" style="52" customWidth="1"/>
    <col min="780" max="780" width="15.5" style="52" customWidth="1"/>
    <col min="781" max="781" width="17.625" style="52" bestFit="1" customWidth="1"/>
    <col min="782" max="782" width="19.125" style="52" customWidth="1"/>
    <col min="783" max="1011" width="9" style="52"/>
    <col min="1012" max="1012" width="6.375" style="52" customWidth="1"/>
    <col min="1013" max="1014" width="0" style="52" hidden="1" customWidth="1"/>
    <col min="1015" max="1015" width="8.5" style="52" customWidth="1"/>
    <col min="1016" max="1016" width="6" style="52" customWidth="1"/>
    <col min="1017" max="1017" width="32.5" style="52" customWidth="1"/>
    <col min="1018" max="1018" width="48.5" style="52" customWidth="1"/>
    <col min="1019" max="1019" width="26.5" style="52" customWidth="1"/>
    <col min="1020" max="1020" width="10.75" style="52" customWidth="1"/>
    <col min="1021" max="1022" width="24.25" style="52" customWidth="1"/>
    <col min="1023" max="1023" width="21.625" style="52" customWidth="1"/>
    <col min="1024" max="1024" width="19.75" style="52" customWidth="1"/>
    <col min="1025" max="1025" width="11.625" style="52" customWidth="1"/>
    <col min="1026" max="1026" width="21.875" style="52" customWidth="1"/>
    <col min="1027" max="1027" width="21.625" style="52" customWidth="1"/>
    <col min="1028" max="1028" width="24.75" style="52" customWidth="1"/>
    <col min="1029" max="1029" width="21.125" style="52" bestFit="1" customWidth="1"/>
    <col min="1030" max="1031" width="15.25" style="52" customWidth="1"/>
    <col min="1032" max="1032" width="20.125" style="52" bestFit="1" customWidth="1"/>
    <col min="1033" max="1033" width="27.875" style="52" bestFit="1" customWidth="1"/>
    <col min="1034" max="1034" width="17.25" style="52" bestFit="1" customWidth="1"/>
    <col min="1035" max="1035" width="16.5" style="52" customWidth="1"/>
    <col min="1036" max="1036" width="15.5" style="52" customWidth="1"/>
    <col min="1037" max="1037" width="17.625" style="52" bestFit="1" customWidth="1"/>
    <col min="1038" max="1038" width="19.125" style="52" customWidth="1"/>
    <col min="1039" max="1267" width="9" style="52"/>
    <col min="1268" max="1268" width="6.375" style="52" customWidth="1"/>
    <col min="1269" max="1270" width="0" style="52" hidden="1" customWidth="1"/>
    <col min="1271" max="1271" width="8.5" style="52" customWidth="1"/>
    <col min="1272" max="1272" width="6" style="52" customWidth="1"/>
    <col min="1273" max="1273" width="32.5" style="52" customWidth="1"/>
    <col min="1274" max="1274" width="48.5" style="52" customWidth="1"/>
    <col min="1275" max="1275" width="26.5" style="52" customWidth="1"/>
    <col min="1276" max="1276" width="10.75" style="52" customWidth="1"/>
    <col min="1277" max="1278" width="24.25" style="52" customWidth="1"/>
    <col min="1279" max="1279" width="21.625" style="52" customWidth="1"/>
    <col min="1280" max="1280" width="19.75" style="52" customWidth="1"/>
    <col min="1281" max="1281" width="11.625" style="52" customWidth="1"/>
    <col min="1282" max="1282" width="21.875" style="52" customWidth="1"/>
    <col min="1283" max="1283" width="21.625" style="52" customWidth="1"/>
    <col min="1284" max="1284" width="24.75" style="52" customWidth="1"/>
    <col min="1285" max="1285" width="21.125" style="52" bestFit="1" customWidth="1"/>
    <col min="1286" max="1287" width="15.25" style="52" customWidth="1"/>
    <col min="1288" max="1288" width="20.125" style="52" bestFit="1" customWidth="1"/>
    <col min="1289" max="1289" width="27.875" style="52" bestFit="1" customWidth="1"/>
    <col min="1290" max="1290" width="17.25" style="52" bestFit="1" customWidth="1"/>
    <col min="1291" max="1291" width="16.5" style="52" customWidth="1"/>
    <col min="1292" max="1292" width="15.5" style="52" customWidth="1"/>
    <col min="1293" max="1293" width="17.625" style="52" bestFit="1" customWidth="1"/>
    <col min="1294" max="1294" width="19.125" style="52" customWidth="1"/>
    <col min="1295" max="1523" width="9" style="52"/>
    <col min="1524" max="1524" width="6.375" style="52" customWidth="1"/>
    <col min="1525" max="1526" width="0" style="52" hidden="1" customWidth="1"/>
    <col min="1527" max="1527" width="8.5" style="52" customWidth="1"/>
    <col min="1528" max="1528" width="6" style="52" customWidth="1"/>
    <col min="1529" max="1529" width="32.5" style="52" customWidth="1"/>
    <col min="1530" max="1530" width="48.5" style="52" customWidth="1"/>
    <col min="1531" max="1531" width="26.5" style="52" customWidth="1"/>
    <col min="1532" max="1532" width="10.75" style="52" customWidth="1"/>
    <col min="1533" max="1534" width="24.25" style="52" customWidth="1"/>
    <col min="1535" max="1535" width="21.625" style="52" customWidth="1"/>
    <col min="1536" max="1536" width="19.75" style="52" customWidth="1"/>
    <col min="1537" max="1537" width="11.625" style="52" customWidth="1"/>
    <col min="1538" max="1538" width="21.875" style="52" customWidth="1"/>
    <col min="1539" max="1539" width="21.625" style="52" customWidth="1"/>
    <col min="1540" max="1540" width="24.75" style="52" customWidth="1"/>
    <col min="1541" max="1541" width="21.125" style="52" bestFit="1" customWidth="1"/>
    <col min="1542" max="1543" width="15.25" style="52" customWidth="1"/>
    <col min="1544" max="1544" width="20.125" style="52" bestFit="1" customWidth="1"/>
    <col min="1545" max="1545" width="27.875" style="52" bestFit="1" customWidth="1"/>
    <col min="1546" max="1546" width="17.25" style="52" bestFit="1" customWidth="1"/>
    <col min="1547" max="1547" width="16.5" style="52" customWidth="1"/>
    <col min="1548" max="1548" width="15.5" style="52" customWidth="1"/>
    <col min="1549" max="1549" width="17.625" style="52" bestFit="1" customWidth="1"/>
    <col min="1550" max="1550" width="19.125" style="52" customWidth="1"/>
    <col min="1551" max="1779" width="9" style="52"/>
    <col min="1780" max="1780" width="6.375" style="52" customWidth="1"/>
    <col min="1781" max="1782" width="0" style="52" hidden="1" customWidth="1"/>
    <col min="1783" max="1783" width="8.5" style="52" customWidth="1"/>
    <col min="1784" max="1784" width="6" style="52" customWidth="1"/>
    <col min="1785" max="1785" width="32.5" style="52" customWidth="1"/>
    <col min="1786" max="1786" width="48.5" style="52" customWidth="1"/>
    <col min="1787" max="1787" width="26.5" style="52" customWidth="1"/>
    <col min="1788" max="1788" width="10.75" style="52" customWidth="1"/>
    <col min="1789" max="1790" width="24.25" style="52" customWidth="1"/>
    <col min="1791" max="1791" width="21.625" style="52" customWidth="1"/>
    <col min="1792" max="1792" width="19.75" style="52" customWidth="1"/>
    <col min="1793" max="1793" width="11.625" style="52" customWidth="1"/>
    <col min="1794" max="1794" width="21.875" style="52" customWidth="1"/>
    <col min="1795" max="1795" width="21.625" style="52" customWidth="1"/>
    <col min="1796" max="1796" width="24.75" style="52" customWidth="1"/>
    <col min="1797" max="1797" width="21.125" style="52" bestFit="1" customWidth="1"/>
    <col min="1798" max="1799" width="15.25" style="52" customWidth="1"/>
    <col min="1800" max="1800" width="20.125" style="52" bestFit="1" customWidth="1"/>
    <col min="1801" max="1801" width="27.875" style="52" bestFit="1" customWidth="1"/>
    <col min="1802" max="1802" width="17.25" style="52" bestFit="1" customWidth="1"/>
    <col min="1803" max="1803" width="16.5" style="52" customWidth="1"/>
    <col min="1804" max="1804" width="15.5" style="52" customWidth="1"/>
    <col min="1805" max="1805" width="17.625" style="52" bestFit="1" customWidth="1"/>
    <col min="1806" max="1806" width="19.125" style="52" customWidth="1"/>
    <col min="1807" max="2035" width="9" style="52"/>
    <col min="2036" max="2036" width="6.375" style="52" customWidth="1"/>
    <col min="2037" max="2038" width="0" style="52" hidden="1" customWidth="1"/>
    <col min="2039" max="2039" width="8.5" style="52" customWidth="1"/>
    <col min="2040" max="2040" width="6" style="52" customWidth="1"/>
    <col min="2041" max="2041" width="32.5" style="52" customWidth="1"/>
    <col min="2042" max="2042" width="48.5" style="52" customWidth="1"/>
    <col min="2043" max="2043" width="26.5" style="52" customWidth="1"/>
    <col min="2044" max="2044" width="10.75" style="52" customWidth="1"/>
    <col min="2045" max="2046" width="24.25" style="52" customWidth="1"/>
    <col min="2047" max="2047" width="21.625" style="52" customWidth="1"/>
    <col min="2048" max="2048" width="19.75" style="52" customWidth="1"/>
    <col min="2049" max="2049" width="11.625" style="52" customWidth="1"/>
    <col min="2050" max="2050" width="21.875" style="52" customWidth="1"/>
    <col min="2051" max="2051" width="21.625" style="52" customWidth="1"/>
    <col min="2052" max="2052" width="24.75" style="52" customWidth="1"/>
    <col min="2053" max="2053" width="21.125" style="52" bestFit="1" customWidth="1"/>
    <col min="2054" max="2055" width="15.25" style="52" customWidth="1"/>
    <col min="2056" max="2056" width="20.125" style="52" bestFit="1" customWidth="1"/>
    <col min="2057" max="2057" width="27.875" style="52" bestFit="1" customWidth="1"/>
    <col min="2058" max="2058" width="17.25" style="52" bestFit="1" customWidth="1"/>
    <col min="2059" max="2059" width="16.5" style="52" customWidth="1"/>
    <col min="2060" max="2060" width="15.5" style="52" customWidth="1"/>
    <col min="2061" max="2061" width="17.625" style="52" bestFit="1" customWidth="1"/>
    <col min="2062" max="2062" width="19.125" style="52" customWidth="1"/>
    <col min="2063" max="2291" width="9" style="52"/>
    <col min="2292" max="2292" width="6.375" style="52" customWidth="1"/>
    <col min="2293" max="2294" width="0" style="52" hidden="1" customWidth="1"/>
    <col min="2295" max="2295" width="8.5" style="52" customWidth="1"/>
    <col min="2296" max="2296" width="6" style="52" customWidth="1"/>
    <col min="2297" max="2297" width="32.5" style="52" customWidth="1"/>
    <col min="2298" max="2298" width="48.5" style="52" customWidth="1"/>
    <col min="2299" max="2299" width="26.5" style="52" customWidth="1"/>
    <col min="2300" max="2300" width="10.75" style="52" customWidth="1"/>
    <col min="2301" max="2302" width="24.25" style="52" customWidth="1"/>
    <col min="2303" max="2303" width="21.625" style="52" customWidth="1"/>
    <col min="2304" max="2304" width="19.75" style="52" customWidth="1"/>
    <col min="2305" max="2305" width="11.625" style="52" customWidth="1"/>
    <col min="2306" max="2306" width="21.875" style="52" customWidth="1"/>
    <col min="2307" max="2307" width="21.625" style="52" customWidth="1"/>
    <col min="2308" max="2308" width="24.75" style="52" customWidth="1"/>
    <col min="2309" max="2309" width="21.125" style="52" bestFit="1" customWidth="1"/>
    <col min="2310" max="2311" width="15.25" style="52" customWidth="1"/>
    <col min="2312" max="2312" width="20.125" style="52" bestFit="1" customWidth="1"/>
    <col min="2313" max="2313" width="27.875" style="52" bestFit="1" customWidth="1"/>
    <col min="2314" max="2314" width="17.25" style="52" bestFit="1" customWidth="1"/>
    <col min="2315" max="2315" width="16.5" style="52" customWidth="1"/>
    <col min="2316" max="2316" width="15.5" style="52" customWidth="1"/>
    <col min="2317" max="2317" width="17.625" style="52" bestFit="1" customWidth="1"/>
    <col min="2318" max="2318" width="19.125" style="52" customWidth="1"/>
    <col min="2319" max="2547" width="9" style="52"/>
    <col min="2548" max="2548" width="6.375" style="52" customWidth="1"/>
    <col min="2549" max="2550" width="0" style="52" hidden="1" customWidth="1"/>
    <col min="2551" max="2551" width="8.5" style="52" customWidth="1"/>
    <col min="2552" max="2552" width="6" style="52" customWidth="1"/>
    <col min="2553" max="2553" width="32.5" style="52" customWidth="1"/>
    <col min="2554" max="2554" width="48.5" style="52" customWidth="1"/>
    <col min="2555" max="2555" width="26.5" style="52" customWidth="1"/>
    <col min="2556" max="2556" width="10.75" style="52" customWidth="1"/>
    <col min="2557" max="2558" width="24.25" style="52" customWidth="1"/>
    <col min="2559" max="2559" width="21.625" style="52" customWidth="1"/>
    <col min="2560" max="2560" width="19.75" style="52" customWidth="1"/>
    <col min="2561" max="2561" width="11.625" style="52" customWidth="1"/>
    <col min="2562" max="2562" width="21.875" style="52" customWidth="1"/>
    <col min="2563" max="2563" width="21.625" style="52" customWidth="1"/>
    <col min="2564" max="2564" width="24.75" style="52" customWidth="1"/>
    <col min="2565" max="2565" width="21.125" style="52" bestFit="1" customWidth="1"/>
    <col min="2566" max="2567" width="15.25" style="52" customWidth="1"/>
    <col min="2568" max="2568" width="20.125" style="52" bestFit="1" customWidth="1"/>
    <col min="2569" max="2569" width="27.875" style="52" bestFit="1" customWidth="1"/>
    <col min="2570" max="2570" width="17.25" style="52" bestFit="1" customWidth="1"/>
    <col min="2571" max="2571" width="16.5" style="52" customWidth="1"/>
    <col min="2572" max="2572" width="15.5" style="52" customWidth="1"/>
    <col min="2573" max="2573" width="17.625" style="52" bestFit="1" customWidth="1"/>
    <col min="2574" max="2574" width="19.125" style="52" customWidth="1"/>
    <col min="2575" max="2803" width="9" style="52"/>
    <col min="2804" max="2804" width="6.375" style="52" customWidth="1"/>
    <col min="2805" max="2806" width="0" style="52" hidden="1" customWidth="1"/>
    <col min="2807" max="2807" width="8.5" style="52" customWidth="1"/>
    <col min="2808" max="2808" width="6" style="52" customWidth="1"/>
    <col min="2809" max="2809" width="32.5" style="52" customWidth="1"/>
    <col min="2810" max="2810" width="48.5" style="52" customWidth="1"/>
    <col min="2811" max="2811" width="26.5" style="52" customWidth="1"/>
    <col min="2812" max="2812" width="10.75" style="52" customWidth="1"/>
    <col min="2813" max="2814" width="24.25" style="52" customWidth="1"/>
    <col min="2815" max="2815" width="21.625" style="52" customWidth="1"/>
    <col min="2816" max="2816" width="19.75" style="52" customWidth="1"/>
    <col min="2817" max="2817" width="11.625" style="52" customWidth="1"/>
    <col min="2818" max="2818" width="21.875" style="52" customWidth="1"/>
    <col min="2819" max="2819" width="21.625" style="52" customWidth="1"/>
    <col min="2820" max="2820" width="24.75" style="52" customWidth="1"/>
    <col min="2821" max="2821" width="21.125" style="52" bestFit="1" customWidth="1"/>
    <col min="2822" max="2823" width="15.25" style="52" customWidth="1"/>
    <col min="2824" max="2824" width="20.125" style="52" bestFit="1" customWidth="1"/>
    <col min="2825" max="2825" width="27.875" style="52" bestFit="1" customWidth="1"/>
    <col min="2826" max="2826" width="17.25" style="52" bestFit="1" customWidth="1"/>
    <col min="2827" max="2827" width="16.5" style="52" customWidth="1"/>
    <col min="2828" max="2828" width="15.5" style="52" customWidth="1"/>
    <col min="2829" max="2829" width="17.625" style="52" bestFit="1" customWidth="1"/>
    <col min="2830" max="2830" width="19.125" style="52" customWidth="1"/>
    <col min="2831" max="3059" width="9" style="52"/>
    <col min="3060" max="3060" width="6.375" style="52" customWidth="1"/>
    <col min="3061" max="3062" width="0" style="52" hidden="1" customWidth="1"/>
    <col min="3063" max="3063" width="8.5" style="52" customWidth="1"/>
    <col min="3064" max="3064" width="6" style="52" customWidth="1"/>
    <col min="3065" max="3065" width="32.5" style="52" customWidth="1"/>
    <col min="3066" max="3066" width="48.5" style="52" customWidth="1"/>
    <col min="3067" max="3067" width="26.5" style="52" customWidth="1"/>
    <col min="3068" max="3068" width="10.75" style="52" customWidth="1"/>
    <col min="3069" max="3070" width="24.25" style="52" customWidth="1"/>
    <col min="3071" max="3071" width="21.625" style="52" customWidth="1"/>
    <col min="3072" max="3072" width="19.75" style="52" customWidth="1"/>
    <col min="3073" max="3073" width="11.625" style="52" customWidth="1"/>
    <col min="3074" max="3074" width="21.875" style="52" customWidth="1"/>
    <col min="3075" max="3075" width="21.625" style="52" customWidth="1"/>
    <col min="3076" max="3076" width="24.75" style="52" customWidth="1"/>
    <col min="3077" max="3077" width="21.125" style="52" bestFit="1" customWidth="1"/>
    <col min="3078" max="3079" width="15.25" style="52" customWidth="1"/>
    <col min="3080" max="3080" width="20.125" style="52" bestFit="1" customWidth="1"/>
    <col min="3081" max="3081" width="27.875" style="52" bestFit="1" customWidth="1"/>
    <col min="3082" max="3082" width="17.25" style="52" bestFit="1" customWidth="1"/>
    <col min="3083" max="3083" width="16.5" style="52" customWidth="1"/>
    <col min="3084" max="3084" width="15.5" style="52" customWidth="1"/>
    <col min="3085" max="3085" width="17.625" style="52" bestFit="1" customWidth="1"/>
    <col min="3086" max="3086" width="19.125" style="52" customWidth="1"/>
    <col min="3087" max="3315" width="9" style="52"/>
    <col min="3316" max="3316" width="6.375" style="52" customWidth="1"/>
    <col min="3317" max="3318" width="0" style="52" hidden="1" customWidth="1"/>
    <col min="3319" max="3319" width="8.5" style="52" customWidth="1"/>
    <col min="3320" max="3320" width="6" style="52" customWidth="1"/>
    <col min="3321" max="3321" width="32.5" style="52" customWidth="1"/>
    <col min="3322" max="3322" width="48.5" style="52" customWidth="1"/>
    <col min="3323" max="3323" width="26.5" style="52" customWidth="1"/>
    <col min="3324" max="3324" width="10.75" style="52" customWidth="1"/>
    <col min="3325" max="3326" width="24.25" style="52" customWidth="1"/>
    <col min="3327" max="3327" width="21.625" style="52" customWidth="1"/>
    <col min="3328" max="3328" width="19.75" style="52" customWidth="1"/>
    <col min="3329" max="3329" width="11.625" style="52" customWidth="1"/>
    <col min="3330" max="3330" width="21.875" style="52" customWidth="1"/>
    <col min="3331" max="3331" width="21.625" style="52" customWidth="1"/>
    <col min="3332" max="3332" width="24.75" style="52" customWidth="1"/>
    <col min="3333" max="3333" width="21.125" style="52" bestFit="1" customWidth="1"/>
    <col min="3334" max="3335" width="15.25" style="52" customWidth="1"/>
    <col min="3336" max="3336" width="20.125" style="52" bestFit="1" customWidth="1"/>
    <col min="3337" max="3337" width="27.875" style="52" bestFit="1" customWidth="1"/>
    <col min="3338" max="3338" width="17.25" style="52" bestFit="1" customWidth="1"/>
    <col min="3339" max="3339" width="16.5" style="52" customWidth="1"/>
    <col min="3340" max="3340" width="15.5" style="52" customWidth="1"/>
    <col min="3341" max="3341" width="17.625" style="52" bestFit="1" customWidth="1"/>
    <col min="3342" max="3342" width="19.125" style="52" customWidth="1"/>
    <col min="3343" max="3571" width="9" style="52"/>
    <col min="3572" max="3572" width="6.375" style="52" customWidth="1"/>
    <col min="3573" max="3574" width="0" style="52" hidden="1" customWidth="1"/>
    <col min="3575" max="3575" width="8.5" style="52" customWidth="1"/>
    <col min="3576" max="3576" width="6" style="52" customWidth="1"/>
    <col min="3577" max="3577" width="32.5" style="52" customWidth="1"/>
    <col min="3578" max="3578" width="48.5" style="52" customWidth="1"/>
    <col min="3579" max="3579" width="26.5" style="52" customWidth="1"/>
    <col min="3580" max="3580" width="10.75" style="52" customWidth="1"/>
    <col min="3581" max="3582" width="24.25" style="52" customWidth="1"/>
    <col min="3583" max="3583" width="21.625" style="52" customWidth="1"/>
    <col min="3584" max="3584" width="19.75" style="52" customWidth="1"/>
    <col min="3585" max="3585" width="11.625" style="52" customWidth="1"/>
    <col min="3586" max="3586" width="21.875" style="52" customWidth="1"/>
    <col min="3587" max="3587" width="21.625" style="52" customWidth="1"/>
    <col min="3588" max="3588" width="24.75" style="52" customWidth="1"/>
    <col min="3589" max="3589" width="21.125" style="52" bestFit="1" customWidth="1"/>
    <col min="3590" max="3591" width="15.25" style="52" customWidth="1"/>
    <col min="3592" max="3592" width="20.125" style="52" bestFit="1" customWidth="1"/>
    <col min="3593" max="3593" width="27.875" style="52" bestFit="1" customWidth="1"/>
    <col min="3594" max="3594" width="17.25" style="52" bestFit="1" customWidth="1"/>
    <col min="3595" max="3595" width="16.5" style="52" customWidth="1"/>
    <col min="3596" max="3596" width="15.5" style="52" customWidth="1"/>
    <col min="3597" max="3597" width="17.625" style="52" bestFit="1" customWidth="1"/>
    <col min="3598" max="3598" width="19.125" style="52" customWidth="1"/>
    <col min="3599" max="3827" width="9" style="52"/>
    <col min="3828" max="3828" width="6.375" style="52" customWidth="1"/>
    <col min="3829" max="3830" width="0" style="52" hidden="1" customWidth="1"/>
    <col min="3831" max="3831" width="8.5" style="52" customWidth="1"/>
    <col min="3832" max="3832" width="6" style="52" customWidth="1"/>
    <col min="3833" max="3833" width="32.5" style="52" customWidth="1"/>
    <col min="3834" max="3834" width="48.5" style="52" customWidth="1"/>
    <col min="3835" max="3835" width="26.5" style="52" customWidth="1"/>
    <col min="3836" max="3836" width="10.75" style="52" customWidth="1"/>
    <col min="3837" max="3838" width="24.25" style="52" customWidth="1"/>
    <col min="3839" max="3839" width="21.625" style="52" customWidth="1"/>
    <col min="3840" max="3840" width="19.75" style="52" customWidth="1"/>
    <col min="3841" max="3841" width="11.625" style="52" customWidth="1"/>
    <col min="3842" max="3842" width="21.875" style="52" customWidth="1"/>
    <col min="3843" max="3843" width="21.625" style="52" customWidth="1"/>
    <col min="3844" max="3844" width="24.75" style="52" customWidth="1"/>
    <col min="3845" max="3845" width="21.125" style="52" bestFit="1" customWidth="1"/>
    <col min="3846" max="3847" width="15.25" style="52" customWidth="1"/>
    <col min="3848" max="3848" width="20.125" style="52" bestFit="1" customWidth="1"/>
    <col min="3849" max="3849" width="27.875" style="52" bestFit="1" customWidth="1"/>
    <col min="3850" max="3850" width="17.25" style="52" bestFit="1" customWidth="1"/>
    <col min="3851" max="3851" width="16.5" style="52" customWidth="1"/>
    <col min="3852" max="3852" width="15.5" style="52" customWidth="1"/>
    <col min="3853" max="3853" width="17.625" style="52" bestFit="1" customWidth="1"/>
    <col min="3854" max="3854" width="19.125" style="52" customWidth="1"/>
    <col min="3855" max="4083" width="9" style="52"/>
    <col min="4084" max="4084" width="6.375" style="52" customWidth="1"/>
    <col min="4085" max="4086" width="0" style="52" hidden="1" customWidth="1"/>
    <col min="4087" max="4087" width="8.5" style="52" customWidth="1"/>
    <col min="4088" max="4088" width="6" style="52" customWidth="1"/>
    <col min="4089" max="4089" width="32.5" style="52" customWidth="1"/>
    <col min="4090" max="4090" width="48.5" style="52" customWidth="1"/>
    <col min="4091" max="4091" width="26.5" style="52" customWidth="1"/>
    <col min="4092" max="4092" width="10.75" style="52" customWidth="1"/>
    <col min="4093" max="4094" width="24.25" style="52" customWidth="1"/>
    <col min="4095" max="4095" width="21.625" style="52" customWidth="1"/>
    <col min="4096" max="4096" width="19.75" style="52" customWidth="1"/>
    <col min="4097" max="4097" width="11.625" style="52" customWidth="1"/>
    <col min="4098" max="4098" width="21.875" style="52" customWidth="1"/>
    <col min="4099" max="4099" width="21.625" style="52" customWidth="1"/>
    <col min="4100" max="4100" width="24.75" style="52" customWidth="1"/>
    <col min="4101" max="4101" width="21.125" style="52" bestFit="1" customWidth="1"/>
    <col min="4102" max="4103" width="15.25" style="52" customWidth="1"/>
    <col min="4104" max="4104" width="20.125" style="52" bestFit="1" customWidth="1"/>
    <col min="4105" max="4105" width="27.875" style="52" bestFit="1" customWidth="1"/>
    <col min="4106" max="4106" width="17.25" style="52" bestFit="1" customWidth="1"/>
    <col min="4107" max="4107" width="16.5" style="52" customWidth="1"/>
    <col min="4108" max="4108" width="15.5" style="52" customWidth="1"/>
    <col min="4109" max="4109" width="17.625" style="52" bestFit="1" customWidth="1"/>
    <col min="4110" max="4110" width="19.125" style="52" customWidth="1"/>
    <col min="4111" max="4339" width="9" style="52"/>
    <col min="4340" max="4340" width="6.375" style="52" customWidth="1"/>
    <col min="4341" max="4342" width="0" style="52" hidden="1" customWidth="1"/>
    <col min="4343" max="4343" width="8.5" style="52" customWidth="1"/>
    <col min="4344" max="4344" width="6" style="52" customWidth="1"/>
    <col min="4345" max="4345" width="32.5" style="52" customWidth="1"/>
    <col min="4346" max="4346" width="48.5" style="52" customWidth="1"/>
    <col min="4347" max="4347" width="26.5" style="52" customWidth="1"/>
    <col min="4348" max="4348" width="10.75" style="52" customWidth="1"/>
    <col min="4349" max="4350" width="24.25" style="52" customWidth="1"/>
    <col min="4351" max="4351" width="21.625" style="52" customWidth="1"/>
    <col min="4352" max="4352" width="19.75" style="52" customWidth="1"/>
    <col min="4353" max="4353" width="11.625" style="52" customWidth="1"/>
    <col min="4354" max="4354" width="21.875" style="52" customWidth="1"/>
    <col min="4355" max="4355" width="21.625" style="52" customWidth="1"/>
    <col min="4356" max="4356" width="24.75" style="52" customWidth="1"/>
    <col min="4357" max="4357" width="21.125" style="52" bestFit="1" customWidth="1"/>
    <col min="4358" max="4359" width="15.25" style="52" customWidth="1"/>
    <col min="4360" max="4360" width="20.125" style="52" bestFit="1" customWidth="1"/>
    <col min="4361" max="4361" width="27.875" style="52" bestFit="1" customWidth="1"/>
    <col min="4362" max="4362" width="17.25" style="52" bestFit="1" customWidth="1"/>
    <col min="4363" max="4363" width="16.5" style="52" customWidth="1"/>
    <col min="4364" max="4364" width="15.5" style="52" customWidth="1"/>
    <col min="4365" max="4365" width="17.625" style="52" bestFit="1" customWidth="1"/>
    <col min="4366" max="4366" width="19.125" style="52" customWidth="1"/>
    <col min="4367" max="4595" width="9" style="52"/>
    <col min="4596" max="4596" width="6.375" style="52" customWidth="1"/>
    <col min="4597" max="4598" width="0" style="52" hidden="1" customWidth="1"/>
    <col min="4599" max="4599" width="8.5" style="52" customWidth="1"/>
    <col min="4600" max="4600" width="6" style="52" customWidth="1"/>
    <col min="4601" max="4601" width="32.5" style="52" customWidth="1"/>
    <col min="4602" max="4602" width="48.5" style="52" customWidth="1"/>
    <col min="4603" max="4603" width="26.5" style="52" customWidth="1"/>
    <col min="4604" max="4604" width="10.75" style="52" customWidth="1"/>
    <col min="4605" max="4606" width="24.25" style="52" customWidth="1"/>
    <col min="4607" max="4607" width="21.625" style="52" customWidth="1"/>
    <col min="4608" max="4608" width="19.75" style="52" customWidth="1"/>
    <col min="4609" max="4609" width="11.625" style="52" customWidth="1"/>
    <col min="4610" max="4610" width="21.875" style="52" customWidth="1"/>
    <col min="4611" max="4611" width="21.625" style="52" customWidth="1"/>
    <col min="4612" max="4612" width="24.75" style="52" customWidth="1"/>
    <col min="4613" max="4613" width="21.125" style="52" bestFit="1" customWidth="1"/>
    <col min="4614" max="4615" width="15.25" style="52" customWidth="1"/>
    <col min="4616" max="4616" width="20.125" style="52" bestFit="1" customWidth="1"/>
    <col min="4617" max="4617" width="27.875" style="52" bestFit="1" customWidth="1"/>
    <col min="4618" max="4618" width="17.25" style="52" bestFit="1" customWidth="1"/>
    <col min="4619" max="4619" width="16.5" style="52" customWidth="1"/>
    <col min="4620" max="4620" width="15.5" style="52" customWidth="1"/>
    <col min="4621" max="4621" width="17.625" style="52" bestFit="1" customWidth="1"/>
    <col min="4622" max="4622" width="19.125" style="52" customWidth="1"/>
    <col min="4623" max="4851" width="9" style="52"/>
    <col min="4852" max="4852" width="6.375" style="52" customWidth="1"/>
    <col min="4853" max="4854" width="0" style="52" hidden="1" customWidth="1"/>
    <col min="4855" max="4855" width="8.5" style="52" customWidth="1"/>
    <col min="4856" max="4856" width="6" style="52" customWidth="1"/>
    <col min="4857" max="4857" width="32.5" style="52" customWidth="1"/>
    <col min="4858" max="4858" width="48.5" style="52" customWidth="1"/>
    <col min="4859" max="4859" width="26.5" style="52" customWidth="1"/>
    <col min="4860" max="4860" width="10.75" style="52" customWidth="1"/>
    <col min="4861" max="4862" width="24.25" style="52" customWidth="1"/>
    <col min="4863" max="4863" width="21.625" style="52" customWidth="1"/>
    <col min="4864" max="4864" width="19.75" style="52" customWidth="1"/>
    <col min="4865" max="4865" width="11.625" style="52" customWidth="1"/>
    <col min="4866" max="4866" width="21.875" style="52" customWidth="1"/>
    <col min="4867" max="4867" width="21.625" style="52" customWidth="1"/>
    <col min="4868" max="4868" width="24.75" style="52" customWidth="1"/>
    <col min="4869" max="4869" width="21.125" style="52" bestFit="1" customWidth="1"/>
    <col min="4870" max="4871" width="15.25" style="52" customWidth="1"/>
    <col min="4872" max="4872" width="20.125" style="52" bestFit="1" customWidth="1"/>
    <col min="4873" max="4873" width="27.875" style="52" bestFit="1" customWidth="1"/>
    <col min="4874" max="4874" width="17.25" style="52" bestFit="1" customWidth="1"/>
    <col min="4875" max="4875" width="16.5" style="52" customWidth="1"/>
    <col min="4876" max="4876" width="15.5" style="52" customWidth="1"/>
    <col min="4877" max="4877" width="17.625" style="52" bestFit="1" customWidth="1"/>
    <col min="4878" max="4878" width="19.125" style="52" customWidth="1"/>
    <col min="4879" max="5107" width="9" style="52"/>
    <col min="5108" max="5108" width="6.375" style="52" customWidth="1"/>
    <col min="5109" max="5110" width="0" style="52" hidden="1" customWidth="1"/>
    <col min="5111" max="5111" width="8.5" style="52" customWidth="1"/>
    <col min="5112" max="5112" width="6" style="52" customWidth="1"/>
    <col min="5113" max="5113" width="32.5" style="52" customWidth="1"/>
    <col min="5114" max="5114" width="48.5" style="52" customWidth="1"/>
    <col min="5115" max="5115" width="26.5" style="52" customWidth="1"/>
    <col min="5116" max="5116" width="10.75" style="52" customWidth="1"/>
    <col min="5117" max="5118" width="24.25" style="52" customWidth="1"/>
    <col min="5119" max="5119" width="21.625" style="52" customWidth="1"/>
    <col min="5120" max="5120" width="19.75" style="52" customWidth="1"/>
    <col min="5121" max="5121" width="11.625" style="52" customWidth="1"/>
    <col min="5122" max="5122" width="21.875" style="52" customWidth="1"/>
    <col min="5123" max="5123" width="21.625" style="52" customWidth="1"/>
    <col min="5124" max="5124" width="24.75" style="52" customWidth="1"/>
    <col min="5125" max="5125" width="21.125" style="52" bestFit="1" customWidth="1"/>
    <col min="5126" max="5127" width="15.25" style="52" customWidth="1"/>
    <col min="5128" max="5128" width="20.125" style="52" bestFit="1" customWidth="1"/>
    <col min="5129" max="5129" width="27.875" style="52" bestFit="1" customWidth="1"/>
    <col min="5130" max="5130" width="17.25" style="52" bestFit="1" customWidth="1"/>
    <col min="5131" max="5131" width="16.5" style="52" customWidth="1"/>
    <col min="5132" max="5132" width="15.5" style="52" customWidth="1"/>
    <col min="5133" max="5133" width="17.625" style="52" bestFit="1" customWidth="1"/>
    <col min="5134" max="5134" width="19.125" style="52" customWidth="1"/>
    <col min="5135" max="5363" width="9" style="52"/>
    <col min="5364" max="5364" width="6.375" style="52" customWidth="1"/>
    <col min="5365" max="5366" width="0" style="52" hidden="1" customWidth="1"/>
    <col min="5367" max="5367" width="8.5" style="52" customWidth="1"/>
    <col min="5368" max="5368" width="6" style="52" customWidth="1"/>
    <col min="5369" max="5369" width="32.5" style="52" customWidth="1"/>
    <col min="5370" max="5370" width="48.5" style="52" customWidth="1"/>
    <col min="5371" max="5371" width="26.5" style="52" customWidth="1"/>
    <col min="5372" max="5372" width="10.75" style="52" customWidth="1"/>
    <col min="5373" max="5374" width="24.25" style="52" customWidth="1"/>
    <col min="5375" max="5375" width="21.625" style="52" customWidth="1"/>
    <col min="5376" max="5376" width="19.75" style="52" customWidth="1"/>
    <col min="5377" max="5377" width="11.625" style="52" customWidth="1"/>
    <col min="5378" max="5378" width="21.875" style="52" customWidth="1"/>
    <col min="5379" max="5379" width="21.625" style="52" customWidth="1"/>
    <col min="5380" max="5380" width="24.75" style="52" customWidth="1"/>
    <col min="5381" max="5381" width="21.125" style="52" bestFit="1" customWidth="1"/>
    <col min="5382" max="5383" width="15.25" style="52" customWidth="1"/>
    <col min="5384" max="5384" width="20.125" style="52" bestFit="1" customWidth="1"/>
    <col min="5385" max="5385" width="27.875" style="52" bestFit="1" customWidth="1"/>
    <col min="5386" max="5386" width="17.25" style="52" bestFit="1" customWidth="1"/>
    <col min="5387" max="5387" width="16.5" style="52" customWidth="1"/>
    <col min="5388" max="5388" width="15.5" style="52" customWidth="1"/>
    <col min="5389" max="5389" width="17.625" style="52" bestFit="1" customWidth="1"/>
    <col min="5390" max="5390" width="19.125" style="52" customWidth="1"/>
    <col min="5391" max="5619" width="9" style="52"/>
    <col min="5620" max="5620" width="6.375" style="52" customWidth="1"/>
    <col min="5621" max="5622" width="0" style="52" hidden="1" customWidth="1"/>
    <col min="5623" max="5623" width="8.5" style="52" customWidth="1"/>
    <col min="5624" max="5624" width="6" style="52" customWidth="1"/>
    <col min="5625" max="5625" width="32.5" style="52" customWidth="1"/>
    <col min="5626" max="5626" width="48.5" style="52" customWidth="1"/>
    <col min="5627" max="5627" width="26.5" style="52" customWidth="1"/>
    <col min="5628" max="5628" width="10.75" style="52" customWidth="1"/>
    <col min="5629" max="5630" width="24.25" style="52" customWidth="1"/>
    <col min="5631" max="5631" width="21.625" style="52" customWidth="1"/>
    <col min="5632" max="5632" width="19.75" style="52" customWidth="1"/>
    <col min="5633" max="5633" width="11.625" style="52" customWidth="1"/>
    <col min="5634" max="5634" width="21.875" style="52" customWidth="1"/>
    <col min="5635" max="5635" width="21.625" style="52" customWidth="1"/>
    <col min="5636" max="5636" width="24.75" style="52" customWidth="1"/>
    <col min="5637" max="5637" width="21.125" style="52" bestFit="1" customWidth="1"/>
    <col min="5638" max="5639" width="15.25" style="52" customWidth="1"/>
    <col min="5640" max="5640" width="20.125" style="52" bestFit="1" customWidth="1"/>
    <col min="5641" max="5641" width="27.875" style="52" bestFit="1" customWidth="1"/>
    <col min="5642" max="5642" width="17.25" style="52" bestFit="1" customWidth="1"/>
    <col min="5643" max="5643" width="16.5" style="52" customWidth="1"/>
    <col min="5644" max="5644" width="15.5" style="52" customWidth="1"/>
    <col min="5645" max="5645" width="17.625" style="52" bestFit="1" customWidth="1"/>
    <col min="5646" max="5646" width="19.125" style="52" customWidth="1"/>
    <col min="5647" max="5875" width="9" style="52"/>
    <col min="5876" max="5876" width="6.375" style="52" customWidth="1"/>
    <col min="5877" max="5878" width="0" style="52" hidden="1" customWidth="1"/>
    <col min="5879" max="5879" width="8.5" style="52" customWidth="1"/>
    <col min="5880" max="5880" width="6" style="52" customWidth="1"/>
    <col min="5881" max="5881" width="32.5" style="52" customWidth="1"/>
    <col min="5882" max="5882" width="48.5" style="52" customWidth="1"/>
    <col min="5883" max="5883" width="26.5" style="52" customWidth="1"/>
    <col min="5884" max="5884" width="10.75" style="52" customWidth="1"/>
    <col min="5885" max="5886" width="24.25" style="52" customWidth="1"/>
    <col min="5887" max="5887" width="21.625" style="52" customWidth="1"/>
    <col min="5888" max="5888" width="19.75" style="52" customWidth="1"/>
    <col min="5889" max="5889" width="11.625" style="52" customWidth="1"/>
    <col min="5890" max="5890" width="21.875" style="52" customWidth="1"/>
    <col min="5891" max="5891" width="21.625" style="52" customWidth="1"/>
    <col min="5892" max="5892" width="24.75" style="52" customWidth="1"/>
    <col min="5893" max="5893" width="21.125" style="52" bestFit="1" customWidth="1"/>
    <col min="5894" max="5895" width="15.25" style="52" customWidth="1"/>
    <col min="5896" max="5896" width="20.125" style="52" bestFit="1" customWidth="1"/>
    <col min="5897" max="5897" width="27.875" style="52" bestFit="1" customWidth="1"/>
    <col min="5898" max="5898" width="17.25" style="52" bestFit="1" customWidth="1"/>
    <col min="5899" max="5899" width="16.5" style="52" customWidth="1"/>
    <col min="5900" max="5900" width="15.5" style="52" customWidth="1"/>
    <col min="5901" max="5901" width="17.625" style="52" bestFit="1" customWidth="1"/>
    <col min="5902" max="5902" width="19.125" style="52" customWidth="1"/>
    <col min="5903" max="6131" width="9" style="52"/>
    <col min="6132" max="6132" width="6.375" style="52" customWidth="1"/>
    <col min="6133" max="6134" width="0" style="52" hidden="1" customWidth="1"/>
    <col min="6135" max="6135" width="8.5" style="52" customWidth="1"/>
    <col min="6136" max="6136" width="6" style="52" customWidth="1"/>
    <col min="6137" max="6137" width="32.5" style="52" customWidth="1"/>
    <col min="6138" max="6138" width="48.5" style="52" customWidth="1"/>
    <col min="6139" max="6139" width="26.5" style="52" customWidth="1"/>
    <col min="6140" max="6140" width="10.75" style="52" customWidth="1"/>
    <col min="6141" max="6142" width="24.25" style="52" customWidth="1"/>
    <col min="6143" max="6143" width="21.625" style="52" customWidth="1"/>
    <col min="6144" max="6144" width="19.75" style="52" customWidth="1"/>
    <col min="6145" max="6145" width="11.625" style="52" customWidth="1"/>
    <col min="6146" max="6146" width="21.875" style="52" customWidth="1"/>
    <col min="6147" max="6147" width="21.625" style="52" customWidth="1"/>
    <col min="6148" max="6148" width="24.75" style="52" customWidth="1"/>
    <col min="6149" max="6149" width="21.125" style="52" bestFit="1" customWidth="1"/>
    <col min="6150" max="6151" width="15.25" style="52" customWidth="1"/>
    <col min="6152" max="6152" width="20.125" style="52" bestFit="1" customWidth="1"/>
    <col min="6153" max="6153" width="27.875" style="52" bestFit="1" customWidth="1"/>
    <col min="6154" max="6154" width="17.25" style="52" bestFit="1" customWidth="1"/>
    <col min="6155" max="6155" width="16.5" style="52" customWidth="1"/>
    <col min="6156" max="6156" width="15.5" style="52" customWidth="1"/>
    <col min="6157" max="6157" width="17.625" style="52" bestFit="1" customWidth="1"/>
    <col min="6158" max="6158" width="19.125" style="52" customWidth="1"/>
    <col min="6159" max="6387" width="9" style="52"/>
    <col min="6388" max="6388" width="6.375" style="52" customWidth="1"/>
    <col min="6389" max="6390" width="0" style="52" hidden="1" customWidth="1"/>
    <col min="6391" max="6391" width="8.5" style="52" customWidth="1"/>
    <col min="6392" max="6392" width="6" style="52" customWidth="1"/>
    <col min="6393" max="6393" width="32.5" style="52" customWidth="1"/>
    <col min="6394" max="6394" width="48.5" style="52" customWidth="1"/>
    <col min="6395" max="6395" width="26.5" style="52" customWidth="1"/>
    <col min="6396" max="6396" width="10.75" style="52" customWidth="1"/>
    <col min="6397" max="6398" width="24.25" style="52" customWidth="1"/>
    <col min="6399" max="6399" width="21.625" style="52" customWidth="1"/>
    <col min="6400" max="6400" width="19.75" style="52" customWidth="1"/>
    <col min="6401" max="6401" width="11.625" style="52" customWidth="1"/>
    <col min="6402" max="6402" width="21.875" style="52" customWidth="1"/>
    <col min="6403" max="6403" width="21.625" style="52" customWidth="1"/>
    <col min="6404" max="6404" width="24.75" style="52" customWidth="1"/>
    <col min="6405" max="6405" width="21.125" style="52" bestFit="1" customWidth="1"/>
    <col min="6406" max="6407" width="15.25" style="52" customWidth="1"/>
    <col min="6408" max="6408" width="20.125" style="52" bestFit="1" customWidth="1"/>
    <col min="6409" max="6409" width="27.875" style="52" bestFit="1" customWidth="1"/>
    <col min="6410" max="6410" width="17.25" style="52" bestFit="1" customWidth="1"/>
    <col min="6411" max="6411" width="16.5" style="52" customWidth="1"/>
    <col min="6412" max="6412" width="15.5" style="52" customWidth="1"/>
    <col min="6413" max="6413" width="17.625" style="52" bestFit="1" customWidth="1"/>
    <col min="6414" max="6414" width="19.125" style="52" customWidth="1"/>
    <col min="6415" max="6643" width="9" style="52"/>
    <col min="6644" max="6644" width="6.375" style="52" customWidth="1"/>
    <col min="6645" max="6646" width="0" style="52" hidden="1" customWidth="1"/>
    <col min="6647" max="6647" width="8.5" style="52" customWidth="1"/>
    <col min="6648" max="6648" width="6" style="52" customWidth="1"/>
    <col min="6649" max="6649" width="32.5" style="52" customWidth="1"/>
    <col min="6650" max="6650" width="48.5" style="52" customWidth="1"/>
    <col min="6651" max="6651" width="26.5" style="52" customWidth="1"/>
    <col min="6652" max="6652" width="10.75" style="52" customWidth="1"/>
    <col min="6653" max="6654" width="24.25" style="52" customWidth="1"/>
    <col min="6655" max="6655" width="21.625" style="52" customWidth="1"/>
    <col min="6656" max="6656" width="19.75" style="52" customWidth="1"/>
    <col min="6657" max="6657" width="11.625" style="52" customWidth="1"/>
    <col min="6658" max="6658" width="21.875" style="52" customWidth="1"/>
    <col min="6659" max="6659" width="21.625" style="52" customWidth="1"/>
    <col min="6660" max="6660" width="24.75" style="52" customWidth="1"/>
    <col min="6661" max="6661" width="21.125" style="52" bestFit="1" customWidth="1"/>
    <col min="6662" max="6663" width="15.25" style="52" customWidth="1"/>
    <col min="6664" max="6664" width="20.125" style="52" bestFit="1" customWidth="1"/>
    <col min="6665" max="6665" width="27.875" style="52" bestFit="1" customWidth="1"/>
    <col min="6666" max="6666" width="17.25" style="52" bestFit="1" customWidth="1"/>
    <col min="6667" max="6667" width="16.5" style="52" customWidth="1"/>
    <col min="6668" max="6668" width="15.5" style="52" customWidth="1"/>
    <col min="6669" max="6669" width="17.625" style="52" bestFit="1" customWidth="1"/>
    <col min="6670" max="6670" width="19.125" style="52" customWidth="1"/>
    <col min="6671" max="6899" width="9" style="52"/>
    <col min="6900" max="6900" width="6.375" style="52" customWidth="1"/>
    <col min="6901" max="6902" width="0" style="52" hidden="1" customWidth="1"/>
    <col min="6903" max="6903" width="8.5" style="52" customWidth="1"/>
    <col min="6904" max="6904" width="6" style="52" customWidth="1"/>
    <col min="6905" max="6905" width="32.5" style="52" customWidth="1"/>
    <col min="6906" max="6906" width="48.5" style="52" customWidth="1"/>
    <col min="6907" max="6907" width="26.5" style="52" customWidth="1"/>
    <col min="6908" max="6908" width="10.75" style="52" customWidth="1"/>
    <col min="6909" max="6910" width="24.25" style="52" customWidth="1"/>
    <col min="6911" max="6911" width="21.625" style="52" customWidth="1"/>
    <col min="6912" max="6912" width="19.75" style="52" customWidth="1"/>
    <col min="6913" max="6913" width="11.625" style="52" customWidth="1"/>
    <col min="6914" max="6914" width="21.875" style="52" customWidth="1"/>
    <col min="6915" max="6915" width="21.625" style="52" customWidth="1"/>
    <col min="6916" max="6916" width="24.75" style="52" customWidth="1"/>
    <col min="6917" max="6917" width="21.125" style="52" bestFit="1" customWidth="1"/>
    <col min="6918" max="6919" width="15.25" style="52" customWidth="1"/>
    <col min="6920" max="6920" width="20.125" style="52" bestFit="1" customWidth="1"/>
    <col min="6921" max="6921" width="27.875" style="52" bestFit="1" customWidth="1"/>
    <col min="6922" max="6922" width="17.25" style="52" bestFit="1" customWidth="1"/>
    <col min="6923" max="6923" width="16.5" style="52" customWidth="1"/>
    <col min="6924" max="6924" width="15.5" style="52" customWidth="1"/>
    <col min="6925" max="6925" width="17.625" style="52" bestFit="1" customWidth="1"/>
    <col min="6926" max="6926" width="19.125" style="52" customWidth="1"/>
    <col min="6927" max="7155" width="9" style="52"/>
    <col min="7156" max="7156" width="6.375" style="52" customWidth="1"/>
    <col min="7157" max="7158" width="0" style="52" hidden="1" customWidth="1"/>
    <col min="7159" max="7159" width="8.5" style="52" customWidth="1"/>
    <col min="7160" max="7160" width="6" style="52" customWidth="1"/>
    <col min="7161" max="7161" width="32.5" style="52" customWidth="1"/>
    <col min="7162" max="7162" width="48.5" style="52" customWidth="1"/>
    <col min="7163" max="7163" width="26.5" style="52" customWidth="1"/>
    <col min="7164" max="7164" width="10.75" style="52" customWidth="1"/>
    <col min="7165" max="7166" width="24.25" style="52" customWidth="1"/>
    <col min="7167" max="7167" width="21.625" style="52" customWidth="1"/>
    <col min="7168" max="7168" width="19.75" style="52" customWidth="1"/>
    <col min="7169" max="7169" width="11.625" style="52" customWidth="1"/>
    <col min="7170" max="7170" width="21.875" style="52" customWidth="1"/>
    <col min="7171" max="7171" width="21.625" style="52" customWidth="1"/>
    <col min="7172" max="7172" width="24.75" style="52" customWidth="1"/>
    <col min="7173" max="7173" width="21.125" style="52" bestFit="1" customWidth="1"/>
    <col min="7174" max="7175" width="15.25" style="52" customWidth="1"/>
    <col min="7176" max="7176" width="20.125" style="52" bestFit="1" customWidth="1"/>
    <col min="7177" max="7177" width="27.875" style="52" bestFit="1" customWidth="1"/>
    <col min="7178" max="7178" width="17.25" style="52" bestFit="1" customWidth="1"/>
    <col min="7179" max="7179" width="16.5" style="52" customWidth="1"/>
    <col min="7180" max="7180" width="15.5" style="52" customWidth="1"/>
    <col min="7181" max="7181" width="17.625" style="52" bestFit="1" customWidth="1"/>
    <col min="7182" max="7182" width="19.125" style="52" customWidth="1"/>
    <col min="7183" max="7411" width="9" style="52"/>
    <col min="7412" max="7412" width="6.375" style="52" customWidth="1"/>
    <col min="7413" max="7414" width="0" style="52" hidden="1" customWidth="1"/>
    <col min="7415" max="7415" width="8.5" style="52" customWidth="1"/>
    <col min="7416" max="7416" width="6" style="52" customWidth="1"/>
    <col min="7417" max="7417" width="32.5" style="52" customWidth="1"/>
    <col min="7418" max="7418" width="48.5" style="52" customWidth="1"/>
    <col min="7419" max="7419" width="26.5" style="52" customWidth="1"/>
    <col min="7420" max="7420" width="10.75" style="52" customWidth="1"/>
    <col min="7421" max="7422" width="24.25" style="52" customWidth="1"/>
    <col min="7423" max="7423" width="21.625" style="52" customWidth="1"/>
    <col min="7424" max="7424" width="19.75" style="52" customWidth="1"/>
    <col min="7425" max="7425" width="11.625" style="52" customWidth="1"/>
    <col min="7426" max="7426" width="21.875" style="52" customWidth="1"/>
    <col min="7427" max="7427" width="21.625" style="52" customWidth="1"/>
    <col min="7428" max="7428" width="24.75" style="52" customWidth="1"/>
    <col min="7429" max="7429" width="21.125" style="52" bestFit="1" customWidth="1"/>
    <col min="7430" max="7431" width="15.25" style="52" customWidth="1"/>
    <col min="7432" max="7432" width="20.125" style="52" bestFit="1" customWidth="1"/>
    <col min="7433" max="7433" width="27.875" style="52" bestFit="1" customWidth="1"/>
    <col min="7434" max="7434" width="17.25" style="52" bestFit="1" customWidth="1"/>
    <col min="7435" max="7435" width="16.5" style="52" customWidth="1"/>
    <col min="7436" max="7436" width="15.5" style="52" customWidth="1"/>
    <col min="7437" max="7437" width="17.625" style="52" bestFit="1" customWidth="1"/>
    <col min="7438" max="7438" width="19.125" style="52" customWidth="1"/>
    <col min="7439" max="7667" width="9" style="52"/>
    <col min="7668" max="7668" width="6.375" style="52" customWidth="1"/>
    <col min="7669" max="7670" width="0" style="52" hidden="1" customWidth="1"/>
    <col min="7671" max="7671" width="8.5" style="52" customWidth="1"/>
    <col min="7672" max="7672" width="6" style="52" customWidth="1"/>
    <col min="7673" max="7673" width="32.5" style="52" customWidth="1"/>
    <col min="7674" max="7674" width="48.5" style="52" customWidth="1"/>
    <col min="7675" max="7675" width="26.5" style="52" customWidth="1"/>
    <col min="7676" max="7676" width="10.75" style="52" customWidth="1"/>
    <col min="7677" max="7678" width="24.25" style="52" customWidth="1"/>
    <col min="7679" max="7679" width="21.625" style="52" customWidth="1"/>
    <col min="7680" max="7680" width="19.75" style="52" customWidth="1"/>
    <col min="7681" max="7681" width="11.625" style="52" customWidth="1"/>
    <col min="7682" max="7682" width="21.875" style="52" customWidth="1"/>
    <col min="7683" max="7683" width="21.625" style="52" customWidth="1"/>
    <col min="7684" max="7684" width="24.75" style="52" customWidth="1"/>
    <col min="7685" max="7685" width="21.125" style="52" bestFit="1" customWidth="1"/>
    <col min="7686" max="7687" width="15.25" style="52" customWidth="1"/>
    <col min="7688" max="7688" width="20.125" style="52" bestFit="1" customWidth="1"/>
    <col min="7689" max="7689" width="27.875" style="52" bestFit="1" customWidth="1"/>
    <col min="7690" max="7690" width="17.25" style="52" bestFit="1" customWidth="1"/>
    <col min="7691" max="7691" width="16.5" style="52" customWidth="1"/>
    <col min="7692" max="7692" width="15.5" style="52" customWidth="1"/>
    <col min="7693" max="7693" width="17.625" style="52" bestFit="1" customWidth="1"/>
    <col min="7694" max="7694" width="19.125" style="52" customWidth="1"/>
    <col min="7695" max="7923" width="9" style="52"/>
    <col min="7924" max="7924" width="6.375" style="52" customWidth="1"/>
    <col min="7925" max="7926" width="0" style="52" hidden="1" customWidth="1"/>
    <col min="7927" max="7927" width="8.5" style="52" customWidth="1"/>
    <col min="7928" max="7928" width="6" style="52" customWidth="1"/>
    <col min="7929" max="7929" width="32.5" style="52" customWidth="1"/>
    <col min="7930" max="7930" width="48.5" style="52" customWidth="1"/>
    <col min="7931" max="7931" width="26.5" style="52" customWidth="1"/>
    <col min="7932" max="7932" width="10.75" style="52" customWidth="1"/>
    <col min="7933" max="7934" width="24.25" style="52" customWidth="1"/>
    <col min="7935" max="7935" width="21.625" style="52" customWidth="1"/>
    <col min="7936" max="7936" width="19.75" style="52" customWidth="1"/>
    <col min="7937" max="7937" width="11.625" style="52" customWidth="1"/>
    <col min="7938" max="7938" width="21.875" style="52" customWidth="1"/>
    <col min="7939" max="7939" width="21.625" style="52" customWidth="1"/>
    <col min="7940" max="7940" width="24.75" style="52" customWidth="1"/>
    <col min="7941" max="7941" width="21.125" style="52" bestFit="1" customWidth="1"/>
    <col min="7942" max="7943" width="15.25" style="52" customWidth="1"/>
    <col min="7944" max="7944" width="20.125" style="52" bestFit="1" customWidth="1"/>
    <col min="7945" max="7945" width="27.875" style="52" bestFit="1" customWidth="1"/>
    <col min="7946" max="7946" width="17.25" style="52" bestFit="1" customWidth="1"/>
    <col min="7947" max="7947" width="16.5" style="52" customWidth="1"/>
    <col min="7948" max="7948" width="15.5" style="52" customWidth="1"/>
    <col min="7949" max="7949" width="17.625" style="52" bestFit="1" customWidth="1"/>
    <col min="7950" max="7950" width="19.125" style="52" customWidth="1"/>
    <col min="7951" max="8179" width="9" style="52"/>
    <col min="8180" max="8180" width="6.375" style="52" customWidth="1"/>
    <col min="8181" max="8182" width="0" style="52" hidden="1" customWidth="1"/>
    <col min="8183" max="8183" width="8.5" style="52" customWidth="1"/>
    <col min="8184" max="8184" width="6" style="52" customWidth="1"/>
    <col min="8185" max="8185" width="32.5" style="52" customWidth="1"/>
    <col min="8186" max="8186" width="48.5" style="52" customWidth="1"/>
    <col min="8187" max="8187" width="26.5" style="52" customWidth="1"/>
    <col min="8188" max="8188" width="10.75" style="52" customWidth="1"/>
    <col min="8189" max="8190" width="24.25" style="52" customWidth="1"/>
    <col min="8191" max="8191" width="21.625" style="52" customWidth="1"/>
    <col min="8192" max="8192" width="19.75" style="52" customWidth="1"/>
    <col min="8193" max="8193" width="11.625" style="52" customWidth="1"/>
    <col min="8194" max="8194" width="21.875" style="52" customWidth="1"/>
    <col min="8195" max="8195" width="21.625" style="52" customWidth="1"/>
    <col min="8196" max="8196" width="24.75" style="52" customWidth="1"/>
    <col min="8197" max="8197" width="21.125" style="52" bestFit="1" customWidth="1"/>
    <col min="8198" max="8199" width="15.25" style="52" customWidth="1"/>
    <col min="8200" max="8200" width="20.125" style="52" bestFit="1" customWidth="1"/>
    <col min="8201" max="8201" width="27.875" style="52" bestFit="1" customWidth="1"/>
    <col min="8202" max="8202" width="17.25" style="52" bestFit="1" customWidth="1"/>
    <col min="8203" max="8203" width="16.5" style="52" customWidth="1"/>
    <col min="8204" max="8204" width="15.5" style="52" customWidth="1"/>
    <col min="8205" max="8205" width="17.625" style="52" bestFit="1" customWidth="1"/>
    <col min="8206" max="8206" width="19.125" style="52" customWidth="1"/>
    <col min="8207" max="8435" width="9" style="52"/>
    <col min="8436" max="8436" width="6.375" style="52" customWidth="1"/>
    <col min="8437" max="8438" width="0" style="52" hidden="1" customWidth="1"/>
    <col min="8439" max="8439" width="8.5" style="52" customWidth="1"/>
    <col min="8440" max="8440" width="6" style="52" customWidth="1"/>
    <col min="8441" max="8441" width="32.5" style="52" customWidth="1"/>
    <col min="8442" max="8442" width="48.5" style="52" customWidth="1"/>
    <col min="8443" max="8443" width="26.5" style="52" customWidth="1"/>
    <col min="8444" max="8444" width="10.75" style="52" customWidth="1"/>
    <col min="8445" max="8446" width="24.25" style="52" customWidth="1"/>
    <col min="8447" max="8447" width="21.625" style="52" customWidth="1"/>
    <col min="8448" max="8448" width="19.75" style="52" customWidth="1"/>
    <col min="8449" max="8449" width="11.625" style="52" customWidth="1"/>
    <col min="8450" max="8450" width="21.875" style="52" customWidth="1"/>
    <col min="8451" max="8451" width="21.625" style="52" customWidth="1"/>
    <col min="8452" max="8452" width="24.75" style="52" customWidth="1"/>
    <col min="8453" max="8453" width="21.125" style="52" bestFit="1" customWidth="1"/>
    <col min="8454" max="8455" width="15.25" style="52" customWidth="1"/>
    <col min="8456" max="8456" width="20.125" style="52" bestFit="1" customWidth="1"/>
    <col min="8457" max="8457" width="27.875" style="52" bestFit="1" customWidth="1"/>
    <col min="8458" max="8458" width="17.25" style="52" bestFit="1" customWidth="1"/>
    <col min="8459" max="8459" width="16.5" style="52" customWidth="1"/>
    <col min="8460" max="8460" width="15.5" style="52" customWidth="1"/>
    <col min="8461" max="8461" width="17.625" style="52" bestFit="1" customWidth="1"/>
    <col min="8462" max="8462" width="19.125" style="52" customWidth="1"/>
    <col min="8463" max="8691" width="9" style="52"/>
    <col min="8692" max="8692" width="6.375" style="52" customWidth="1"/>
    <col min="8693" max="8694" width="0" style="52" hidden="1" customWidth="1"/>
    <col min="8695" max="8695" width="8.5" style="52" customWidth="1"/>
    <col min="8696" max="8696" width="6" style="52" customWidth="1"/>
    <col min="8697" max="8697" width="32.5" style="52" customWidth="1"/>
    <col min="8698" max="8698" width="48.5" style="52" customWidth="1"/>
    <col min="8699" max="8699" width="26.5" style="52" customWidth="1"/>
    <col min="8700" max="8700" width="10.75" style="52" customWidth="1"/>
    <col min="8701" max="8702" width="24.25" style="52" customWidth="1"/>
    <col min="8703" max="8703" width="21.625" style="52" customWidth="1"/>
    <col min="8704" max="8704" width="19.75" style="52" customWidth="1"/>
    <col min="8705" max="8705" width="11.625" style="52" customWidth="1"/>
    <col min="8706" max="8706" width="21.875" style="52" customWidth="1"/>
    <col min="8707" max="8707" width="21.625" style="52" customWidth="1"/>
    <col min="8708" max="8708" width="24.75" style="52" customWidth="1"/>
    <col min="8709" max="8709" width="21.125" style="52" bestFit="1" customWidth="1"/>
    <col min="8710" max="8711" width="15.25" style="52" customWidth="1"/>
    <col min="8712" max="8712" width="20.125" style="52" bestFit="1" customWidth="1"/>
    <col min="8713" max="8713" width="27.875" style="52" bestFit="1" customWidth="1"/>
    <col min="8714" max="8714" width="17.25" style="52" bestFit="1" customWidth="1"/>
    <col min="8715" max="8715" width="16.5" style="52" customWidth="1"/>
    <col min="8716" max="8716" width="15.5" style="52" customWidth="1"/>
    <col min="8717" max="8717" width="17.625" style="52" bestFit="1" customWidth="1"/>
    <col min="8718" max="8718" width="19.125" style="52" customWidth="1"/>
    <col min="8719" max="8947" width="9" style="52"/>
    <col min="8948" max="8948" width="6.375" style="52" customWidth="1"/>
    <col min="8949" max="8950" width="0" style="52" hidden="1" customWidth="1"/>
    <col min="8951" max="8951" width="8.5" style="52" customWidth="1"/>
    <col min="8952" max="8952" width="6" style="52" customWidth="1"/>
    <col min="8953" max="8953" width="32.5" style="52" customWidth="1"/>
    <col min="8954" max="8954" width="48.5" style="52" customWidth="1"/>
    <col min="8955" max="8955" width="26.5" style="52" customWidth="1"/>
    <col min="8956" max="8956" width="10.75" style="52" customWidth="1"/>
    <col min="8957" max="8958" width="24.25" style="52" customWidth="1"/>
    <col min="8959" max="8959" width="21.625" style="52" customWidth="1"/>
    <col min="8960" max="8960" width="19.75" style="52" customWidth="1"/>
    <col min="8961" max="8961" width="11.625" style="52" customWidth="1"/>
    <col min="8962" max="8962" width="21.875" style="52" customWidth="1"/>
    <col min="8963" max="8963" width="21.625" style="52" customWidth="1"/>
    <col min="8964" max="8964" width="24.75" style="52" customWidth="1"/>
    <col min="8965" max="8965" width="21.125" style="52" bestFit="1" customWidth="1"/>
    <col min="8966" max="8967" width="15.25" style="52" customWidth="1"/>
    <col min="8968" max="8968" width="20.125" style="52" bestFit="1" customWidth="1"/>
    <col min="8969" max="8969" width="27.875" style="52" bestFit="1" customWidth="1"/>
    <col min="8970" max="8970" width="17.25" style="52" bestFit="1" customWidth="1"/>
    <col min="8971" max="8971" width="16.5" style="52" customWidth="1"/>
    <col min="8972" max="8972" width="15.5" style="52" customWidth="1"/>
    <col min="8973" max="8973" width="17.625" style="52" bestFit="1" customWidth="1"/>
    <col min="8974" max="8974" width="19.125" style="52" customWidth="1"/>
    <col min="8975" max="9203" width="9" style="52"/>
    <col min="9204" max="9204" width="6.375" style="52" customWidth="1"/>
    <col min="9205" max="9206" width="0" style="52" hidden="1" customWidth="1"/>
    <col min="9207" max="9207" width="8.5" style="52" customWidth="1"/>
    <col min="9208" max="9208" width="6" style="52" customWidth="1"/>
    <col min="9209" max="9209" width="32.5" style="52" customWidth="1"/>
    <col min="9210" max="9210" width="48.5" style="52" customWidth="1"/>
    <col min="9211" max="9211" width="26.5" style="52" customWidth="1"/>
    <col min="9212" max="9212" width="10.75" style="52" customWidth="1"/>
    <col min="9213" max="9214" width="24.25" style="52" customWidth="1"/>
    <col min="9215" max="9215" width="21.625" style="52" customWidth="1"/>
    <col min="9216" max="9216" width="19.75" style="52" customWidth="1"/>
    <col min="9217" max="9217" width="11.625" style="52" customWidth="1"/>
    <col min="9218" max="9218" width="21.875" style="52" customWidth="1"/>
    <col min="9219" max="9219" width="21.625" style="52" customWidth="1"/>
    <col min="9220" max="9220" width="24.75" style="52" customWidth="1"/>
    <col min="9221" max="9221" width="21.125" style="52" bestFit="1" customWidth="1"/>
    <col min="9222" max="9223" width="15.25" style="52" customWidth="1"/>
    <col min="9224" max="9224" width="20.125" style="52" bestFit="1" customWidth="1"/>
    <col min="9225" max="9225" width="27.875" style="52" bestFit="1" customWidth="1"/>
    <col min="9226" max="9226" width="17.25" style="52" bestFit="1" customWidth="1"/>
    <col min="9227" max="9227" width="16.5" style="52" customWidth="1"/>
    <col min="9228" max="9228" width="15.5" style="52" customWidth="1"/>
    <col min="9229" max="9229" width="17.625" style="52" bestFit="1" customWidth="1"/>
    <col min="9230" max="9230" width="19.125" style="52" customWidth="1"/>
    <col min="9231" max="9459" width="9" style="52"/>
    <col min="9460" max="9460" width="6.375" style="52" customWidth="1"/>
    <col min="9461" max="9462" width="0" style="52" hidden="1" customWidth="1"/>
    <col min="9463" max="9463" width="8.5" style="52" customWidth="1"/>
    <col min="9464" max="9464" width="6" style="52" customWidth="1"/>
    <col min="9465" max="9465" width="32.5" style="52" customWidth="1"/>
    <col min="9466" max="9466" width="48.5" style="52" customWidth="1"/>
    <col min="9467" max="9467" width="26.5" style="52" customWidth="1"/>
    <col min="9468" max="9468" width="10.75" style="52" customWidth="1"/>
    <col min="9469" max="9470" width="24.25" style="52" customWidth="1"/>
    <col min="9471" max="9471" width="21.625" style="52" customWidth="1"/>
    <col min="9472" max="9472" width="19.75" style="52" customWidth="1"/>
    <col min="9473" max="9473" width="11.625" style="52" customWidth="1"/>
    <col min="9474" max="9474" width="21.875" style="52" customWidth="1"/>
    <col min="9475" max="9475" width="21.625" style="52" customWidth="1"/>
    <col min="9476" max="9476" width="24.75" style="52" customWidth="1"/>
    <col min="9477" max="9477" width="21.125" style="52" bestFit="1" customWidth="1"/>
    <col min="9478" max="9479" width="15.25" style="52" customWidth="1"/>
    <col min="9480" max="9480" width="20.125" style="52" bestFit="1" customWidth="1"/>
    <col min="9481" max="9481" width="27.875" style="52" bestFit="1" customWidth="1"/>
    <col min="9482" max="9482" width="17.25" style="52" bestFit="1" customWidth="1"/>
    <col min="9483" max="9483" width="16.5" style="52" customWidth="1"/>
    <col min="9484" max="9484" width="15.5" style="52" customWidth="1"/>
    <col min="9485" max="9485" width="17.625" style="52" bestFit="1" customWidth="1"/>
    <col min="9486" max="9486" width="19.125" style="52" customWidth="1"/>
    <col min="9487" max="9715" width="9" style="52"/>
    <col min="9716" max="9716" width="6.375" style="52" customWidth="1"/>
    <col min="9717" max="9718" width="0" style="52" hidden="1" customWidth="1"/>
    <col min="9719" max="9719" width="8.5" style="52" customWidth="1"/>
    <col min="9720" max="9720" width="6" style="52" customWidth="1"/>
    <col min="9721" max="9721" width="32.5" style="52" customWidth="1"/>
    <col min="9722" max="9722" width="48.5" style="52" customWidth="1"/>
    <col min="9723" max="9723" width="26.5" style="52" customWidth="1"/>
    <col min="9724" max="9724" width="10.75" style="52" customWidth="1"/>
    <col min="9725" max="9726" width="24.25" style="52" customWidth="1"/>
    <col min="9727" max="9727" width="21.625" style="52" customWidth="1"/>
    <col min="9728" max="9728" width="19.75" style="52" customWidth="1"/>
    <col min="9729" max="9729" width="11.625" style="52" customWidth="1"/>
    <col min="9730" max="9730" width="21.875" style="52" customWidth="1"/>
    <col min="9731" max="9731" width="21.625" style="52" customWidth="1"/>
    <col min="9732" max="9732" width="24.75" style="52" customWidth="1"/>
    <col min="9733" max="9733" width="21.125" style="52" bestFit="1" customWidth="1"/>
    <col min="9734" max="9735" width="15.25" style="52" customWidth="1"/>
    <col min="9736" max="9736" width="20.125" style="52" bestFit="1" customWidth="1"/>
    <col min="9737" max="9737" width="27.875" style="52" bestFit="1" customWidth="1"/>
    <col min="9738" max="9738" width="17.25" style="52" bestFit="1" customWidth="1"/>
    <col min="9739" max="9739" width="16.5" style="52" customWidth="1"/>
    <col min="9740" max="9740" width="15.5" style="52" customWidth="1"/>
    <col min="9741" max="9741" width="17.625" style="52" bestFit="1" customWidth="1"/>
    <col min="9742" max="9742" width="19.125" style="52" customWidth="1"/>
    <col min="9743" max="9971" width="9" style="52"/>
    <col min="9972" max="9972" width="6.375" style="52" customWidth="1"/>
    <col min="9973" max="9974" width="0" style="52" hidden="1" customWidth="1"/>
    <col min="9975" max="9975" width="8.5" style="52" customWidth="1"/>
    <col min="9976" max="9976" width="6" style="52" customWidth="1"/>
    <col min="9977" max="9977" width="32.5" style="52" customWidth="1"/>
    <col min="9978" max="9978" width="48.5" style="52" customWidth="1"/>
    <col min="9979" max="9979" width="26.5" style="52" customWidth="1"/>
    <col min="9980" max="9980" width="10.75" style="52" customWidth="1"/>
    <col min="9981" max="9982" width="24.25" style="52" customWidth="1"/>
    <col min="9983" max="9983" width="21.625" style="52" customWidth="1"/>
    <col min="9984" max="9984" width="19.75" style="52" customWidth="1"/>
    <col min="9985" max="9985" width="11.625" style="52" customWidth="1"/>
    <col min="9986" max="9986" width="21.875" style="52" customWidth="1"/>
    <col min="9987" max="9987" width="21.625" style="52" customWidth="1"/>
    <col min="9988" max="9988" width="24.75" style="52" customWidth="1"/>
    <col min="9989" max="9989" width="21.125" style="52" bestFit="1" customWidth="1"/>
    <col min="9990" max="9991" width="15.25" style="52" customWidth="1"/>
    <col min="9992" max="9992" width="20.125" style="52" bestFit="1" customWidth="1"/>
    <col min="9993" max="9993" width="27.875" style="52" bestFit="1" customWidth="1"/>
    <col min="9994" max="9994" width="17.25" style="52" bestFit="1" customWidth="1"/>
    <col min="9995" max="9995" width="16.5" style="52" customWidth="1"/>
    <col min="9996" max="9996" width="15.5" style="52" customWidth="1"/>
    <col min="9997" max="9997" width="17.625" style="52" bestFit="1" customWidth="1"/>
    <col min="9998" max="9998" width="19.125" style="52" customWidth="1"/>
    <col min="9999" max="10227" width="9" style="52"/>
    <col min="10228" max="10228" width="6.375" style="52" customWidth="1"/>
    <col min="10229" max="10230" width="0" style="52" hidden="1" customWidth="1"/>
    <col min="10231" max="10231" width="8.5" style="52" customWidth="1"/>
    <col min="10232" max="10232" width="6" style="52" customWidth="1"/>
    <col min="10233" max="10233" width="32.5" style="52" customWidth="1"/>
    <col min="10234" max="10234" width="48.5" style="52" customWidth="1"/>
    <col min="10235" max="10235" width="26.5" style="52" customWidth="1"/>
    <col min="10236" max="10236" width="10.75" style="52" customWidth="1"/>
    <col min="10237" max="10238" width="24.25" style="52" customWidth="1"/>
    <col min="10239" max="10239" width="21.625" style="52" customWidth="1"/>
    <col min="10240" max="10240" width="19.75" style="52" customWidth="1"/>
    <col min="10241" max="10241" width="11.625" style="52" customWidth="1"/>
    <col min="10242" max="10242" width="21.875" style="52" customWidth="1"/>
    <col min="10243" max="10243" width="21.625" style="52" customWidth="1"/>
    <col min="10244" max="10244" width="24.75" style="52" customWidth="1"/>
    <col min="10245" max="10245" width="21.125" style="52" bestFit="1" customWidth="1"/>
    <col min="10246" max="10247" width="15.25" style="52" customWidth="1"/>
    <col min="10248" max="10248" width="20.125" style="52" bestFit="1" customWidth="1"/>
    <col min="10249" max="10249" width="27.875" style="52" bestFit="1" customWidth="1"/>
    <col min="10250" max="10250" width="17.25" style="52" bestFit="1" customWidth="1"/>
    <col min="10251" max="10251" width="16.5" style="52" customWidth="1"/>
    <col min="10252" max="10252" width="15.5" style="52" customWidth="1"/>
    <col min="10253" max="10253" width="17.625" style="52" bestFit="1" customWidth="1"/>
    <col min="10254" max="10254" width="19.125" style="52" customWidth="1"/>
    <col min="10255" max="10483" width="9" style="52"/>
    <col min="10484" max="10484" width="6.375" style="52" customWidth="1"/>
    <col min="10485" max="10486" width="0" style="52" hidden="1" customWidth="1"/>
    <col min="10487" max="10487" width="8.5" style="52" customWidth="1"/>
    <col min="10488" max="10488" width="6" style="52" customWidth="1"/>
    <col min="10489" max="10489" width="32.5" style="52" customWidth="1"/>
    <col min="10490" max="10490" width="48.5" style="52" customWidth="1"/>
    <col min="10491" max="10491" width="26.5" style="52" customWidth="1"/>
    <col min="10492" max="10492" width="10.75" style="52" customWidth="1"/>
    <col min="10493" max="10494" width="24.25" style="52" customWidth="1"/>
    <col min="10495" max="10495" width="21.625" style="52" customWidth="1"/>
    <col min="10496" max="10496" width="19.75" style="52" customWidth="1"/>
    <col min="10497" max="10497" width="11.625" style="52" customWidth="1"/>
    <col min="10498" max="10498" width="21.875" style="52" customWidth="1"/>
    <col min="10499" max="10499" width="21.625" style="52" customWidth="1"/>
    <col min="10500" max="10500" width="24.75" style="52" customWidth="1"/>
    <col min="10501" max="10501" width="21.125" style="52" bestFit="1" customWidth="1"/>
    <col min="10502" max="10503" width="15.25" style="52" customWidth="1"/>
    <col min="10504" max="10504" width="20.125" style="52" bestFit="1" customWidth="1"/>
    <col min="10505" max="10505" width="27.875" style="52" bestFit="1" customWidth="1"/>
    <col min="10506" max="10506" width="17.25" style="52" bestFit="1" customWidth="1"/>
    <col min="10507" max="10507" width="16.5" style="52" customWidth="1"/>
    <col min="10508" max="10508" width="15.5" style="52" customWidth="1"/>
    <col min="10509" max="10509" width="17.625" style="52" bestFit="1" customWidth="1"/>
    <col min="10510" max="10510" width="19.125" style="52" customWidth="1"/>
    <col min="10511" max="10739" width="9" style="52"/>
    <col min="10740" max="10740" width="6.375" style="52" customWidth="1"/>
    <col min="10741" max="10742" width="0" style="52" hidden="1" customWidth="1"/>
    <col min="10743" max="10743" width="8.5" style="52" customWidth="1"/>
    <col min="10744" max="10744" width="6" style="52" customWidth="1"/>
    <col min="10745" max="10745" width="32.5" style="52" customWidth="1"/>
    <col min="10746" max="10746" width="48.5" style="52" customWidth="1"/>
    <col min="10747" max="10747" width="26.5" style="52" customWidth="1"/>
    <col min="10748" max="10748" width="10.75" style="52" customWidth="1"/>
    <col min="10749" max="10750" width="24.25" style="52" customWidth="1"/>
    <col min="10751" max="10751" width="21.625" style="52" customWidth="1"/>
    <col min="10752" max="10752" width="19.75" style="52" customWidth="1"/>
    <col min="10753" max="10753" width="11.625" style="52" customWidth="1"/>
    <col min="10754" max="10754" width="21.875" style="52" customWidth="1"/>
    <col min="10755" max="10755" width="21.625" style="52" customWidth="1"/>
    <col min="10756" max="10756" width="24.75" style="52" customWidth="1"/>
    <col min="10757" max="10757" width="21.125" style="52" bestFit="1" customWidth="1"/>
    <col min="10758" max="10759" width="15.25" style="52" customWidth="1"/>
    <col min="10760" max="10760" width="20.125" style="52" bestFit="1" customWidth="1"/>
    <col min="10761" max="10761" width="27.875" style="52" bestFit="1" customWidth="1"/>
    <col min="10762" max="10762" width="17.25" style="52" bestFit="1" customWidth="1"/>
    <col min="10763" max="10763" width="16.5" style="52" customWidth="1"/>
    <col min="10764" max="10764" width="15.5" style="52" customWidth="1"/>
    <col min="10765" max="10765" width="17.625" style="52" bestFit="1" customWidth="1"/>
    <col min="10766" max="10766" width="19.125" style="52" customWidth="1"/>
    <col min="10767" max="10995" width="9" style="52"/>
    <col min="10996" max="10996" width="6.375" style="52" customWidth="1"/>
    <col min="10997" max="10998" width="0" style="52" hidden="1" customWidth="1"/>
    <col min="10999" max="10999" width="8.5" style="52" customWidth="1"/>
    <col min="11000" max="11000" width="6" style="52" customWidth="1"/>
    <col min="11001" max="11001" width="32.5" style="52" customWidth="1"/>
    <col min="11002" max="11002" width="48.5" style="52" customWidth="1"/>
    <col min="11003" max="11003" width="26.5" style="52" customWidth="1"/>
    <col min="11004" max="11004" width="10.75" style="52" customWidth="1"/>
    <col min="11005" max="11006" width="24.25" style="52" customWidth="1"/>
    <col min="11007" max="11007" width="21.625" style="52" customWidth="1"/>
    <col min="11008" max="11008" width="19.75" style="52" customWidth="1"/>
    <col min="11009" max="11009" width="11.625" style="52" customWidth="1"/>
    <col min="11010" max="11010" width="21.875" style="52" customWidth="1"/>
    <col min="11011" max="11011" width="21.625" style="52" customWidth="1"/>
    <col min="11012" max="11012" width="24.75" style="52" customWidth="1"/>
    <col min="11013" max="11013" width="21.125" style="52" bestFit="1" customWidth="1"/>
    <col min="11014" max="11015" width="15.25" style="52" customWidth="1"/>
    <col min="11016" max="11016" width="20.125" style="52" bestFit="1" customWidth="1"/>
    <col min="11017" max="11017" width="27.875" style="52" bestFit="1" customWidth="1"/>
    <col min="11018" max="11018" width="17.25" style="52" bestFit="1" customWidth="1"/>
    <col min="11019" max="11019" width="16.5" style="52" customWidth="1"/>
    <col min="11020" max="11020" width="15.5" style="52" customWidth="1"/>
    <col min="11021" max="11021" width="17.625" style="52" bestFit="1" customWidth="1"/>
    <col min="11022" max="11022" width="19.125" style="52" customWidth="1"/>
    <col min="11023" max="11251" width="9" style="52"/>
    <col min="11252" max="11252" width="6.375" style="52" customWidth="1"/>
    <col min="11253" max="11254" width="0" style="52" hidden="1" customWidth="1"/>
    <col min="11255" max="11255" width="8.5" style="52" customWidth="1"/>
    <col min="11256" max="11256" width="6" style="52" customWidth="1"/>
    <col min="11257" max="11257" width="32.5" style="52" customWidth="1"/>
    <col min="11258" max="11258" width="48.5" style="52" customWidth="1"/>
    <col min="11259" max="11259" width="26.5" style="52" customWidth="1"/>
    <col min="11260" max="11260" width="10.75" style="52" customWidth="1"/>
    <col min="11261" max="11262" width="24.25" style="52" customWidth="1"/>
    <col min="11263" max="11263" width="21.625" style="52" customWidth="1"/>
    <col min="11264" max="11264" width="19.75" style="52" customWidth="1"/>
    <col min="11265" max="11265" width="11.625" style="52" customWidth="1"/>
    <col min="11266" max="11266" width="21.875" style="52" customWidth="1"/>
    <col min="11267" max="11267" width="21.625" style="52" customWidth="1"/>
    <col min="11268" max="11268" width="24.75" style="52" customWidth="1"/>
    <col min="11269" max="11269" width="21.125" style="52" bestFit="1" customWidth="1"/>
    <col min="11270" max="11271" width="15.25" style="52" customWidth="1"/>
    <col min="11272" max="11272" width="20.125" style="52" bestFit="1" customWidth="1"/>
    <col min="11273" max="11273" width="27.875" style="52" bestFit="1" customWidth="1"/>
    <col min="11274" max="11274" width="17.25" style="52" bestFit="1" customWidth="1"/>
    <col min="11275" max="11275" width="16.5" style="52" customWidth="1"/>
    <col min="11276" max="11276" width="15.5" style="52" customWidth="1"/>
    <col min="11277" max="11277" width="17.625" style="52" bestFit="1" customWidth="1"/>
    <col min="11278" max="11278" width="19.125" style="52" customWidth="1"/>
    <col min="11279" max="11507" width="9" style="52"/>
    <col min="11508" max="11508" width="6.375" style="52" customWidth="1"/>
    <col min="11509" max="11510" width="0" style="52" hidden="1" customWidth="1"/>
    <col min="11511" max="11511" width="8.5" style="52" customWidth="1"/>
    <col min="11512" max="11512" width="6" style="52" customWidth="1"/>
    <col min="11513" max="11513" width="32.5" style="52" customWidth="1"/>
    <col min="11514" max="11514" width="48.5" style="52" customWidth="1"/>
    <col min="11515" max="11515" width="26.5" style="52" customWidth="1"/>
    <col min="11516" max="11516" width="10.75" style="52" customWidth="1"/>
    <col min="11517" max="11518" width="24.25" style="52" customWidth="1"/>
    <col min="11519" max="11519" width="21.625" style="52" customWidth="1"/>
    <col min="11520" max="11520" width="19.75" style="52" customWidth="1"/>
    <col min="11521" max="11521" width="11.625" style="52" customWidth="1"/>
    <col min="11522" max="11522" width="21.875" style="52" customWidth="1"/>
    <col min="11523" max="11523" width="21.625" style="52" customWidth="1"/>
    <col min="11524" max="11524" width="24.75" style="52" customWidth="1"/>
    <col min="11525" max="11525" width="21.125" style="52" bestFit="1" customWidth="1"/>
    <col min="11526" max="11527" width="15.25" style="52" customWidth="1"/>
    <col min="11528" max="11528" width="20.125" style="52" bestFit="1" customWidth="1"/>
    <col min="11529" max="11529" width="27.875" style="52" bestFit="1" customWidth="1"/>
    <col min="11530" max="11530" width="17.25" style="52" bestFit="1" customWidth="1"/>
    <col min="11531" max="11531" width="16.5" style="52" customWidth="1"/>
    <col min="11532" max="11532" width="15.5" style="52" customWidth="1"/>
    <col min="11533" max="11533" width="17.625" style="52" bestFit="1" customWidth="1"/>
    <col min="11534" max="11534" width="19.125" style="52" customWidth="1"/>
    <col min="11535" max="11763" width="9" style="52"/>
    <col min="11764" max="11764" width="6.375" style="52" customWidth="1"/>
    <col min="11765" max="11766" width="0" style="52" hidden="1" customWidth="1"/>
    <col min="11767" max="11767" width="8.5" style="52" customWidth="1"/>
    <col min="11768" max="11768" width="6" style="52" customWidth="1"/>
    <col min="11769" max="11769" width="32.5" style="52" customWidth="1"/>
    <col min="11770" max="11770" width="48.5" style="52" customWidth="1"/>
    <col min="11771" max="11771" width="26.5" style="52" customWidth="1"/>
    <col min="11772" max="11772" width="10.75" style="52" customWidth="1"/>
    <col min="11773" max="11774" width="24.25" style="52" customWidth="1"/>
    <col min="11775" max="11775" width="21.625" style="52" customWidth="1"/>
    <col min="11776" max="11776" width="19.75" style="52" customWidth="1"/>
    <col min="11777" max="11777" width="11.625" style="52" customWidth="1"/>
    <col min="11778" max="11778" width="21.875" style="52" customWidth="1"/>
    <col min="11779" max="11779" width="21.625" style="52" customWidth="1"/>
    <col min="11780" max="11780" width="24.75" style="52" customWidth="1"/>
    <col min="11781" max="11781" width="21.125" style="52" bestFit="1" customWidth="1"/>
    <col min="11782" max="11783" width="15.25" style="52" customWidth="1"/>
    <col min="11784" max="11784" width="20.125" style="52" bestFit="1" customWidth="1"/>
    <col min="11785" max="11785" width="27.875" style="52" bestFit="1" customWidth="1"/>
    <col min="11786" max="11786" width="17.25" style="52" bestFit="1" customWidth="1"/>
    <col min="11787" max="11787" width="16.5" style="52" customWidth="1"/>
    <col min="11788" max="11788" width="15.5" style="52" customWidth="1"/>
    <col min="11789" max="11789" width="17.625" style="52" bestFit="1" customWidth="1"/>
    <col min="11790" max="11790" width="19.125" style="52" customWidth="1"/>
    <col min="11791" max="12019" width="9" style="52"/>
    <col min="12020" max="12020" width="6.375" style="52" customWidth="1"/>
    <col min="12021" max="12022" width="0" style="52" hidden="1" customWidth="1"/>
    <col min="12023" max="12023" width="8.5" style="52" customWidth="1"/>
    <col min="12024" max="12024" width="6" style="52" customWidth="1"/>
    <col min="12025" max="12025" width="32.5" style="52" customWidth="1"/>
    <col min="12026" max="12026" width="48.5" style="52" customWidth="1"/>
    <col min="12027" max="12027" width="26.5" style="52" customWidth="1"/>
    <col min="12028" max="12028" width="10.75" style="52" customWidth="1"/>
    <col min="12029" max="12030" width="24.25" style="52" customWidth="1"/>
    <col min="12031" max="12031" width="21.625" style="52" customWidth="1"/>
    <col min="12032" max="12032" width="19.75" style="52" customWidth="1"/>
    <col min="12033" max="12033" width="11.625" style="52" customWidth="1"/>
    <col min="12034" max="12034" width="21.875" style="52" customWidth="1"/>
    <col min="12035" max="12035" width="21.625" style="52" customWidth="1"/>
    <col min="12036" max="12036" width="24.75" style="52" customWidth="1"/>
    <col min="12037" max="12037" width="21.125" style="52" bestFit="1" customWidth="1"/>
    <col min="12038" max="12039" width="15.25" style="52" customWidth="1"/>
    <col min="12040" max="12040" width="20.125" style="52" bestFit="1" customWidth="1"/>
    <col min="12041" max="12041" width="27.875" style="52" bestFit="1" customWidth="1"/>
    <col min="12042" max="12042" width="17.25" style="52" bestFit="1" customWidth="1"/>
    <col min="12043" max="12043" width="16.5" style="52" customWidth="1"/>
    <col min="12044" max="12044" width="15.5" style="52" customWidth="1"/>
    <col min="12045" max="12045" width="17.625" style="52" bestFit="1" customWidth="1"/>
    <col min="12046" max="12046" width="19.125" style="52" customWidth="1"/>
    <col min="12047" max="12275" width="9" style="52"/>
    <col min="12276" max="12276" width="6.375" style="52" customWidth="1"/>
    <col min="12277" max="12278" width="0" style="52" hidden="1" customWidth="1"/>
    <col min="12279" max="12279" width="8.5" style="52" customWidth="1"/>
    <col min="12280" max="12280" width="6" style="52" customWidth="1"/>
    <col min="12281" max="12281" width="32.5" style="52" customWidth="1"/>
    <col min="12282" max="12282" width="48.5" style="52" customWidth="1"/>
    <col min="12283" max="12283" width="26.5" style="52" customWidth="1"/>
    <col min="12284" max="12284" width="10.75" style="52" customWidth="1"/>
    <col min="12285" max="12286" width="24.25" style="52" customWidth="1"/>
    <col min="12287" max="12287" width="21.625" style="52" customWidth="1"/>
    <col min="12288" max="12288" width="19.75" style="52" customWidth="1"/>
    <col min="12289" max="12289" width="11.625" style="52" customWidth="1"/>
    <col min="12290" max="12290" width="21.875" style="52" customWidth="1"/>
    <col min="12291" max="12291" width="21.625" style="52" customWidth="1"/>
    <col min="12292" max="12292" width="24.75" style="52" customWidth="1"/>
    <col min="12293" max="12293" width="21.125" style="52" bestFit="1" customWidth="1"/>
    <col min="12294" max="12295" width="15.25" style="52" customWidth="1"/>
    <col min="12296" max="12296" width="20.125" style="52" bestFit="1" customWidth="1"/>
    <col min="12297" max="12297" width="27.875" style="52" bestFit="1" customWidth="1"/>
    <col min="12298" max="12298" width="17.25" style="52" bestFit="1" customWidth="1"/>
    <col min="12299" max="12299" width="16.5" style="52" customWidth="1"/>
    <col min="12300" max="12300" width="15.5" style="52" customWidth="1"/>
    <col min="12301" max="12301" width="17.625" style="52" bestFit="1" customWidth="1"/>
    <col min="12302" max="12302" width="19.125" style="52" customWidth="1"/>
    <col min="12303" max="12531" width="9" style="52"/>
    <col min="12532" max="12532" width="6.375" style="52" customWidth="1"/>
    <col min="12533" max="12534" width="0" style="52" hidden="1" customWidth="1"/>
    <col min="12535" max="12535" width="8.5" style="52" customWidth="1"/>
    <col min="12536" max="12536" width="6" style="52" customWidth="1"/>
    <col min="12537" max="12537" width="32.5" style="52" customWidth="1"/>
    <col min="12538" max="12538" width="48.5" style="52" customWidth="1"/>
    <col min="12539" max="12539" width="26.5" style="52" customWidth="1"/>
    <col min="12540" max="12540" width="10.75" style="52" customWidth="1"/>
    <col min="12541" max="12542" width="24.25" style="52" customWidth="1"/>
    <col min="12543" max="12543" width="21.625" style="52" customWidth="1"/>
    <col min="12544" max="12544" width="19.75" style="52" customWidth="1"/>
    <col min="12545" max="12545" width="11.625" style="52" customWidth="1"/>
    <col min="12546" max="12546" width="21.875" style="52" customWidth="1"/>
    <col min="12547" max="12547" width="21.625" style="52" customWidth="1"/>
    <col min="12548" max="12548" width="24.75" style="52" customWidth="1"/>
    <col min="12549" max="12549" width="21.125" style="52" bestFit="1" customWidth="1"/>
    <col min="12550" max="12551" width="15.25" style="52" customWidth="1"/>
    <col min="12552" max="12552" width="20.125" style="52" bestFit="1" customWidth="1"/>
    <col min="12553" max="12553" width="27.875" style="52" bestFit="1" customWidth="1"/>
    <col min="12554" max="12554" width="17.25" style="52" bestFit="1" customWidth="1"/>
    <col min="12555" max="12555" width="16.5" style="52" customWidth="1"/>
    <col min="12556" max="12556" width="15.5" style="52" customWidth="1"/>
    <col min="12557" max="12557" width="17.625" style="52" bestFit="1" customWidth="1"/>
    <col min="12558" max="12558" width="19.125" style="52" customWidth="1"/>
    <col min="12559" max="12787" width="9" style="52"/>
    <col min="12788" max="12788" width="6.375" style="52" customWidth="1"/>
    <col min="12789" max="12790" width="0" style="52" hidden="1" customWidth="1"/>
    <col min="12791" max="12791" width="8.5" style="52" customWidth="1"/>
    <col min="12792" max="12792" width="6" style="52" customWidth="1"/>
    <col min="12793" max="12793" width="32.5" style="52" customWidth="1"/>
    <col min="12794" max="12794" width="48.5" style="52" customWidth="1"/>
    <col min="12795" max="12795" width="26.5" style="52" customWidth="1"/>
    <col min="12796" max="12796" width="10.75" style="52" customWidth="1"/>
    <col min="12797" max="12798" width="24.25" style="52" customWidth="1"/>
    <col min="12799" max="12799" width="21.625" style="52" customWidth="1"/>
    <col min="12800" max="12800" width="19.75" style="52" customWidth="1"/>
    <col min="12801" max="12801" width="11.625" style="52" customWidth="1"/>
    <col min="12802" max="12802" width="21.875" style="52" customWidth="1"/>
    <col min="12803" max="12803" width="21.625" style="52" customWidth="1"/>
    <col min="12804" max="12804" width="24.75" style="52" customWidth="1"/>
    <col min="12805" max="12805" width="21.125" style="52" bestFit="1" customWidth="1"/>
    <col min="12806" max="12807" width="15.25" style="52" customWidth="1"/>
    <col min="12808" max="12808" width="20.125" style="52" bestFit="1" customWidth="1"/>
    <col min="12809" max="12809" width="27.875" style="52" bestFit="1" customWidth="1"/>
    <col min="12810" max="12810" width="17.25" style="52" bestFit="1" customWidth="1"/>
    <col min="12811" max="12811" width="16.5" style="52" customWidth="1"/>
    <col min="12812" max="12812" width="15.5" style="52" customWidth="1"/>
    <col min="12813" max="12813" width="17.625" style="52" bestFit="1" customWidth="1"/>
    <col min="12814" max="12814" width="19.125" style="52" customWidth="1"/>
    <col min="12815" max="13043" width="9" style="52"/>
    <col min="13044" max="13044" width="6.375" style="52" customWidth="1"/>
    <col min="13045" max="13046" width="0" style="52" hidden="1" customWidth="1"/>
    <col min="13047" max="13047" width="8.5" style="52" customWidth="1"/>
    <col min="13048" max="13048" width="6" style="52" customWidth="1"/>
    <col min="13049" max="13049" width="32.5" style="52" customWidth="1"/>
    <col min="13050" max="13050" width="48.5" style="52" customWidth="1"/>
    <col min="13051" max="13051" width="26.5" style="52" customWidth="1"/>
    <col min="13052" max="13052" width="10.75" style="52" customWidth="1"/>
    <col min="13053" max="13054" width="24.25" style="52" customWidth="1"/>
    <col min="13055" max="13055" width="21.625" style="52" customWidth="1"/>
    <col min="13056" max="13056" width="19.75" style="52" customWidth="1"/>
    <col min="13057" max="13057" width="11.625" style="52" customWidth="1"/>
    <col min="13058" max="13058" width="21.875" style="52" customWidth="1"/>
    <col min="13059" max="13059" width="21.625" style="52" customWidth="1"/>
    <col min="13060" max="13060" width="24.75" style="52" customWidth="1"/>
    <col min="13061" max="13061" width="21.125" style="52" bestFit="1" customWidth="1"/>
    <col min="13062" max="13063" width="15.25" style="52" customWidth="1"/>
    <col min="13064" max="13064" width="20.125" style="52" bestFit="1" customWidth="1"/>
    <col min="13065" max="13065" width="27.875" style="52" bestFit="1" customWidth="1"/>
    <col min="13066" max="13066" width="17.25" style="52" bestFit="1" customWidth="1"/>
    <col min="13067" max="13067" width="16.5" style="52" customWidth="1"/>
    <col min="13068" max="13068" width="15.5" style="52" customWidth="1"/>
    <col min="13069" max="13069" width="17.625" style="52" bestFit="1" customWidth="1"/>
    <col min="13070" max="13070" width="19.125" style="52" customWidth="1"/>
    <col min="13071" max="13299" width="9" style="52"/>
    <col min="13300" max="13300" width="6.375" style="52" customWidth="1"/>
    <col min="13301" max="13302" width="0" style="52" hidden="1" customWidth="1"/>
    <col min="13303" max="13303" width="8.5" style="52" customWidth="1"/>
    <col min="13304" max="13304" width="6" style="52" customWidth="1"/>
    <col min="13305" max="13305" width="32.5" style="52" customWidth="1"/>
    <col min="13306" max="13306" width="48.5" style="52" customWidth="1"/>
    <col min="13307" max="13307" width="26.5" style="52" customWidth="1"/>
    <col min="13308" max="13308" width="10.75" style="52" customWidth="1"/>
    <col min="13309" max="13310" width="24.25" style="52" customWidth="1"/>
    <col min="13311" max="13311" width="21.625" style="52" customWidth="1"/>
    <col min="13312" max="13312" width="19.75" style="52" customWidth="1"/>
    <col min="13313" max="13313" width="11.625" style="52" customWidth="1"/>
    <col min="13314" max="13314" width="21.875" style="52" customWidth="1"/>
    <col min="13315" max="13315" width="21.625" style="52" customWidth="1"/>
    <col min="13316" max="13316" width="24.75" style="52" customWidth="1"/>
    <col min="13317" max="13317" width="21.125" style="52" bestFit="1" customWidth="1"/>
    <col min="13318" max="13319" width="15.25" style="52" customWidth="1"/>
    <col min="13320" max="13320" width="20.125" style="52" bestFit="1" customWidth="1"/>
    <col min="13321" max="13321" width="27.875" style="52" bestFit="1" customWidth="1"/>
    <col min="13322" max="13322" width="17.25" style="52" bestFit="1" customWidth="1"/>
    <col min="13323" max="13323" width="16.5" style="52" customWidth="1"/>
    <col min="13324" max="13324" width="15.5" style="52" customWidth="1"/>
    <col min="13325" max="13325" width="17.625" style="52" bestFit="1" customWidth="1"/>
    <col min="13326" max="13326" width="19.125" style="52" customWidth="1"/>
    <col min="13327" max="13555" width="9" style="52"/>
    <col min="13556" max="13556" width="6.375" style="52" customWidth="1"/>
    <col min="13557" max="13558" width="0" style="52" hidden="1" customWidth="1"/>
    <col min="13559" max="13559" width="8.5" style="52" customWidth="1"/>
    <col min="13560" max="13560" width="6" style="52" customWidth="1"/>
    <col min="13561" max="13561" width="32.5" style="52" customWidth="1"/>
    <col min="13562" max="13562" width="48.5" style="52" customWidth="1"/>
    <col min="13563" max="13563" width="26.5" style="52" customWidth="1"/>
    <col min="13564" max="13564" width="10.75" style="52" customWidth="1"/>
    <col min="13565" max="13566" width="24.25" style="52" customWidth="1"/>
    <col min="13567" max="13567" width="21.625" style="52" customWidth="1"/>
    <col min="13568" max="13568" width="19.75" style="52" customWidth="1"/>
    <col min="13569" max="13569" width="11.625" style="52" customWidth="1"/>
    <col min="13570" max="13570" width="21.875" style="52" customWidth="1"/>
    <col min="13571" max="13571" width="21.625" style="52" customWidth="1"/>
    <col min="13572" max="13572" width="24.75" style="52" customWidth="1"/>
    <col min="13573" max="13573" width="21.125" style="52" bestFit="1" customWidth="1"/>
    <col min="13574" max="13575" width="15.25" style="52" customWidth="1"/>
    <col min="13576" max="13576" width="20.125" style="52" bestFit="1" customWidth="1"/>
    <col min="13577" max="13577" width="27.875" style="52" bestFit="1" customWidth="1"/>
    <col min="13578" max="13578" width="17.25" style="52" bestFit="1" customWidth="1"/>
    <col min="13579" max="13579" width="16.5" style="52" customWidth="1"/>
    <col min="13580" max="13580" width="15.5" style="52" customWidth="1"/>
    <col min="13581" max="13581" width="17.625" style="52" bestFit="1" customWidth="1"/>
    <col min="13582" max="13582" width="19.125" style="52" customWidth="1"/>
    <col min="13583" max="13811" width="9" style="52"/>
    <col min="13812" max="13812" width="6.375" style="52" customWidth="1"/>
    <col min="13813" max="13814" width="0" style="52" hidden="1" customWidth="1"/>
    <col min="13815" max="13815" width="8.5" style="52" customWidth="1"/>
    <col min="13816" max="13816" width="6" style="52" customWidth="1"/>
    <col min="13817" max="13817" width="32.5" style="52" customWidth="1"/>
    <col min="13818" max="13818" width="48.5" style="52" customWidth="1"/>
    <col min="13819" max="13819" width="26.5" style="52" customWidth="1"/>
    <col min="13820" max="13820" width="10.75" style="52" customWidth="1"/>
    <col min="13821" max="13822" width="24.25" style="52" customWidth="1"/>
    <col min="13823" max="13823" width="21.625" style="52" customWidth="1"/>
    <col min="13824" max="13824" width="19.75" style="52" customWidth="1"/>
    <col min="13825" max="13825" width="11.625" style="52" customWidth="1"/>
    <col min="13826" max="13826" width="21.875" style="52" customWidth="1"/>
    <col min="13827" max="13827" width="21.625" style="52" customWidth="1"/>
    <col min="13828" max="13828" width="24.75" style="52" customWidth="1"/>
    <col min="13829" max="13829" width="21.125" style="52" bestFit="1" customWidth="1"/>
    <col min="13830" max="13831" width="15.25" style="52" customWidth="1"/>
    <col min="13832" max="13832" width="20.125" style="52" bestFit="1" customWidth="1"/>
    <col min="13833" max="13833" width="27.875" style="52" bestFit="1" customWidth="1"/>
    <col min="13834" max="13834" width="17.25" style="52" bestFit="1" customWidth="1"/>
    <col min="13835" max="13835" width="16.5" style="52" customWidth="1"/>
    <col min="13836" max="13836" width="15.5" style="52" customWidth="1"/>
    <col min="13837" max="13837" width="17.625" style="52" bestFit="1" customWidth="1"/>
    <col min="13838" max="13838" width="19.125" style="52" customWidth="1"/>
    <col min="13839" max="14067" width="9" style="52"/>
    <col min="14068" max="14068" width="6.375" style="52" customWidth="1"/>
    <col min="14069" max="14070" width="0" style="52" hidden="1" customWidth="1"/>
    <col min="14071" max="14071" width="8.5" style="52" customWidth="1"/>
    <col min="14072" max="14072" width="6" style="52" customWidth="1"/>
    <col min="14073" max="14073" width="32.5" style="52" customWidth="1"/>
    <col min="14074" max="14074" width="48.5" style="52" customWidth="1"/>
    <col min="14075" max="14075" width="26.5" style="52" customWidth="1"/>
    <col min="14076" max="14076" width="10.75" style="52" customWidth="1"/>
    <col min="14077" max="14078" width="24.25" style="52" customWidth="1"/>
    <col min="14079" max="14079" width="21.625" style="52" customWidth="1"/>
    <col min="14080" max="14080" width="19.75" style="52" customWidth="1"/>
    <col min="14081" max="14081" width="11.625" style="52" customWidth="1"/>
    <col min="14082" max="14082" width="21.875" style="52" customWidth="1"/>
    <col min="14083" max="14083" width="21.625" style="52" customWidth="1"/>
    <col min="14084" max="14084" width="24.75" style="52" customWidth="1"/>
    <col min="14085" max="14085" width="21.125" style="52" bestFit="1" customWidth="1"/>
    <col min="14086" max="14087" width="15.25" style="52" customWidth="1"/>
    <col min="14088" max="14088" width="20.125" style="52" bestFit="1" customWidth="1"/>
    <col min="14089" max="14089" width="27.875" style="52" bestFit="1" customWidth="1"/>
    <col min="14090" max="14090" width="17.25" style="52" bestFit="1" customWidth="1"/>
    <col min="14091" max="14091" width="16.5" style="52" customWidth="1"/>
    <col min="14092" max="14092" width="15.5" style="52" customWidth="1"/>
    <col min="14093" max="14093" width="17.625" style="52" bestFit="1" customWidth="1"/>
    <col min="14094" max="14094" width="19.125" style="52" customWidth="1"/>
    <col min="14095" max="14323" width="9" style="52"/>
    <col min="14324" max="14324" width="6.375" style="52" customWidth="1"/>
    <col min="14325" max="14326" width="0" style="52" hidden="1" customWidth="1"/>
    <col min="14327" max="14327" width="8.5" style="52" customWidth="1"/>
    <col min="14328" max="14328" width="6" style="52" customWidth="1"/>
    <col min="14329" max="14329" width="32.5" style="52" customWidth="1"/>
    <col min="14330" max="14330" width="48.5" style="52" customWidth="1"/>
    <col min="14331" max="14331" width="26.5" style="52" customWidth="1"/>
    <col min="14332" max="14332" width="10.75" style="52" customWidth="1"/>
    <col min="14333" max="14334" width="24.25" style="52" customWidth="1"/>
    <col min="14335" max="14335" width="21.625" style="52" customWidth="1"/>
    <col min="14336" max="14336" width="19.75" style="52" customWidth="1"/>
    <col min="14337" max="14337" width="11.625" style="52" customWidth="1"/>
    <col min="14338" max="14338" width="21.875" style="52" customWidth="1"/>
    <col min="14339" max="14339" width="21.625" style="52" customWidth="1"/>
    <col min="14340" max="14340" width="24.75" style="52" customWidth="1"/>
    <col min="14341" max="14341" width="21.125" style="52" bestFit="1" customWidth="1"/>
    <col min="14342" max="14343" width="15.25" style="52" customWidth="1"/>
    <col min="14344" max="14344" width="20.125" style="52" bestFit="1" customWidth="1"/>
    <col min="14345" max="14345" width="27.875" style="52" bestFit="1" customWidth="1"/>
    <col min="14346" max="14346" width="17.25" style="52" bestFit="1" customWidth="1"/>
    <col min="14347" max="14347" width="16.5" style="52" customWidth="1"/>
    <col min="14348" max="14348" width="15.5" style="52" customWidth="1"/>
    <col min="14349" max="14349" width="17.625" style="52" bestFit="1" customWidth="1"/>
    <col min="14350" max="14350" width="19.125" style="52" customWidth="1"/>
    <col min="14351" max="14579" width="9" style="52"/>
    <col min="14580" max="14580" width="6.375" style="52" customWidth="1"/>
    <col min="14581" max="14582" width="0" style="52" hidden="1" customWidth="1"/>
    <col min="14583" max="14583" width="8.5" style="52" customWidth="1"/>
    <col min="14584" max="14584" width="6" style="52" customWidth="1"/>
    <col min="14585" max="14585" width="32.5" style="52" customWidth="1"/>
    <col min="14586" max="14586" width="48.5" style="52" customWidth="1"/>
    <col min="14587" max="14587" width="26.5" style="52" customWidth="1"/>
    <col min="14588" max="14588" width="10.75" style="52" customWidth="1"/>
    <col min="14589" max="14590" width="24.25" style="52" customWidth="1"/>
    <col min="14591" max="14591" width="21.625" style="52" customWidth="1"/>
    <col min="14592" max="14592" width="19.75" style="52" customWidth="1"/>
    <col min="14593" max="14593" width="11.625" style="52" customWidth="1"/>
    <col min="14594" max="14594" width="21.875" style="52" customWidth="1"/>
    <col min="14595" max="14595" width="21.625" style="52" customWidth="1"/>
    <col min="14596" max="14596" width="24.75" style="52" customWidth="1"/>
    <col min="14597" max="14597" width="21.125" style="52" bestFit="1" customWidth="1"/>
    <col min="14598" max="14599" width="15.25" style="52" customWidth="1"/>
    <col min="14600" max="14600" width="20.125" style="52" bestFit="1" customWidth="1"/>
    <col min="14601" max="14601" width="27.875" style="52" bestFit="1" customWidth="1"/>
    <col min="14602" max="14602" width="17.25" style="52" bestFit="1" customWidth="1"/>
    <col min="14603" max="14603" width="16.5" style="52" customWidth="1"/>
    <col min="14604" max="14604" width="15.5" style="52" customWidth="1"/>
    <col min="14605" max="14605" width="17.625" style="52" bestFit="1" customWidth="1"/>
    <col min="14606" max="14606" width="19.125" style="52" customWidth="1"/>
    <col min="14607" max="14835" width="9" style="52"/>
    <col min="14836" max="14836" width="6.375" style="52" customWidth="1"/>
    <col min="14837" max="14838" width="0" style="52" hidden="1" customWidth="1"/>
    <col min="14839" max="14839" width="8.5" style="52" customWidth="1"/>
    <col min="14840" max="14840" width="6" style="52" customWidth="1"/>
    <col min="14841" max="14841" width="32.5" style="52" customWidth="1"/>
    <col min="14842" max="14842" width="48.5" style="52" customWidth="1"/>
    <col min="14843" max="14843" width="26.5" style="52" customWidth="1"/>
    <col min="14844" max="14844" width="10.75" style="52" customWidth="1"/>
    <col min="14845" max="14846" width="24.25" style="52" customWidth="1"/>
    <col min="14847" max="14847" width="21.625" style="52" customWidth="1"/>
    <col min="14848" max="14848" width="19.75" style="52" customWidth="1"/>
    <col min="14849" max="14849" width="11.625" style="52" customWidth="1"/>
    <col min="14850" max="14850" width="21.875" style="52" customWidth="1"/>
    <col min="14851" max="14851" width="21.625" style="52" customWidth="1"/>
    <col min="14852" max="14852" width="24.75" style="52" customWidth="1"/>
    <col min="14853" max="14853" width="21.125" style="52" bestFit="1" customWidth="1"/>
    <col min="14854" max="14855" width="15.25" style="52" customWidth="1"/>
    <col min="14856" max="14856" width="20.125" style="52" bestFit="1" customWidth="1"/>
    <col min="14857" max="14857" width="27.875" style="52" bestFit="1" customWidth="1"/>
    <col min="14858" max="14858" width="17.25" style="52" bestFit="1" customWidth="1"/>
    <col min="14859" max="14859" width="16.5" style="52" customWidth="1"/>
    <col min="14860" max="14860" width="15.5" style="52" customWidth="1"/>
    <col min="14861" max="14861" width="17.625" style="52" bestFit="1" customWidth="1"/>
    <col min="14862" max="14862" width="19.125" style="52" customWidth="1"/>
    <col min="14863" max="15091" width="9" style="52"/>
    <col min="15092" max="15092" width="6.375" style="52" customWidth="1"/>
    <col min="15093" max="15094" width="0" style="52" hidden="1" customWidth="1"/>
    <col min="15095" max="15095" width="8.5" style="52" customWidth="1"/>
    <col min="15096" max="15096" width="6" style="52" customWidth="1"/>
    <col min="15097" max="15097" width="32.5" style="52" customWidth="1"/>
    <col min="15098" max="15098" width="48.5" style="52" customWidth="1"/>
    <col min="15099" max="15099" width="26.5" style="52" customWidth="1"/>
    <col min="15100" max="15100" width="10.75" style="52" customWidth="1"/>
    <col min="15101" max="15102" width="24.25" style="52" customWidth="1"/>
    <col min="15103" max="15103" width="21.625" style="52" customWidth="1"/>
    <col min="15104" max="15104" width="19.75" style="52" customWidth="1"/>
    <col min="15105" max="15105" width="11.625" style="52" customWidth="1"/>
    <col min="15106" max="15106" width="21.875" style="52" customWidth="1"/>
    <col min="15107" max="15107" width="21.625" style="52" customWidth="1"/>
    <col min="15108" max="15108" width="24.75" style="52" customWidth="1"/>
    <col min="15109" max="15109" width="21.125" style="52" bestFit="1" customWidth="1"/>
    <col min="15110" max="15111" width="15.25" style="52" customWidth="1"/>
    <col min="15112" max="15112" width="20.125" style="52" bestFit="1" customWidth="1"/>
    <col min="15113" max="15113" width="27.875" style="52" bestFit="1" customWidth="1"/>
    <col min="15114" max="15114" width="17.25" style="52" bestFit="1" customWidth="1"/>
    <col min="15115" max="15115" width="16.5" style="52" customWidth="1"/>
    <col min="15116" max="15116" width="15.5" style="52" customWidth="1"/>
    <col min="15117" max="15117" width="17.625" style="52" bestFit="1" customWidth="1"/>
    <col min="15118" max="15118" width="19.125" style="52" customWidth="1"/>
    <col min="15119" max="15347" width="9" style="52"/>
    <col min="15348" max="15348" width="6.375" style="52" customWidth="1"/>
    <col min="15349" max="15350" width="0" style="52" hidden="1" customWidth="1"/>
    <col min="15351" max="15351" width="8.5" style="52" customWidth="1"/>
    <col min="15352" max="15352" width="6" style="52" customWidth="1"/>
    <col min="15353" max="15353" width="32.5" style="52" customWidth="1"/>
    <col min="15354" max="15354" width="48.5" style="52" customWidth="1"/>
    <col min="15355" max="15355" width="26.5" style="52" customWidth="1"/>
    <col min="15356" max="15356" width="10.75" style="52" customWidth="1"/>
    <col min="15357" max="15358" width="24.25" style="52" customWidth="1"/>
    <col min="15359" max="15359" width="21.625" style="52" customWidth="1"/>
    <col min="15360" max="15360" width="19.75" style="52" customWidth="1"/>
    <col min="15361" max="15361" width="11.625" style="52" customWidth="1"/>
    <col min="15362" max="15362" width="21.875" style="52" customWidth="1"/>
    <col min="15363" max="15363" width="21.625" style="52" customWidth="1"/>
    <col min="15364" max="15364" width="24.75" style="52" customWidth="1"/>
    <col min="15365" max="15365" width="21.125" style="52" bestFit="1" customWidth="1"/>
    <col min="15366" max="15367" width="15.25" style="52" customWidth="1"/>
    <col min="15368" max="15368" width="20.125" style="52" bestFit="1" customWidth="1"/>
    <col min="15369" max="15369" width="27.875" style="52" bestFit="1" customWidth="1"/>
    <col min="15370" max="15370" width="17.25" style="52" bestFit="1" customWidth="1"/>
    <col min="15371" max="15371" width="16.5" style="52" customWidth="1"/>
    <col min="15372" max="15372" width="15.5" style="52" customWidth="1"/>
    <col min="15373" max="15373" width="17.625" style="52" bestFit="1" customWidth="1"/>
    <col min="15374" max="15374" width="19.125" style="52" customWidth="1"/>
    <col min="15375" max="15603" width="9" style="52"/>
    <col min="15604" max="15604" width="6.375" style="52" customWidth="1"/>
    <col min="15605" max="15606" width="0" style="52" hidden="1" customWidth="1"/>
    <col min="15607" max="15607" width="8.5" style="52" customWidth="1"/>
    <col min="15608" max="15608" width="6" style="52" customWidth="1"/>
    <col min="15609" max="15609" width="32.5" style="52" customWidth="1"/>
    <col min="15610" max="15610" width="48.5" style="52" customWidth="1"/>
    <col min="15611" max="15611" width="26.5" style="52" customWidth="1"/>
    <col min="15612" max="15612" width="10.75" style="52" customWidth="1"/>
    <col min="15613" max="15614" width="24.25" style="52" customWidth="1"/>
    <col min="15615" max="15615" width="21.625" style="52" customWidth="1"/>
    <col min="15616" max="15616" width="19.75" style="52" customWidth="1"/>
    <col min="15617" max="15617" width="11.625" style="52" customWidth="1"/>
    <col min="15618" max="15618" width="21.875" style="52" customWidth="1"/>
    <col min="15619" max="15619" width="21.625" style="52" customWidth="1"/>
    <col min="15620" max="15620" width="24.75" style="52" customWidth="1"/>
    <col min="15621" max="15621" width="21.125" style="52" bestFit="1" customWidth="1"/>
    <col min="15622" max="15623" width="15.25" style="52" customWidth="1"/>
    <col min="15624" max="15624" width="20.125" style="52" bestFit="1" customWidth="1"/>
    <col min="15625" max="15625" width="27.875" style="52" bestFit="1" customWidth="1"/>
    <col min="15626" max="15626" width="17.25" style="52" bestFit="1" customWidth="1"/>
    <col min="15627" max="15627" width="16.5" style="52" customWidth="1"/>
    <col min="15628" max="15628" width="15.5" style="52" customWidth="1"/>
    <col min="15629" max="15629" width="17.625" style="52" bestFit="1" customWidth="1"/>
    <col min="15630" max="15630" width="19.125" style="52" customWidth="1"/>
    <col min="15631" max="15859" width="9" style="52"/>
    <col min="15860" max="15860" width="6.375" style="52" customWidth="1"/>
    <col min="15861" max="15862" width="0" style="52" hidden="1" customWidth="1"/>
    <col min="15863" max="15863" width="8.5" style="52" customWidth="1"/>
    <col min="15864" max="15864" width="6" style="52" customWidth="1"/>
    <col min="15865" max="15865" width="32.5" style="52" customWidth="1"/>
    <col min="15866" max="15866" width="48.5" style="52" customWidth="1"/>
    <col min="15867" max="15867" width="26.5" style="52" customWidth="1"/>
    <col min="15868" max="15868" width="10.75" style="52" customWidth="1"/>
    <col min="15869" max="15870" width="24.25" style="52" customWidth="1"/>
    <col min="15871" max="15871" width="21.625" style="52" customWidth="1"/>
    <col min="15872" max="15872" width="19.75" style="52" customWidth="1"/>
    <col min="15873" max="15873" width="11.625" style="52" customWidth="1"/>
    <col min="15874" max="15874" width="21.875" style="52" customWidth="1"/>
    <col min="15875" max="15875" width="21.625" style="52" customWidth="1"/>
    <col min="15876" max="15876" width="24.75" style="52" customWidth="1"/>
    <col min="15877" max="15877" width="21.125" style="52" bestFit="1" customWidth="1"/>
    <col min="15878" max="15879" width="15.25" style="52" customWidth="1"/>
    <col min="15880" max="15880" width="20.125" style="52" bestFit="1" customWidth="1"/>
    <col min="15881" max="15881" width="27.875" style="52" bestFit="1" customWidth="1"/>
    <col min="15882" max="15882" width="17.25" style="52" bestFit="1" customWidth="1"/>
    <col min="15883" max="15883" width="16.5" style="52" customWidth="1"/>
    <col min="15884" max="15884" width="15.5" style="52" customWidth="1"/>
    <col min="15885" max="15885" width="17.625" style="52" bestFit="1" customWidth="1"/>
    <col min="15886" max="15886" width="19.125" style="52" customWidth="1"/>
    <col min="15887" max="16115" width="9" style="52"/>
    <col min="16116" max="16116" width="6.375" style="52" customWidth="1"/>
    <col min="16117" max="16118" width="0" style="52" hidden="1" customWidth="1"/>
    <col min="16119" max="16119" width="8.5" style="52" customWidth="1"/>
    <col min="16120" max="16120" width="6" style="52" customWidth="1"/>
    <col min="16121" max="16121" width="32.5" style="52" customWidth="1"/>
    <col min="16122" max="16122" width="48.5" style="52" customWidth="1"/>
    <col min="16123" max="16123" width="26.5" style="52" customWidth="1"/>
    <col min="16124" max="16124" width="10.75" style="52" customWidth="1"/>
    <col min="16125" max="16126" width="24.25" style="52" customWidth="1"/>
    <col min="16127" max="16127" width="21.625" style="52" customWidth="1"/>
    <col min="16128" max="16128" width="19.75" style="52" customWidth="1"/>
    <col min="16129" max="16129" width="11.625" style="52" customWidth="1"/>
    <col min="16130" max="16130" width="21.875" style="52" customWidth="1"/>
    <col min="16131" max="16131" width="21.625" style="52" customWidth="1"/>
    <col min="16132" max="16132" width="24.75" style="52" customWidth="1"/>
    <col min="16133" max="16133" width="21.125" style="52" bestFit="1" customWidth="1"/>
    <col min="16134" max="16135" width="15.25" style="52" customWidth="1"/>
    <col min="16136" max="16136" width="20.125" style="52" bestFit="1" customWidth="1"/>
    <col min="16137" max="16137" width="27.875" style="52" bestFit="1" customWidth="1"/>
    <col min="16138" max="16138" width="17.25" style="52" bestFit="1" customWidth="1"/>
    <col min="16139" max="16139" width="16.5" style="52" customWidth="1"/>
    <col min="16140" max="16140" width="15.5" style="52" customWidth="1"/>
    <col min="16141" max="16141" width="17.625" style="52" bestFit="1" customWidth="1"/>
    <col min="16142" max="16142" width="19.125" style="52" customWidth="1"/>
    <col min="16143" max="16384" width="9" style="52"/>
  </cols>
  <sheetData>
    <row r="1" spans="1:68" ht="46.5" thickBot="1">
      <c r="A1" s="50" t="s">
        <v>233</v>
      </c>
    </row>
    <row r="2" spans="1:68" s="61" customFormat="1" ht="78.75" customHeight="1" thickBot="1">
      <c r="A2" s="60"/>
      <c r="B2" s="60"/>
      <c r="C2" s="51"/>
      <c r="D2" s="51"/>
      <c r="E2" s="309" t="s">
        <v>360</v>
      </c>
      <c r="F2" s="310"/>
      <c r="G2" s="310"/>
      <c r="H2" s="310"/>
      <c r="I2" s="310"/>
      <c r="J2" s="310"/>
      <c r="K2" s="310"/>
      <c r="L2" s="310"/>
      <c r="M2" s="310"/>
      <c r="N2" s="310"/>
      <c r="O2" s="310"/>
      <c r="P2" s="310"/>
      <c r="Q2" s="310"/>
      <c r="R2" s="310"/>
      <c r="S2" s="310"/>
      <c r="T2" s="310"/>
      <c r="U2" s="310"/>
      <c r="V2" s="310"/>
      <c r="W2" s="310"/>
      <c r="X2" s="310"/>
      <c r="Y2" s="310"/>
      <c r="Z2" s="311"/>
      <c r="AA2" s="144"/>
      <c r="AB2" s="144"/>
      <c r="AC2" s="144"/>
      <c r="AD2" s="144"/>
      <c r="AE2" s="144"/>
      <c r="AF2" s="144"/>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row>
    <row r="3" spans="1:68" s="64" customFormat="1" ht="134.25" customHeight="1" thickBot="1">
      <c r="A3" s="62"/>
      <c r="B3" s="62"/>
      <c r="C3" s="63"/>
      <c r="D3" s="63"/>
      <c r="E3" s="142" t="s">
        <v>0</v>
      </c>
      <c r="F3" s="119" t="s">
        <v>1</v>
      </c>
      <c r="G3" s="119" t="s">
        <v>2</v>
      </c>
      <c r="H3" s="118" t="s">
        <v>3</v>
      </c>
      <c r="I3" s="24" t="s">
        <v>4</v>
      </c>
      <c r="J3" s="115" t="s">
        <v>291</v>
      </c>
      <c r="K3" s="115" t="s">
        <v>361</v>
      </c>
      <c r="L3" s="115" t="s">
        <v>5</v>
      </c>
      <c r="M3" s="115" t="s">
        <v>6</v>
      </c>
      <c r="N3" s="115" t="s">
        <v>7</v>
      </c>
      <c r="O3" s="115" t="s">
        <v>8</v>
      </c>
      <c r="P3" s="116" t="s">
        <v>9</v>
      </c>
      <c r="Q3" s="116" t="s">
        <v>10</v>
      </c>
      <c r="R3" s="116" t="s">
        <v>287</v>
      </c>
      <c r="S3" s="117" t="s">
        <v>243</v>
      </c>
      <c r="T3" s="117" t="s">
        <v>11</v>
      </c>
      <c r="U3" s="117" t="s">
        <v>12</v>
      </c>
      <c r="V3" s="117" t="s">
        <v>13</v>
      </c>
      <c r="W3" s="250" t="s">
        <v>14</v>
      </c>
      <c r="X3" s="117" t="s">
        <v>15</v>
      </c>
      <c r="Y3" s="250" t="s">
        <v>16</v>
      </c>
      <c r="Z3" s="117" t="s">
        <v>17</v>
      </c>
      <c r="AA3" s="144"/>
      <c r="AB3" s="144"/>
      <c r="AC3" s="144"/>
      <c r="AD3" s="144"/>
      <c r="AE3" s="144"/>
      <c r="AF3" s="144"/>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row>
    <row r="4" spans="1:68" s="65" customFormat="1" ht="57.75" customHeight="1" thickBot="1">
      <c r="A4" s="50"/>
      <c r="B4" s="50"/>
      <c r="C4" s="51"/>
      <c r="D4" s="51"/>
      <c r="E4" s="120">
        <v>1</v>
      </c>
      <c r="F4" s="121" t="s">
        <v>380</v>
      </c>
      <c r="G4" s="28" t="s">
        <v>19</v>
      </c>
      <c r="H4" s="132" t="s">
        <v>20</v>
      </c>
      <c r="I4" s="29">
        <v>19.5</v>
      </c>
      <c r="J4" s="30">
        <v>4074640.2277819999</v>
      </c>
      <c r="K4" s="30">
        <f>(N4*P4)/1000000</f>
        <v>3069419.0855020001</v>
      </c>
      <c r="L4" s="31" t="s">
        <v>21</v>
      </c>
      <c r="M4" s="31">
        <v>73</v>
      </c>
      <c r="N4" s="30">
        <v>2947762</v>
      </c>
      <c r="O4" s="84">
        <v>4000000</v>
      </c>
      <c r="P4" s="94">
        <v>1041271</v>
      </c>
      <c r="Q4" s="95">
        <v>1.71</v>
      </c>
      <c r="R4" s="95">
        <v>5.04</v>
      </c>
      <c r="S4" s="95">
        <v>10.54</v>
      </c>
      <c r="T4" s="95">
        <v>21.31</v>
      </c>
      <c r="U4" s="95">
        <v>114.66</v>
      </c>
      <c r="V4" s="86">
        <v>3393</v>
      </c>
      <c r="W4" s="251">
        <v>82</v>
      </c>
      <c r="X4" s="86">
        <v>35</v>
      </c>
      <c r="Y4" s="251">
        <v>18</v>
      </c>
      <c r="Z4" s="86">
        <v>3428</v>
      </c>
      <c r="AA4" s="143">
        <f>K4/$K$32</f>
        <v>0.13015257721887466</v>
      </c>
      <c r="AB4" s="143">
        <f>W4*AA4</f>
        <v>10.672511331947723</v>
      </c>
      <c r="AC4" s="143">
        <f t="shared" ref="AC4:AC31" si="0">K4/$K$110</f>
        <v>0.10489711724214068</v>
      </c>
      <c r="AD4" s="143">
        <f>AC4*W4</f>
        <v>8.6015636138555358</v>
      </c>
      <c r="AE4" s="143"/>
      <c r="AF4" s="143"/>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row>
    <row r="5" spans="1:68" s="50" customFormat="1" ht="57.75" customHeight="1" thickBot="1">
      <c r="C5" s="51"/>
      <c r="D5" s="51"/>
      <c r="E5" s="122">
        <v>2</v>
      </c>
      <c r="F5" s="123" t="s">
        <v>38</v>
      </c>
      <c r="G5" s="17" t="s">
        <v>27</v>
      </c>
      <c r="H5" s="133" t="s">
        <v>20</v>
      </c>
      <c r="I5" s="13">
        <v>19</v>
      </c>
      <c r="J5" s="3">
        <v>358298.18226199999</v>
      </c>
      <c r="K5" s="3">
        <f t="shared" ref="K5:K68" si="1">(N5*P5)/1000000</f>
        <v>867960.48653600004</v>
      </c>
      <c r="L5" s="14" t="s">
        <v>39</v>
      </c>
      <c r="M5" s="14">
        <v>54</v>
      </c>
      <c r="N5" s="3">
        <v>834202</v>
      </c>
      <c r="O5" s="85">
        <v>1000000</v>
      </c>
      <c r="P5" s="96">
        <v>1040468</v>
      </c>
      <c r="Q5" s="97">
        <v>1.68</v>
      </c>
      <c r="R5" s="97">
        <v>7.59</v>
      </c>
      <c r="S5" s="97">
        <v>8.7100000000000009</v>
      </c>
      <c r="T5" s="97">
        <v>20</v>
      </c>
      <c r="U5" s="97">
        <v>165.11</v>
      </c>
      <c r="V5" s="98">
        <v>470</v>
      </c>
      <c r="W5" s="252">
        <v>68</v>
      </c>
      <c r="X5" s="98">
        <v>24</v>
      </c>
      <c r="Y5" s="252">
        <v>32</v>
      </c>
      <c r="Z5" s="98">
        <v>494</v>
      </c>
      <c r="AA5" s="143">
        <f t="shared" ref="AA5:AA31" si="2">K5/$K$32</f>
        <v>3.6804128436027199E-2</v>
      </c>
      <c r="AB5" s="143">
        <f t="shared" ref="AB5:AB68" si="3">W5*AA5</f>
        <v>2.5026807336498496</v>
      </c>
      <c r="AC5" s="143">
        <f t="shared" si="0"/>
        <v>2.9662470448482827E-2</v>
      </c>
      <c r="AD5" s="143">
        <f t="shared" ref="AD5:AD68" si="4">AC5*W5</f>
        <v>2.0170479904968324</v>
      </c>
      <c r="AE5" s="143"/>
      <c r="AF5" s="143"/>
    </row>
    <row r="6" spans="1:68" s="65" customFormat="1" ht="57.75" customHeight="1" thickBot="1">
      <c r="A6" s="50"/>
      <c r="B6" s="50"/>
      <c r="C6" s="51"/>
      <c r="D6" s="51"/>
      <c r="E6" s="120">
        <v>3</v>
      </c>
      <c r="F6" s="121" t="s">
        <v>22</v>
      </c>
      <c r="G6" s="28" t="s">
        <v>23</v>
      </c>
      <c r="H6" s="132" t="s">
        <v>24</v>
      </c>
      <c r="I6" s="29">
        <v>20</v>
      </c>
      <c r="J6" s="30">
        <v>188378.97900399999</v>
      </c>
      <c r="K6" s="30">
        <f t="shared" si="1"/>
        <v>172515</v>
      </c>
      <c r="L6" s="31" t="s">
        <v>25</v>
      </c>
      <c r="M6" s="31">
        <v>50</v>
      </c>
      <c r="N6" s="30">
        <v>172515</v>
      </c>
      <c r="O6" s="84">
        <v>500000</v>
      </c>
      <c r="P6" s="94">
        <v>1000000</v>
      </c>
      <c r="Q6" s="95">
        <v>2.13</v>
      </c>
      <c r="R6" s="95">
        <v>5.2</v>
      </c>
      <c r="S6" s="95">
        <v>11.33</v>
      </c>
      <c r="T6" s="95">
        <v>20.8</v>
      </c>
      <c r="U6" s="95">
        <v>106.19</v>
      </c>
      <c r="V6" s="86">
        <v>10</v>
      </c>
      <c r="W6" s="251">
        <v>0</v>
      </c>
      <c r="X6" s="86">
        <v>4</v>
      </c>
      <c r="Y6" s="251">
        <v>100</v>
      </c>
      <c r="Z6" s="86">
        <v>14</v>
      </c>
      <c r="AA6" s="143">
        <f t="shared" si="2"/>
        <v>7.3151535301807617E-3</v>
      </c>
      <c r="AB6" s="143">
        <f t="shared" si="3"/>
        <v>0</v>
      </c>
      <c r="AC6" s="143">
        <f t="shared" si="0"/>
        <v>5.8956843874802016E-3</v>
      </c>
      <c r="AD6" s="143">
        <f t="shared" si="4"/>
        <v>0</v>
      </c>
      <c r="AE6" s="143"/>
      <c r="AF6" s="143"/>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row>
    <row r="7" spans="1:68" s="50" customFormat="1" ht="57.75" customHeight="1" thickBot="1">
      <c r="C7" s="51"/>
      <c r="D7" s="51"/>
      <c r="E7" s="122">
        <v>4</v>
      </c>
      <c r="F7" s="124" t="s">
        <v>26</v>
      </c>
      <c r="G7" s="17" t="s">
        <v>27</v>
      </c>
      <c r="H7" s="133" t="s">
        <v>20</v>
      </c>
      <c r="I7" s="13">
        <v>20</v>
      </c>
      <c r="J7" s="3">
        <v>606529.38334299996</v>
      </c>
      <c r="K7" s="3">
        <f t="shared" si="1"/>
        <v>440026.32039800001</v>
      </c>
      <c r="L7" s="14" t="s">
        <v>28</v>
      </c>
      <c r="M7" s="14">
        <v>43</v>
      </c>
      <c r="N7" s="3">
        <v>434846</v>
      </c>
      <c r="O7" s="85">
        <v>2000000</v>
      </c>
      <c r="P7" s="96">
        <v>1011913</v>
      </c>
      <c r="Q7" s="97">
        <v>1.61</v>
      </c>
      <c r="R7" s="97">
        <v>5.14</v>
      </c>
      <c r="S7" s="97">
        <v>10.68</v>
      </c>
      <c r="T7" s="97">
        <v>20.43</v>
      </c>
      <c r="U7" s="97">
        <v>72.22</v>
      </c>
      <c r="V7" s="98">
        <v>1339</v>
      </c>
      <c r="W7" s="252">
        <v>87</v>
      </c>
      <c r="X7" s="98">
        <v>9</v>
      </c>
      <c r="Y7" s="252">
        <v>13</v>
      </c>
      <c r="Z7" s="98">
        <v>1348</v>
      </c>
      <c r="AA7" s="143">
        <f t="shared" si="2"/>
        <v>1.8658436026037624E-2</v>
      </c>
      <c r="AB7" s="143">
        <f t="shared" si="3"/>
        <v>1.6232839342652732</v>
      </c>
      <c r="AC7" s="143">
        <f t="shared" si="0"/>
        <v>1.5037859358611422E-2</v>
      </c>
      <c r="AD7" s="143">
        <f t="shared" si="4"/>
        <v>1.3082937641991939</v>
      </c>
      <c r="AE7" s="143"/>
      <c r="AF7" s="143"/>
    </row>
    <row r="8" spans="1:68" s="65" customFormat="1" ht="57.75" customHeight="1" thickBot="1">
      <c r="A8" s="50"/>
      <c r="B8" s="50"/>
      <c r="C8" s="51"/>
      <c r="D8" s="51"/>
      <c r="E8" s="120">
        <v>5</v>
      </c>
      <c r="F8" s="121" t="s">
        <v>29</v>
      </c>
      <c r="G8" s="28" t="s">
        <v>27</v>
      </c>
      <c r="H8" s="132" t="s">
        <v>20</v>
      </c>
      <c r="I8" s="34">
        <v>20</v>
      </c>
      <c r="J8" s="30">
        <v>717194.09291699994</v>
      </c>
      <c r="K8" s="30">
        <f t="shared" si="1"/>
        <v>447565.43427500001</v>
      </c>
      <c r="L8" s="32" t="s">
        <v>30</v>
      </c>
      <c r="M8" s="31">
        <v>41</v>
      </c>
      <c r="N8" s="30">
        <v>440255</v>
      </c>
      <c r="O8" s="86">
        <v>2000000</v>
      </c>
      <c r="P8" s="94">
        <v>1016605</v>
      </c>
      <c r="Q8" s="95">
        <v>1.39</v>
      </c>
      <c r="R8" s="95">
        <v>5.56</v>
      </c>
      <c r="S8" s="95">
        <v>11.11</v>
      </c>
      <c r="T8" s="95">
        <v>21.53</v>
      </c>
      <c r="U8" s="95">
        <v>68.959999999999994</v>
      </c>
      <c r="V8" s="86">
        <v>780</v>
      </c>
      <c r="W8" s="251">
        <v>63</v>
      </c>
      <c r="X8" s="86">
        <v>26</v>
      </c>
      <c r="Y8" s="251">
        <v>37</v>
      </c>
      <c r="Z8" s="86">
        <v>806</v>
      </c>
      <c r="AA8" s="143">
        <f t="shared" si="2"/>
        <v>1.8978117071116438E-2</v>
      </c>
      <c r="AB8" s="143">
        <f t="shared" si="3"/>
        <v>1.1956213754803355</v>
      </c>
      <c r="AC8" s="143">
        <f t="shared" si="0"/>
        <v>1.5295507887609274E-2</v>
      </c>
      <c r="AD8" s="143">
        <f t="shared" si="4"/>
        <v>0.96361699691938429</v>
      </c>
      <c r="AE8" s="143"/>
      <c r="AF8" s="143"/>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row>
    <row r="9" spans="1:68" s="50" customFormat="1" ht="57.75" customHeight="1" thickBot="1">
      <c r="C9" s="51"/>
      <c r="D9" s="51"/>
      <c r="E9" s="122">
        <v>6</v>
      </c>
      <c r="F9" s="124" t="s">
        <v>31</v>
      </c>
      <c r="G9" s="17" t="s">
        <v>23</v>
      </c>
      <c r="H9" s="133" t="s">
        <v>20</v>
      </c>
      <c r="I9" s="13">
        <v>20</v>
      </c>
      <c r="J9" s="3">
        <v>188137</v>
      </c>
      <c r="K9" s="3">
        <f>(P9*N9)/1000000</f>
        <v>164005</v>
      </c>
      <c r="L9" s="14" t="s">
        <v>32</v>
      </c>
      <c r="M9" s="14">
        <v>39</v>
      </c>
      <c r="N9" s="3">
        <v>164005</v>
      </c>
      <c r="O9" s="85">
        <v>1000000</v>
      </c>
      <c r="P9" s="96">
        <v>1000000</v>
      </c>
      <c r="Q9" s="97">
        <v>2.39</v>
      </c>
      <c r="R9" s="97">
        <v>6.12</v>
      </c>
      <c r="S9" s="97">
        <v>11.89</v>
      </c>
      <c r="T9" s="97">
        <v>19.97</v>
      </c>
      <c r="U9" s="97">
        <v>68.14</v>
      </c>
      <c r="V9" s="98">
        <v>132</v>
      </c>
      <c r="W9" s="252">
        <v>26</v>
      </c>
      <c r="X9" s="98">
        <v>8</v>
      </c>
      <c r="Y9" s="252">
        <v>74</v>
      </c>
      <c r="Z9" s="98">
        <v>140</v>
      </c>
      <c r="AA9" s="143">
        <f t="shared" si="2"/>
        <v>6.9543040009117808E-3</v>
      </c>
      <c r="AB9" s="143">
        <f t="shared" si="3"/>
        <v>0.18081190402370631</v>
      </c>
      <c r="AC9" s="143">
        <f t="shared" si="0"/>
        <v>5.6048559137970057E-3</v>
      </c>
      <c r="AD9" s="143">
        <f t="shared" si="4"/>
        <v>0.14572625375872214</v>
      </c>
      <c r="AE9" s="143"/>
      <c r="AF9" s="143"/>
    </row>
    <row r="10" spans="1:68" s="65" customFormat="1" ht="57.75" customHeight="1" thickBot="1">
      <c r="A10" s="50"/>
      <c r="B10" s="50"/>
      <c r="C10" s="51"/>
      <c r="D10" s="51"/>
      <c r="E10" s="120">
        <v>7</v>
      </c>
      <c r="F10" s="121" t="s">
        <v>33</v>
      </c>
      <c r="G10" s="28" t="s">
        <v>34</v>
      </c>
      <c r="H10" s="132" t="s">
        <v>24</v>
      </c>
      <c r="I10" s="34">
        <v>20</v>
      </c>
      <c r="J10" s="30">
        <v>10022408.339857001</v>
      </c>
      <c r="K10" s="30">
        <f t="shared" si="1"/>
        <v>12999233</v>
      </c>
      <c r="L10" s="33" t="s">
        <v>35</v>
      </c>
      <c r="M10" s="33">
        <v>29</v>
      </c>
      <c r="N10" s="30">
        <v>13000000</v>
      </c>
      <c r="O10" s="86">
        <v>13000000</v>
      </c>
      <c r="P10" s="94">
        <v>999941</v>
      </c>
      <c r="Q10" s="95">
        <v>1.62</v>
      </c>
      <c r="R10" s="95">
        <v>6.09</v>
      </c>
      <c r="S10" s="95">
        <v>10.28</v>
      </c>
      <c r="T10" s="95">
        <v>21.97</v>
      </c>
      <c r="U10" s="95">
        <v>49.01</v>
      </c>
      <c r="V10" s="86">
        <v>30803</v>
      </c>
      <c r="W10" s="251">
        <v>72</v>
      </c>
      <c r="X10" s="86">
        <v>244</v>
      </c>
      <c r="Y10" s="251">
        <v>28</v>
      </c>
      <c r="Z10" s="86">
        <v>31047</v>
      </c>
      <c r="AA10" s="143">
        <f t="shared" si="2"/>
        <v>0.55120647578235082</v>
      </c>
      <c r="AB10" s="143">
        <f t="shared" si="3"/>
        <v>39.68686625632926</v>
      </c>
      <c r="AC10" s="143">
        <f t="shared" si="0"/>
        <v>0.44424760193210688</v>
      </c>
      <c r="AD10" s="143">
        <f t="shared" si="4"/>
        <v>31.985827339111694</v>
      </c>
      <c r="AE10" s="143"/>
      <c r="AF10" s="143"/>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row>
    <row r="11" spans="1:68" s="50" customFormat="1" ht="57.75" customHeight="1" thickBot="1">
      <c r="C11" s="51"/>
      <c r="D11" s="51"/>
      <c r="E11" s="122">
        <v>8</v>
      </c>
      <c r="F11" s="124" t="s">
        <v>36</v>
      </c>
      <c r="G11" s="17" t="s">
        <v>19</v>
      </c>
      <c r="H11" s="133" t="s">
        <v>24</v>
      </c>
      <c r="I11" s="13">
        <v>20</v>
      </c>
      <c r="J11" s="3">
        <v>857662.289338</v>
      </c>
      <c r="K11" s="3">
        <f t="shared" si="1"/>
        <v>623791</v>
      </c>
      <c r="L11" s="14" t="s">
        <v>37</v>
      </c>
      <c r="M11" s="14">
        <v>29</v>
      </c>
      <c r="N11" s="3">
        <v>623791</v>
      </c>
      <c r="O11" s="85">
        <v>2000000</v>
      </c>
      <c r="P11" s="96">
        <v>1000000</v>
      </c>
      <c r="Q11" s="97">
        <v>1.73</v>
      </c>
      <c r="R11" s="97">
        <v>5.29</v>
      </c>
      <c r="S11" s="97">
        <v>11.02</v>
      </c>
      <c r="T11" s="97">
        <v>21.71</v>
      </c>
      <c r="U11" s="97">
        <v>48.8</v>
      </c>
      <c r="V11" s="98">
        <v>928</v>
      </c>
      <c r="W11" s="252">
        <v>88</v>
      </c>
      <c r="X11" s="98">
        <v>11</v>
      </c>
      <c r="Y11" s="252">
        <v>12</v>
      </c>
      <c r="Z11" s="98">
        <v>939</v>
      </c>
      <c r="AA11" s="143">
        <f t="shared" si="2"/>
        <v>2.6450609719415631E-2</v>
      </c>
      <c r="AB11" s="143">
        <f t="shared" si="3"/>
        <v>2.3276536553085756</v>
      </c>
      <c r="AC11" s="143">
        <f t="shared" si="0"/>
        <v>2.1318000520248456E-2</v>
      </c>
      <c r="AD11" s="143">
        <f t="shared" si="4"/>
        <v>1.8759840457818642</v>
      </c>
      <c r="AE11" s="143"/>
      <c r="AF11" s="143"/>
    </row>
    <row r="12" spans="1:68" s="65" customFormat="1" ht="57.75" customHeight="1" thickBot="1">
      <c r="A12" s="50"/>
      <c r="B12" s="50"/>
      <c r="C12" s="51"/>
      <c r="D12" s="51"/>
      <c r="E12" s="120">
        <v>9</v>
      </c>
      <c r="F12" s="121" t="s">
        <v>69</v>
      </c>
      <c r="G12" s="28" t="s">
        <v>58</v>
      </c>
      <c r="H12" s="132" t="s">
        <v>24</v>
      </c>
      <c r="I12" s="29">
        <v>20</v>
      </c>
      <c r="J12" s="30">
        <v>49029.285491000002</v>
      </c>
      <c r="K12" s="30">
        <f t="shared" si="1"/>
        <v>48574</v>
      </c>
      <c r="L12" s="31" t="s">
        <v>71</v>
      </c>
      <c r="M12" s="31">
        <v>25</v>
      </c>
      <c r="N12" s="30">
        <v>48574</v>
      </c>
      <c r="O12" s="84">
        <v>500000</v>
      </c>
      <c r="P12" s="94">
        <v>1000000</v>
      </c>
      <c r="Q12" s="95">
        <v>-0.38</v>
      </c>
      <c r="R12" s="95">
        <v>9.23</v>
      </c>
      <c r="S12" s="95">
        <v>25.95</v>
      </c>
      <c r="T12" s="95">
        <v>43.73</v>
      </c>
      <c r="U12" s="95">
        <v>77.819999999999993</v>
      </c>
      <c r="V12" s="86">
        <v>132</v>
      </c>
      <c r="W12" s="251">
        <v>18</v>
      </c>
      <c r="X12" s="86">
        <v>3</v>
      </c>
      <c r="Y12" s="251">
        <v>82</v>
      </c>
      <c r="Z12" s="86">
        <v>135</v>
      </c>
      <c r="AA12" s="143">
        <f t="shared" si="2"/>
        <v>2.0596833178274372E-3</v>
      </c>
      <c r="AB12" s="143">
        <f t="shared" si="3"/>
        <v>3.707429972089387E-2</v>
      </c>
      <c r="AC12" s="143">
        <f t="shared" si="0"/>
        <v>1.6600120188822033E-3</v>
      </c>
      <c r="AD12" s="143">
        <f t="shared" si="4"/>
        <v>2.988021633987966E-2</v>
      </c>
      <c r="AE12" s="143"/>
      <c r="AF12" s="143"/>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row>
    <row r="13" spans="1:68" s="50" customFormat="1" ht="57.75" customHeight="1" thickBot="1">
      <c r="C13" s="51"/>
      <c r="D13" s="51"/>
      <c r="E13" s="122">
        <v>10</v>
      </c>
      <c r="F13" s="124" t="s">
        <v>43</v>
      </c>
      <c r="G13" s="17" t="s">
        <v>27</v>
      </c>
      <c r="H13" s="133" t="s">
        <v>24</v>
      </c>
      <c r="I13" s="13">
        <v>20</v>
      </c>
      <c r="J13" s="3">
        <v>20742.088806</v>
      </c>
      <c r="K13" s="3">
        <f t="shared" si="1"/>
        <v>20250.394597999999</v>
      </c>
      <c r="L13" s="14" t="s">
        <v>44</v>
      </c>
      <c r="M13" s="14">
        <v>24</v>
      </c>
      <c r="N13" s="3">
        <v>20071</v>
      </c>
      <c r="O13" s="85">
        <v>200000</v>
      </c>
      <c r="P13" s="96">
        <v>1008938</v>
      </c>
      <c r="Q13" s="97">
        <v>1.62</v>
      </c>
      <c r="R13" s="97">
        <v>4.5999999999999996</v>
      </c>
      <c r="S13" s="97">
        <v>13.32</v>
      </c>
      <c r="T13" s="97">
        <v>19.29</v>
      </c>
      <c r="U13" s="97">
        <v>42.55</v>
      </c>
      <c r="V13" s="98">
        <v>4</v>
      </c>
      <c r="W13" s="252">
        <v>0</v>
      </c>
      <c r="X13" s="98">
        <v>2</v>
      </c>
      <c r="Y13" s="252">
        <v>100</v>
      </c>
      <c r="Z13" s="98">
        <v>6</v>
      </c>
      <c r="AA13" s="143">
        <f t="shared" si="2"/>
        <v>8.586774803994616E-4</v>
      </c>
      <c r="AB13" s="143">
        <f t="shared" si="3"/>
        <v>0</v>
      </c>
      <c r="AC13" s="143">
        <f t="shared" si="0"/>
        <v>6.9205538806331045E-4</v>
      </c>
      <c r="AD13" s="143">
        <f t="shared" si="4"/>
        <v>0</v>
      </c>
      <c r="AE13" s="143"/>
      <c r="AF13" s="143"/>
    </row>
    <row r="14" spans="1:68" s="65" customFormat="1" ht="57.75" customHeight="1" thickBot="1">
      <c r="A14" s="50"/>
      <c r="B14" s="50"/>
      <c r="C14" s="51"/>
      <c r="D14" s="51"/>
      <c r="E14" s="120">
        <v>11</v>
      </c>
      <c r="F14" s="125" t="s">
        <v>93</v>
      </c>
      <c r="G14" s="28" t="s">
        <v>94</v>
      </c>
      <c r="H14" s="132" t="s">
        <v>24</v>
      </c>
      <c r="I14" s="29">
        <v>20</v>
      </c>
      <c r="J14" s="30">
        <v>271651</v>
      </c>
      <c r="K14" s="30">
        <f t="shared" si="1"/>
        <v>347738</v>
      </c>
      <c r="L14" s="31" t="s">
        <v>95</v>
      </c>
      <c r="M14" s="31">
        <v>24</v>
      </c>
      <c r="N14" s="30">
        <v>347738</v>
      </c>
      <c r="O14" s="84">
        <v>500000</v>
      </c>
      <c r="P14" s="94">
        <v>1000000</v>
      </c>
      <c r="Q14" s="95">
        <v>7.0000000000000007E-2</v>
      </c>
      <c r="R14" s="95">
        <v>5.84</v>
      </c>
      <c r="S14" s="95">
        <v>15.31</v>
      </c>
      <c r="T14" s="95">
        <v>23.35</v>
      </c>
      <c r="U14" s="95">
        <v>41.2</v>
      </c>
      <c r="V14" s="86">
        <v>21821</v>
      </c>
      <c r="W14" s="251">
        <v>86</v>
      </c>
      <c r="X14" s="86">
        <v>8</v>
      </c>
      <c r="Y14" s="251">
        <v>14</v>
      </c>
      <c r="Z14" s="86">
        <v>21829</v>
      </c>
      <c r="AA14" s="143">
        <f t="shared" si="2"/>
        <v>1.4745134384128904E-2</v>
      </c>
      <c r="AB14" s="143">
        <f t="shared" si="3"/>
        <v>1.2680815570350858</v>
      </c>
      <c r="AC14" s="143">
        <f t="shared" si="0"/>
        <v>1.1883914427925631E-2</v>
      </c>
      <c r="AD14" s="143">
        <f t="shared" si="4"/>
        <v>1.0220166408016043</v>
      </c>
      <c r="AE14" s="143"/>
      <c r="AF14" s="143"/>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row>
    <row r="15" spans="1:68" s="50" customFormat="1" ht="57.75" customHeight="1" thickBot="1">
      <c r="C15" s="51"/>
      <c r="D15" s="51"/>
      <c r="E15" s="122">
        <v>12</v>
      </c>
      <c r="F15" s="124" t="s">
        <v>45</v>
      </c>
      <c r="G15" s="17" t="s">
        <v>23</v>
      </c>
      <c r="H15" s="133" t="s">
        <v>20</v>
      </c>
      <c r="I15" s="16">
        <v>20</v>
      </c>
      <c r="J15" s="3">
        <v>59546.256496000002</v>
      </c>
      <c r="K15" s="3">
        <f t="shared" si="1"/>
        <v>43618</v>
      </c>
      <c r="L15" s="15" t="s">
        <v>46</v>
      </c>
      <c r="M15" s="14">
        <v>22</v>
      </c>
      <c r="N15" s="3">
        <v>43618</v>
      </c>
      <c r="O15" s="85">
        <v>1000000</v>
      </c>
      <c r="P15" s="96">
        <v>1000000</v>
      </c>
      <c r="Q15" s="97">
        <v>1.1100000000000001</v>
      </c>
      <c r="R15" s="97">
        <v>4.1900000000000004</v>
      </c>
      <c r="S15" s="97">
        <v>9.61</v>
      </c>
      <c r="T15" s="97">
        <v>18.09</v>
      </c>
      <c r="U15" s="97">
        <v>38.08</v>
      </c>
      <c r="V15" s="98">
        <v>129</v>
      </c>
      <c r="W15" s="252">
        <v>54</v>
      </c>
      <c r="X15" s="98">
        <v>3</v>
      </c>
      <c r="Y15" s="252">
        <v>46</v>
      </c>
      <c r="Z15" s="98">
        <v>132</v>
      </c>
      <c r="AA15" s="143">
        <f t="shared" si="2"/>
        <v>1.8495340502531633E-3</v>
      </c>
      <c r="AB15" s="143">
        <f t="shared" si="3"/>
        <v>9.9874838713670824E-2</v>
      </c>
      <c r="AC15" s="143">
        <f t="shared" si="0"/>
        <v>1.4906411709886759E-3</v>
      </c>
      <c r="AD15" s="143">
        <f t="shared" si="4"/>
        <v>8.0494623233388504E-2</v>
      </c>
      <c r="AE15" s="143"/>
      <c r="AF15" s="143"/>
    </row>
    <row r="16" spans="1:68" s="65" customFormat="1" ht="57.75" customHeight="1" thickBot="1">
      <c r="A16" s="50"/>
      <c r="B16" s="50"/>
      <c r="C16" s="51"/>
      <c r="D16" s="51"/>
      <c r="E16" s="120">
        <v>13</v>
      </c>
      <c r="F16" s="121" t="s">
        <v>47</v>
      </c>
      <c r="G16" s="28" t="s">
        <v>27</v>
      </c>
      <c r="H16" s="132" t="s">
        <v>20</v>
      </c>
      <c r="I16" s="29">
        <v>20</v>
      </c>
      <c r="J16" s="30">
        <v>257993.45142299999</v>
      </c>
      <c r="K16" s="30">
        <f t="shared" si="1"/>
        <v>214966.249476</v>
      </c>
      <c r="L16" s="31" t="s">
        <v>48</v>
      </c>
      <c r="M16" s="31">
        <v>22</v>
      </c>
      <c r="N16" s="30">
        <v>212124</v>
      </c>
      <c r="O16" s="84">
        <v>1000000</v>
      </c>
      <c r="P16" s="94">
        <v>1013399</v>
      </c>
      <c r="Q16" s="95">
        <v>1.65</v>
      </c>
      <c r="R16" s="95">
        <v>4.95</v>
      </c>
      <c r="S16" s="95">
        <v>10.27</v>
      </c>
      <c r="T16" s="95">
        <v>20.260000000000002</v>
      </c>
      <c r="U16" s="95">
        <v>39.43</v>
      </c>
      <c r="V16" s="86">
        <v>439</v>
      </c>
      <c r="W16" s="251">
        <v>49</v>
      </c>
      <c r="X16" s="86">
        <v>3</v>
      </c>
      <c r="Y16" s="251">
        <v>51</v>
      </c>
      <c r="Z16" s="86">
        <v>442</v>
      </c>
      <c r="AA16" s="143">
        <f t="shared" si="2"/>
        <v>9.1152138580649789E-3</v>
      </c>
      <c r="AB16" s="143">
        <f t="shared" si="3"/>
        <v>0.44664547904518398</v>
      </c>
      <c r="AC16" s="143">
        <f t="shared" si="0"/>
        <v>7.3464519657469047E-3</v>
      </c>
      <c r="AD16" s="143">
        <f t="shared" si="4"/>
        <v>0.35997614632159836</v>
      </c>
      <c r="AE16" s="143"/>
      <c r="AF16" s="143"/>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row>
    <row r="17" spans="1:68" s="50" customFormat="1" ht="57.75" customHeight="1" thickBot="1">
      <c r="C17" s="51"/>
      <c r="D17" s="51"/>
      <c r="E17" s="122">
        <v>14</v>
      </c>
      <c r="F17" s="124" t="s">
        <v>49</v>
      </c>
      <c r="G17" s="17" t="s">
        <v>27</v>
      </c>
      <c r="H17" s="133" t="s">
        <v>24</v>
      </c>
      <c r="I17" s="16">
        <v>20</v>
      </c>
      <c r="J17" s="3">
        <v>320836.377248</v>
      </c>
      <c r="K17" s="3">
        <f t="shared" si="1"/>
        <v>218408.88816</v>
      </c>
      <c r="L17" s="15" t="s">
        <v>50</v>
      </c>
      <c r="M17" s="14">
        <v>22</v>
      </c>
      <c r="N17" s="3">
        <v>215802</v>
      </c>
      <c r="O17" s="85">
        <v>1000000</v>
      </c>
      <c r="P17" s="96">
        <v>1012080</v>
      </c>
      <c r="Q17" s="97">
        <v>1.7</v>
      </c>
      <c r="R17" s="97">
        <v>4.84</v>
      </c>
      <c r="S17" s="97">
        <v>8.85</v>
      </c>
      <c r="T17" s="97">
        <v>20.05</v>
      </c>
      <c r="U17" s="97">
        <v>40.1</v>
      </c>
      <c r="V17" s="98">
        <v>101</v>
      </c>
      <c r="W17" s="252">
        <v>49</v>
      </c>
      <c r="X17" s="98">
        <v>3</v>
      </c>
      <c r="Y17" s="252">
        <v>51</v>
      </c>
      <c r="Z17" s="98">
        <v>104</v>
      </c>
      <c r="AA17" s="143">
        <f t="shared" si="2"/>
        <v>9.2611920658869033E-3</v>
      </c>
      <c r="AB17" s="143">
        <f t="shared" si="3"/>
        <v>0.45379841122845826</v>
      </c>
      <c r="AC17" s="143">
        <f t="shared" si="0"/>
        <v>7.4641038287211053E-3</v>
      </c>
      <c r="AD17" s="143">
        <f t="shared" si="4"/>
        <v>0.36574108760733415</v>
      </c>
      <c r="AE17" s="143"/>
      <c r="AF17" s="143"/>
    </row>
    <row r="18" spans="1:68" s="65" customFormat="1" ht="57.75" customHeight="1" thickBot="1">
      <c r="A18" s="50"/>
      <c r="B18" s="50"/>
      <c r="C18" s="51"/>
      <c r="D18" s="51"/>
      <c r="E18" s="120">
        <v>15</v>
      </c>
      <c r="F18" s="121" t="s">
        <v>55</v>
      </c>
      <c r="G18" s="28" t="s">
        <v>23</v>
      </c>
      <c r="H18" s="132" t="s">
        <v>20</v>
      </c>
      <c r="I18" s="29">
        <v>20</v>
      </c>
      <c r="J18" s="30">
        <v>877407.89126800001</v>
      </c>
      <c r="K18" s="30">
        <f t="shared" si="1"/>
        <v>675605</v>
      </c>
      <c r="L18" s="31" t="s">
        <v>56</v>
      </c>
      <c r="M18" s="31">
        <v>22</v>
      </c>
      <c r="N18" s="30">
        <v>675605</v>
      </c>
      <c r="O18" s="84">
        <v>1000000</v>
      </c>
      <c r="P18" s="94">
        <v>1000000</v>
      </c>
      <c r="Q18" s="95">
        <v>2.2799999999999998</v>
      </c>
      <c r="R18" s="95">
        <v>5.85</v>
      </c>
      <c r="S18" s="95">
        <v>11.22</v>
      </c>
      <c r="T18" s="95">
        <v>21.15</v>
      </c>
      <c r="U18" s="95">
        <v>40.450000000000003</v>
      </c>
      <c r="V18" s="86">
        <v>1467</v>
      </c>
      <c r="W18" s="251">
        <v>92</v>
      </c>
      <c r="X18" s="86">
        <v>7</v>
      </c>
      <c r="Y18" s="251">
        <v>8</v>
      </c>
      <c r="Z18" s="86">
        <v>1474</v>
      </c>
      <c r="AA18" s="143">
        <f t="shared" si="2"/>
        <v>2.8647678756964751E-2</v>
      </c>
      <c r="AB18" s="143">
        <f t="shared" si="3"/>
        <v>2.6355864456407572</v>
      </c>
      <c r="AC18" s="143">
        <f t="shared" si="0"/>
        <v>2.3088739243564683E-2</v>
      </c>
      <c r="AD18" s="143">
        <f t="shared" si="4"/>
        <v>2.1241640104079509</v>
      </c>
      <c r="AE18" s="143"/>
      <c r="AF18" s="143"/>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row>
    <row r="19" spans="1:68" s="50" customFormat="1" ht="57.75" customHeight="1" thickBot="1">
      <c r="C19" s="51"/>
      <c r="D19" s="51"/>
      <c r="E19" s="122">
        <v>16</v>
      </c>
      <c r="F19" s="124" t="s">
        <v>51</v>
      </c>
      <c r="G19" s="17" t="s">
        <v>288</v>
      </c>
      <c r="H19" s="133" t="s">
        <v>20</v>
      </c>
      <c r="I19" s="13">
        <v>20</v>
      </c>
      <c r="J19" s="3">
        <v>202187.99521299999</v>
      </c>
      <c r="K19" s="3">
        <f t="shared" si="1"/>
        <v>116761.176293</v>
      </c>
      <c r="L19" s="14" t="s">
        <v>52</v>
      </c>
      <c r="M19" s="14">
        <v>22</v>
      </c>
      <c r="N19" s="3">
        <v>112771</v>
      </c>
      <c r="O19" s="85">
        <v>1000000</v>
      </c>
      <c r="P19" s="96">
        <v>1035383</v>
      </c>
      <c r="Q19" s="97">
        <v>1.62</v>
      </c>
      <c r="R19" s="97">
        <v>5.45</v>
      </c>
      <c r="S19" s="97">
        <v>9.4</v>
      </c>
      <c r="T19" s="97">
        <v>20.68</v>
      </c>
      <c r="U19" s="97">
        <v>41.76</v>
      </c>
      <c r="V19" s="98">
        <v>556</v>
      </c>
      <c r="W19" s="252">
        <v>76</v>
      </c>
      <c r="X19" s="98">
        <v>6</v>
      </c>
      <c r="Y19" s="252">
        <v>24</v>
      </c>
      <c r="Z19" s="98">
        <v>562</v>
      </c>
      <c r="AA19" s="143">
        <f t="shared" si="2"/>
        <v>4.9510241483221584E-3</v>
      </c>
      <c r="AB19" s="143">
        <f t="shared" si="3"/>
        <v>0.37627783527248404</v>
      </c>
      <c r="AC19" s="143">
        <f t="shared" si="0"/>
        <v>3.9903025483839869E-3</v>
      </c>
      <c r="AD19" s="143">
        <f t="shared" si="4"/>
        <v>0.30326299367718301</v>
      </c>
      <c r="AE19" s="143"/>
      <c r="AF19" s="143"/>
    </row>
    <row r="20" spans="1:68" s="65" customFormat="1" ht="57.75" customHeight="1" thickBot="1">
      <c r="A20" s="50"/>
      <c r="B20" s="50"/>
      <c r="C20" s="51"/>
      <c r="D20" s="51"/>
      <c r="E20" s="120">
        <v>17</v>
      </c>
      <c r="F20" s="121" t="s">
        <v>53</v>
      </c>
      <c r="G20" s="28" t="s">
        <v>27</v>
      </c>
      <c r="H20" s="134" t="s">
        <v>20</v>
      </c>
      <c r="I20" s="29">
        <v>20</v>
      </c>
      <c r="J20" s="30">
        <v>187879.571157</v>
      </c>
      <c r="K20" s="30">
        <f t="shared" si="1"/>
        <v>157390.68591999999</v>
      </c>
      <c r="L20" s="31" t="s">
        <v>54</v>
      </c>
      <c r="M20" s="31">
        <v>22</v>
      </c>
      <c r="N20" s="30">
        <v>155377</v>
      </c>
      <c r="O20" s="84">
        <v>1000000</v>
      </c>
      <c r="P20" s="94">
        <v>1012960</v>
      </c>
      <c r="Q20" s="95">
        <v>1.04</v>
      </c>
      <c r="R20" s="95">
        <v>5.04</v>
      </c>
      <c r="S20" s="95">
        <v>10.07</v>
      </c>
      <c r="T20" s="95">
        <v>20.02</v>
      </c>
      <c r="U20" s="95">
        <v>39.049999999999997</v>
      </c>
      <c r="V20" s="86">
        <v>262</v>
      </c>
      <c r="W20" s="251">
        <v>32</v>
      </c>
      <c r="X20" s="86">
        <v>4</v>
      </c>
      <c r="Y20" s="251">
        <v>68</v>
      </c>
      <c r="Z20" s="86">
        <v>266</v>
      </c>
      <c r="AA20" s="143">
        <f t="shared" si="2"/>
        <v>6.6738372415457176E-3</v>
      </c>
      <c r="AB20" s="143">
        <f t="shared" si="3"/>
        <v>0.21356279172946296</v>
      </c>
      <c r="AC20" s="143">
        <f t="shared" si="0"/>
        <v>5.3788123334976316E-3</v>
      </c>
      <c r="AD20" s="143">
        <f t="shared" si="4"/>
        <v>0.17212199467192421</v>
      </c>
      <c r="AE20" s="143"/>
      <c r="AF20" s="143"/>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row>
    <row r="21" spans="1:68" s="50" customFormat="1" ht="57.75" customHeight="1" thickBot="1">
      <c r="C21" s="51"/>
      <c r="D21" s="51"/>
      <c r="E21" s="122">
        <v>18</v>
      </c>
      <c r="F21" s="124" t="s">
        <v>57</v>
      </c>
      <c r="G21" s="17" t="s">
        <v>58</v>
      </c>
      <c r="H21" s="133" t="s">
        <v>24</v>
      </c>
      <c r="I21" s="13">
        <v>20</v>
      </c>
      <c r="J21" s="3">
        <v>23037</v>
      </c>
      <c r="K21" s="3">
        <f t="shared" si="1"/>
        <v>95976</v>
      </c>
      <c r="L21" s="14" t="s">
        <v>59</v>
      </c>
      <c r="M21" s="14">
        <v>20</v>
      </c>
      <c r="N21" s="3">
        <v>95976</v>
      </c>
      <c r="O21" s="85">
        <v>1000000</v>
      </c>
      <c r="P21" s="96">
        <v>1000000</v>
      </c>
      <c r="Q21" s="97">
        <v>1.91</v>
      </c>
      <c r="R21" s="97">
        <v>9.6</v>
      </c>
      <c r="S21" s="97">
        <v>23.66</v>
      </c>
      <c r="T21" s="97">
        <v>55</v>
      </c>
      <c r="U21" s="97">
        <v>69.27</v>
      </c>
      <c r="V21" s="98">
        <v>293</v>
      </c>
      <c r="W21" s="252">
        <v>79</v>
      </c>
      <c r="X21" s="98">
        <v>2</v>
      </c>
      <c r="Y21" s="252">
        <v>21</v>
      </c>
      <c r="Z21" s="98">
        <v>295</v>
      </c>
      <c r="AA21" s="143">
        <f t="shared" si="2"/>
        <v>4.0696703197555502E-3</v>
      </c>
      <c r="AB21" s="143">
        <f t="shared" si="3"/>
        <v>0.32150395526068848</v>
      </c>
      <c r="AC21" s="143">
        <f t="shared" si="0"/>
        <v>3.2799710446790122E-3</v>
      </c>
      <c r="AD21" s="143">
        <f t="shared" si="4"/>
        <v>0.25911771252964194</v>
      </c>
      <c r="AE21" s="143"/>
      <c r="AF21" s="143"/>
    </row>
    <row r="22" spans="1:68" s="65" customFormat="1" ht="57.75" customHeight="1" thickBot="1">
      <c r="A22" s="50"/>
      <c r="B22" s="50"/>
      <c r="C22" s="51"/>
      <c r="D22" s="51"/>
      <c r="E22" s="120">
        <v>19</v>
      </c>
      <c r="F22" s="121" t="s">
        <v>60</v>
      </c>
      <c r="G22" s="28" t="s">
        <v>61</v>
      </c>
      <c r="H22" s="132" t="s">
        <v>20</v>
      </c>
      <c r="I22" s="29">
        <v>20</v>
      </c>
      <c r="J22" s="30">
        <v>58106</v>
      </c>
      <c r="K22" s="30">
        <f t="shared" si="1"/>
        <v>83948.112974999996</v>
      </c>
      <c r="L22" s="31" t="s">
        <v>62</v>
      </c>
      <c r="M22" s="31">
        <v>19</v>
      </c>
      <c r="N22" s="30">
        <v>79725</v>
      </c>
      <c r="O22" s="84">
        <v>1000000</v>
      </c>
      <c r="P22" s="94">
        <v>1052971</v>
      </c>
      <c r="Q22" s="95">
        <v>-0.26</v>
      </c>
      <c r="R22" s="95">
        <v>3.92</v>
      </c>
      <c r="S22" s="95">
        <v>16.28</v>
      </c>
      <c r="T22" s="95">
        <v>30.5</v>
      </c>
      <c r="U22" s="95">
        <v>40.21</v>
      </c>
      <c r="V22" s="86">
        <v>101</v>
      </c>
      <c r="W22" s="251">
        <v>50</v>
      </c>
      <c r="X22" s="86">
        <v>4</v>
      </c>
      <c r="Y22" s="251">
        <v>50</v>
      </c>
      <c r="Z22" s="86">
        <v>105</v>
      </c>
      <c r="AA22" s="143">
        <f t="shared" si="2"/>
        <v>3.559651827267685E-3</v>
      </c>
      <c r="AB22" s="143">
        <f t="shared" si="3"/>
        <v>0.17798259136338423</v>
      </c>
      <c r="AC22" s="143">
        <f t="shared" si="0"/>
        <v>2.8689191028324007E-3</v>
      </c>
      <c r="AD22" s="143">
        <f t="shared" si="4"/>
        <v>0.14344595514162004</v>
      </c>
      <c r="AE22" s="143"/>
      <c r="AF22" s="143"/>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row>
    <row r="23" spans="1:68" s="50" customFormat="1" ht="57.75" customHeight="1" thickBot="1">
      <c r="C23" s="51"/>
      <c r="D23" s="51"/>
      <c r="E23" s="122">
        <v>20</v>
      </c>
      <c r="F23" s="124" t="s">
        <v>63</v>
      </c>
      <c r="G23" s="17" t="s">
        <v>64</v>
      </c>
      <c r="H23" s="133" t="s">
        <v>24</v>
      </c>
      <c r="I23" s="13">
        <v>20</v>
      </c>
      <c r="J23" s="3">
        <v>19472.369363000002</v>
      </c>
      <c r="K23" s="3">
        <f t="shared" si="1"/>
        <v>19450.208019999998</v>
      </c>
      <c r="L23" s="14" t="s">
        <v>66</v>
      </c>
      <c r="M23" s="14">
        <v>17</v>
      </c>
      <c r="N23" s="3">
        <v>17726</v>
      </c>
      <c r="O23" s="85">
        <v>500000</v>
      </c>
      <c r="P23" s="96">
        <v>1097270</v>
      </c>
      <c r="Q23" s="97">
        <v>2.1800000000000002</v>
      </c>
      <c r="R23" s="97">
        <v>5.65</v>
      </c>
      <c r="S23" s="97">
        <v>7.99</v>
      </c>
      <c r="T23" s="97">
        <v>19.47</v>
      </c>
      <c r="U23" s="97">
        <v>30.31</v>
      </c>
      <c r="V23" s="98">
        <v>41</v>
      </c>
      <c r="W23" s="252">
        <v>18</v>
      </c>
      <c r="X23" s="98">
        <v>9</v>
      </c>
      <c r="Y23" s="252">
        <v>82</v>
      </c>
      <c r="Z23" s="98">
        <v>50</v>
      </c>
      <c r="AA23" s="143">
        <f t="shared" si="2"/>
        <v>8.2474716900126461E-4</v>
      </c>
      <c r="AB23" s="143">
        <f t="shared" si="3"/>
        <v>1.4845449042022764E-2</v>
      </c>
      <c r="AC23" s="143">
        <f t="shared" si="0"/>
        <v>6.6470908475643384E-4</v>
      </c>
      <c r="AD23" s="143">
        <f t="shared" si="4"/>
        <v>1.1964763525615809E-2</v>
      </c>
      <c r="AE23" s="143"/>
      <c r="AF23" s="143"/>
    </row>
    <row r="24" spans="1:68" s="65" customFormat="1" ht="57.75" customHeight="1" thickBot="1">
      <c r="A24" s="50"/>
      <c r="B24" s="50"/>
      <c r="C24" s="51"/>
      <c r="D24" s="51"/>
      <c r="E24" s="120">
        <v>21</v>
      </c>
      <c r="F24" s="121" t="s">
        <v>276</v>
      </c>
      <c r="G24" s="35" t="s">
        <v>61</v>
      </c>
      <c r="H24" s="134" t="s">
        <v>20</v>
      </c>
      <c r="I24" s="36">
        <v>20</v>
      </c>
      <c r="J24" s="37">
        <v>79667</v>
      </c>
      <c r="K24" s="30">
        <f t="shared" si="1"/>
        <v>84059.537414999999</v>
      </c>
      <c r="L24" s="38" t="s">
        <v>218</v>
      </c>
      <c r="M24" s="38">
        <v>15</v>
      </c>
      <c r="N24" s="30">
        <v>83595</v>
      </c>
      <c r="O24" s="87">
        <v>500000</v>
      </c>
      <c r="P24" s="94">
        <v>1005557</v>
      </c>
      <c r="Q24" s="99">
        <v>-0.39</v>
      </c>
      <c r="R24" s="99">
        <v>5.76</v>
      </c>
      <c r="S24" s="99">
        <v>11.91</v>
      </c>
      <c r="T24" s="99">
        <v>20.25</v>
      </c>
      <c r="U24" s="99">
        <v>26.56</v>
      </c>
      <c r="V24" s="100">
        <v>46</v>
      </c>
      <c r="W24" s="253">
        <v>13</v>
      </c>
      <c r="X24" s="100">
        <v>6</v>
      </c>
      <c r="Y24" s="253">
        <v>87</v>
      </c>
      <c r="Z24" s="100">
        <v>52</v>
      </c>
      <c r="AA24" s="143">
        <f t="shared" si="2"/>
        <v>3.5643765577874336E-3</v>
      </c>
      <c r="AB24" s="143">
        <f t="shared" si="3"/>
        <v>4.6336895251236639E-2</v>
      </c>
      <c r="AC24" s="143">
        <f t="shared" si="0"/>
        <v>2.8727270229048103E-3</v>
      </c>
      <c r="AD24" s="143">
        <f t="shared" si="4"/>
        <v>3.7345451297762532E-2</v>
      </c>
      <c r="AE24" s="143"/>
      <c r="AF24" s="143"/>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row>
    <row r="25" spans="1:68" s="50" customFormat="1" ht="57.75" customHeight="1" thickBot="1">
      <c r="C25" s="51"/>
      <c r="D25" s="51"/>
      <c r="E25" s="122">
        <v>22</v>
      </c>
      <c r="F25" s="124" t="s">
        <v>219</v>
      </c>
      <c r="G25" s="17" t="s">
        <v>166</v>
      </c>
      <c r="H25" s="133" t="s">
        <v>20</v>
      </c>
      <c r="I25" s="13">
        <v>20</v>
      </c>
      <c r="J25" s="3">
        <v>206055</v>
      </c>
      <c r="K25" s="3">
        <f t="shared" si="1"/>
        <v>225580.92173100001</v>
      </c>
      <c r="L25" s="14" t="s">
        <v>220</v>
      </c>
      <c r="M25" s="14">
        <v>12</v>
      </c>
      <c r="N25" s="3">
        <v>205767</v>
      </c>
      <c r="O25" s="85">
        <v>1000000</v>
      </c>
      <c r="P25" s="96">
        <v>1096293</v>
      </c>
      <c r="Q25" s="97">
        <v>0.26</v>
      </c>
      <c r="R25" s="97">
        <v>5.55</v>
      </c>
      <c r="S25" s="97">
        <v>20.420000000000002</v>
      </c>
      <c r="T25" s="97">
        <v>0</v>
      </c>
      <c r="U25" s="97">
        <v>30.91</v>
      </c>
      <c r="V25" s="98">
        <v>35</v>
      </c>
      <c r="W25" s="252">
        <v>1</v>
      </c>
      <c r="X25" s="98">
        <v>5</v>
      </c>
      <c r="Y25" s="252">
        <v>99</v>
      </c>
      <c r="Z25" s="98">
        <v>40</v>
      </c>
      <c r="AA25" s="143">
        <f t="shared" si="2"/>
        <v>9.5653078047819307E-3</v>
      </c>
      <c r="AB25" s="143">
        <f t="shared" si="3"/>
        <v>9.5653078047819307E-3</v>
      </c>
      <c r="AC25" s="143">
        <f t="shared" si="0"/>
        <v>7.7092074217479647E-3</v>
      </c>
      <c r="AD25" s="143">
        <f t="shared" si="4"/>
        <v>7.7092074217479647E-3</v>
      </c>
      <c r="AE25" s="143"/>
      <c r="AF25" s="143"/>
    </row>
    <row r="26" spans="1:68" s="65" customFormat="1" ht="57.75" customHeight="1" thickBot="1">
      <c r="A26" s="50"/>
      <c r="B26" s="50"/>
      <c r="C26" s="51"/>
      <c r="D26" s="51"/>
      <c r="E26" s="120">
        <v>23</v>
      </c>
      <c r="F26" s="121" t="s">
        <v>221</v>
      </c>
      <c r="G26" s="28" t="s">
        <v>222</v>
      </c>
      <c r="H26" s="134" t="s">
        <v>20</v>
      </c>
      <c r="I26" s="29">
        <v>20</v>
      </c>
      <c r="J26" s="30">
        <v>1662159.1744609999</v>
      </c>
      <c r="K26" s="30">
        <f t="shared" si="1"/>
        <v>2122441.1603700002</v>
      </c>
      <c r="L26" s="31" t="s">
        <v>223</v>
      </c>
      <c r="M26" s="31">
        <v>12</v>
      </c>
      <c r="N26" s="30">
        <v>2102070</v>
      </c>
      <c r="O26" s="84">
        <v>3500000</v>
      </c>
      <c r="P26" s="94">
        <v>1009691</v>
      </c>
      <c r="Q26" s="95">
        <v>1.73</v>
      </c>
      <c r="R26" s="95">
        <v>5.16</v>
      </c>
      <c r="S26" s="95">
        <v>9.19</v>
      </c>
      <c r="T26" s="95">
        <v>0</v>
      </c>
      <c r="U26" s="95">
        <v>19.239999999999998</v>
      </c>
      <c r="V26" s="86">
        <v>4084</v>
      </c>
      <c r="W26" s="251">
        <v>65</v>
      </c>
      <c r="X26" s="86">
        <v>17</v>
      </c>
      <c r="Y26" s="251">
        <v>35</v>
      </c>
      <c r="Z26" s="86">
        <v>4101</v>
      </c>
      <c r="AA26" s="143">
        <f t="shared" si="2"/>
        <v>8.9997872340848967E-2</v>
      </c>
      <c r="AB26" s="143">
        <f t="shared" si="3"/>
        <v>5.8498617021551826</v>
      </c>
      <c r="AC26" s="143">
        <f t="shared" si="0"/>
        <v>7.253423303793162E-2</v>
      </c>
      <c r="AD26" s="143">
        <f t="shared" si="4"/>
        <v>4.7147251474655549</v>
      </c>
      <c r="AE26" s="143"/>
      <c r="AF26" s="143"/>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row>
    <row r="27" spans="1:68" s="50" customFormat="1" ht="57.75" customHeight="1" thickBot="1">
      <c r="C27" s="51"/>
      <c r="D27" s="51"/>
      <c r="E27" s="122">
        <v>24</v>
      </c>
      <c r="F27" s="126" t="s">
        <v>244</v>
      </c>
      <c r="G27" s="23" t="s">
        <v>245</v>
      </c>
      <c r="H27" s="135" t="s">
        <v>24</v>
      </c>
      <c r="I27" s="21">
        <v>20</v>
      </c>
      <c r="J27" s="4" t="s">
        <v>68</v>
      </c>
      <c r="K27" s="3">
        <f t="shared" si="1"/>
        <v>24395.421222000001</v>
      </c>
      <c r="L27" s="14" t="s">
        <v>246</v>
      </c>
      <c r="M27" s="22">
        <v>5</v>
      </c>
      <c r="N27" s="3">
        <v>24282</v>
      </c>
      <c r="O27" s="88">
        <v>1000000</v>
      </c>
      <c r="P27" s="96">
        <v>1004671</v>
      </c>
      <c r="Q27" s="97">
        <v>0.6</v>
      </c>
      <c r="R27" s="97">
        <v>7.19</v>
      </c>
      <c r="S27" s="97">
        <v>0</v>
      </c>
      <c r="T27" s="97">
        <v>0</v>
      </c>
      <c r="U27" s="97">
        <v>5.29</v>
      </c>
      <c r="V27" s="98">
        <v>24</v>
      </c>
      <c r="W27" s="252">
        <v>14</v>
      </c>
      <c r="X27" s="98">
        <v>4</v>
      </c>
      <c r="Y27" s="252">
        <v>86</v>
      </c>
      <c r="Z27" s="98">
        <v>28</v>
      </c>
      <c r="AA27" s="143">
        <f t="shared" si="2"/>
        <v>1.0344390439808711E-3</v>
      </c>
      <c r="AB27" s="143">
        <f t="shared" si="3"/>
        <v>1.4482146615732196E-2</v>
      </c>
      <c r="AC27" s="143">
        <f t="shared" si="0"/>
        <v>8.337112948123269E-4</v>
      </c>
      <c r="AD27" s="143">
        <f t="shared" si="4"/>
        <v>1.1671958127372577E-2</v>
      </c>
      <c r="AE27" s="143"/>
      <c r="AF27" s="143"/>
    </row>
    <row r="28" spans="1:68" s="65" customFormat="1" ht="57.75" customHeight="1" thickBot="1">
      <c r="A28" s="50"/>
      <c r="B28" s="50"/>
      <c r="C28" s="51"/>
      <c r="D28" s="51"/>
      <c r="E28" s="120">
        <v>25</v>
      </c>
      <c r="F28" s="127" t="s">
        <v>247</v>
      </c>
      <c r="G28" s="35" t="s">
        <v>58</v>
      </c>
      <c r="H28" s="134" t="s">
        <v>24</v>
      </c>
      <c r="I28" s="36">
        <v>20</v>
      </c>
      <c r="J28" s="37" t="s">
        <v>68</v>
      </c>
      <c r="K28" s="30">
        <f t="shared" si="1"/>
        <v>51522</v>
      </c>
      <c r="L28" s="31" t="s">
        <v>248</v>
      </c>
      <c r="M28" s="38">
        <v>5</v>
      </c>
      <c r="N28" s="30">
        <v>51522</v>
      </c>
      <c r="O28" s="87">
        <v>500000</v>
      </c>
      <c r="P28" s="94">
        <v>1000000</v>
      </c>
      <c r="Q28" s="95">
        <v>0.56999999999999995</v>
      </c>
      <c r="R28" s="95">
        <v>16.27</v>
      </c>
      <c r="S28" s="95">
        <v>0</v>
      </c>
      <c r="T28" s="95">
        <v>0</v>
      </c>
      <c r="U28" s="95">
        <v>12.9</v>
      </c>
      <c r="V28" s="86">
        <v>14</v>
      </c>
      <c r="W28" s="251">
        <v>6</v>
      </c>
      <c r="X28" s="86">
        <v>2</v>
      </c>
      <c r="Y28" s="251">
        <v>94</v>
      </c>
      <c r="Z28" s="86">
        <v>16</v>
      </c>
      <c r="AA28" s="143">
        <f t="shared" si="2"/>
        <v>2.1846873615742005E-3</v>
      </c>
      <c r="AB28" s="143">
        <f t="shared" si="3"/>
        <v>1.3108124169445203E-2</v>
      </c>
      <c r="AC28" s="143">
        <f t="shared" si="0"/>
        <v>1.7607596499536558E-3</v>
      </c>
      <c r="AD28" s="143">
        <f t="shared" si="4"/>
        <v>1.0564557899721935E-2</v>
      </c>
      <c r="AE28" s="143"/>
      <c r="AF28" s="143"/>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row>
    <row r="29" spans="1:68" s="50" customFormat="1" ht="57.75" customHeight="1" thickBot="1">
      <c r="C29" s="51"/>
      <c r="D29" s="51"/>
      <c r="E29" s="122">
        <v>26</v>
      </c>
      <c r="F29" s="126" t="s">
        <v>277</v>
      </c>
      <c r="G29" s="23" t="s">
        <v>102</v>
      </c>
      <c r="H29" s="135" t="s">
        <v>24</v>
      </c>
      <c r="I29" s="21">
        <v>18</v>
      </c>
      <c r="J29" s="4" t="s">
        <v>68</v>
      </c>
      <c r="K29" s="3">
        <f t="shared" si="1"/>
        <v>5000</v>
      </c>
      <c r="L29" s="22" t="s">
        <v>278</v>
      </c>
      <c r="M29" s="22">
        <v>3</v>
      </c>
      <c r="N29" s="3">
        <v>5000</v>
      </c>
      <c r="O29" s="88">
        <v>500000</v>
      </c>
      <c r="P29" s="96">
        <v>1000000</v>
      </c>
      <c r="Q29" s="97">
        <v>1.01</v>
      </c>
      <c r="R29" s="97">
        <v>0</v>
      </c>
      <c r="S29" s="97">
        <v>0</v>
      </c>
      <c r="T29" s="97">
        <v>0</v>
      </c>
      <c r="U29" s="97">
        <v>1.1599999999999999</v>
      </c>
      <c r="V29" s="98">
        <v>6</v>
      </c>
      <c r="W29" s="252">
        <v>78</v>
      </c>
      <c r="X29" s="98">
        <v>1</v>
      </c>
      <c r="Y29" s="252">
        <v>22</v>
      </c>
      <c r="Z29" s="98">
        <v>7</v>
      </c>
      <c r="AA29" s="143">
        <f t="shared" si="2"/>
        <v>2.1201499957049423E-4</v>
      </c>
      <c r="AB29" s="143">
        <f t="shared" si="3"/>
        <v>1.6537169966498549E-2</v>
      </c>
      <c r="AC29" s="143">
        <f t="shared" si="0"/>
        <v>1.7087454387966847E-4</v>
      </c>
      <c r="AD29" s="143">
        <f t="shared" si="4"/>
        <v>1.332821442261414E-2</v>
      </c>
      <c r="AE29" s="143"/>
      <c r="AF29" s="143"/>
    </row>
    <row r="30" spans="1:68" s="65" customFormat="1" ht="57.75" customHeight="1" thickBot="1">
      <c r="A30" s="50"/>
      <c r="B30" s="50"/>
      <c r="C30" s="51"/>
      <c r="D30" s="51"/>
      <c r="E30" s="120">
        <v>27</v>
      </c>
      <c r="F30" s="127" t="s">
        <v>279</v>
      </c>
      <c r="G30" s="35" t="s">
        <v>293</v>
      </c>
      <c r="H30" s="134" t="s">
        <v>24</v>
      </c>
      <c r="I30" s="36">
        <v>20</v>
      </c>
      <c r="J30" s="37" t="s">
        <v>68</v>
      </c>
      <c r="K30" s="30">
        <f t="shared" si="1"/>
        <v>43036</v>
      </c>
      <c r="L30" s="38" t="s">
        <v>280</v>
      </c>
      <c r="M30" s="38">
        <v>3</v>
      </c>
      <c r="N30" s="30">
        <v>43036</v>
      </c>
      <c r="O30" s="87">
        <v>500000</v>
      </c>
      <c r="P30" s="94">
        <v>1000000</v>
      </c>
      <c r="Q30" s="95">
        <v>2.4300000000000002</v>
      </c>
      <c r="R30" s="95">
        <v>0</v>
      </c>
      <c r="S30" s="95">
        <v>0</v>
      </c>
      <c r="T30" s="95">
        <v>0</v>
      </c>
      <c r="U30" s="95">
        <v>6.22</v>
      </c>
      <c r="V30" s="86">
        <v>304</v>
      </c>
      <c r="W30" s="251">
        <v>61</v>
      </c>
      <c r="X30" s="86">
        <v>3</v>
      </c>
      <c r="Y30" s="251">
        <v>39</v>
      </c>
      <c r="Z30" s="86">
        <v>307</v>
      </c>
      <c r="AA30" s="143">
        <f t="shared" si="2"/>
        <v>1.8248555043031578E-3</v>
      </c>
      <c r="AB30" s="143">
        <f t="shared" si="3"/>
        <v>0.11131618576249262</v>
      </c>
      <c r="AC30" s="143">
        <f t="shared" si="0"/>
        <v>1.4707513740810825E-3</v>
      </c>
      <c r="AD30" s="143">
        <f t="shared" si="4"/>
        <v>8.9715833818946031E-2</v>
      </c>
      <c r="AE30" s="143"/>
      <c r="AF30" s="143"/>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row>
    <row r="31" spans="1:68" s="50" customFormat="1" ht="57.75" customHeight="1" thickBot="1">
      <c r="C31" s="51"/>
      <c r="D31" s="51"/>
      <c r="E31" s="122">
        <v>28</v>
      </c>
      <c r="F31" s="126" t="s">
        <v>354</v>
      </c>
      <c r="G31" s="23" t="s">
        <v>355</v>
      </c>
      <c r="H31" s="135" t="s">
        <v>24</v>
      </c>
      <c r="I31" s="21">
        <v>20</v>
      </c>
      <c r="J31" s="4" t="s">
        <v>68</v>
      </c>
      <c r="K31" s="3">
        <f t="shared" si="1"/>
        <v>200000</v>
      </c>
      <c r="L31" s="22" t="s">
        <v>356</v>
      </c>
      <c r="M31" s="22">
        <v>1</v>
      </c>
      <c r="N31" s="3">
        <v>200000</v>
      </c>
      <c r="O31" s="88">
        <v>2000000</v>
      </c>
      <c r="P31" s="96">
        <v>1000000</v>
      </c>
      <c r="Q31" s="97">
        <v>2.2999999999999998</v>
      </c>
      <c r="R31" s="97">
        <v>0</v>
      </c>
      <c r="S31" s="97">
        <v>0</v>
      </c>
      <c r="T31" s="97">
        <v>0</v>
      </c>
      <c r="U31" s="97">
        <v>2.56</v>
      </c>
      <c r="V31" s="98">
        <v>79</v>
      </c>
      <c r="W31" s="252">
        <v>4</v>
      </c>
      <c r="X31" s="98">
        <v>4</v>
      </c>
      <c r="Y31" s="252">
        <v>96</v>
      </c>
      <c r="Z31" s="98">
        <v>83</v>
      </c>
      <c r="AA31" s="143">
        <f t="shared" si="2"/>
        <v>8.4805999828197684E-3</v>
      </c>
      <c r="AB31" s="143">
        <f t="shared" si="3"/>
        <v>3.3922399931279074E-2</v>
      </c>
      <c r="AC31" s="143">
        <f t="shared" si="0"/>
        <v>6.8349817551867391E-3</v>
      </c>
      <c r="AD31" s="143">
        <f t="shared" si="4"/>
        <v>2.7339927020746956E-2</v>
      </c>
      <c r="AE31" s="143"/>
      <c r="AF31" s="143"/>
    </row>
    <row r="32" spans="1:68" s="68" customFormat="1" ht="93.75" customHeight="1" thickBot="1">
      <c r="A32" s="66"/>
      <c r="B32" s="66"/>
      <c r="C32" s="67"/>
      <c r="D32" s="67"/>
      <c r="E32" s="312" t="s">
        <v>67</v>
      </c>
      <c r="F32" s="313"/>
      <c r="G32" s="45" t="s">
        <v>68</v>
      </c>
      <c r="H32" s="136" t="s">
        <v>68</v>
      </c>
      <c r="I32" s="46"/>
      <c r="J32" s="47">
        <v>21309019</v>
      </c>
      <c r="K32" s="141">
        <f>SUM(K4:K31)</f>
        <v>23583237.082891006</v>
      </c>
      <c r="L32" s="48" t="s">
        <v>68</v>
      </c>
      <c r="M32" s="49" t="s">
        <v>68</v>
      </c>
      <c r="N32" s="47">
        <v>23357755</v>
      </c>
      <c r="O32" s="89" t="s">
        <v>68</v>
      </c>
      <c r="P32" s="101" t="s">
        <v>68</v>
      </c>
      <c r="Q32" s="102">
        <v>1.33</v>
      </c>
      <c r="R32" s="102">
        <v>6.2</v>
      </c>
      <c r="S32" s="102">
        <v>12.57</v>
      </c>
      <c r="T32" s="102">
        <v>23.79</v>
      </c>
      <c r="U32" s="102">
        <v>47.79</v>
      </c>
      <c r="V32" s="103">
        <v>67793</v>
      </c>
      <c r="W32" s="254">
        <v>70.329792776713475</v>
      </c>
      <c r="X32" s="103">
        <v>457</v>
      </c>
      <c r="Y32" s="254">
        <f>100-W32</f>
        <v>29.670207223286525</v>
      </c>
      <c r="Z32" s="103">
        <v>68250</v>
      </c>
      <c r="AA32" s="145">
        <f>SUM(AA4:AA31)</f>
        <v>0.99999999999999967</v>
      </c>
      <c r="AB32" s="145">
        <f>SUM(AB4:AB31)</f>
        <v>70.329792776713475</v>
      </c>
      <c r="AC32" s="143"/>
      <c r="AD32" s="143"/>
      <c r="AE32" s="145"/>
      <c r="AF32" s="145"/>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row>
    <row r="33" spans="1:173" s="65" customFormat="1" ht="57.75" customHeight="1" thickBot="1">
      <c r="A33" s="50"/>
      <c r="B33" s="50"/>
      <c r="C33" s="51"/>
      <c r="D33" s="51"/>
      <c r="E33" s="120">
        <v>29</v>
      </c>
      <c r="F33" s="125" t="s">
        <v>154</v>
      </c>
      <c r="G33" s="28" t="s">
        <v>155</v>
      </c>
      <c r="H33" s="27" t="s">
        <v>70</v>
      </c>
      <c r="I33" s="29"/>
      <c r="J33" s="30">
        <v>23005</v>
      </c>
      <c r="K33" s="30">
        <f t="shared" si="1"/>
        <v>40916.408598000002</v>
      </c>
      <c r="L33" s="31" t="s">
        <v>156</v>
      </c>
      <c r="M33" s="31">
        <v>41</v>
      </c>
      <c r="N33" s="30">
        <v>10062</v>
      </c>
      <c r="O33" s="84">
        <v>50000</v>
      </c>
      <c r="P33" s="94">
        <v>4066429</v>
      </c>
      <c r="Q33" s="95">
        <v>4.8499999999999996</v>
      </c>
      <c r="R33" s="95">
        <v>17.41</v>
      </c>
      <c r="S33" s="95">
        <v>42.94</v>
      </c>
      <c r="T33" s="95">
        <v>116.09</v>
      </c>
      <c r="U33" s="95">
        <v>306.64999999999998</v>
      </c>
      <c r="V33" s="86">
        <v>43</v>
      </c>
      <c r="W33" s="251">
        <v>90</v>
      </c>
      <c r="X33" s="86">
        <v>1</v>
      </c>
      <c r="Y33" s="251">
        <v>10</v>
      </c>
      <c r="Z33" s="86">
        <v>44</v>
      </c>
      <c r="AA33" s="143">
        <f>K33/$K$42</f>
        <v>0.20210546403067359</v>
      </c>
      <c r="AB33" s="143">
        <f t="shared" si="3"/>
        <v>18.189491762760621</v>
      </c>
      <c r="AC33" s="143">
        <f t="shared" ref="AC33:AC41" si="5">K33/$K$110</f>
        <v>1.3983145312754792E-3</v>
      </c>
      <c r="AD33" s="143">
        <f t="shared" si="4"/>
        <v>0.12584830781479314</v>
      </c>
      <c r="AE33" s="143"/>
      <c r="AF33" s="143"/>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row>
    <row r="34" spans="1:173" s="50" customFormat="1" ht="57.75" customHeight="1" thickBot="1">
      <c r="C34" s="51"/>
      <c r="D34" s="51"/>
      <c r="E34" s="122">
        <v>30</v>
      </c>
      <c r="F34" s="123" t="s">
        <v>72</v>
      </c>
      <c r="G34" s="17" t="s">
        <v>27</v>
      </c>
      <c r="H34" s="133" t="s">
        <v>70</v>
      </c>
      <c r="I34" s="13"/>
      <c r="J34" s="3">
        <v>75355.310222999993</v>
      </c>
      <c r="K34" s="3">
        <v>86231</v>
      </c>
      <c r="L34" s="14" t="s">
        <v>74</v>
      </c>
      <c r="M34" s="14">
        <v>24</v>
      </c>
      <c r="N34" s="3">
        <v>51866</v>
      </c>
      <c r="O34" s="85">
        <v>500000</v>
      </c>
      <c r="P34" s="96">
        <v>1662581</v>
      </c>
      <c r="Q34" s="97">
        <v>6.22</v>
      </c>
      <c r="R34" s="97">
        <v>14.6</v>
      </c>
      <c r="S34" s="97">
        <v>14.71</v>
      </c>
      <c r="T34" s="97">
        <v>32.270000000000003</v>
      </c>
      <c r="U34" s="97">
        <v>60.32</v>
      </c>
      <c r="V34" s="98">
        <v>25</v>
      </c>
      <c r="W34" s="252">
        <v>3</v>
      </c>
      <c r="X34" s="98">
        <v>3</v>
      </c>
      <c r="Y34" s="252">
        <v>97</v>
      </c>
      <c r="Z34" s="98">
        <v>28</v>
      </c>
      <c r="AA34" s="143">
        <f t="shared" ref="AA34:AA41" si="6">K34/$K$42</f>
        <v>0.42593562988519196</v>
      </c>
      <c r="AB34" s="143">
        <f t="shared" si="3"/>
        <v>1.2778068896555759</v>
      </c>
      <c r="AC34" s="143">
        <f t="shared" si="5"/>
        <v>2.9469365586575385E-3</v>
      </c>
      <c r="AD34" s="143">
        <f t="shared" si="4"/>
        <v>8.8408096759726162E-3</v>
      </c>
      <c r="AE34" s="143"/>
      <c r="AF34" s="143"/>
    </row>
    <row r="35" spans="1:173" s="65" customFormat="1" ht="57.75" customHeight="1" thickBot="1">
      <c r="A35" s="50"/>
      <c r="B35" s="50"/>
      <c r="C35" s="51"/>
      <c r="D35" s="51"/>
      <c r="E35" s="120">
        <v>31</v>
      </c>
      <c r="F35" s="121" t="s">
        <v>75</v>
      </c>
      <c r="G35" s="28" t="s">
        <v>58</v>
      </c>
      <c r="H35" s="132" t="s">
        <v>70</v>
      </c>
      <c r="I35" s="29" t="s">
        <v>65</v>
      </c>
      <c r="J35" s="30">
        <v>14954.952194</v>
      </c>
      <c r="K35" s="30">
        <f t="shared" si="1"/>
        <v>19476.755937999998</v>
      </c>
      <c r="L35" s="31" t="s">
        <v>76</v>
      </c>
      <c r="M35" s="31">
        <v>21</v>
      </c>
      <c r="N35" s="30">
        <v>10789</v>
      </c>
      <c r="O35" s="84">
        <v>500000</v>
      </c>
      <c r="P35" s="94">
        <v>1805242</v>
      </c>
      <c r="Q35" s="95">
        <v>2.89</v>
      </c>
      <c r="R35" s="95">
        <v>16.8</v>
      </c>
      <c r="S35" s="95">
        <v>44.95</v>
      </c>
      <c r="T35" s="95">
        <v>85.06</v>
      </c>
      <c r="U35" s="95">
        <v>80.17</v>
      </c>
      <c r="V35" s="86">
        <v>667</v>
      </c>
      <c r="W35" s="251">
        <v>29</v>
      </c>
      <c r="X35" s="86">
        <v>48</v>
      </c>
      <c r="Y35" s="251">
        <v>71</v>
      </c>
      <c r="Z35" s="86">
        <v>715</v>
      </c>
      <c r="AA35" s="143">
        <f t="shared" si="6"/>
        <v>9.6204895090769932E-2</v>
      </c>
      <c r="AB35" s="143">
        <f t="shared" si="3"/>
        <v>2.7899419576323279</v>
      </c>
      <c r="AC35" s="143">
        <f t="shared" si="5"/>
        <v>6.6561635743227481E-4</v>
      </c>
      <c r="AD35" s="143">
        <f t="shared" si="4"/>
        <v>1.9302874365535971E-2</v>
      </c>
      <c r="AE35" s="143"/>
      <c r="AF35" s="143"/>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row>
    <row r="36" spans="1:173" s="50" customFormat="1" ht="57.75" customHeight="1" thickBot="1">
      <c r="C36" s="51"/>
      <c r="D36" s="51"/>
      <c r="E36" s="122">
        <v>32</v>
      </c>
      <c r="F36" s="123" t="s">
        <v>77</v>
      </c>
      <c r="G36" s="17" t="s">
        <v>58</v>
      </c>
      <c r="H36" s="133" t="s">
        <v>70</v>
      </c>
      <c r="I36" s="13" t="s">
        <v>65</v>
      </c>
      <c r="J36" s="3">
        <v>8891.7594489999992</v>
      </c>
      <c r="K36" s="3">
        <f t="shared" si="1"/>
        <v>9294.9303959999997</v>
      </c>
      <c r="L36" s="14" t="s">
        <v>78</v>
      </c>
      <c r="M36" s="14">
        <v>19</v>
      </c>
      <c r="N36" s="3">
        <v>5598</v>
      </c>
      <c r="O36" s="85">
        <v>200000</v>
      </c>
      <c r="P36" s="96">
        <v>1660402</v>
      </c>
      <c r="Q36" s="97">
        <v>3.49</v>
      </c>
      <c r="R36" s="97">
        <v>13.41</v>
      </c>
      <c r="S36" s="97">
        <v>40.49</v>
      </c>
      <c r="T36" s="97">
        <v>87.35</v>
      </c>
      <c r="U36" s="97">
        <v>97.23</v>
      </c>
      <c r="V36" s="98">
        <v>127</v>
      </c>
      <c r="W36" s="252">
        <v>11</v>
      </c>
      <c r="X36" s="98">
        <v>23</v>
      </c>
      <c r="Y36" s="252">
        <v>89</v>
      </c>
      <c r="Z36" s="98">
        <v>150</v>
      </c>
      <c r="AA36" s="143">
        <f t="shared" si="6"/>
        <v>4.5912050572987397E-2</v>
      </c>
      <c r="AB36" s="143">
        <f t="shared" si="3"/>
        <v>0.50503255630286137</v>
      </c>
      <c r="AC36" s="143">
        <f t="shared" si="5"/>
        <v>3.1765339836195328E-4</v>
      </c>
      <c r="AD36" s="143">
        <f t="shared" si="4"/>
        <v>3.4941873819814861E-3</v>
      </c>
      <c r="AE36" s="143"/>
      <c r="AF36" s="143"/>
    </row>
    <row r="37" spans="1:173" s="27" customFormat="1" ht="57.75" customHeight="1" thickBot="1">
      <c r="A37" s="1"/>
      <c r="B37" s="1"/>
      <c r="C37" s="1"/>
      <c r="D37" s="51"/>
      <c r="E37" s="120">
        <v>33</v>
      </c>
      <c r="F37" s="128" t="s">
        <v>224</v>
      </c>
      <c r="G37" s="27" t="s">
        <v>225</v>
      </c>
      <c r="H37" s="27" t="s">
        <v>70</v>
      </c>
      <c r="I37" s="27" t="s">
        <v>65</v>
      </c>
      <c r="J37" s="39">
        <v>9073</v>
      </c>
      <c r="K37" s="30">
        <f t="shared" si="1"/>
        <v>10541.826432</v>
      </c>
      <c r="L37" s="27" t="s">
        <v>226</v>
      </c>
      <c r="M37" s="27">
        <v>11</v>
      </c>
      <c r="N37" s="30">
        <v>6408</v>
      </c>
      <c r="O37" s="90">
        <v>50000</v>
      </c>
      <c r="P37" s="94">
        <v>1645104</v>
      </c>
      <c r="Q37" s="90">
        <v>10.64</v>
      </c>
      <c r="R37" s="90">
        <v>18.579999999999998</v>
      </c>
      <c r="S37" s="90">
        <v>42.91</v>
      </c>
      <c r="T37" s="90">
        <v>62.54</v>
      </c>
      <c r="U37" s="90">
        <v>64.510000000000005</v>
      </c>
      <c r="V37" s="86">
        <v>11</v>
      </c>
      <c r="W37" s="251">
        <v>43</v>
      </c>
      <c r="X37" s="86">
        <v>5</v>
      </c>
      <c r="Y37" s="251">
        <v>57</v>
      </c>
      <c r="Z37" s="86">
        <v>16</v>
      </c>
      <c r="AA37" s="143">
        <f t="shared" si="6"/>
        <v>5.2071058916796573E-2</v>
      </c>
      <c r="AB37" s="143">
        <f t="shared" si="3"/>
        <v>2.2390555334222526</v>
      </c>
      <c r="AC37" s="143">
        <f t="shared" si="5"/>
        <v>3.6026595664532662E-4</v>
      </c>
      <c r="AD37" s="143">
        <f t="shared" si="4"/>
        <v>1.5491436135749045E-2</v>
      </c>
      <c r="AE37" s="143"/>
      <c r="AF37" s="143"/>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c r="FB37" s="65"/>
      <c r="FC37" s="65"/>
      <c r="FD37" s="65"/>
      <c r="FE37" s="65"/>
      <c r="FF37" s="65"/>
      <c r="FG37" s="65"/>
      <c r="FH37" s="65"/>
      <c r="FI37" s="65"/>
      <c r="FJ37" s="65"/>
      <c r="FK37" s="65"/>
      <c r="FL37" s="65"/>
      <c r="FM37" s="65"/>
      <c r="FN37" s="65"/>
      <c r="FO37" s="65"/>
      <c r="FP37" s="65"/>
      <c r="FQ37" s="65"/>
    </row>
    <row r="38" spans="1:173" s="2" customFormat="1" ht="57.75" customHeight="1" thickBot="1">
      <c r="D38" s="51"/>
      <c r="E38" s="122">
        <v>34</v>
      </c>
      <c r="F38" s="129" t="s">
        <v>235</v>
      </c>
      <c r="G38" s="1" t="s">
        <v>357</v>
      </c>
      <c r="H38" s="1" t="s">
        <v>70</v>
      </c>
      <c r="I38" s="1" t="s">
        <v>68</v>
      </c>
      <c r="J38" s="26">
        <v>9552</v>
      </c>
      <c r="K38" s="3">
        <f t="shared" si="1"/>
        <v>18042.313741000002</v>
      </c>
      <c r="L38" s="1" t="s">
        <v>236</v>
      </c>
      <c r="M38" s="1">
        <v>7</v>
      </c>
      <c r="N38" s="3">
        <v>13679</v>
      </c>
      <c r="O38" s="91">
        <v>50000</v>
      </c>
      <c r="P38" s="96">
        <v>1318979</v>
      </c>
      <c r="Q38" s="91">
        <v>7.18</v>
      </c>
      <c r="R38" s="91">
        <v>21.46</v>
      </c>
      <c r="S38" s="91">
        <v>37.630000000000003</v>
      </c>
      <c r="T38" s="140">
        <v>0</v>
      </c>
      <c r="U38" s="91">
        <v>39.54</v>
      </c>
      <c r="V38" s="98">
        <v>45</v>
      </c>
      <c r="W38" s="252">
        <v>14</v>
      </c>
      <c r="X38" s="98">
        <v>4</v>
      </c>
      <c r="Y38" s="252">
        <v>86</v>
      </c>
      <c r="Z38" s="98">
        <v>49</v>
      </c>
      <c r="AA38" s="143">
        <f t="shared" si="6"/>
        <v>8.9119507692814529E-2</v>
      </c>
      <c r="AB38" s="143">
        <f t="shared" si="3"/>
        <v>1.2476731076994034</v>
      </c>
      <c r="AC38" s="143">
        <f t="shared" si="5"/>
        <v>6.165944262054501E-4</v>
      </c>
      <c r="AD38" s="143">
        <f t="shared" si="4"/>
        <v>8.6323219668763013E-3</v>
      </c>
      <c r="AE38" s="143"/>
      <c r="AF38" s="143"/>
      <c r="AG38" s="145">
        <f>SUM(AG29:AG37)</f>
        <v>0</v>
      </c>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row>
    <row r="39" spans="1:173" s="65" customFormat="1" ht="57.75" customHeight="1" thickBot="1">
      <c r="A39" s="50"/>
      <c r="B39" s="50"/>
      <c r="C39" s="50"/>
      <c r="D39" s="50"/>
      <c r="E39" s="120">
        <v>35</v>
      </c>
      <c r="F39" s="130" t="s">
        <v>240</v>
      </c>
      <c r="G39" s="28" t="s">
        <v>294</v>
      </c>
      <c r="H39" s="27" t="s">
        <v>70</v>
      </c>
      <c r="I39" s="29"/>
      <c r="J39" s="30">
        <v>5039</v>
      </c>
      <c r="K39" s="30">
        <f t="shared" si="1"/>
        <v>6755.0337360000003</v>
      </c>
      <c r="L39" s="31" t="s">
        <v>241</v>
      </c>
      <c r="M39" s="31">
        <v>7</v>
      </c>
      <c r="N39" s="30">
        <v>5108</v>
      </c>
      <c r="O39" s="84">
        <v>50000</v>
      </c>
      <c r="P39" s="94">
        <v>1322442</v>
      </c>
      <c r="Q39" s="95">
        <v>2.86</v>
      </c>
      <c r="R39" s="95">
        <v>22.88</v>
      </c>
      <c r="S39" s="95">
        <v>31.16</v>
      </c>
      <c r="T39" s="95">
        <v>0</v>
      </c>
      <c r="U39" s="95">
        <v>31.31</v>
      </c>
      <c r="V39" s="86">
        <v>27</v>
      </c>
      <c r="W39" s="251">
        <v>4</v>
      </c>
      <c r="X39" s="86">
        <v>3</v>
      </c>
      <c r="Y39" s="251">
        <v>96</v>
      </c>
      <c r="Z39" s="86">
        <v>30</v>
      </c>
      <c r="AA39" s="143">
        <f t="shared" si="6"/>
        <v>3.3366301553256733E-2</v>
      </c>
      <c r="AB39" s="143">
        <f t="shared" si="3"/>
        <v>0.13346520621302693</v>
      </c>
      <c r="AC39" s="143">
        <f t="shared" si="5"/>
        <v>2.3085266170615458E-4</v>
      </c>
      <c r="AD39" s="143">
        <f t="shared" si="4"/>
        <v>9.2341064682461833E-4</v>
      </c>
      <c r="AE39" s="143"/>
      <c r="AF39" s="143"/>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row>
    <row r="40" spans="1:173" s="50" customFormat="1" ht="57.75" customHeight="1" thickBot="1">
      <c r="C40" s="51"/>
      <c r="D40" s="51"/>
      <c r="E40" s="122">
        <v>36</v>
      </c>
      <c r="F40" s="131" t="s">
        <v>281</v>
      </c>
      <c r="G40" s="17" t="s">
        <v>290</v>
      </c>
      <c r="H40" s="1" t="s">
        <v>70</v>
      </c>
      <c r="I40" s="13"/>
      <c r="J40" s="4" t="s">
        <v>68</v>
      </c>
      <c r="K40" s="3">
        <f t="shared" si="1"/>
        <v>5267.728548</v>
      </c>
      <c r="L40" s="14" t="s">
        <v>282</v>
      </c>
      <c r="M40" s="14">
        <v>3</v>
      </c>
      <c r="N40" s="3">
        <v>5172</v>
      </c>
      <c r="O40" s="85">
        <v>50000</v>
      </c>
      <c r="P40" s="96">
        <v>1018509</v>
      </c>
      <c r="Q40" s="97">
        <v>2.27</v>
      </c>
      <c r="R40" s="97">
        <v>0</v>
      </c>
      <c r="S40" s="97">
        <v>0</v>
      </c>
      <c r="T40" s="97">
        <v>0</v>
      </c>
      <c r="U40" s="97">
        <v>1.33</v>
      </c>
      <c r="V40" s="98">
        <v>11</v>
      </c>
      <c r="W40" s="252">
        <v>7</v>
      </c>
      <c r="X40" s="98">
        <v>3</v>
      </c>
      <c r="Y40" s="252">
        <v>93</v>
      </c>
      <c r="Z40" s="98">
        <v>14</v>
      </c>
      <c r="AA40" s="143">
        <f t="shared" si="6"/>
        <v>2.6019798879249777E-2</v>
      </c>
      <c r="AB40" s="143">
        <f t="shared" si="3"/>
        <v>0.18213859215474845</v>
      </c>
      <c r="AC40" s="143">
        <f t="shared" si="5"/>
        <v>1.8002414258428166E-4</v>
      </c>
      <c r="AD40" s="143">
        <f t="shared" si="4"/>
        <v>1.2601689980899717E-3</v>
      </c>
      <c r="AE40" s="143"/>
      <c r="AF40" s="143"/>
    </row>
    <row r="41" spans="1:173" s="65" customFormat="1" ht="57.75" customHeight="1" thickBot="1">
      <c r="A41" s="50"/>
      <c r="B41" s="50"/>
      <c r="C41" s="50"/>
      <c r="D41" s="50"/>
      <c r="E41" s="120">
        <v>37</v>
      </c>
      <c r="F41" s="130" t="s">
        <v>283</v>
      </c>
      <c r="G41" s="28" t="s">
        <v>295</v>
      </c>
      <c r="H41" s="27" t="s">
        <v>70</v>
      </c>
      <c r="I41" s="29"/>
      <c r="J41" s="30" t="s">
        <v>68</v>
      </c>
      <c r="K41" s="30">
        <f t="shared" si="1"/>
        <v>5924.7814369999996</v>
      </c>
      <c r="L41" s="31" t="s">
        <v>284</v>
      </c>
      <c r="M41" s="31">
        <v>3</v>
      </c>
      <c r="N41" s="30">
        <v>5777</v>
      </c>
      <c r="O41" s="84">
        <v>50000</v>
      </c>
      <c r="P41" s="94">
        <v>1025581</v>
      </c>
      <c r="Q41" s="95">
        <v>-0.83</v>
      </c>
      <c r="R41" s="95">
        <v>0</v>
      </c>
      <c r="S41" s="95">
        <v>0</v>
      </c>
      <c r="T41" s="95">
        <v>0</v>
      </c>
      <c r="U41" s="95">
        <v>2.57</v>
      </c>
      <c r="V41" s="86">
        <v>71</v>
      </c>
      <c r="W41" s="251">
        <v>71</v>
      </c>
      <c r="X41" s="86">
        <v>2</v>
      </c>
      <c r="Y41" s="251">
        <v>29</v>
      </c>
      <c r="Z41" s="86">
        <v>73</v>
      </c>
      <c r="AA41" s="143">
        <f t="shared" si="6"/>
        <v>2.9265293378259415E-2</v>
      </c>
      <c r="AB41" s="143">
        <f t="shared" si="3"/>
        <v>2.0778358298564186</v>
      </c>
      <c r="AC41" s="143">
        <f t="shared" si="5"/>
        <v>2.0247886512682033E-4</v>
      </c>
      <c r="AD41" s="143">
        <f t="shared" si="4"/>
        <v>1.4375999424004244E-2</v>
      </c>
      <c r="AE41" s="143"/>
      <c r="AF41" s="143"/>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row>
    <row r="42" spans="1:173" s="69" customFormat="1" ht="57.75" customHeight="1" thickBot="1">
      <c r="A42" s="50"/>
      <c r="B42" s="50"/>
      <c r="C42" s="51"/>
      <c r="D42" s="51"/>
      <c r="E42" s="314" t="s">
        <v>79</v>
      </c>
      <c r="F42" s="315"/>
      <c r="G42" s="18" t="s">
        <v>65</v>
      </c>
      <c r="H42" s="18" t="s">
        <v>65</v>
      </c>
      <c r="I42" s="19" t="s">
        <v>65</v>
      </c>
      <c r="J42" s="25">
        <v>145871</v>
      </c>
      <c r="K42" s="82">
        <f>SUM(K33:K41)</f>
        <v>202450.77882600002</v>
      </c>
      <c r="L42" s="20" t="s">
        <v>65</v>
      </c>
      <c r="M42" s="20" t="s">
        <v>65</v>
      </c>
      <c r="N42" s="83">
        <v>114459</v>
      </c>
      <c r="O42" s="92" t="s">
        <v>65</v>
      </c>
      <c r="P42" s="104" t="s">
        <v>68</v>
      </c>
      <c r="Q42" s="105">
        <v>4.4000000000000004</v>
      </c>
      <c r="R42" s="106">
        <v>17.88</v>
      </c>
      <c r="S42" s="106">
        <v>36.4</v>
      </c>
      <c r="T42" s="105">
        <v>76.66</v>
      </c>
      <c r="U42" s="105">
        <v>75.959999999999994</v>
      </c>
      <c r="V42" s="107">
        <v>1027</v>
      </c>
      <c r="W42" s="255">
        <v>28.642441435697236</v>
      </c>
      <c r="X42" s="107">
        <v>92</v>
      </c>
      <c r="Y42" s="255">
        <f>100-W42</f>
        <v>71.357558564302764</v>
      </c>
      <c r="Z42" s="108">
        <v>1119</v>
      </c>
      <c r="AA42" s="143">
        <f>SUM(AA33:AA41)</f>
        <v>0.99999999999999989</v>
      </c>
      <c r="AB42" s="145">
        <f>SUM(AB33:AB41)</f>
        <v>28.642441435697236</v>
      </c>
      <c r="AC42" s="143"/>
      <c r="AD42" s="143"/>
      <c r="AE42" s="143"/>
      <c r="AF42" s="143"/>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row>
    <row r="43" spans="1:173" s="65" customFormat="1" ht="57.75" customHeight="1" thickBot="1">
      <c r="A43" s="50"/>
      <c r="B43" s="50"/>
      <c r="C43" s="51"/>
      <c r="D43" s="51"/>
      <c r="E43" s="120">
        <v>38</v>
      </c>
      <c r="F43" s="125" t="s">
        <v>352</v>
      </c>
      <c r="G43" s="28" t="s">
        <v>80</v>
      </c>
      <c r="H43" s="137" t="s">
        <v>73</v>
      </c>
      <c r="I43" s="29" t="s">
        <v>65</v>
      </c>
      <c r="J43" s="30">
        <v>169028</v>
      </c>
      <c r="K43" s="30">
        <f t="shared" si="1"/>
        <v>221705.141443</v>
      </c>
      <c r="L43" s="31" t="s">
        <v>81</v>
      </c>
      <c r="M43" s="31">
        <v>42</v>
      </c>
      <c r="N43" s="30">
        <v>49867</v>
      </c>
      <c r="O43" s="84">
        <v>500000</v>
      </c>
      <c r="P43" s="94">
        <v>4445929</v>
      </c>
      <c r="Q43" s="95">
        <v>1.48</v>
      </c>
      <c r="R43" s="95">
        <v>18.23</v>
      </c>
      <c r="S43" s="95">
        <v>39.61</v>
      </c>
      <c r="T43" s="95">
        <v>92.97</v>
      </c>
      <c r="U43" s="95">
        <v>343.85</v>
      </c>
      <c r="V43" s="86">
        <v>416</v>
      </c>
      <c r="W43" s="251">
        <v>52</v>
      </c>
      <c r="X43" s="86">
        <v>6</v>
      </c>
      <c r="Y43" s="251">
        <v>48</v>
      </c>
      <c r="Z43" s="86">
        <v>422</v>
      </c>
      <c r="AA43" s="143">
        <f t="shared" ref="AA43:AA48" si="7">K43/$K$49</f>
        <v>0.16356755551674987</v>
      </c>
      <c r="AB43" s="143">
        <f t="shared" si="3"/>
        <v>8.5055128868709939</v>
      </c>
      <c r="AC43" s="143">
        <f t="shared" ref="AC43:AC48" si="8">K43/$K$110</f>
        <v>7.5767529839700018E-3</v>
      </c>
      <c r="AD43" s="143">
        <f t="shared" si="4"/>
        <v>0.39399115516644012</v>
      </c>
      <c r="AE43" s="143"/>
      <c r="AF43" s="143"/>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row>
    <row r="44" spans="1:173" s="50" customFormat="1" ht="57.75" customHeight="1" thickBot="1">
      <c r="C44" s="51"/>
      <c r="D44" s="51"/>
      <c r="E44" s="122">
        <v>39</v>
      </c>
      <c r="F44" s="123" t="s">
        <v>82</v>
      </c>
      <c r="G44" s="17" t="s">
        <v>83</v>
      </c>
      <c r="H44" s="138" t="s">
        <v>73</v>
      </c>
      <c r="I44" s="13" t="s">
        <v>65</v>
      </c>
      <c r="J44" s="3">
        <v>483009.909331</v>
      </c>
      <c r="K44" s="3">
        <f t="shared" si="1"/>
        <v>352027.86453600001</v>
      </c>
      <c r="L44" s="14" t="s">
        <v>84</v>
      </c>
      <c r="M44" s="14">
        <v>28</v>
      </c>
      <c r="N44" s="3">
        <v>200348</v>
      </c>
      <c r="O44" s="85">
        <v>1500000</v>
      </c>
      <c r="P44" s="96">
        <v>1757082</v>
      </c>
      <c r="Q44" s="97">
        <v>0.43</v>
      </c>
      <c r="R44" s="97">
        <v>20.34</v>
      </c>
      <c r="S44" s="97">
        <v>26.6</v>
      </c>
      <c r="T44" s="97">
        <v>71.09</v>
      </c>
      <c r="U44" s="97">
        <v>75.73</v>
      </c>
      <c r="V44" s="98">
        <v>1707</v>
      </c>
      <c r="W44" s="252">
        <v>20</v>
      </c>
      <c r="X44" s="98">
        <v>5</v>
      </c>
      <c r="Y44" s="252">
        <v>80</v>
      </c>
      <c r="Z44" s="98">
        <v>1712</v>
      </c>
      <c r="AA44" s="143">
        <f t="shared" si="7"/>
        <v>0.25971584105431711</v>
      </c>
      <c r="AB44" s="143">
        <f t="shared" si="3"/>
        <v>5.1943168210863426</v>
      </c>
      <c r="AC44" s="143">
        <f t="shared" si="8"/>
        <v>1.2030520157104544E-2</v>
      </c>
      <c r="AD44" s="143">
        <f t="shared" si="4"/>
        <v>0.24061040314209087</v>
      </c>
      <c r="AE44" s="143"/>
      <c r="AF44" s="143"/>
    </row>
    <row r="45" spans="1:173" s="65" customFormat="1" ht="57.75" customHeight="1" thickBot="1">
      <c r="A45" s="50"/>
      <c r="B45" s="50"/>
      <c r="C45" s="51"/>
      <c r="D45" s="51"/>
      <c r="E45" s="120">
        <v>40</v>
      </c>
      <c r="F45" s="125" t="s">
        <v>85</v>
      </c>
      <c r="G45" s="28" t="s">
        <v>86</v>
      </c>
      <c r="H45" s="137" t="s">
        <v>73</v>
      </c>
      <c r="I45" s="29" t="s">
        <v>65</v>
      </c>
      <c r="J45" s="30">
        <v>143972</v>
      </c>
      <c r="K45" s="30">
        <f t="shared" si="1"/>
        <v>174670.564664</v>
      </c>
      <c r="L45" s="31" t="s">
        <v>87</v>
      </c>
      <c r="M45" s="31">
        <v>26</v>
      </c>
      <c r="N45" s="30">
        <v>75839</v>
      </c>
      <c r="O45" s="84">
        <v>500000</v>
      </c>
      <c r="P45" s="94">
        <v>2303176</v>
      </c>
      <c r="Q45" s="95">
        <v>1.5</v>
      </c>
      <c r="R45" s="95">
        <v>17.39</v>
      </c>
      <c r="S45" s="95">
        <v>40.65</v>
      </c>
      <c r="T45" s="95">
        <v>96.85</v>
      </c>
      <c r="U45" s="95">
        <v>130.09</v>
      </c>
      <c r="V45" s="86">
        <v>911</v>
      </c>
      <c r="W45" s="251">
        <v>83</v>
      </c>
      <c r="X45" s="86">
        <v>8</v>
      </c>
      <c r="Y45" s="251">
        <v>17</v>
      </c>
      <c r="Z45" s="86">
        <v>919</v>
      </c>
      <c r="AA45" s="143">
        <f t="shared" si="7"/>
        <v>0.128866823280985</v>
      </c>
      <c r="AB45" s="143">
        <f t="shared" si="3"/>
        <v>10.695946332321755</v>
      </c>
      <c r="AC45" s="143">
        <f t="shared" si="8"/>
        <v>5.9693506132330277E-3</v>
      </c>
      <c r="AD45" s="143">
        <f t="shared" si="4"/>
        <v>0.4954561008983413</v>
      </c>
      <c r="AE45" s="143"/>
      <c r="AF45" s="143"/>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row>
    <row r="46" spans="1:173" s="50" customFormat="1" ht="57.75" customHeight="1" thickBot="1">
      <c r="C46" s="51"/>
      <c r="D46" s="51"/>
      <c r="E46" s="122">
        <v>41</v>
      </c>
      <c r="F46" s="123" t="s">
        <v>88</v>
      </c>
      <c r="G46" s="17" t="s">
        <v>58</v>
      </c>
      <c r="H46" s="138" t="s">
        <v>73</v>
      </c>
      <c r="I46" s="13" t="s">
        <v>65</v>
      </c>
      <c r="J46" s="3">
        <v>124800.25471199999</v>
      </c>
      <c r="K46" s="3">
        <f t="shared" si="1"/>
        <v>182673.09883599999</v>
      </c>
      <c r="L46" s="14" t="s">
        <v>89</v>
      </c>
      <c r="M46" s="14">
        <v>26</v>
      </c>
      <c r="N46" s="3">
        <v>95324</v>
      </c>
      <c r="O46" s="85">
        <v>500000</v>
      </c>
      <c r="P46" s="96">
        <v>1916339</v>
      </c>
      <c r="Q46" s="97">
        <v>0.95</v>
      </c>
      <c r="R46" s="97">
        <v>24.47</v>
      </c>
      <c r="S46" s="97">
        <v>48.35</v>
      </c>
      <c r="T46" s="97">
        <v>95.01</v>
      </c>
      <c r="U46" s="97">
        <v>91.64</v>
      </c>
      <c r="V46" s="98">
        <v>130</v>
      </c>
      <c r="W46" s="252">
        <v>5</v>
      </c>
      <c r="X46" s="98">
        <v>8</v>
      </c>
      <c r="Y46" s="252">
        <v>95</v>
      </c>
      <c r="Z46" s="98">
        <v>138</v>
      </c>
      <c r="AA46" s="143">
        <f t="shared" si="7"/>
        <v>0.13477085845100306</v>
      </c>
      <c r="AB46" s="143">
        <f t="shared" si="3"/>
        <v>0.67385429225501525</v>
      </c>
      <c r="AC46" s="143">
        <f t="shared" si="8"/>
        <v>6.2428364885374196E-3</v>
      </c>
      <c r="AD46" s="143">
        <f t="shared" si="4"/>
        <v>3.1214182442687099E-2</v>
      </c>
      <c r="AE46" s="143"/>
      <c r="AF46" s="143"/>
    </row>
    <row r="47" spans="1:173" s="65" customFormat="1" ht="57.75" customHeight="1" thickBot="1">
      <c r="A47" s="50"/>
      <c r="B47" s="50"/>
      <c r="C47" s="51"/>
      <c r="D47" s="51"/>
      <c r="E47" s="120">
        <v>42</v>
      </c>
      <c r="F47" s="125" t="s">
        <v>90</v>
      </c>
      <c r="G47" s="28" t="s">
        <v>91</v>
      </c>
      <c r="H47" s="137" t="s">
        <v>73</v>
      </c>
      <c r="I47" s="29" t="s">
        <v>65</v>
      </c>
      <c r="J47" s="30">
        <v>54301.363869000001</v>
      </c>
      <c r="K47" s="30">
        <f t="shared" si="1"/>
        <v>75157.436031999998</v>
      </c>
      <c r="L47" s="31" t="s">
        <v>92</v>
      </c>
      <c r="M47" s="31">
        <v>26</v>
      </c>
      <c r="N47" s="30">
        <v>35872</v>
      </c>
      <c r="O47" s="84">
        <v>500000</v>
      </c>
      <c r="P47" s="94">
        <v>2095156</v>
      </c>
      <c r="Q47" s="95">
        <v>11</v>
      </c>
      <c r="R47" s="95">
        <v>20.98</v>
      </c>
      <c r="S47" s="95">
        <v>41.86</v>
      </c>
      <c r="T47" s="95">
        <v>105.09</v>
      </c>
      <c r="U47" s="95">
        <v>107.85</v>
      </c>
      <c r="V47" s="86">
        <v>49</v>
      </c>
      <c r="W47" s="251">
        <v>14</v>
      </c>
      <c r="X47" s="86">
        <v>5</v>
      </c>
      <c r="Y47" s="251">
        <v>86</v>
      </c>
      <c r="Z47" s="86">
        <v>54</v>
      </c>
      <c r="AA47" s="143">
        <f t="shared" si="7"/>
        <v>5.5448953554472831E-2</v>
      </c>
      <c r="AB47" s="143">
        <f t="shared" si="3"/>
        <v>0.77628534976261965</v>
      </c>
      <c r="AC47" s="143">
        <f t="shared" si="8"/>
        <v>2.5684985202266719E-3</v>
      </c>
      <c r="AD47" s="143">
        <f t="shared" si="4"/>
        <v>3.5958979283173403E-2</v>
      </c>
      <c r="AE47" s="143"/>
      <c r="AF47" s="143"/>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row>
    <row r="48" spans="1:173" s="50" customFormat="1" ht="57.75" customHeight="1" thickBot="1">
      <c r="C48" s="51"/>
      <c r="D48" s="51"/>
      <c r="E48" s="122">
        <v>43</v>
      </c>
      <c r="F48" s="131" t="s">
        <v>237</v>
      </c>
      <c r="G48" s="17" t="s">
        <v>293</v>
      </c>
      <c r="H48" s="139" t="s">
        <v>73</v>
      </c>
      <c r="I48" s="13"/>
      <c r="J48" s="3" t="s">
        <v>68</v>
      </c>
      <c r="K48" s="3">
        <f t="shared" si="1"/>
        <v>349200.6</v>
      </c>
      <c r="L48" s="14" t="s">
        <v>236</v>
      </c>
      <c r="M48" s="14">
        <v>7</v>
      </c>
      <c r="N48" s="3">
        <v>300000</v>
      </c>
      <c r="O48" s="85" t="s">
        <v>68</v>
      </c>
      <c r="P48" s="96">
        <v>1164002</v>
      </c>
      <c r="Q48" s="97">
        <v>3.75</v>
      </c>
      <c r="R48" s="97">
        <v>7.14</v>
      </c>
      <c r="S48" s="97">
        <v>14.36</v>
      </c>
      <c r="T48" s="97">
        <v>0</v>
      </c>
      <c r="U48" s="97">
        <v>16.399999999999999</v>
      </c>
      <c r="V48" s="98">
        <v>0</v>
      </c>
      <c r="W48" s="252">
        <v>0</v>
      </c>
      <c r="X48" s="98">
        <v>11</v>
      </c>
      <c r="Y48" s="252">
        <v>100</v>
      </c>
      <c r="Z48" s="98">
        <v>11</v>
      </c>
      <c r="AA48" s="143">
        <f t="shared" si="7"/>
        <v>0.25762996814247208</v>
      </c>
      <c r="AB48" s="143">
        <f t="shared" si="3"/>
        <v>0</v>
      </c>
      <c r="AC48" s="143">
        <f t="shared" si="8"/>
        <v>1.193389864950131E-2</v>
      </c>
      <c r="AD48" s="143">
        <f t="shared" si="4"/>
        <v>0</v>
      </c>
      <c r="AE48" s="143"/>
      <c r="AF48" s="143"/>
    </row>
    <row r="49" spans="1:68" s="70" customFormat="1" ht="57.75" customHeight="1" thickBot="1">
      <c r="A49" s="66"/>
      <c r="B49" s="66"/>
      <c r="C49" s="67"/>
      <c r="D49" s="67"/>
      <c r="E49" s="316" t="s">
        <v>96</v>
      </c>
      <c r="F49" s="317"/>
      <c r="G49" s="40" t="s">
        <v>68</v>
      </c>
      <c r="H49" s="40" t="s">
        <v>68</v>
      </c>
      <c r="I49" s="41"/>
      <c r="J49" s="42">
        <v>975112</v>
      </c>
      <c r="K49" s="141">
        <f>SUM(K43:K48)</f>
        <v>1355434.705511</v>
      </c>
      <c r="L49" s="43" t="s">
        <v>68</v>
      </c>
      <c r="M49" s="44" t="s">
        <v>68</v>
      </c>
      <c r="N49" s="42">
        <v>757250</v>
      </c>
      <c r="O49" s="93" t="s">
        <v>68</v>
      </c>
      <c r="P49" s="109" t="s">
        <v>65</v>
      </c>
      <c r="Q49" s="110">
        <v>3.19</v>
      </c>
      <c r="R49" s="110">
        <v>18.09</v>
      </c>
      <c r="S49" s="110">
        <v>35.238333333333337</v>
      </c>
      <c r="T49" s="110">
        <v>76.834999999999994</v>
      </c>
      <c r="U49" s="111">
        <v>127.59333333333335</v>
      </c>
      <c r="V49" s="93">
        <v>3213</v>
      </c>
      <c r="W49" s="256">
        <v>25.845915682296727</v>
      </c>
      <c r="X49" s="93">
        <v>43</v>
      </c>
      <c r="Y49" s="256">
        <f>100-W49</f>
        <v>74.15408431770328</v>
      </c>
      <c r="Z49" s="112">
        <v>3256</v>
      </c>
      <c r="AA49" s="145">
        <f>SUM(AA43:AA48)</f>
        <v>1</v>
      </c>
      <c r="AB49" s="145">
        <f>SUM(AB43:AB48)</f>
        <v>25.845915682296727</v>
      </c>
      <c r="AC49" s="143"/>
      <c r="AD49" s="143"/>
      <c r="AE49" s="145"/>
      <c r="AF49" s="145"/>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row>
    <row r="50" spans="1:68" s="65" customFormat="1" ht="57.75" customHeight="1" thickBot="1">
      <c r="A50" s="50"/>
      <c r="B50" s="50"/>
      <c r="C50" s="51"/>
      <c r="D50" s="51"/>
      <c r="E50" s="120">
        <v>44</v>
      </c>
      <c r="F50" s="125" t="s">
        <v>97</v>
      </c>
      <c r="G50" s="28" t="s">
        <v>19</v>
      </c>
      <c r="H50" s="132" t="s">
        <v>98</v>
      </c>
      <c r="I50" s="29"/>
      <c r="J50" s="30">
        <v>51144.404667000003</v>
      </c>
      <c r="K50" s="30">
        <f t="shared" si="1"/>
        <v>78671.368182000006</v>
      </c>
      <c r="L50" s="31" t="s">
        <v>99</v>
      </c>
      <c r="M50" s="31">
        <v>29</v>
      </c>
      <c r="N50" s="30">
        <v>36546</v>
      </c>
      <c r="O50" s="84">
        <v>500000</v>
      </c>
      <c r="P50" s="94">
        <v>2152667</v>
      </c>
      <c r="Q50" s="95">
        <v>3.97</v>
      </c>
      <c r="R50" s="95">
        <v>23.99</v>
      </c>
      <c r="S50" s="95">
        <v>53.5</v>
      </c>
      <c r="T50" s="95">
        <v>107.7</v>
      </c>
      <c r="U50" s="95">
        <v>114.86</v>
      </c>
      <c r="V50" s="86">
        <v>37</v>
      </c>
      <c r="W50" s="251">
        <v>10</v>
      </c>
      <c r="X50" s="86">
        <v>5</v>
      </c>
      <c r="Y50" s="251">
        <v>90</v>
      </c>
      <c r="Z50" s="86">
        <v>42</v>
      </c>
      <c r="AA50" s="143">
        <v>1</v>
      </c>
      <c r="AB50" s="143">
        <f t="shared" si="3"/>
        <v>10</v>
      </c>
      <c r="AC50" s="143">
        <f>K50/$K$110</f>
        <v>2.6885868308977427E-3</v>
      </c>
      <c r="AD50" s="143">
        <f t="shared" si="4"/>
        <v>2.6885868308977427E-2</v>
      </c>
      <c r="AE50" s="143"/>
      <c r="AF50" s="143"/>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row>
    <row r="51" spans="1:68" s="70" customFormat="1" ht="57.75" customHeight="1" thickBot="1">
      <c r="A51" s="66"/>
      <c r="B51" s="66"/>
      <c r="C51" s="67"/>
      <c r="D51" s="67"/>
      <c r="E51" s="318" t="s">
        <v>100</v>
      </c>
      <c r="F51" s="319"/>
      <c r="G51" s="40" t="s">
        <v>68</v>
      </c>
      <c r="H51" s="40" t="s">
        <v>68</v>
      </c>
      <c r="I51" s="41"/>
      <c r="J51" s="42">
        <v>51144</v>
      </c>
      <c r="K51" s="141">
        <v>78671.368182000006</v>
      </c>
      <c r="L51" s="43" t="s">
        <v>68</v>
      </c>
      <c r="M51" s="43" t="s">
        <v>65</v>
      </c>
      <c r="N51" s="42">
        <v>36546</v>
      </c>
      <c r="O51" s="93" t="s">
        <v>68</v>
      </c>
      <c r="P51" s="109" t="s">
        <v>65</v>
      </c>
      <c r="Q51" s="110">
        <v>3.97</v>
      </c>
      <c r="R51" s="110">
        <v>23.99</v>
      </c>
      <c r="S51" s="110">
        <v>53.5</v>
      </c>
      <c r="T51" s="110">
        <v>107.7</v>
      </c>
      <c r="U51" s="111">
        <v>114.86</v>
      </c>
      <c r="V51" s="93">
        <v>37</v>
      </c>
      <c r="W51" s="256">
        <v>10</v>
      </c>
      <c r="X51" s="93">
        <v>5</v>
      </c>
      <c r="Y51" s="256">
        <v>90</v>
      </c>
      <c r="Z51" s="93">
        <v>42</v>
      </c>
      <c r="AA51" s="145">
        <v>1</v>
      </c>
      <c r="AB51" s="145">
        <f t="shared" si="3"/>
        <v>10</v>
      </c>
      <c r="AC51" s="143"/>
      <c r="AD51" s="143"/>
      <c r="AE51" s="145"/>
      <c r="AF51" s="145"/>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row>
    <row r="52" spans="1:68" s="65" customFormat="1" ht="57.75" customHeight="1" thickBot="1">
      <c r="A52" s="50"/>
      <c r="B52" s="50"/>
      <c r="C52" s="51"/>
      <c r="D52" s="51"/>
      <c r="E52" s="120">
        <v>45</v>
      </c>
      <c r="F52" s="125" t="s">
        <v>101</v>
      </c>
      <c r="G52" s="28" t="s">
        <v>102</v>
      </c>
      <c r="H52" s="137" t="s">
        <v>103</v>
      </c>
      <c r="I52" s="29"/>
      <c r="J52" s="30">
        <v>39559.714124999999</v>
      </c>
      <c r="K52" s="30">
        <f t="shared" si="1"/>
        <v>78917.576663</v>
      </c>
      <c r="L52" s="31" t="s">
        <v>104</v>
      </c>
      <c r="M52" s="31">
        <v>65</v>
      </c>
      <c r="N52" s="30">
        <v>8159</v>
      </c>
      <c r="O52" s="84">
        <v>50000</v>
      </c>
      <c r="P52" s="94">
        <v>9672457</v>
      </c>
      <c r="Q52" s="95">
        <v>1.2</v>
      </c>
      <c r="R52" s="95">
        <v>25.17</v>
      </c>
      <c r="S52" s="95">
        <v>82.82</v>
      </c>
      <c r="T52" s="95">
        <v>142.72999999999999</v>
      </c>
      <c r="U52" s="95">
        <v>866.41</v>
      </c>
      <c r="V52" s="86">
        <v>73</v>
      </c>
      <c r="W52" s="251">
        <v>87</v>
      </c>
      <c r="X52" s="86">
        <v>2</v>
      </c>
      <c r="Y52" s="251">
        <v>13</v>
      </c>
      <c r="Z52" s="86">
        <v>75</v>
      </c>
      <c r="AA52" s="143">
        <f>K52/$K$107</f>
        <v>2.0924557895860618E-2</v>
      </c>
      <c r="AB52" s="143">
        <f t="shared" si="3"/>
        <v>1.8204365369398738</v>
      </c>
      <c r="AC52" s="143">
        <f t="shared" ref="AC52:AC68" si="9">K52/$K$110</f>
        <v>2.6970009832757791E-3</v>
      </c>
      <c r="AD52" s="143">
        <f t="shared" si="4"/>
        <v>0.23463908554499277</v>
      </c>
      <c r="AE52" s="143"/>
      <c r="AF52" s="143"/>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row>
    <row r="53" spans="1:68" s="50" customFormat="1" ht="57.75" customHeight="1" thickBot="1">
      <c r="C53" s="51"/>
      <c r="D53" s="51"/>
      <c r="E53" s="122">
        <v>46</v>
      </c>
      <c r="F53" s="123" t="s">
        <v>105</v>
      </c>
      <c r="G53" s="17" t="s">
        <v>106</v>
      </c>
      <c r="H53" s="133" t="s">
        <v>103</v>
      </c>
      <c r="I53" s="13"/>
      <c r="J53" s="3">
        <v>26795.828597</v>
      </c>
      <c r="K53" s="3">
        <f t="shared" si="1"/>
        <v>65802.870072000005</v>
      </c>
      <c r="L53" s="14" t="s">
        <v>104</v>
      </c>
      <c r="M53" s="14">
        <v>65</v>
      </c>
      <c r="N53" s="3">
        <v>12252</v>
      </c>
      <c r="O53" s="85">
        <v>50000</v>
      </c>
      <c r="P53" s="96">
        <v>5370786</v>
      </c>
      <c r="Q53" s="97">
        <v>-0.8</v>
      </c>
      <c r="R53" s="97">
        <v>17.55</v>
      </c>
      <c r="S53" s="97">
        <v>82.44</v>
      </c>
      <c r="T53" s="97">
        <v>131.88999999999999</v>
      </c>
      <c r="U53" s="97">
        <v>437.37</v>
      </c>
      <c r="V53" s="98">
        <v>79</v>
      </c>
      <c r="W53" s="252">
        <v>26</v>
      </c>
      <c r="X53" s="98">
        <v>6</v>
      </c>
      <c r="Y53" s="252">
        <v>74</v>
      </c>
      <c r="Z53" s="98">
        <v>85</v>
      </c>
      <c r="AA53" s="143">
        <f t="shared" ref="AA53:AA106" si="10">K53/$K$107</f>
        <v>1.7447266157387051E-2</v>
      </c>
      <c r="AB53" s="143">
        <f t="shared" si="3"/>
        <v>0.45362892009206335</v>
      </c>
      <c r="AC53" s="143">
        <f t="shared" si="9"/>
        <v>2.2488070819052177E-3</v>
      </c>
      <c r="AD53" s="143">
        <f t="shared" si="4"/>
        <v>5.8468984129535662E-2</v>
      </c>
      <c r="AE53" s="143"/>
      <c r="AF53" s="143"/>
    </row>
    <row r="54" spans="1:68" s="65" customFormat="1" ht="57.75" customHeight="1" thickBot="1">
      <c r="A54" s="50"/>
      <c r="B54" s="50"/>
      <c r="C54" s="51"/>
      <c r="D54" s="51"/>
      <c r="E54" s="120">
        <v>47</v>
      </c>
      <c r="F54" s="125" t="s">
        <v>107</v>
      </c>
      <c r="G54" s="28" t="s">
        <v>83</v>
      </c>
      <c r="H54" s="137" t="s">
        <v>103</v>
      </c>
      <c r="I54" s="29"/>
      <c r="J54" s="30">
        <v>54960.788135000003</v>
      </c>
      <c r="K54" s="30">
        <f t="shared" si="1"/>
        <v>86903.851043999995</v>
      </c>
      <c r="L54" s="31" t="s">
        <v>108</v>
      </c>
      <c r="M54" s="31">
        <v>65</v>
      </c>
      <c r="N54" s="30">
        <v>15009</v>
      </c>
      <c r="O54" s="84">
        <v>50000</v>
      </c>
      <c r="P54" s="94">
        <v>5790116</v>
      </c>
      <c r="Q54" s="95">
        <v>4.5999999999999996</v>
      </c>
      <c r="R54" s="95">
        <v>24.23</v>
      </c>
      <c r="S54" s="95">
        <v>48.31</v>
      </c>
      <c r="T54" s="95">
        <v>120.82</v>
      </c>
      <c r="U54" s="95">
        <v>480.02</v>
      </c>
      <c r="V54" s="86">
        <v>76</v>
      </c>
      <c r="W54" s="251">
        <v>13</v>
      </c>
      <c r="X54" s="86">
        <v>1</v>
      </c>
      <c r="Y54" s="251">
        <v>87</v>
      </c>
      <c r="Z54" s="86">
        <v>77</v>
      </c>
      <c r="AA54" s="143">
        <f t="shared" si="10"/>
        <v>2.3042074268304055E-2</v>
      </c>
      <c r="AB54" s="143">
        <f t="shared" si="3"/>
        <v>0.29954696548795273</v>
      </c>
      <c r="AC54" s="143">
        <f t="shared" si="9"/>
        <v>2.9699311817060303E-3</v>
      </c>
      <c r="AD54" s="143">
        <f t="shared" si="4"/>
        <v>3.8609105362178396E-2</v>
      </c>
      <c r="AE54" s="143"/>
      <c r="AF54" s="143"/>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row>
    <row r="55" spans="1:68" s="50" customFormat="1" ht="57.75" customHeight="1" thickBot="1">
      <c r="C55" s="51"/>
      <c r="D55" s="51"/>
      <c r="E55" s="122">
        <v>48</v>
      </c>
      <c r="F55" s="123" t="s">
        <v>382</v>
      </c>
      <c r="G55" s="17" t="s">
        <v>110</v>
      </c>
      <c r="H55" s="133" t="s">
        <v>103</v>
      </c>
      <c r="I55" s="13"/>
      <c r="J55" s="3">
        <v>24130.785026000001</v>
      </c>
      <c r="K55" s="3">
        <f t="shared" si="1"/>
        <v>33782.100741000002</v>
      </c>
      <c r="L55" s="14" t="s">
        <v>111</v>
      </c>
      <c r="M55" s="14">
        <v>65</v>
      </c>
      <c r="N55" s="3">
        <v>6891</v>
      </c>
      <c r="O55" s="85">
        <v>50000</v>
      </c>
      <c r="P55" s="96">
        <v>4902351</v>
      </c>
      <c r="Q55" s="97">
        <v>7.33</v>
      </c>
      <c r="R55" s="97">
        <v>27.89</v>
      </c>
      <c r="S55" s="97">
        <v>53.09</v>
      </c>
      <c r="T55" s="97">
        <v>99.2</v>
      </c>
      <c r="U55" s="97">
        <v>387.97</v>
      </c>
      <c r="V55" s="98">
        <v>74</v>
      </c>
      <c r="W55" s="252">
        <v>14</v>
      </c>
      <c r="X55" s="98">
        <v>3</v>
      </c>
      <c r="Y55" s="252">
        <v>86</v>
      </c>
      <c r="Z55" s="98">
        <v>77</v>
      </c>
      <c r="AA55" s="143">
        <f t="shared" si="10"/>
        <v>8.9571367075474886E-3</v>
      </c>
      <c r="AB55" s="143">
        <f t="shared" si="3"/>
        <v>0.12539991390566485</v>
      </c>
      <c r="AC55" s="143">
        <f t="shared" si="9"/>
        <v>1.1545002110830772E-3</v>
      </c>
      <c r="AD55" s="143">
        <f t="shared" si="4"/>
        <v>1.616300295516308E-2</v>
      </c>
      <c r="AE55" s="143"/>
      <c r="AF55" s="143"/>
    </row>
    <row r="56" spans="1:68" s="65" customFormat="1" ht="57.75" customHeight="1" thickBot="1">
      <c r="A56" s="50"/>
      <c r="B56" s="50"/>
      <c r="C56" s="51"/>
      <c r="D56" s="51"/>
      <c r="E56" s="120">
        <v>49</v>
      </c>
      <c r="F56" s="125" t="s">
        <v>112</v>
      </c>
      <c r="G56" s="28" t="s">
        <v>113</v>
      </c>
      <c r="H56" s="137" t="s">
        <v>103</v>
      </c>
      <c r="I56" s="29"/>
      <c r="J56" s="30">
        <v>74509.352022999999</v>
      </c>
      <c r="K56" s="30">
        <f t="shared" si="1"/>
        <v>136859.546592</v>
      </c>
      <c r="L56" s="31" t="s">
        <v>114</v>
      </c>
      <c r="M56" s="31">
        <v>63</v>
      </c>
      <c r="N56" s="30">
        <v>10596</v>
      </c>
      <c r="O56" s="84">
        <v>50000</v>
      </c>
      <c r="P56" s="94">
        <v>12916152</v>
      </c>
      <c r="Q56" s="95">
        <v>1.67</v>
      </c>
      <c r="R56" s="95">
        <v>20.329999999999998</v>
      </c>
      <c r="S56" s="95">
        <v>59.26</v>
      </c>
      <c r="T56" s="95">
        <v>128.72999999999999</v>
      </c>
      <c r="U56" s="95">
        <v>1182.48</v>
      </c>
      <c r="V56" s="86">
        <v>203</v>
      </c>
      <c r="W56" s="251">
        <v>40</v>
      </c>
      <c r="X56" s="86">
        <v>6</v>
      </c>
      <c r="Y56" s="251">
        <v>60</v>
      </c>
      <c r="Z56" s="86">
        <v>209</v>
      </c>
      <c r="AA56" s="143">
        <f t="shared" si="10"/>
        <v>3.6287549964875911E-2</v>
      </c>
      <c r="AB56" s="143">
        <f t="shared" si="3"/>
        <v>1.4515019985950364</v>
      </c>
      <c r="AC56" s="143">
        <f t="shared" si="9"/>
        <v>4.6771625198972471E-3</v>
      </c>
      <c r="AD56" s="143">
        <f t="shared" si="4"/>
        <v>0.1870865007958899</v>
      </c>
      <c r="AE56" s="143"/>
      <c r="AF56" s="143"/>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row>
    <row r="57" spans="1:68" s="50" customFormat="1" ht="57.75" customHeight="1" thickBot="1">
      <c r="C57" s="51"/>
      <c r="D57" s="51"/>
      <c r="E57" s="122">
        <v>50</v>
      </c>
      <c r="F57" s="123" t="s">
        <v>115</v>
      </c>
      <c r="G57" s="17" t="s">
        <v>80</v>
      </c>
      <c r="H57" s="133" t="s">
        <v>103</v>
      </c>
      <c r="I57" s="13"/>
      <c r="J57" s="3">
        <v>62544</v>
      </c>
      <c r="K57" s="3">
        <f t="shared" si="1"/>
        <v>74567.789879999997</v>
      </c>
      <c r="L57" s="14" t="s">
        <v>116</v>
      </c>
      <c r="M57" s="14">
        <v>63</v>
      </c>
      <c r="N57" s="3">
        <v>8340</v>
      </c>
      <c r="O57" s="85">
        <v>50000</v>
      </c>
      <c r="P57" s="96">
        <v>8940982</v>
      </c>
      <c r="Q57" s="97">
        <v>1.68</v>
      </c>
      <c r="R57" s="97">
        <v>18.37</v>
      </c>
      <c r="S57" s="97">
        <v>40.26</v>
      </c>
      <c r="T57" s="97">
        <v>94.5</v>
      </c>
      <c r="U57" s="97">
        <v>794.1</v>
      </c>
      <c r="V57" s="98">
        <v>112</v>
      </c>
      <c r="W57" s="252">
        <v>85</v>
      </c>
      <c r="X57" s="98">
        <v>2</v>
      </c>
      <c r="Y57" s="252">
        <v>15</v>
      </c>
      <c r="Z57" s="98">
        <v>114</v>
      </c>
      <c r="AA57" s="143">
        <f t="shared" si="10"/>
        <v>1.977123604762138E-2</v>
      </c>
      <c r="AB57" s="143">
        <f t="shared" si="3"/>
        <v>1.6805550640478173</v>
      </c>
      <c r="AC57" s="143">
        <f t="shared" si="9"/>
        <v>2.5483474167719918E-3</v>
      </c>
      <c r="AD57" s="143">
        <f t="shared" si="4"/>
        <v>0.21660953042561931</v>
      </c>
      <c r="AE57" s="143"/>
      <c r="AF57" s="143"/>
    </row>
    <row r="58" spans="1:68" s="65" customFormat="1" ht="57.75" customHeight="1" thickBot="1">
      <c r="A58" s="50"/>
      <c r="B58" s="50"/>
      <c r="C58" s="51"/>
      <c r="D58" s="51"/>
      <c r="E58" s="120">
        <v>51</v>
      </c>
      <c r="F58" s="125" t="s">
        <v>117</v>
      </c>
      <c r="G58" s="28" t="s">
        <v>292</v>
      </c>
      <c r="H58" s="132" t="s">
        <v>103</v>
      </c>
      <c r="I58" s="29"/>
      <c r="J58" s="30">
        <v>9934.2259460000005</v>
      </c>
      <c r="K58" s="30">
        <f t="shared" si="1"/>
        <v>10474.826787</v>
      </c>
      <c r="L58" s="31" t="s">
        <v>118</v>
      </c>
      <c r="M58" s="31">
        <v>61</v>
      </c>
      <c r="N58" s="30">
        <v>4149</v>
      </c>
      <c r="O58" s="84">
        <v>50000</v>
      </c>
      <c r="P58" s="94">
        <v>2524663</v>
      </c>
      <c r="Q58" s="95">
        <v>4.25</v>
      </c>
      <c r="R58" s="95">
        <v>17.54</v>
      </c>
      <c r="S58" s="95">
        <v>31.11</v>
      </c>
      <c r="T58" s="95">
        <v>53.63</v>
      </c>
      <c r="U58" s="95">
        <v>151.87</v>
      </c>
      <c r="V58" s="86">
        <v>5</v>
      </c>
      <c r="W58" s="251">
        <v>1</v>
      </c>
      <c r="X58" s="86">
        <v>3</v>
      </c>
      <c r="Y58" s="251">
        <v>99</v>
      </c>
      <c r="Z58" s="86">
        <v>8</v>
      </c>
      <c r="AA58" s="143">
        <f t="shared" si="10"/>
        <v>2.7773422451839529E-3</v>
      </c>
      <c r="AB58" s="143">
        <f t="shared" si="3"/>
        <v>2.7773422451839529E-3</v>
      </c>
      <c r="AC58" s="143">
        <f t="shared" si="9"/>
        <v>3.5797624988943166E-4</v>
      </c>
      <c r="AD58" s="143">
        <f t="shared" si="4"/>
        <v>3.5797624988943166E-4</v>
      </c>
      <c r="AE58" s="143"/>
      <c r="AF58" s="143"/>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row>
    <row r="59" spans="1:68" s="50" customFormat="1" ht="57.75" customHeight="1" thickBot="1">
      <c r="C59" s="51"/>
      <c r="D59" s="51"/>
      <c r="E59" s="122">
        <v>52</v>
      </c>
      <c r="F59" s="123" t="s">
        <v>119</v>
      </c>
      <c r="G59" s="17" t="s">
        <v>58</v>
      </c>
      <c r="H59" s="139" t="s">
        <v>103</v>
      </c>
      <c r="I59" s="13"/>
      <c r="J59" s="3">
        <v>47012.948357000001</v>
      </c>
      <c r="K59" s="3">
        <f t="shared" si="1"/>
        <v>179237.18129400001</v>
      </c>
      <c r="L59" s="14" t="s">
        <v>120</v>
      </c>
      <c r="M59" s="14">
        <v>60</v>
      </c>
      <c r="N59" s="3">
        <v>12114</v>
      </c>
      <c r="O59" s="85">
        <v>50000</v>
      </c>
      <c r="P59" s="96">
        <v>14795871</v>
      </c>
      <c r="Q59" s="97">
        <v>5.17</v>
      </c>
      <c r="R59" s="97">
        <v>32.85</v>
      </c>
      <c r="S59" s="97">
        <v>83.47</v>
      </c>
      <c r="T59" s="97">
        <v>193.62</v>
      </c>
      <c r="U59" s="97">
        <v>1377.64</v>
      </c>
      <c r="V59" s="98">
        <v>239</v>
      </c>
      <c r="W59" s="252">
        <v>80</v>
      </c>
      <c r="X59" s="98">
        <v>5</v>
      </c>
      <c r="Y59" s="252">
        <v>20</v>
      </c>
      <c r="Z59" s="98">
        <v>244</v>
      </c>
      <c r="AA59" s="143">
        <f t="shared" si="10"/>
        <v>4.7523744844480853E-2</v>
      </c>
      <c r="AB59" s="143">
        <f t="shared" si="3"/>
        <v>3.8018995875584682</v>
      </c>
      <c r="AC59" s="143">
        <f t="shared" si="9"/>
        <v>6.12541431997794E-3</v>
      </c>
      <c r="AD59" s="143">
        <f t="shared" si="4"/>
        <v>0.49003314559823519</v>
      </c>
      <c r="AE59" s="143"/>
      <c r="AF59" s="143"/>
    </row>
    <row r="60" spans="1:68" s="65" customFormat="1" ht="57.75" customHeight="1" thickBot="1">
      <c r="A60" s="50"/>
      <c r="B60" s="50"/>
      <c r="C60" s="51"/>
      <c r="D60" s="51"/>
      <c r="E60" s="120">
        <v>53</v>
      </c>
      <c r="F60" s="125" t="s">
        <v>121</v>
      </c>
      <c r="G60" s="28" t="s">
        <v>122</v>
      </c>
      <c r="H60" s="132" t="s">
        <v>103</v>
      </c>
      <c r="I60" s="29"/>
      <c r="J60" s="30">
        <v>23008.670501000001</v>
      </c>
      <c r="K60" s="30">
        <f t="shared" si="1"/>
        <v>28786.271069999999</v>
      </c>
      <c r="L60" s="31" t="s">
        <v>123</v>
      </c>
      <c r="M60" s="31">
        <v>59</v>
      </c>
      <c r="N60" s="30">
        <v>5777</v>
      </c>
      <c r="O60" s="84">
        <v>50000</v>
      </c>
      <c r="P60" s="94">
        <v>4982910</v>
      </c>
      <c r="Q60" s="95">
        <v>0.28999999999999998</v>
      </c>
      <c r="R60" s="95">
        <v>8.31</v>
      </c>
      <c r="S60" s="95">
        <v>30.23</v>
      </c>
      <c r="T60" s="95">
        <v>85.99</v>
      </c>
      <c r="U60" s="95">
        <v>398.17</v>
      </c>
      <c r="V60" s="86">
        <v>5</v>
      </c>
      <c r="W60" s="251">
        <v>3</v>
      </c>
      <c r="X60" s="86">
        <v>3</v>
      </c>
      <c r="Y60" s="251">
        <v>97</v>
      </c>
      <c r="Z60" s="86">
        <v>8</v>
      </c>
      <c r="AA60" s="143">
        <f t="shared" si="10"/>
        <v>7.6325201695220807E-3</v>
      </c>
      <c r="AB60" s="143">
        <f t="shared" si="3"/>
        <v>2.2897560508566242E-2</v>
      </c>
      <c r="AC60" s="143">
        <f t="shared" si="9"/>
        <v>9.837681878165493E-4</v>
      </c>
      <c r="AD60" s="143">
        <f t="shared" si="4"/>
        <v>2.9513045634496481E-3</v>
      </c>
      <c r="AE60" s="143"/>
      <c r="AF60" s="143"/>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row>
    <row r="61" spans="1:68" s="50" customFormat="1" ht="57.75" customHeight="1" thickBot="1">
      <c r="C61" s="51"/>
      <c r="D61" s="51"/>
      <c r="E61" s="122">
        <v>54</v>
      </c>
      <c r="F61" s="123" t="s">
        <v>124</v>
      </c>
      <c r="G61" s="17" t="s">
        <v>125</v>
      </c>
      <c r="H61" s="133" t="s">
        <v>103</v>
      </c>
      <c r="I61" s="13"/>
      <c r="J61" s="3">
        <v>26897</v>
      </c>
      <c r="K61" s="3">
        <f t="shared" si="1"/>
        <v>40188.163152000001</v>
      </c>
      <c r="L61" s="14" t="s">
        <v>126</v>
      </c>
      <c r="M61" s="14">
        <v>56</v>
      </c>
      <c r="N61" s="3">
        <v>9596</v>
      </c>
      <c r="O61" s="85">
        <v>50000</v>
      </c>
      <c r="P61" s="96">
        <v>4188012</v>
      </c>
      <c r="Q61" s="97">
        <v>6.66</v>
      </c>
      <c r="R61" s="97">
        <v>25.58</v>
      </c>
      <c r="S61" s="97">
        <v>46.7</v>
      </c>
      <c r="T61" s="97">
        <v>98.48</v>
      </c>
      <c r="U61" s="97">
        <v>318.43</v>
      </c>
      <c r="V61" s="98">
        <v>21</v>
      </c>
      <c r="W61" s="252">
        <v>56</v>
      </c>
      <c r="X61" s="98">
        <v>15</v>
      </c>
      <c r="Y61" s="252">
        <v>44</v>
      </c>
      <c r="Z61" s="98">
        <v>36</v>
      </c>
      <c r="AA61" s="143">
        <f t="shared" si="10"/>
        <v>1.0655668637587247E-2</v>
      </c>
      <c r="AB61" s="143">
        <f t="shared" si="3"/>
        <v>0.59671744370488589</v>
      </c>
      <c r="AC61" s="143">
        <f t="shared" si="9"/>
        <v>1.37342680959194E-3</v>
      </c>
      <c r="AD61" s="143">
        <f t="shared" si="4"/>
        <v>7.6911901337148647E-2</v>
      </c>
      <c r="AE61" s="143"/>
      <c r="AF61" s="143"/>
    </row>
    <row r="62" spans="1:68" s="65" customFormat="1" ht="57.75" customHeight="1" thickBot="1">
      <c r="A62" s="50"/>
      <c r="B62" s="50"/>
      <c r="C62" s="51"/>
      <c r="D62" s="51"/>
      <c r="E62" s="120">
        <v>55</v>
      </c>
      <c r="F62" s="125" t="s">
        <v>127</v>
      </c>
      <c r="G62" s="28" t="s">
        <v>128</v>
      </c>
      <c r="H62" s="137" t="s">
        <v>103</v>
      </c>
      <c r="I62" s="29"/>
      <c r="J62" s="30">
        <v>13042.328513</v>
      </c>
      <c r="K62" s="30">
        <f t="shared" si="1"/>
        <v>20419.731217</v>
      </c>
      <c r="L62" s="31" t="s">
        <v>129</v>
      </c>
      <c r="M62" s="31">
        <v>51</v>
      </c>
      <c r="N62" s="30">
        <v>6553</v>
      </c>
      <c r="O62" s="84">
        <v>50000</v>
      </c>
      <c r="P62" s="94">
        <v>3116089</v>
      </c>
      <c r="Q62" s="95">
        <v>-3.36</v>
      </c>
      <c r="R62" s="95">
        <v>20.53</v>
      </c>
      <c r="S62" s="95">
        <v>59.28</v>
      </c>
      <c r="T62" s="95">
        <v>58.07</v>
      </c>
      <c r="U62" s="95">
        <v>210.99</v>
      </c>
      <c r="V62" s="86">
        <v>19</v>
      </c>
      <c r="W62" s="251">
        <v>7</v>
      </c>
      <c r="X62" s="86">
        <v>2</v>
      </c>
      <c r="Y62" s="251">
        <v>93</v>
      </c>
      <c r="Z62" s="86">
        <v>21</v>
      </c>
      <c r="AA62" s="143">
        <f t="shared" si="10"/>
        <v>5.4141785155492929E-3</v>
      </c>
      <c r="AB62" s="143">
        <f t="shared" si="3"/>
        <v>3.7899249608845054E-2</v>
      </c>
      <c r="AC62" s="143">
        <f t="shared" si="9"/>
        <v>6.9784245157006059E-4</v>
      </c>
      <c r="AD62" s="143">
        <f t="shared" si="4"/>
        <v>4.8848971609904241E-3</v>
      </c>
      <c r="AE62" s="143"/>
      <c r="AF62" s="143"/>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row>
    <row r="63" spans="1:68" s="50" customFormat="1" ht="57.75" customHeight="1" thickBot="1">
      <c r="C63" s="51"/>
      <c r="D63" s="51"/>
      <c r="E63" s="122">
        <v>56</v>
      </c>
      <c r="F63" s="123" t="s">
        <v>130</v>
      </c>
      <c r="G63" s="17" t="s">
        <v>131</v>
      </c>
      <c r="H63" s="133" t="s">
        <v>103</v>
      </c>
      <c r="I63" s="13"/>
      <c r="J63" s="3">
        <v>13503</v>
      </c>
      <c r="K63" s="3">
        <f t="shared" si="1"/>
        <v>24858.935981999999</v>
      </c>
      <c r="L63" s="14" t="s">
        <v>132</v>
      </c>
      <c r="M63" s="14">
        <v>50</v>
      </c>
      <c r="N63" s="3">
        <v>6218</v>
      </c>
      <c r="O63" s="85">
        <v>50000</v>
      </c>
      <c r="P63" s="96">
        <v>3997899</v>
      </c>
      <c r="Q63" s="97">
        <v>4.1100000000000003</v>
      </c>
      <c r="R63" s="97">
        <v>24.11</v>
      </c>
      <c r="S63" s="97">
        <v>48.02</v>
      </c>
      <c r="T63" s="97">
        <v>71.23</v>
      </c>
      <c r="U63" s="97">
        <v>298.91000000000003</v>
      </c>
      <c r="V63" s="98">
        <v>36</v>
      </c>
      <c r="W63" s="252">
        <v>10</v>
      </c>
      <c r="X63" s="98">
        <v>3</v>
      </c>
      <c r="Y63" s="252">
        <v>90</v>
      </c>
      <c r="Z63" s="98">
        <v>39</v>
      </c>
      <c r="AA63" s="143">
        <f t="shared" si="10"/>
        <v>6.5912090459402869E-3</v>
      </c>
      <c r="AB63" s="143">
        <f t="shared" si="3"/>
        <v>6.5912090459402869E-2</v>
      </c>
      <c r="AC63" s="143">
        <f t="shared" si="9"/>
        <v>8.4955186945162564E-4</v>
      </c>
      <c r="AD63" s="143">
        <f t="shared" si="4"/>
        <v>8.4955186945162558E-3</v>
      </c>
      <c r="AE63" s="143"/>
      <c r="AF63" s="143"/>
    </row>
    <row r="64" spans="1:68" s="65" customFormat="1" ht="57.75" customHeight="1" thickBot="1">
      <c r="A64" s="50"/>
      <c r="B64" s="50"/>
      <c r="C64" s="51"/>
      <c r="D64" s="51"/>
      <c r="E64" s="120">
        <v>57</v>
      </c>
      <c r="F64" s="125" t="s">
        <v>133</v>
      </c>
      <c r="G64" s="28" t="s">
        <v>134</v>
      </c>
      <c r="H64" s="137" t="s">
        <v>103</v>
      </c>
      <c r="I64" s="29"/>
      <c r="J64" s="30">
        <v>427576.130382</v>
      </c>
      <c r="K64" s="30">
        <f t="shared" si="1"/>
        <v>1163145.3861759999</v>
      </c>
      <c r="L64" s="31" t="s">
        <v>135</v>
      </c>
      <c r="M64" s="31">
        <v>49</v>
      </c>
      <c r="N64" s="30">
        <v>98044</v>
      </c>
      <c r="O64" s="84">
        <v>100000</v>
      </c>
      <c r="P64" s="94">
        <v>11863504</v>
      </c>
      <c r="Q64" s="95">
        <v>1.23</v>
      </c>
      <c r="R64" s="95">
        <v>24.75</v>
      </c>
      <c r="S64" s="95">
        <v>86.66</v>
      </c>
      <c r="T64" s="95">
        <v>199.39</v>
      </c>
      <c r="U64" s="95">
        <v>1086.3699999999999</v>
      </c>
      <c r="V64" s="86">
        <v>536</v>
      </c>
      <c r="W64" s="251">
        <v>93</v>
      </c>
      <c r="X64" s="86">
        <v>11</v>
      </c>
      <c r="Y64" s="251">
        <v>7</v>
      </c>
      <c r="Z64" s="86">
        <v>547</v>
      </c>
      <c r="AA64" s="143">
        <f t="shared" si="10"/>
        <v>0.30840155011695541</v>
      </c>
      <c r="AB64" s="143">
        <f t="shared" si="3"/>
        <v>28.681344160876854</v>
      </c>
      <c r="AC64" s="143">
        <f t="shared" si="9"/>
        <v>3.9750387465712966E-2</v>
      </c>
      <c r="AD64" s="143">
        <f t="shared" si="4"/>
        <v>3.6967860343113057</v>
      </c>
      <c r="AE64" s="143"/>
      <c r="AF64" s="143"/>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row>
    <row r="65" spans="1:68" s="50" customFormat="1" ht="57.75" customHeight="1" thickBot="1">
      <c r="C65" s="51"/>
      <c r="D65" s="51"/>
      <c r="E65" s="122">
        <v>58</v>
      </c>
      <c r="F65" s="123" t="s">
        <v>136</v>
      </c>
      <c r="G65" s="17" t="s">
        <v>137</v>
      </c>
      <c r="H65" s="133" t="s">
        <v>103</v>
      </c>
      <c r="I65" s="13"/>
      <c r="J65" s="3">
        <v>27896.077453999998</v>
      </c>
      <c r="K65" s="3">
        <f t="shared" si="1"/>
        <v>37829.180220000002</v>
      </c>
      <c r="L65" s="14" t="s">
        <v>138</v>
      </c>
      <c r="M65" s="14">
        <v>49</v>
      </c>
      <c r="N65" s="3">
        <v>11499</v>
      </c>
      <c r="O65" s="85">
        <v>50000</v>
      </c>
      <c r="P65" s="96">
        <v>3289780</v>
      </c>
      <c r="Q65" s="97">
        <v>-1.34</v>
      </c>
      <c r="R65" s="97">
        <v>27.57</v>
      </c>
      <c r="S65" s="97">
        <v>61.54</v>
      </c>
      <c r="T65" s="97">
        <v>99.31</v>
      </c>
      <c r="U65" s="97">
        <v>228.53</v>
      </c>
      <c r="V65" s="98">
        <v>11</v>
      </c>
      <c r="W65" s="252">
        <v>10</v>
      </c>
      <c r="X65" s="98">
        <v>3</v>
      </c>
      <c r="Y65" s="252">
        <v>90</v>
      </c>
      <c r="Z65" s="98">
        <v>14</v>
      </c>
      <c r="AA65" s="143">
        <f t="shared" si="10"/>
        <v>1.003019739248345E-2</v>
      </c>
      <c r="AB65" s="143">
        <f t="shared" si="3"/>
        <v>0.1003019739248345</v>
      </c>
      <c r="AC65" s="143">
        <f t="shared" si="9"/>
        <v>1.2928087830868555E-3</v>
      </c>
      <c r="AD65" s="143">
        <f t="shared" si="4"/>
        <v>1.2928087830868554E-2</v>
      </c>
      <c r="AE65" s="143"/>
      <c r="AF65" s="143"/>
    </row>
    <row r="66" spans="1:68" s="65" customFormat="1" ht="57.75" customHeight="1" thickBot="1">
      <c r="A66" s="50"/>
      <c r="B66" s="50"/>
      <c r="C66" s="51"/>
      <c r="D66" s="51"/>
      <c r="E66" s="120">
        <v>59</v>
      </c>
      <c r="F66" s="125" t="s">
        <v>139</v>
      </c>
      <c r="G66" s="28" t="s">
        <v>140</v>
      </c>
      <c r="H66" s="137" t="s">
        <v>103</v>
      </c>
      <c r="I66" s="29"/>
      <c r="J66" s="30">
        <v>9320.3047650000008</v>
      </c>
      <c r="K66" s="30">
        <f t="shared" si="1"/>
        <v>14181.609729</v>
      </c>
      <c r="L66" s="31" t="s">
        <v>141</v>
      </c>
      <c r="M66" s="31">
        <v>47</v>
      </c>
      <c r="N66" s="30">
        <v>5223</v>
      </c>
      <c r="O66" s="84">
        <v>50000</v>
      </c>
      <c r="P66" s="94">
        <v>2715223</v>
      </c>
      <c r="Q66" s="95">
        <v>-2.16</v>
      </c>
      <c r="R66" s="95">
        <v>19.62</v>
      </c>
      <c r="S66" s="95">
        <v>48.39</v>
      </c>
      <c r="T66" s="95">
        <v>69.73</v>
      </c>
      <c r="U66" s="95">
        <v>171.53</v>
      </c>
      <c r="V66" s="86">
        <v>16</v>
      </c>
      <c r="W66" s="251">
        <v>5</v>
      </c>
      <c r="X66" s="86">
        <v>17</v>
      </c>
      <c r="Y66" s="251">
        <v>95</v>
      </c>
      <c r="Z66" s="86">
        <v>33</v>
      </c>
      <c r="AA66" s="143">
        <f t="shared" si="10"/>
        <v>3.7601751900991553E-3</v>
      </c>
      <c r="AB66" s="143">
        <f t="shared" si="3"/>
        <v>1.8800875950495777E-2</v>
      </c>
      <c r="AC66" s="143">
        <f t="shared" si="9"/>
        <v>4.8465521878446875E-4</v>
      </c>
      <c r="AD66" s="143">
        <f t="shared" si="4"/>
        <v>2.4232760939223437E-3</v>
      </c>
      <c r="AE66" s="143"/>
      <c r="AF66" s="143"/>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row>
    <row r="67" spans="1:68" s="50" customFormat="1" ht="57.75" customHeight="1" thickBot="1">
      <c r="C67" s="51"/>
      <c r="D67" s="51"/>
      <c r="E67" s="122">
        <v>60</v>
      </c>
      <c r="F67" s="123" t="s">
        <v>142</v>
      </c>
      <c r="G67" s="17" t="s">
        <v>19</v>
      </c>
      <c r="H67" s="133" t="s">
        <v>103</v>
      </c>
      <c r="I67" s="13"/>
      <c r="J67" s="3">
        <v>10053.450575999999</v>
      </c>
      <c r="K67" s="3">
        <f t="shared" si="1"/>
        <v>18036.947334</v>
      </c>
      <c r="L67" s="14" t="s">
        <v>143</v>
      </c>
      <c r="M67" s="14">
        <v>45</v>
      </c>
      <c r="N67" s="3">
        <v>4998</v>
      </c>
      <c r="O67" s="85">
        <v>50000</v>
      </c>
      <c r="P67" s="96">
        <v>3608833</v>
      </c>
      <c r="Q67" s="97">
        <v>1.24</v>
      </c>
      <c r="R67" s="97">
        <v>18.12</v>
      </c>
      <c r="S67" s="97">
        <v>47.27</v>
      </c>
      <c r="T67" s="97">
        <v>65.78</v>
      </c>
      <c r="U67" s="97">
        <v>259.86</v>
      </c>
      <c r="V67" s="98">
        <v>7</v>
      </c>
      <c r="W67" s="252">
        <v>14</v>
      </c>
      <c r="X67" s="98">
        <v>5</v>
      </c>
      <c r="Y67" s="252">
        <v>86</v>
      </c>
      <c r="Z67" s="98">
        <v>12</v>
      </c>
      <c r="AA67" s="143">
        <f t="shared" si="10"/>
        <v>4.7823965802515633E-3</v>
      </c>
      <c r="AB67" s="143">
        <f t="shared" si="3"/>
        <v>6.6953552123521887E-2</v>
      </c>
      <c r="AC67" s="143">
        <f t="shared" si="9"/>
        <v>6.1641102973577046E-4</v>
      </c>
      <c r="AD67" s="143">
        <f t="shared" si="4"/>
        <v>8.6297544163007871E-3</v>
      </c>
      <c r="AE67" s="143"/>
      <c r="AF67" s="143"/>
    </row>
    <row r="68" spans="1:68" s="65" customFormat="1" ht="57.75" customHeight="1" thickBot="1">
      <c r="A68" s="50"/>
      <c r="B68" s="50"/>
      <c r="C68" s="51"/>
      <c r="D68" s="51"/>
      <c r="E68" s="120">
        <v>61</v>
      </c>
      <c r="F68" s="125" t="s">
        <v>144</v>
      </c>
      <c r="G68" s="28" t="s">
        <v>145</v>
      </c>
      <c r="H68" s="137" t="s">
        <v>103</v>
      </c>
      <c r="I68" s="29"/>
      <c r="J68" s="30">
        <v>22242.291000000001</v>
      </c>
      <c r="K68" s="30">
        <f t="shared" si="1"/>
        <v>93549.712081999998</v>
      </c>
      <c r="L68" s="31" t="s">
        <v>146</v>
      </c>
      <c r="M68" s="31">
        <v>45</v>
      </c>
      <c r="N68" s="30">
        <v>13187</v>
      </c>
      <c r="O68" s="84">
        <v>50000</v>
      </c>
      <c r="P68" s="94">
        <v>7094086</v>
      </c>
      <c r="Q68" s="95">
        <v>2.14</v>
      </c>
      <c r="R68" s="95">
        <v>42.76</v>
      </c>
      <c r="S68" s="95">
        <v>99.08</v>
      </c>
      <c r="T68" s="95">
        <v>192.22</v>
      </c>
      <c r="U68" s="95">
        <v>609.41</v>
      </c>
      <c r="V68" s="86">
        <v>186</v>
      </c>
      <c r="W68" s="251">
        <v>85</v>
      </c>
      <c r="X68" s="86">
        <v>4</v>
      </c>
      <c r="Y68" s="251">
        <v>15</v>
      </c>
      <c r="Z68" s="86">
        <v>190</v>
      </c>
      <c r="AA68" s="143">
        <f t="shared" si="10"/>
        <v>2.4804187474735971E-2</v>
      </c>
      <c r="AB68" s="143">
        <f t="shared" si="3"/>
        <v>2.1083559353525576</v>
      </c>
      <c r="AC68" s="143">
        <f t="shared" si="9"/>
        <v>3.1970528764172124E-3</v>
      </c>
      <c r="AD68" s="143">
        <f t="shared" si="4"/>
        <v>0.27174949449546304</v>
      </c>
      <c r="AE68" s="143"/>
      <c r="AF68" s="143"/>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row>
    <row r="69" spans="1:68" s="50" customFormat="1" ht="57.75" customHeight="1" thickBot="1">
      <c r="C69" s="51"/>
      <c r="D69" s="51"/>
      <c r="E69" s="122">
        <v>62</v>
      </c>
      <c r="F69" s="123" t="s">
        <v>147</v>
      </c>
      <c r="G69" s="17" t="s">
        <v>148</v>
      </c>
      <c r="H69" s="133" t="s">
        <v>103</v>
      </c>
      <c r="I69" s="13"/>
      <c r="J69" s="3">
        <v>6725</v>
      </c>
      <c r="K69" s="3">
        <f t="shared" ref="K69:K106" si="11">(N69*P69)/1000000</f>
        <v>11641.00395</v>
      </c>
      <c r="L69" s="14" t="s">
        <v>149</v>
      </c>
      <c r="M69" s="14">
        <v>42</v>
      </c>
      <c r="N69" s="3">
        <v>3790</v>
      </c>
      <c r="O69" s="85">
        <v>50000</v>
      </c>
      <c r="P69" s="96">
        <v>3071505</v>
      </c>
      <c r="Q69" s="97">
        <v>7.07</v>
      </c>
      <c r="R69" s="97">
        <v>28.55</v>
      </c>
      <c r="S69" s="97">
        <v>57.73</v>
      </c>
      <c r="T69" s="97">
        <v>71.31</v>
      </c>
      <c r="U69" s="97">
        <v>205.8</v>
      </c>
      <c r="V69" s="98">
        <v>37</v>
      </c>
      <c r="W69" s="252">
        <v>59</v>
      </c>
      <c r="X69" s="98">
        <v>5</v>
      </c>
      <c r="Y69" s="252">
        <v>41</v>
      </c>
      <c r="Z69" s="98">
        <v>42</v>
      </c>
      <c r="AA69" s="143">
        <f t="shared" si="10"/>
        <v>3.086547654116189E-3</v>
      </c>
      <c r="AB69" s="143">
        <f t="shared" ref="AB69:AB106" si="12">W69*AA69</f>
        <v>0.18210631159285515</v>
      </c>
      <c r="AC69" s="143">
        <f t="shared" ref="AC69:AC106" si="13">K69/$K$110</f>
        <v>3.978302480515338E-4</v>
      </c>
      <c r="AD69" s="143">
        <f t="shared" ref="AD69:AD106" si="14">AC69*W69</f>
        <v>2.3471984635040494E-2</v>
      </c>
      <c r="AE69" s="143"/>
      <c r="AF69" s="143"/>
    </row>
    <row r="70" spans="1:68" s="65" customFormat="1" ht="57.75" customHeight="1" thickBot="1">
      <c r="A70" s="50"/>
      <c r="B70" s="50"/>
      <c r="C70" s="51"/>
      <c r="D70" s="51"/>
      <c r="E70" s="120">
        <v>63</v>
      </c>
      <c r="F70" s="125" t="s">
        <v>150</v>
      </c>
      <c r="G70" s="28" t="s">
        <v>34</v>
      </c>
      <c r="H70" s="137" t="s">
        <v>103</v>
      </c>
      <c r="I70" s="29"/>
      <c r="J70" s="30">
        <v>11517.001534000001</v>
      </c>
      <c r="K70" s="30">
        <f t="shared" si="11"/>
        <v>15236.050080000001</v>
      </c>
      <c r="L70" s="31" t="s">
        <v>151</v>
      </c>
      <c r="M70" s="31">
        <v>41</v>
      </c>
      <c r="N70" s="30">
        <v>5865</v>
      </c>
      <c r="O70" s="84">
        <v>50000</v>
      </c>
      <c r="P70" s="94">
        <v>2597792</v>
      </c>
      <c r="Q70" s="95">
        <v>-0.55000000000000004</v>
      </c>
      <c r="R70" s="95">
        <v>13.31</v>
      </c>
      <c r="S70" s="95">
        <v>33.880000000000003</v>
      </c>
      <c r="T70" s="95">
        <v>61</v>
      </c>
      <c r="U70" s="95">
        <v>159.79</v>
      </c>
      <c r="V70" s="86">
        <v>15</v>
      </c>
      <c r="W70" s="251">
        <v>7</v>
      </c>
      <c r="X70" s="86">
        <v>6</v>
      </c>
      <c r="Y70" s="251">
        <v>93</v>
      </c>
      <c r="Z70" s="86">
        <v>21</v>
      </c>
      <c r="AA70" s="143">
        <f t="shared" si="10"/>
        <v>4.0397542028512735E-3</v>
      </c>
      <c r="AB70" s="143">
        <f t="shared" si="12"/>
        <v>2.8278279419958915E-2</v>
      </c>
      <c r="AC70" s="143">
        <f t="shared" si="13"/>
        <v>5.2069062158955736E-4</v>
      </c>
      <c r="AD70" s="143">
        <f t="shared" si="14"/>
        <v>3.6448343511269014E-3</v>
      </c>
      <c r="AE70" s="143"/>
      <c r="AF70" s="143"/>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row>
    <row r="71" spans="1:68" s="50" customFormat="1" ht="57.75" customHeight="1" thickBot="1">
      <c r="C71" s="51"/>
      <c r="D71" s="51"/>
      <c r="E71" s="122">
        <v>64</v>
      </c>
      <c r="F71" s="123" t="s">
        <v>152</v>
      </c>
      <c r="G71" s="17" t="s">
        <v>153</v>
      </c>
      <c r="H71" s="133" t="s">
        <v>103</v>
      </c>
      <c r="I71" s="13"/>
      <c r="J71" s="3">
        <v>16074</v>
      </c>
      <c r="K71" s="3">
        <f t="shared" si="11"/>
        <v>26624.431359999999</v>
      </c>
      <c r="L71" s="14" t="s">
        <v>151</v>
      </c>
      <c r="M71" s="14">
        <v>41</v>
      </c>
      <c r="N71" s="3">
        <v>5728</v>
      </c>
      <c r="O71" s="85">
        <v>50000</v>
      </c>
      <c r="P71" s="96">
        <v>4648120</v>
      </c>
      <c r="Q71" s="97">
        <v>3.99</v>
      </c>
      <c r="R71" s="97">
        <v>26.13</v>
      </c>
      <c r="S71" s="97">
        <v>65.47</v>
      </c>
      <c r="T71" s="97">
        <v>123.08</v>
      </c>
      <c r="U71" s="97">
        <v>364.36</v>
      </c>
      <c r="V71" s="98">
        <v>26</v>
      </c>
      <c r="W71" s="252">
        <v>6</v>
      </c>
      <c r="X71" s="98">
        <v>3</v>
      </c>
      <c r="Y71" s="252">
        <v>94</v>
      </c>
      <c r="Z71" s="98">
        <v>29</v>
      </c>
      <c r="AA71" s="143">
        <f t="shared" si="10"/>
        <v>7.0593203566764089E-3</v>
      </c>
      <c r="AB71" s="143">
        <f t="shared" si="12"/>
        <v>4.2355922140058455E-2</v>
      </c>
      <c r="AC71" s="143">
        <f t="shared" si="13"/>
        <v>9.0988751293910825E-4</v>
      </c>
      <c r="AD71" s="143">
        <f t="shared" si="14"/>
        <v>5.4593250776346497E-3</v>
      </c>
      <c r="AE71" s="143"/>
      <c r="AF71" s="143"/>
    </row>
    <row r="72" spans="1:68" s="65" customFormat="1" ht="57.75" customHeight="1" thickBot="1">
      <c r="A72" s="50"/>
      <c r="B72" s="50"/>
      <c r="C72" s="51"/>
      <c r="D72" s="51"/>
      <c r="E72" s="120">
        <v>65</v>
      </c>
      <c r="F72" s="125" t="s">
        <v>157</v>
      </c>
      <c r="G72" s="28" t="s">
        <v>158</v>
      </c>
      <c r="H72" s="132" t="s">
        <v>103</v>
      </c>
      <c r="I72" s="29"/>
      <c r="J72" s="30">
        <v>8638</v>
      </c>
      <c r="K72" s="30">
        <f t="shared" si="11"/>
        <v>12480.616744999999</v>
      </c>
      <c r="L72" s="31" t="s">
        <v>156</v>
      </c>
      <c r="M72" s="31">
        <v>41</v>
      </c>
      <c r="N72" s="30">
        <v>5231</v>
      </c>
      <c r="O72" s="84">
        <v>50000</v>
      </c>
      <c r="P72" s="94">
        <v>2385895</v>
      </c>
      <c r="Q72" s="95">
        <v>8.3000000000000007</v>
      </c>
      <c r="R72" s="95">
        <v>23.39</v>
      </c>
      <c r="S72" s="95">
        <v>45.25</v>
      </c>
      <c r="T72" s="95">
        <v>93.72</v>
      </c>
      <c r="U72" s="95">
        <v>137.07</v>
      </c>
      <c r="V72" s="86">
        <v>20</v>
      </c>
      <c r="W72" s="251">
        <v>4</v>
      </c>
      <c r="X72" s="86">
        <v>2</v>
      </c>
      <c r="Y72" s="251">
        <v>96</v>
      </c>
      <c r="Z72" s="86">
        <v>22</v>
      </c>
      <c r="AA72" s="143">
        <f t="shared" si="10"/>
        <v>3.3091663315003832E-3</v>
      </c>
      <c r="AB72" s="143">
        <f t="shared" si="12"/>
        <v>1.3236665326001533E-2</v>
      </c>
      <c r="AC72" s="143">
        <f t="shared" si="13"/>
        <v>4.2652393872776549E-4</v>
      </c>
      <c r="AD72" s="143">
        <f t="shared" si="14"/>
        <v>1.706095754911062E-3</v>
      </c>
      <c r="AE72" s="143"/>
      <c r="AF72" s="143"/>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row>
    <row r="73" spans="1:68" s="50" customFormat="1" ht="57.75" customHeight="1" thickBot="1">
      <c r="C73" s="51"/>
      <c r="D73" s="51"/>
      <c r="E73" s="122">
        <v>66</v>
      </c>
      <c r="F73" s="123" t="s">
        <v>392</v>
      </c>
      <c r="G73" s="17" t="s">
        <v>159</v>
      </c>
      <c r="H73" s="139" t="s">
        <v>103</v>
      </c>
      <c r="I73" s="13"/>
      <c r="J73" s="3">
        <v>6709.2491309999996</v>
      </c>
      <c r="K73" s="3">
        <f t="shared" si="11"/>
        <v>12516.744912</v>
      </c>
      <c r="L73" s="14" t="s">
        <v>30</v>
      </c>
      <c r="M73" s="14">
        <v>41</v>
      </c>
      <c r="N73" s="3">
        <v>3192</v>
      </c>
      <c r="O73" s="85">
        <v>50000</v>
      </c>
      <c r="P73" s="96">
        <v>3921286</v>
      </c>
      <c r="Q73" s="97">
        <v>0.51</v>
      </c>
      <c r="R73" s="97">
        <v>25.78</v>
      </c>
      <c r="S73" s="97">
        <v>52.63</v>
      </c>
      <c r="T73" s="97">
        <v>110.47</v>
      </c>
      <c r="U73" s="97">
        <v>291.95</v>
      </c>
      <c r="V73" s="98">
        <v>32</v>
      </c>
      <c r="W73" s="252">
        <v>59</v>
      </c>
      <c r="X73" s="98">
        <v>2</v>
      </c>
      <c r="Y73" s="252">
        <v>41</v>
      </c>
      <c r="Z73" s="98">
        <v>34</v>
      </c>
      <c r="AA73" s="143">
        <f t="shared" si="10"/>
        <v>3.3187455146688051E-3</v>
      </c>
      <c r="AB73" s="143">
        <f t="shared" si="12"/>
        <v>0.19580598536545951</v>
      </c>
      <c r="AC73" s="143">
        <f t="shared" si="13"/>
        <v>4.2775861553923225E-4</v>
      </c>
      <c r="AD73" s="143">
        <f t="shared" si="14"/>
        <v>2.5237758316814702E-2</v>
      </c>
      <c r="AE73" s="143"/>
      <c r="AF73" s="143"/>
    </row>
    <row r="74" spans="1:68" s="65" customFormat="1" ht="57.75" customHeight="1" thickBot="1">
      <c r="A74" s="50"/>
      <c r="B74" s="50"/>
      <c r="C74" s="51"/>
      <c r="D74" s="51"/>
      <c r="E74" s="120">
        <v>67</v>
      </c>
      <c r="F74" s="125" t="s">
        <v>160</v>
      </c>
      <c r="G74" s="28" t="s">
        <v>161</v>
      </c>
      <c r="H74" s="132" t="s">
        <v>103</v>
      </c>
      <c r="I74" s="29"/>
      <c r="J74" s="30">
        <v>23328</v>
      </c>
      <c r="K74" s="30">
        <f t="shared" si="11"/>
        <v>33845.798082000001</v>
      </c>
      <c r="L74" s="31" t="s">
        <v>162</v>
      </c>
      <c r="M74" s="31">
        <v>40</v>
      </c>
      <c r="N74" s="30">
        <v>8994</v>
      </c>
      <c r="O74" s="84">
        <v>50000</v>
      </c>
      <c r="P74" s="94">
        <v>3763153</v>
      </c>
      <c r="Q74" s="95">
        <v>3.32</v>
      </c>
      <c r="R74" s="95">
        <v>29.57</v>
      </c>
      <c r="S74" s="95">
        <v>47.24</v>
      </c>
      <c r="T74" s="95">
        <v>85.59</v>
      </c>
      <c r="U74" s="95">
        <v>275.42</v>
      </c>
      <c r="V74" s="86">
        <v>25</v>
      </c>
      <c r="W74" s="251">
        <v>12</v>
      </c>
      <c r="X74" s="86">
        <v>9</v>
      </c>
      <c r="Y74" s="251">
        <v>88</v>
      </c>
      <c r="Z74" s="86">
        <v>34</v>
      </c>
      <c r="AA74" s="143">
        <f t="shared" si="10"/>
        <v>8.974025704345483E-3</v>
      </c>
      <c r="AB74" s="143">
        <f t="shared" si="12"/>
        <v>0.1076883084521458</v>
      </c>
      <c r="AC74" s="143">
        <f t="shared" si="13"/>
        <v>1.1566770619010217E-3</v>
      </c>
      <c r="AD74" s="143">
        <f t="shared" si="14"/>
        <v>1.388012474281226E-2</v>
      </c>
      <c r="AE74" s="143"/>
      <c r="AF74" s="143"/>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row>
    <row r="75" spans="1:68" s="50" customFormat="1" ht="57.75" customHeight="1" thickBot="1">
      <c r="C75" s="51"/>
      <c r="D75" s="51"/>
      <c r="E75" s="122">
        <v>68</v>
      </c>
      <c r="F75" s="123" t="s">
        <v>163</v>
      </c>
      <c r="G75" s="17" t="s">
        <v>164</v>
      </c>
      <c r="H75" s="133" t="s">
        <v>103</v>
      </c>
      <c r="I75" s="13"/>
      <c r="J75" s="3">
        <v>9391.8079440000001</v>
      </c>
      <c r="K75" s="3">
        <f t="shared" si="11"/>
        <v>10249.959752999999</v>
      </c>
      <c r="L75" s="14" t="s">
        <v>165</v>
      </c>
      <c r="M75" s="14">
        <v>40</v>
      </c>
      <c r="N75" s="3">
        <v>5049</v>
      </c>
      <c r="O75" s="85">
        <v>50000</v>
      </c>
      <c r="P75" s="96">
        <v>2030097</v>
      </c>
      <c r="Q75" s="97">
        <v>-7.66</v>
      </c>
      <c r="R75" s="97">
        <v>7.82</v>
      </c>
      <c r="S75" s="97">
        <v>33.049999999999997</v>
      </c>
      <c r="T75" s="97">
        <v>44.22</v>
      </c>
      <c r="U75" s="97">
        <v>102.68</v>
      </c>
      <c r="V75" s="98">
        <v>43</v>
      </c>
      <c r="W75" s="252">
        <v>79</v>
      </c>
      <c r="X75" s="98">
        <v>1</v>
      </c>
      <c r="Y75" s="252">
        <v>21</v>
      </c>
      <c r="Z75" s="98">
        <v>44</v>
      </c>
      <c r="AA75" s="143">
        <f t="shared" si="10"/>
        <v>2.7177199978879398E-3</v>
      </c>
      <c r="AB75" s="143">
        <f t="shared" si="12"/>
        <v>0.21469987983314723</v>
      </c>
      <c r="AC75" s="143">
        <f t="shared" si="13"/>
        <v>3.5029143951576685E-4</v>
      </c>
      <c r="AD75" s="143">
        <f t="shared" si="14"/>
        <v>2.7673023721745581E-2</v>
      </c>
      <c r="AE75" s="143"/>
      <c r="AF75" s="143"/>
    </row>
    <row r="76" spans="1:68" s="65" customFormat="1" ht="57.75" customHeight="1" thickBot="1">
      <c r="A76" s="50"/>
      <c r="B76" s="50"/>
      <c r="C76" s="51"/>
      <c r="D76" s="51"/>
      <c r="E76" s="120">
        <v>69</v>
      </c>
      <c r="F76" s="125" t="s">
        <v>353</v>
      </c>
      <c r="G76" s="28" t="s">
        <v>166</v>
      </c>
      <c r="H76" s="137" t="s">
        <v>103</v>
      </c>
      <c r="I76" s="29"/>
      <c r="J76" s="30">
        <v>18688</v>
      </c>
      <c r="K76" s="30">
        <f t="shared" si="11"/>
        <v>135449.428652</v>
      </c>
      <c r="L76" s="31" t="s">
        <v>167</v>
      </c>
      <c r="M76" s="31">
        <v>38</v>
      </c>
      <c r="N76" s="30">
        <v>34492</v>
      </c>
      <c r="O76" s="84">
        <v>50000</v>
      </c>
      <c r="P76" s="94">
        <v>3926981</v>
      </c>
      <c r="Q76" s="95">
        <v>2.33</v>
      </c>
      <c r="R76" s="95">
        <v>24.74</v>
      </c>
      <c r="S76" s="95">
        <v>100.28</v>
      </c>
      <c r="T76" s="95">
        <v>175.51</v>
      </c>
      <c r="U76" s="95">
        <v>292.13</v>
      </c>
      <c r="V76" s="86">
        <v>312</v>
      </c>
      <c r="W76" s="251">
        <v>64</v>
      </c>
      <c r="X76" s="86">
        <v>4</v>
      </c>
      <c r="Y76" s="251">
        <v>36</v>
      </c>
      <c r="Z76" s="86">
        <v>316</v>
      </c>
      <c r="AA76" s="143">
        <f t="shared" si="10"/>
        <v>3.5913665011445058E-2</v>
      </c>
      <c r="AB76" s="143">
        <f t="shared" si="12"/>
        <v>2.2984745607324837</v>
      </c>
      <c r="AC76" s="143">
        <f t="shared" si="13"/>
        <v>4.6289718679344396E-3</v>
      </c>
      <c r="AD76" s="143">
        <f t="shared" si="14"/>
        <v>0.29625419954780413</v>
      </c>
      <c r="AE76" s="143"/>
      <c r="AF76" s="143"/>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row>
    <row r="77" spans="1:68" s="50" customFormat="1" ht="57.75" customHeight="1" thickBot="1">
      <c r="C77" s="51"/>
      <c r="D77" s="51"/>
      <c r="E77" s="122">
        <v>70</v>
      </c>
      <c r="F77" s="123" t="s">
        <v>168</v>
      </c>
      <c r="G77" s="17" t="s">
        <v>64</v>
      </c>
      <c r="H77" s="133" t="s">
        <v>103</v>
      </c>
      <c r="I77" s="13"/>
      <c r="J77" s="3">
        <v>8136.5626339999999</v>
      </c>
      <c r="K77" s="3">
        <f t="shared" si="11"/>
        <v>10559.757251000001</v>
      </c>
      <c r="L77" s="14" t="s">
        <v>169</v>
      </c>
      <c r="M77" s="14">
        <v>37</v>
      </c>
      <c r="N77" s="3">
        <v>3847</v>
      </c>
      <c r="O77" s="85">
        <v>50000</v>
      </c>
      <c r="P77" s="96">
        <v>2744933</v>
      </c>
      <c r="Q77" s="97">
        <v>5.31</v>
      </c>
      <c r="R77" s="97">
        <v>16.3</v>
      </c>
      <c r="S77" s="97">
        <v>30.84</v>
      </c>
      <c r="T77" s="97">
        <v>70.069999999999993</v>
      </c>
      <c r="U77" s="97">
        <v>174.21</v>
      </c>
      <c r="V77" s="98">
        <v>33</v>
      </c>
      <c r="W77" s="252">
        <v>27</v>
      </c>
      <c r="X77" s="98">
        <v>2</v>
      </c>
      <c r="Y77" s="252">
        <v>73</v>
      </c>
      <c r="Z77" s="98">
        <v>35</v>
      </c>
      <c r="AA77" s="143">
        <f t="shared" si="10"/>
        <v>2.7998610868189308E-3</v>
      </c>
      <c r="AB77" s="143">
        <f t="shared" si="12"/>
        <v>7.5596249344111133E-2</v>
      </c>
      <c r="AC77" s="143">
        <f t="shared" si="13"/>
        <v>3.608787407489294E-4</v>
      </c>
      <c r="AD77" s="143">
        <f t="shared" si="14"/>
        <v>9.7437260002210934E-3</v>
      </c>
      <c r="AE77" s="143"/>
      <c r="AF77" s="143"/>
    </row>
    <row r="78" spans="1:68" s="65" customFormat="1" ht="57.75" customHeight="1" thickBot="1">
      <c r="A78" s="50"/>
      <c r="B78" s="50"/>
      <c r="C78" s="51"/>
      <c r="D78" s="51"/>
      <c r="E78" s="120">
        <v>71</v>
      </c>
      <c r="F78" s="125" t="s">
        <v>170</v>
      </c>
      <c r="G78" s="28" t="s">
        <v>27</v>
      </c>
      <c r="H78" s="137" t="s">
        <v>103</v>
      </c>
      <c r="I78" s="29"/>
      <c r="J78" s="30">
        <v>13518.455464000001</v>
      </c>
      <c r="K78" s="30">
        <f t="shared" si="11"/>
        <v>17657.354768000001</v>
      </c>
      <c r="L78" s="31" t="s">
        <v>171</v>
      </c>
      <c r="M78" s="31">
        <v>37</v>
      </c>
      <c r="N78" s="30">
        <v>7376</v>
      </c>
      <c r="O78" s="84">
        <v>50000</v>
      </c>
      <c r="P78" s="94">
        <v>2393893</v>
      </c>
      <c r="Q78" s="95">
        <v>9.8000000000000004E-2</v>
      </c>
      <c r="R78" s="95">
        <v>12.83</v>
      </c>
      <c r="S78" s="95">
        <v>35.159999999999997</v>
      </c>
      <c r="T78" s="95">
        <v>55.17</v>
      </c>
      <c r="U78" s="95">
        <v>138.51</v>
      </c>
      <c r="V78" s="86">
        <v>59</v>
      </c>
      <c r="W78" s="251">
        <v>15</v>
      </c>
      <c r="X78" s="86">
        <v>10</v>
      </c>
      <c r="Y78" s="251">
        <v>85</v>
      </c>
      <c r="Z78" s="86">
        <v>69</v>
      </c>
      <c r="AA78" s="143">
        <f t="shared" si="10"/>
        <v>4.6817497160172089E-3</v>
      </c>
      <c r="AB78" s="143">
        <f t="shared" si="12"/>
        <v>7.0226245740258139E-2</v>
      </c>
      <c r="AC78" s="143">
        <f t="shared" si="13"/>
        <v>6.0343848842069796E-4</v>
      </c>
      <c r="AD78" s="143">
        <f t="shared" si="14"/>
        <v>9.0515773263104699E-3</v>
      </c>
      <c r="AE78" s="143"/>
      <c r="AF78" s="143"/>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row>
    <row r="79" spans="1:68" s="50" customFormat="1" ht="57.75" customHeight="1" thickBot="1">
      <c r="C79" s="51"/>
      <c r="D79" s="51"/>
      <c r="E79" s="122">
        <v>72</v>
      </c>
      <c r="F79" s="123" t="s">
        <v>172</v>
      </c>
      <c r="G79" s="17" t="s">
        <v>125</v>
      </c>
      <c r="H79" s="133" t="s">
        <v>103</v>
      </c>
      <c r="I79" s="13"/>
      <c r="J79" s="3">
        <v>36920</v>
      </c>
      <c r="K79" s="3">
        <f t="shared" si="11"/>
        <v>53663.887283999997</v>
      </c>
      <c r="L79" s="14" t="s">
        <v>173</v>
      </c>
      <c r="M79" s="14">
        <v>36</v>
      </c>
      <c r="N79" s="3">
        <v>17697</v>
      </c>
      <c r="O79" s="85">
        <v>50000</v>
      </c>
      <c r="P79" s="96">
        <v>3032372</v>
      </c>
      <c r="Q79" s="97">
        <v>1.0900000000000001</v>
      </c>
      <c r="R79" s="97">
        <v>24.55</v>
      </c>
      <c r="S79" s="97">
        <v>49.43</v>
      </c>
      <c r="T79" s="97">
        <v>77.790000000000006</v>
      </c>
      <c r="U79" s="97">
        <v>202.85</v>
      </c>
      <c r="V79" s="98">
        <v>69</v>
      </c>
      <c r="W79" s="252">
        <v>60</v>
      </c>
      <c r="X79" s="98">
        <v>5</v>
      </c>
      <c r="Y79" s="252">
        <v>40</v>
      </c>
      <c r="Z79" s="98">
        <v>74</v>
      </c>
      <c r="AA79" s="143">
        <f t="shared" si="10"/>
        <v>1.4228682175405134E-2</v>
      </c>
      <c r="AB79" s="143">
        <f t="shared" si="12"/>
        <v>0.85372093052430809</v>
      </c>
      <c r="AC79" s="143">
        <f t="shared" si="13"/>
        <v>1.8339584524926882E-3</v>
      </c>
      <c r="AD79" s="143">
        <f t="shared" si="14"/>
        <v>0.11003750714956129</v>
      </c>
      <c r="AE79" s="143"/>
      <c r="AF79" s="143"/>
    </row>
    <row r="80" spans="1:68" s="65" customFormat="1" ht="57.75" customHeight="1" thickBot="1">
      <c r="A80" s="50"/>
      <c r="B80" s="50"/>
      <c r="C80" s="51"/>
      <c r="D80" s="51"/>
      <c r="E80" s="120">
        <v>73</v>
      </c>
      <c r="F80" s="125" t="s">
        <v>254</v>
      </c>
      <c r="G80" s="28" t="s">
        <v>174</v>
      </c>
      <c r="H80" s="137" t="s">
        <v>103</v>
      </c>
      <c r="I80" s="29"/>
      <c r="J80" s="30">
        <v>7266</v>
      </c>
      <c r="K80" s="30">
        <f t="shared" si="11"/>
        <v>18178.458984000001</v>
      </c>
      <c r="L80" s="31" t="s">
        <v>175</v>
      </c>
      <c r="M80" s="31">
        <v>34</v>
      </c>
      <c r="N80" s="30">
        <v>6462</v>
      </c>
      <c r="O80" s="84">
        <v>50000</v>
      </c>
      <c r="P80" s="94">
        <v>2813132</v>
      </c>
      <c r="Q80" s="95">
        <v>-3.88</v>
      </c>
      <c r="R80" s="95">
        <v>25.02</v>
      </c>
      <c r="S80" s="95">
        <v>55.46</v>
      </c>
      <c r="T80" s="95">
        <v>92.11</v>
      </c>
      <c r="U80" s="95">
        <v>181.33</v>
      </c>
      <c r="V80" s="86">
        <v>23</v>
      </c>
      <c r="W80" s="251">
        <v>9</v>
      </c>
      <c r="X80" s="86">
        <v>4</v>
      </c>
      <c r="Y80" s="251">
        <v>91</v>
      </c>
      <c r="Z80" s="86">
        <v>27</v>
      </c>
      <c r="AA80" s="143">
        <f t="shared" si="10"/>
        <v>4.8199176096416115E-3</v>
      </c>
      <c r="AB80" s="143">
        <f t="shared" si="12"/>
        <v>4.33792584867745E-2</v>
      </c>
      <c r="AC80" s="143">
        <f t="shared" si="13"/>
        <v>6.2124717746525236E-4</v>
      </c>
      <c r="AD80" s="143">
        <f t="shared" si="14"/>
        <v>5.5912245971872715E-3</v>
      </c>
      <c r="AE80" s="143"/>
      <c r="AF80" s="143"/>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row>
    <row r="81" spans="1:68" s="50" customFormat="1" ht="57.75" customHeight="1" thickBot="1">
      <c r="C81" s="51"/>
      <c r="D81" s="51"/>
      <c r="E81" s="122">
        <v>74</v>
      </c>
      <c r="F81" s="123" t="s">
        <v>176</v>
      </c>
      <c r="G81" s="17" t="s">
        <v>177</v>
      </c>
      <c r="H81" s="133" t="s">
        <v>103</v>
      </c>
      <c r="I81" s="13"/>
      <c r="J81" s="3">
        <v>8800</v>
      </c>
      <c r="K81" s="3">
        <f t="shared" si="11"/>
        <v>16233.396000000001</v>
      </c>
      <c r="L81" s="14" t="s">
        <v>175</v>
      </c>
      <c r="M81" s="14">
        <v>34</v>
      </c>
      <c r="N81" s="3">
        <v>6000</v>
      </c>
      <c r="O81" s="85">
        <v>50000</v>
      </c>
      <c r="P81" s="96">
        <v>2705566</v>
      </c>
      <c r="Q81" s="97">
        <v>4.2300000000000004</v>
      </c>
      <c r="R81" s="97">
        <v>24.91</v>
      </c>
      <c r="S81" s="97">
        <v>48.79</v>
      </c>
      <c r="T81" s="97">
        <v>87.22</v>
      </c>
      <c r="U81" s="97">
        <v>169.93</v>
      </c>
      <c r="V81" s="98">
        <v>28</v>
      </c>
      <c r="W81" s="252">
        <v>24</v>
      </c>
      <c r="X81" s="98">
        <v>3</v>
      </c>
      <c r="Y81" s="252">
        <v>76</v>
      </c>
      <c r="Z81" s="98">
        <v>31</v>
      </c>
      <c r="AA81" s="143">
        <f t="shared" si="10"/>
        <v>4.3041949437822432E-3</v>
      </c>
      <c r="AB81" s="143">
        <f t="shared" si="12"/>
        <v>0.10330067865077383</v>
      </c>
      <c r="AC81" s="143">
        <f t="shared" si="13"/>
        <v>5.5477482742360702E-4</v>
      </c>
      <c r="AD81" s="143">
        <f t="shared" si="14"/>
        <v>1.3314595858166568E-2</v>
      </c>
      <c r="AE81" s="143"/>
      <c r="AF81" s="143"/>
    </row>
    <row r="82" spans="1:68" s="65" customFormat="1" ht="57.75" customHeight="1" thickBot="1">
      <c r="A82" s="50"/>
      <c r="B82" s="50"/>
      <c r="C82" s="51"/>
      <c r="D82" s="51"/>
      <c r="E82" s="120">
        <v>75</v>
      </c>
      <c r="F82" s="125" t="s">
        <v>178</v>
      </c>
      <c r="G82" s="28" t="s">
        <v>179</v>
      </c>
      <c r="H82" s="137" t="s">
        <v>103</v>
      </c>
      <c r="I82" s="29"/>
      <c r="J82" s="30">
        <v>20275.827903000001</v>
      </c>
      <c r="K82" s="30">
        <f t="shared" si="11"/>
        <v>30301.457051000001</v>
      </c>
      <c r="L82" s="31" t="s">
        <v>180</v>
      </c>
      <c r="M82" s="31">
        <v>33</v>
      </c>
      <c r="N82" s="30">
        <v>10117</v>
      </c>
      <c r="O82" s="84">
        <v>50000</v>
      </c>
      <c r="P82" s="94">
        <v>2995103</v>
      </c>
      <c r="Q82" s="95">
        <v>1.04</v>
      </c>
      <c r="R82" s="95">
        <v>22.43</v>
      </c>
      <c r="S82" s="95">
        <v>42.52</v>
      </c>
      <c r="T82" s="95">
        <v>92.88</v>
      </c>
      <c r="U82" s="95">
        <v>197.92</v>
      </c>
      <c r="V82" s="86">
        <v>23</v>
      </c>
      <c r="W82" s="251">
        <v>16</v>
      </c>
      <c r="X82" s="86">
        <v>5</v>
      </c>
      <c r="Y82" s="251">
        <v>84</v>
      </c>
      <c r="Z82" s="86">
        <v>28</v>
      </c>
      <c r="AA82" s="143">
        <f t="shared" si="10"/>
        <v>8.0342633314772222E-3</v>
      </c>
      <c r="AB82" s="143">
        <f t="shared" si="12"/>
        <v>0.12854821330363556</v>
      </c>
      <c r="AC82" s="143">
        <f t="shared" si="13"/>
        <v>1.0355495304957979E-3</v>
      </c>
      <c r="AD82" s="143">
        <f t="shared" si="14"/>
        <v>1.6568792487932766E-2</v>
      </c>
      <c r="AE82" s="143"/>
      <c r="AF82" s="143"/>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row>
    <row r="83" spans="1:68" s="50" customFormat="1" ht="57.75" customHeight="1" thickBot="1">
      <c r="C83" s="51"/>
      <c r="D83" s="51"/>
      <c r="E83" s="122">
        <v>76</v>
      </c>
      <c r="F83" s="123" t="s">
        <v>181</v>
      </c>
      <c r="G83" s="17" t="s">
        <v>182</v>
      </c>
      <c r="H83" s="133" t="s">
        <v>103</v>
      </c>
      <c r="I83" s="13"/>
      <c r="J83" s="3">
        <v>8524.7818520000001</v>
      </c>
      <c r="K83" s="3">
        <f t="shared" si="11"/>
        <v>13136.529995999999</v>
      </c>
      <c r="L83" s="14" t="s">
        <v>180</v>
      </c>
      <c r="M83" s="14">
        <v>33</v>
      </c>
      <c r="N83" s="3">
        <v>4842</v>
      </c>
      <c r="O83" s="85">
        <v>50000</v>
      </c>
      <c r="P83" s="96">
        <v>2713038</v>
      </c>
      <c r="Q83" s="97">
        <v>3.14</v>
      </c>
      <c r="R83" s="97">
        <v>17.53</v>
      </c>
      <c r="S83" s="97">
        <v>49.37</v>
      </c>
      <c r="T83" s="97">
        <v>93.75</v>
      </c>
      <c r="U83" s="97">
        <v>169.77</v>
      </c>
      <c r="V83" s="98">
        <v>31</v>
      </c>
      <c r="W83" s="252">
        <v>37</v>
      </c>
      <c r="X83" s="98">
        <v>5</v>
      </c>
      <c r="Y83" s="252">
        <v>63</v>
      </c>
      <c r="Z83" s="98">
        <v>36</v>
      </c>
      <c r="AA83" s="143">
        <f t="shared" si="10"/>
        <v>3.4830780933100486E-3</v>
      </c>
      <c r="AB83" s="143">
        <f t="shared" si="12"/>
        <v>0.1288738894524718</v>
      </c>
      <c r="AC83" s="143">
        <f t="shared" si="13"/>
        <v>4.4893971424561662E-4</v>
      </c>
      <c r="AD83" s="143">
        <f t="shared" si="14"/>
        <v>1.6610769427087814E-2</v>
      </c>
      <c r="AE83" s="143"/>
      <c r="AF83" s="143"/>
    </row>
    <row r="84" spans="1:68" s="65" customFormat="1" ht="57.75" customHeight="1" thickBot="1">
      <c r="A84" s="50"/>
      <c r="B84" s="50"/>
      <c r="C84" s="51"/>
      <c r="D84" s="51"/>
      <c r="E84" s="120">
        <v>77</v>
      </c>
      <c r="F84" s="125" t="s">
        <v>183</v>
      </c>
      <c r="G84" s="28" t="s">
        <v>184</v>
      </c>
      <c r="H84" s="137" t="s">
        <v>103</v>
      </c>
      <c r="I84" s="29"/>
      <c r="J84" s="30">
        <v>9331.6178029999992</v>
      </c>
      <c r="K84" s="30">
        <f t="shared" si="11"/>
        <v>14100.603792</v>
      </c>
      <c r="L84" s="31" t="s">
        <v>185</v>
      </c>
      <c r="M84" s="31">
        <v>32</v>
      </c>
      <c r="N84" s="30">
        <v>5091</v>
      </c>
      <c r="O84" s="84">
        <v>50000</v>
      </c>
      <c r="P84" s="94">
        <v>2769712</v>
      </c>
      <c r="Q84" s="95">
        <v>3.65</v>
      </c>
      <c r="R84" s="95">
        <v>29.52</v>
      </c>
      <c r="S84" s="95">
        <v>54.96</v>
      </c>
      <c r="T84" s="95">
        <v>117.89</v>
      </c>
      <c r="U84" s="95">
        <v>174.15</v>
      </c>
      <c r="V84" s="86">
        <v>29</v>
      </c>
      <c r="W84" s="251">
        <v>28</v>
      </c>
      <c r="X84" s="86">
        <v>2</v>
      </c>
      <c r="Y84" s="251">
        <v>72</v>
      </c>
      <c r="Z84" s="86">
        <v>31</v>
      </c>
      <c r="AA84" s="143">
        <f t="shared" si="10"/>
        <v>3.7386969150387957E-3</v>
      </c>
      <c r="AB84" s="143">
        <f t="shared" si="12"/>
        <v>0.10468351362108629</v>
      </c>
      <c r="AC84" s="143">
        <f t="shared" si="13"/>
        <v>4.8188684827718472E-4</v>
      </c>
      <c r="AD84" s="143">
        <f t="shared" si="14"/>
        <v>1.3492831751761173E-2</v>
      </c>
      <c r="AE84" s="143"/>
      <c r="AF84" s="143"/>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row>
    <row r="85" spans="1:68" s="50" customFormat="1" ht="57.75" customHeight="1" thickBot="1">
      <c r="C85" s="51"/>
      <c r="D85" s="51"/>
      <c r="E85" s="122">
        <v>78</v>
      </c>
      <c r="F85" s="123" t="s">
        <v>186</v>
      </c>
      <c r="G85" s="17" t="s">
        <v>187</v>
      </c>
      <c r="H85" s="133" t="s">
        <v>103</v>
      </c>
      <c r="I85" s="13"/>
      <c r="J85" s="3">
        <v>41292.301841</v>
      </c>
      <c r="K85" s="3">
        <f t="shared" si="11"/>
        <v>221741.39452199999</v>
      </c>
      <c r="L85" s="14" t="s">
        <v>188</v>
      </c>
      <c r="M85" s="14">
        <v>31</v>
      </c>
      <c r="N85" s="3">
        <v>42307</v>
      </c>
      <c r="O85" s="85">
        <v>50000</v>
      </c>
      <c r="P85" s="96">
        <v>5241246</v>
      </c>
      <c r="Q85" s="97">
        <v>4.24</v>
      </c>
      <c r="R85" s="97">
        <v>36.29</v>
      </c>
      <c r="S85" s="97">
        <v>86.57</v>
      </c>
      <c r="T85" s="97">
        <v>200.02</v>
      </c>
      <c r="U85" s="97">
        <v>424.17</v>
      </c>
      <c r="V85" s="98">
        <v>441</v>
      </c>
      <c r="W85" s="252">
        <v>88</v>
      </c>
      <c r="X85" s="98">
        <v>10</v>
      </c>
      <c r="Y85" s="252">
        <v>12</v>
      </c>
      <c r="Z85" s="98">
        <v>451</v>
      </c>
      <c r="AA85" s="143">
        <f t="shared" si="10"/>
        <v>5.8793501318443533E-2</v>
      </c>
      <c r="AB85" s="143">
        <f t="shared" si="12"/>
        <v>5.1738281160230306</v>
      </c>
      <c r="AC85" s="143">
        <f t="shared" si="13"/>
        <v>7.5779919296376733E-3</v>
      </c>
      <c r="AD85" s="143">
        <f t="shared" si="14"/>
        <v>0.66686328980811527</v>
      </c>
      <c r="AE85" s="143"/>
      <c r="AF85" s="143"/>
    </row>
    <row r="86" spans="1:68" s="65" customFormat="1" ht="57.75" customHeight="1" thickBot="1">
      <c r="A86" s="50"/>
      <c r="B86" s="50"/>
      <c r="C86" s="51"/>
      <c r="D86" s="51"/>
      <c r="E86" s="120">
        <v>79</v>
      </c>
      <c r="F86" s="125" t="s">
        <v>189</v>
      </c>
      <c r="G86" s="28" t="s">
        <v>58</v>
      </c>
      <c r="H86" s="137" t="s">
        <v>103</v>
      </c>
      <c r="I86" s="29"/>
      <c r="J86" s="30">
        <v>41999.181316000002</v>
      </c>
      <c r="K86" s="30">
        <f t="shared" si="11"/>
        <v>293879.42786400003</v>
      </c>
      <c r="L86" s="31" t="s">
        <v>190</v>
      </c>
      <c r="M86" s="31">
        <v>31</v>
      </c>
      <c r="N86" s="30">
        <v>75108</v>
      </c>
      <c r="O86" s="84">
        <v>100000</v>
      </c>
      <c r="P86" s="94">
        <v>3912758</v>
      </c>
      <c r="Q86" s="95">
        <v>2.92</v>
      </c>
      <c r="R86" s="95">
        <v>27.72</v>
      </c>
      <c r="S86" s="95">
        <v>81.67</v>
      </c>
      <c r="T86" s="95">
        <v>191.45</v>
      </c>
      <c r="U86" s="95">
        <v>289.3</v>
      </c>
      <c r="V86" s="86">
        <v>958</v>
      </c>
      <c r="W86" s="251">
        <v>95</v>
      </c>
      <c r="X86" s="86">
        <v>7</v>
      </c>
      <c r="Y86" s="251">
        <v>5</v>
      </c>
      <c r="Z86" s="86">
        <v>965</v>
      </c>
      <c r="AA86" s="143">
        <f t="shared" si="10"/>
        <v>7.7920500891732539E-2</v>
      </c>
      <c r="AB86" s="143">
        <f t="shared" si="12"/>
        <v>7.402447584714591</v>
      </c>
      <c r="AC86" s="143">
        <f t="shared" si="13"/>
        <v>1.0043302638375788E-2</v>
      </c>
      <c r="AD86" s="143">
        <f t="shared" si="14"/>
        <v>0.95411375064569992</v>
      </c>
      <c r="AE86" s="143"/>
      <c r="AF86" s="143"/>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row>
    <row r="87" spans="1:68" s="50" customFormat="1" ht="57.75" customHeight="1" thickBot="1">
      <c r="C87" s="51"/>
      <c r="D87" s="51"/>
      <c r="E87" s="122">
        <v>80</v>
      </c>
      <c r="F87" s="123" t="s">
        <v>191</v>
      </c>
      <c r="G87" s="17" t="s">
        <v>289</v>
      </c>
      <c r="H87" s="133" t="s">
        <v>103</v>
      </c>
      <c r="I87" s="13"/>
      <c r="J87" s="3">
        <v>7332.0503779999999</v>
      </c>
      <c r="K87" s="3">
        <f t="shared" si="11"/>
        <v>6546.358741</v>
      </c>
      <c r="L87" s="14" t="s">
        <v>192</v>
      </c>
      <c r="M87" s="14">
        <v>29</v>
      </c>
      <c r="N87" s="3">
        <v>3341</v>
      </c>
      <c r="O87" s="85">
        <v>50000</v>
      </c>
      <c r="P87" s="96">
        <v>1959401</v>
      </c>
      <c r="Q87" s="97">
        <v>-0.96</v>
      </c>
      <c r="R87" s="97">
        <v>16.350000000000001</v>
      </c>
      <c r="S87" s="97">
        <v>56.91</v>
      </c>
      <c r="T87" s="97">
        <v>118.6</v>
      </c>
      <c r="U87" s="97">
        <v>95.2</v>
      </c>
      <c r="V87" s="98">
        <v>22</v>
      </c>
      <c r="W87" s="252">
        <v>53</v>
      </c>
      <c r="X87" s="98">
        <v>2</v>
      </c>
      <c r="Y87" s="252">
        <v>47</v>
      </c>
      <c r="Z87" s="98">
        <v>24</v>
      </c>
      <c r="AA87" s="143">
        <f t="shared" si="10"/>
        <v>1.735730724070114E-3</v>
      </c>
      <c r="AB87" s="143">
        <f t="shared" si="12"/>
        <v>9.1993728375716038E-2</v>
      </c>
      <c r="AC87" s="143">
        <f t="shared" si="13"/>
        <v>2.2372121278821115E-4</v>
      </c>
      <c r="AD87" s="143">
        <f t="shared" si="14"/>
        <v>1.1857224277775191E-2</v>
      </c>
      <c r="AE87" s="143"/>
      <c r="AF87" s="143"/>
    </row>
    <row r="88" spans="1:68" s="65" customFormat="1" ht="57.75" customHeight="1" thickBot="1">
      <c r="A88" s="50"/>
      <c r="B88" s="50"/>
      <c r="C88" s="51"/>
      <c r="D88" s="51"/>
      <c r="E88" s="120">
        <v>81</v>
      </c>
      <c r="F88" s="125" t="s">
        <v>193</v>
      </c>
      <c r="G88" s="28" t="s">
        <v>194</v>
      </c>
      <c r="H88" s="132" t="s">
        <v>103</v>
      </c>
      <c r="I88" s="29"/>
      <c r="J88" s="30">
        <v>4986</v>
      </c>
      <c r="K88" s="30">
        <f t="shared" si="11"/>
        <v>9832.6315500000001</v>
      </c>
      <c r="L88" s="31" t="s">
        <v>37</v>
      </c>
      <c r="M88" s="31">
        <v>29</v>
      </c>
      <c r="N88" s="30">
        <v>5870</v>
      </c>
      <c r="O88" s="84">
        <v>50000</v>
      </c>
      <c r="P88" s="94">
        <v>1675065</v>
      </c>
      <c r="Q88" s="95">
        <v>9.08</v>
      </c>
      <c r="R88" s="95">
        <v>22.84</v>
      </c>
      <c r="S88" s="95">
        <v>67.3</v>
      </c>
      <c r="T88" s="95">
        <v>51.11</v>
      </c>
      <c r="U88" s="95">
        <v>66.78</v>
      </c>
      <c r="V88" s="86">
        <v>37</v>
      </c>
      <c r="W88" s="251">
        <v>83</v>
      </c>
      <c r="X88" s="86">
        <v>1</v>
      </c>
      <c r="Y88" s="251">
        <v>17</v>
      </c>
      <c r="Z88" s="86">
        <v>38</v>
      </c>
      <c r="AA88" s="143">
        <f t="shared" si="10"/>
        <v>2.6070677387272363E-3</v>
      </c>
      <c r="AB88" s="143">
        <f t="shared" si="12"/>
        <v>0.21638662231436062</v>
      </c>
      <c r="AC88" s="143">
        <f t="shared" si="13"/>
        <v>3.3602928624861753E-4</v>
      </c>
      <c r="AD88" s="143">
        <f t="shared" si="14"/>
        <v>2.7890430758635256E-2</v>
      </c>
      <c r="AE88" s="143"/>
      <c r="AF88" s="143"/>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row>
    <row r="89" spans="1:68" s="50" customFormat="1" ht="57.75" customHeight="1" thickBot="1">
      <c r="C89" s="51"/>
      <c r="D89" s="51"/>
      <c r="E89" s="122">
        <v>82</v>
      </c>
      <c r="F89" s="124" t="s">
        <v>40</v>
      </c>
      <c r="G89" s="17" t="s">
        <v>41</v>
      </c>
      <c r="H89" s="133" t="s">
        <v>24</v>
      </c>
      <c r="I89" s="16">
        <v>20</v>
      </c>
      <c r="J89" s="3">
        <v>56645.618862000003</v>
      </c>
      <c r="K89" s="3">
        <f t="shared" si="11"/>
        <v>59657.829231000003</v>
      </c>
      <c r="L89" s="15" t="s">
        <v>42</v>
      </c>
      <c r="M89" s="14">
        <v>28</v>
      </c>
      <c r="N89" s="3">
        <v>53949</v>
      </c>
      <c r="O89" s="85">
        <v>500000</v>
      </c>
      <c r="P89" s="96">
        <v>1105819</v>
      </c>
      <c r="Q89" s="97">
        <v>0.74</v>
      </c>
      <c r="R89" s="97">
        <v>10.18</v>
      </c>
      <c r="S89" s="97">
        <v>23.17</v>
      </c>
      <c r="T89" s="113">
        <v>30.31</v>
      </c>
      <c r="U89" s="113">
        <v>55.43</v>
      </c>
      <c r="V89" s="85">
        <v>31</v>
      </c>
      <c r="W89" s="257">
        <v>4</v>
      </c>
      <c r="X89" s="85">
        <v>3</v>
      </c>
      <c r="Y89" s="257">
        <v>96</v>
      </c>
      <c r="Z89" s="98">
        <v>34</v>
      </c>
      <c r="AA89" s="143">
        <f t="shared" si="10"/>
        <v>1.5817942649405874E-2</v>
      </c>
      <c r="AB89" s="143">
        <f t="shared" si="12"/>
        <v>6.3271770597623497E-2</v>
      </c>
      <c r="AC89" s="143">
        <f t="shared" si="13"/>
        <v>2.0388008717396556E-3</v>
      </c>
      <c r="AD89" s="143">
        <f t="shared" si="14"/>
        <v>8.1552034869586225E-3</v>
      </c>
      <c r="AE89" s="143"/>
      <c r="AF89" s="143"/>
    </row>
    <row r="90" spans="1:68" s="65" customFormat="1" ht="57.75" customHeight="1" thickBot="1">
      <c r="A90" s="50"/>
      <c r="B90" s="50"/>
      <c r="C90" s="51"/>
      <c r="D90" s="51"/>
      <c r="E90" s="120">
        <v>83</v>
      </c>
      <c r="F90" s="125" t="s">
        <v>195</v>
      </c>
      <c r="G90" s="28" t="s">
        <v>128</v>
      </c>
      <c r="H90" s="137" t="s">
        <v>103</v>
      </c>
      <c r="I90" s="29"/>
      <c r="J90" s="30">
        <v>11626.465990999999</v>
      </c>
      <c r="K90" s="30">
        <f t="shared" si="11"/>
        <v>18121.957804000001</v>
      </c>
      <c r="L90" s="31" t="s">
        <v>196</v>
      </c>
      <c r="M90" s="31">
        <v>28</v>
      </c>
      <c r="N90" s="30">
        <v>14012</v>
      </c>
      <c r="O90" s="84">
        <v>50000</v>
      </c>
      <c r="P90" s="94">
        <v>1293317</v>
      </c>
      <c r="Q90" s="95">
        <v>8.91</v>
      </c>
      <c r="R90" s="95">
        <v>32.869999999999997</v>
      </c>
      <c r="S90" s="95">
        <v>55.57</v>
      </c>
      <c r="T90" s="95">
        <v>66.069999999999993</v>
      </c>
      <c r="U90" s="95">
        <v>29.09</v>
      </c>
      <c r="V90" s="86">
        <v>240</v>
      </c>
      <c r="W90" s="251">
        <v>25</v>
      </c>
      <c r="X90" s="86">
        <v>6</v>
      </c>
      <c r="Y90" s="251">
        <v>75</v>
      </c>
      <c r="Z90" s="86">
        <v>246</v>
      </c>
      <c r="AA90" s="143">
        <f t="shared" si="10"/>
        <v>4.8049366350338503E-3</v>
      </c>
      <c r="AB90" s="143">
        <f t="shared" si="12"/>
        <v>0.12012341587584625</v>
      </c>
      <c r="AC90" s="143">
        <f t="shared" si="13"/>
        <v>6.1931625479301976E-4</v>
      </c>
      <c r="AD90" s="143">
        <f t="shared" si="14"/>
        <v>1.5482906369825494E-2</v>
      </c>
      <c r="AE90" s="143"/>
      <c r="AF90" s="143"/>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row>
    <row r="91" spans="1:68" s="50" customFormat="1" ht="57.75" customHeight="1" thickBot="1">
      <c r="C91" s="51"/>
      <c r="D91" s="51"/>
      <c r="E91" s="122">
        <v>84</v>
      </c>
      <c r="F91" s="123" t="s">
        <v>197</v>
      </c>
      <c r="G91" s="17" t="s">
        <v>198</v>
      </c>
      <c r="H91" s="133" t="s">
        <v>103</v>
      </c>
      <c r="I91" s="13"/>
      <c r="J91" s="3">
        <v>7074.5017550000002</v>
      </c>
      <c r="K91" s="3">
        <f t="shared" si="11"/>
        <v>9830.0314080000007</v>
      </c>
      <c r="L91" s="14" t="s">
        <v>84</v>
      </c>
      <c r="M91" s="14">
        <v>28</v>
      </c>
      <c r="N91" s="3">
        <v>5592</v>
      </c>
      <c r="O91" s="85">
        <v>50000</v>
      </c>
      <c r="P91" s="96">
        <v>1757874</v>
      </c>
      <c r="Q91" s="97">
        <v>-0.11</v>
      </c>
      <c r="R91" s="97">
        <v>22.81</v>
      </c>
      <c r="S91" s="97">
        <v>39.14</v>
      </c>
      <c r="T91" s="97">
        <v>72.52</v>
      </c>
      <c r="U91" s="97">
        <v>75.430000000000007</v>
      </c>
      <c r="V91" s="98">
        <v>24</v>
      </c>
      <c r="W91" s="252">
        <v>11</v>
      </c>
      <c r="X91" s="98">
        <v>3</v>
      </c>
      <c r="Y91" s="252">
        <v>89</v>
      </c>
      <c r="Z91" s="98">
        <v>27</v>
      </c>
      <c r="AA91" s="143">
        <f t="shared" si="10"/>
        <v>2.6063783254923522E-3</v>
      </c>
      <c r="AB91" s="143">
        <f t="shared" si="12"/>
        <v>2.8670161580415875E-2</v>
      </c>
      <c r="AC91" s="143">
        <f t="shared" si="13"/>
        <v>3.3594042663296307E-4</v>
      </c>
      <c r="AD91" s="143">
        <f t="shared" si="14"/>
        <v>3.6953446929625937E-3</v>
      </c>
      <c r="AE91" s="143"/>
      <c r="AF91" s="143"/>
    </row>
    <row r="92" spans="1:68" s="65" customFormat="1" ht="57.75" customHeight="1" thickBot="1">
      <c r="A92" s="50"/>
      <c r="B92" s="50"/>
      <c r="C92" s="51"/>
      <c r="D92" s="51"/>
      <c r="E92" s="120">
        <v>85</v>
      </c>
      <c r="F92" s="125" t="s">
        <v>199</v>
      </c>
      <c r="G92" s="28" t="s">
        <v>200</v>
      </c>
      <c r="H92" s="137" t="s">
        <v>103</v>
      </c>
      <c r="I92" s="29"/>
      <c r="J92" s="30">
        <v>11960.881715</v>
      </c>
      <c r="K92" s="30">
        <f t="shared" si="11"/>
        <v>58520.394544000002</v>
      </c>
      <c r="L92" s="31" t="s">
        <v>201</v>
      </c>
      <c r="M92" s="31">
        <v>27</v>
      </c>
      <c r="N92" s="30">
        <v>17692</v>
      </c>
      <c r="O92" s="84">
        <v>50000</v>
      </c>
      <c r="P92" s="94">
        <v>3307732</v>
      </c>
      <c r="Q92" s="95">
        <v>-3.39</v>
      </c>
      <c r="R92" s="95">
        <v>26.42</v>
      </c>
      <c r="S92" s="95">
        <v>74.959999999999994</v>
      </c>
      <c r="T92" s="95">
        <v>133.41999999999999</v>
      </c>
      <c r="U92" s="95">
        <v>230.56</v>
      </c>
      <c r="V92" s="86">
        <v>150</v>
      </c>
      <c r="W92" s="251">
        <v>73</v>
      </c>
      <c r="X92" s="86">
        <v>3</v>
      </c>
      <c r="Y92" s="251">
        <v>27</v>
      </c>
      <c r="Z92" s="86">
        <v>153</v>
      </c>
      <c r="AA92" s="143">
        <f t="shared" si="10"/>
        <v>1.551635814862317E-2</v>
      </c>
      <c r="AB92" s="143">
        <f t="shared" si="12"/>
        <v>1.1326941448494914</v>
      </c>
      <c r="AC92" s="143">
        <f t="shared" si="13"/>
        <v>1.9999291450728479E-3</v>
      </c>
      <c r="AD92" s="143">
        <f t="shared" si="14"/>
        <v>0.1459948275903179</v>
      </c>
      <c r="AE92" s="143"/>
      <c r="AF92" s="143"/>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row>
    <row r="93" spans="1:68" s="50" customFormat="1" ht="57.75" customHeight="1" thickBot="1">
      <c r="C93" s="51"/>
      <c r="D93" s="51"/>
      <c r="E93" s="122">
        <v>86</v>
      </c>
      <c r="F93" s="123" t="s">
        <v>202</v>
      </c>
      <c r="G93" s="17" t="s">
        <v>203</v>
      </c>
      <c r="H93" s="133" t="s">
        <v>103</v>
      </c>
      <c r="I93" s="13"/>
      <c r="J93" s="3">
        <v>5971.9468420000003</v>
      </c>
      <c r="K93" s="3">
        <f t="shared" si="11"/>
        <v>8760.6322650000002</v>
      </c>
      <c r="L93" s="14" t="s">
        <v>204</v>
      </c>
      <c r="M93" s="14">
        <v>26</v>
      </c>
      <c r="N93" s="3">
        <v>5313</v>
      </c>
      <c r="O93" s="85">
        <v>50000</v>
      </c>
      <c r="P93" s="96">
        <v>1648905</v>
      </c>
      <c r="Q93" s="97">
        <v>-0.65</v>
      </c>
      <c r="R93" s="97">
        <v>17.53</v>
      </c>
      <c r="S93" s="97">
        <v>38.49</v>
      </c>
      <c r="T93" s="97">
        <v>37.76</v>
      </c>
      <c r="U93" s="97">
        <v>64.17</v>
      </c>
      <c r="V93" s="98">
        <v>41</v>
      </c>
      <c r="W93" s="252">
        <v>6</v>
      </c>
      <c r="X93" s="98">
        <v>2</v>
      </c>
      <c r="Y93" s="252">
        <v>94</v>
      </c>
      <c r="Z93" s="98">
        <v>43</v>
      </c>
      <c r="AA93" s="143">
        <f t="shared" si="10"/>
        <v>2.3228330719800455E-3</v>
      </c>
      <c r="AB93" s="143">
        <f t="shared" si="12"/>
        <v>1.3936998431880274E-2</v>
      </c>
      <c r="AC93" s="143">
        <f t="shared" si="13"/>
        <v>2.9939380847587637E-4</v>
      </c>
      <c r="AD93" s="143">
        <f t="shared" si="14"/>
        <v>1.7963628508552583E-3</v>
      </c>
      <c r="AE93" s="143"/>
      <c r="AF93" s="143"/>
    </row>
    <row r="94" spans="1:68" s="65" customFormat="1" ht="57.75" customHeight="1" thickBot="1">
      <c r="A94" s="50"/>
      <c r="B94" s="50"/>
      <c r="C94" s="50"/>
      <c r="D94" s="50"/>
      <c r="E94" s="120">
        <v>87</v>
      </c>
      <c r="F94" s="125" t="s">
        <v>205</v>
      </c>
      <c r="G94" s="28" t="s">
        <v>206</v>
      </c>
      <c r="H94" s="137" t="s">
        <v>103</v>
      </c>
      <c r="I94" s="29"/>
      <c r="J94" s="30">
        <v>27384.172933000002</v>
      </c>
      <c r="K94" s="30">
        <f t="shared" si="11"/>
        <v>35994.188488</v>
      </c>
      <c r="L94" s="31" t="s">
        <v>207</v>
      </c>
      <c r="M94" s="31">
        <v>25</v>
      </c>
      <c r="N94" s="30">
        <v>16838</v>
      </c>
      <c r="O94" s="84">
        <v>50000</v>
      </c>
      <c r="P94" s="94">
        <v>2137676</v>
      </c>
      <c r="Q94" s="95">
        <v>7.77</v>
      </c>
      <c r="R94" s="95">
        <v>43.09</v>
      </c>
      <c r="S94" s="95">
        <v>56.32</v>
      </c>
      <c r="T94" s="95">
        <v>135.24</v>
      </c>
      <c r="U94" s="95">
        <v>113.77</v>
      </c>
      <c r="V94" s="86">
        <v>18</v>
      </c>
      <c r="W94" s="251">
        <v>5</v>
      </c>
      <c r="X94" s="86">
        <v>8</v>
      </c>
      <c r="Y94" s="251">
        <v>95</v>
      </c>
      <c r="Z94" s="86">
        <v>26</v>
      </c>
      <c r="AA94" s="143">
        <f t="shared" si="10"/>
        <v>9.5436595088048502E-3</v>
      </c>
      <c r="AB94" s="143">
        <f t="shared" si="12"/>
        <v>4.7718297544024249E-2</v>
      </c>
      <c r="AC94" s="143">
        <f t="shared" si="13"/>
        <v>1.2300981080411628E-3</v>
      </c>
      <c r="AD94" s="143">
        <f t="shared" si="14"/>
        <v>6.1504905402058139E-3</v>
      </c>
      <c r="AE94" s="143"/>
      <c r="AF94" s="143"/>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row>
    <row r="95" spans="1:68" s="50" customFormat="1" ht="57.75" customHeight="1" thickBot="1">
      <c r="C95" s="51"/>
      <c r="D95" s="51"/>
      <c r="E95" s="122">
        <v>88</v>
      </c>
      <c r="F95" s="123" t="s">
        <v>208</v>
      </c>
      <c r="G95" s="17" t="s">
        <v>208</v>
      </c>
      <c r="H95" s="133" t="s">
        <v>103</v>
      </c>
      <c r="I95" s="13"/>
      <c r="J95" s="3">
        <v>6965</v>
      </c>
      <c r="K95" s="3">
        <f t="shared" si="11"/>
        <v>9419.7567799999997</v>
      </c>
      <c r="L95" s="14" t="s">
        <v>209</v>
      </c>
      <c r="M95" s="14">
        <v>23</v>
      </c>
      <c r="N95" s="3">
        <v>5618</v>
      </c>
      <c r="O95" s="85">
        <v>50000</v>
      </c>
      <c r="P95" s="96">
        <v>1676710</v>
      </c>
      <c r="Q95" s="97">
        <v>5.17</v>
      </c>
      <c r="R95" s="97">
        <v>12.47</v>
      </c>
      <c r="S95" s="97">
        <v>33.78</v>
      </c>
      <c r="T95" s="97">
        <v>57.2</v>
      </c>
      <c r="U95" s="97">
        <v>66.540000000000006</v>
      </c>
      <c r="V95" s="98">
        <v>14</v>
      </c>
      <c r="W95" s="252">
        <v>4</v>
      </c>
      <c r="X95" s="98">
        <v>3</v>
      </c>
      <c r="Y95" s="252">
        <v>96</v>
      </c>
      <c r="Z95" s="98">
        <v>17</v>
      </c>
      <c r="AA95" s="143">
        <f t="shared" si="10"/>
        <v>2.4975962826345455E-3</v>
      </c>
      <c r="AB95" s="143">
        <f t="shared" si="12"/>
        <v>9.9903851305381819E-3</v>
      </c>
      <c r="AC95" s="143">
        <f t="shared" si="13"/>
        <v>3.219193286479829E-4</v>
      </c>
      <c r="AD95" s="143">
        <f t="shared" si="14"/>
        <v>1.2876773145919316E-3</v>
      </c>
      <c r="AE95" s="143"/>
      <c r="AF95" s="143"/>
    </row>
    <row r="96" spans="1:68" s="65" customFormat="1" ht="57.75" customHeight="1" thickBot="1">
      <c r="A96" s="50"/>
      <c r="B96" s="50"/>
      <c r="C96" s="50"/>
      <c r="D96" s="50"/>
      <c r="E96" s="120">
        <v>89</v>
      </c>
      <c r="F96" s="125" t="s">
        <v>210</v>
      </c>
      <c r="G96" s="28" t="s">
        <v>166</v>
      </c>
      <c r="H96" s="137" t="s">
        <v>103</v>
      </c>
      <c r="I96" s="29"/>
      <c r="J96" s="30">
        <v>16349</v>
      </c>
      <c r="K96" s="30">
        <f t="shared" si="11"/>
        <v>65966.456969999999</v>
      </c>
      <c r="L96" s="31" t="s">
        <v>211</v>
      </c>
      <c r="M96" s="31">
        <v>15</v>
      </c>
      <c r="N96" s="30">
        <v>22410</v>
      </c>
      <c r="O96" s="84">
        <v>50000</v>
      </c>
      <c r="P96" s="94">
        <v>2943617</v>
      </c>
      <c r="Q96" s="95">
        <v>3.03</v>
      </c>
      <c r="R96" s="95">
        <v>24.63</v>
      </c>
      <c r="S96" s="95">
        <v>97.34</v>
      </c>
      <c r="T96" s="95">
        <v>168.95</v>
      </c>
      <c r="U96" s="95">
        <v>192.19</v>
      </c>
      <c r="V96" s="86">
        <v>178</v>
      </c>
      <c r="W96" s="251">
        <v>55</v>
      </c>
      <c r="X96" s="86">
        <v>5</v>
      </c>
      <c r="Y96" s="251">
        <v>45</v>
      </c>
      <c r="Z96" s="86">
        <v>183</v>
      </c>
      <c r="AA96" s="143">
        <f t="shared" si="10"/>
        <v>1.7490640316388691E-2</v>
      </c>
      <c r="AB96" s="143">
        <f t="shared" si="12"/>
        <v>0.96198521740137799</v>
      </c>
      <c r="AC96" s="143">
        <f t="shared" si="13"/>
        <v>2.2543976492213056E-3</v>
      </c>
      <c r="AD96" s="143">
        <f t="shared" si="14"/>
        <v>0.12399187070717181</v>
      </c>
      <c r="AE96" s="143"/>
      <c r="AF96" s="143"/>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row>
    <row r="97" spans="1:68" s="50" customFormat="1" ht="57.75" customHeight="1" thickBot="1">
      <c r="C97" s="51"/>
      <c r="D97" s="51"/>
      <c r="E97" s="122">
        <v>90</v>
      </c>
      <c r="F97" s="123" t="s">
        <v>215</v>
      </c>
      <c r="G97" s="17" t="s">
        <v>216</v>
      </c>
      <c r="H97" s="133" t="s">
        <v>103</v>
      </c>
      <c r="I97" s="13"/>
      <c r="J97" s="3">
        <v>19108</v>
      </c>
      <c r="K97" s="3">
        <f t="shared" si="11"/>
        <v>44525.569626999997</v>
      </c>
      <c r="L97" s="14" t="s">
        <v>227</v>
      </c>
      <c r="M97" s="14">
        <v>13</v>
      </c>
      <c r="N97" s="3">
        <v>16357</v>
      </c>
      <c r="O97" s="85">
        <v>50000</v>
      </c>
      <c r="P97" s="96">
        <v>2722111</v>
      </c>
      <c r="Q97" s="97">
        <v>4.09</v>
      </c>
      <c r="R97" s="97">
        <v>19.350000000000001</v>
      </c>
      <c r="S97" s="97">
        <v>55.29</v>
      </c>
      <c r="T97" s="97">
        <v>134.87</v>
      </c>
      <c r="U97" s="97">
        <v>170.08</v>
      </c>
      <c r="V97" s="98">
        <v>109</v>
      </c>
      <c r="W97" s="252">
        <v>88</v>
      </c>
      <c r="X97" s="98">
        <v>1</v>
      </c>
      <c r="Y97" s="252">
        <v>12</v>
      </c>
      <c r="Z97" s="98">
        <v>110</v>
      </c>
      <c r="AA97" s="143">
        <f t="shared" si="10"/>
        <v>1.1805707915802559E-2</v>
      </c>
      <c r="AB97" s="143">
        <f t="shared" si="12"/>
        <v>1.0389022965906252</v>
      </c>
      <c r="AC97" s="143">
        <f t="shared" si="13"/>
        <v>1.5216572801992089E-3</v>
      </c>
      <c r="AD97" s="143">
        <f t="shared" si="14"/>
        <v>0.13390584065753039</v>
      </c>
      <c r="AE97" s="143"/>
      <c r="AF97" s="143"/>
    </row>
    <row r="98" spans="1:68" s="65" customFormat="1" ht="57.75" customHeight="1" thickBot="1">
      <c r="A98" s="50"/>
      <c r="B98" s="50"/>
      <c r="C98" s="50"/>
      <c r="D98" s="50"/>
      <c r="E98" s="120">
        <v>91</v>
      </c>
      <c r="F98" s="125" t="s">
        <v>217</v>
      </c>
      <c r="G98" s="28" t="s">
        <v>295</v>
      </c>
      <c r="H98" s="137" t="s">
        <v>103</v>
      </c>
      <c r="I98" s="29"/>
      <c r="J98" s="30">
        <v>18124</v>
      </c>
      <c r="K98" s="30">
        <f t="shared" si="11"/>
        <v>104989.595235</v>
      </c>
      <c r="L98" s="31" t="s">
        <v>228</v>
      </c>
      <c r="M98" s="31">
        <v>12</v>
      </c>
      <c r="N98" s="30">
        <v>36285</v>
      </c>
      <c r="O98" s="84">
        <v>50000</v>
      </c>
      <c r="P98" s="94">
        <v>2893471</v>
      </c>
      <c r="Q98" s="95">
        <v>-0.65</v>
      </c>
      <c r="R98" s="95">
        <v>25.22</v>
      </c>
      <c r="S98" s="95">
        <v>97.94</v>
      </c>
      <c r="T98" s="95">
        <v>180.15</v>
      </c>
      <c r="U98" s="95">
        <v>189.35</v>
      </c>
      <c r="V98" s="86">
        <v>352</v>
      </c>
      <c r="W98" s="251">
        <v>97</v>
      </c>
      <c r="X98" s="86">
        <v>3</v>
      </c>
      <c r="Y98" s="251">
        <v>3</v>
      </c>
      <c r="Z98" s="86">
        <v>355</v>
      </c>
      <c r="AA98" s="143">
        <f t="shared" si="10"/>
        <v>2.7837409064636338E-2</v>
      </c>
      <c r="AB98" s="143">
        <f t="shared" si="12"/>
        <v>2.700228679269725</v>
      </c>
      <c r="AC98" s="143">
        <f t="shared" si="13"/>
        <v>3.5880098395783279E-3</v>
      </c>
      <c r="AD98" s="143">
        <f t="shared" si="14"/>
        <v>0.34803695443909782</v>
      </c>
      <c r="AE98" s="143"/>
      <c r="AF98" s="143"/>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row>
    <row r="99" spans="1:68" s="50" customFormat="1" ht="57.75" customHeight="1" thickBot="1">
      <c r="C99" s="51"/>
      <c r="D99" s="51"/>
      <c r="E99" s="122">
        <v>92</v>
      </c>
      <c r="F99" s="123" t="s">
        <v>229</v>
      </c>
      <c r="G99" s="17" t="s">
        <v>230</v>
      </c>
      <c r="H99" s="133" t="s">
        <v>103</v>
      </c>
      <c r="I99" s="13"/>
      <c r="J99" s="3">
        <v>10356.100718</v>
      </c>
      <c r="K99" s="3">
        <f t="shared" si="11"/>
        <v>57959.867319999998</v>
      </c>
      <c r="L99" s="14" t="s">
        <v>231</v>
      </c>
      <c r="M99" s="14">
        <v>11</v>
      </c>
      <c r="N99" s="3">
        <v>22423</v>
      </c>
      <c r="O99" s="85">
        <v>50000</v>
      </c>
      <c r="P99" s="96">
        <v>2584840</v>
      </c>
      <c r="Q99" s="97">
        <v>2.25</v>
      </c>
      <c r="R99" s="97">
        <v>51.3</v>
      </c>
      <c r="S99" s="97">
        <v>82.84</v>
      </c>
      <c r="T99" s="97">
        <v>0</v>
      </c>
      <c r="U99" s="97">
        <v>158.51</v>
      </c>
      <c r="V99" s="98">
        <v>228</v>
      </c>
      <c r="W99" s="252">
        <v>86</v>
      </c>
      <c r="X99" s="98">
        <v>6</v>
      </c>
      <c r="Y99" s="252">
        <v>14</v>
      </c>
      <c r="Z99" s="98">
        <v>234</v>
      </c>
      <c r="AA99" s="143">
        <f t="shared" si="10"/>
        <v>1.5367737463007351E-2</v>
      </c>
      <c r="AB99" s="143">
        <f t="shared" si="12"/>
        <v>1.3216254218186321</v>
      </c>
      <c r="AC99" s="143">
        <f t="shared" si="13"/>
        <v>1.9807731783262205E-3</v>
      </c>
      <c r="AD99" s="143">
        <f t="shared" si="14"/>
        <v>0.17034649333605495</v>
      </c>
      <c r="AE99" s="143"/>
      <c r="AF99" s="143"/>
    </row>
    <row r="100" spans="1:68" s="65" customFormat="1" ht="57.75" customHeight="1" thickBot="1">
      <c r="A100" s="50"/>
      <c r="B100" s="50"/>
      <c r="C100" s="50"/>
      <c r="D100" s="50"/>
      <c r="E100" s="120">
        <v>93</v>
      </c>
      <c r="F100" s="125" t="s">
        <v>214</v>
      </c>
      <c r="G100" s="28" t="s">
        <v>296</v>
      </c>
      <c r="H100" s="137" t="s">
        <v>103</v>
      </c>
      <c r="I100" s="29"/>
      <c r="J100" s="30">
        <v>20314</v>
      </c>
      <c r="K100" s="30">
        <f t="shared" si="11"/>
        <v>80065.606547999996</v>
      </c>
      <c r="L100" s="31" t="s">
        <v>232</v>
      </c>
      <c r="M100" s="31">
        <v>10</v>
      </c>
      <c r="N100" s="30">
        <v>31996</v>
      </c>
      <c r="O100" s="84">
        <v>50000</v>
      </c>
      <c r="P100" s="94">
        <v>2502363</v>
      </c>
      <c r="Q100" s="95">
        <v>-0.39</v>
      </c>
      <c r="R100" s="95">
        <v>32.729999999999997</v>
      </c>
      <c r="S100" s="95">
        <v>97.63</v>
      </c>
      <c r="T100" s="95">
        <v>0</v>
      </c>
      <c r="U100" s="95">
        <v>150.26</v>
      </c>
      <c r="V100" s="86">
        <v>148</v>
      </c>
      <c r="W100" s="251">
        <v>45</v>
      </c>
      <c r="X100" s="86">
        <v>3</v>
      </c>
      <c r="Y100" s="251">
        <v>55</v>
      </c>
      <c r="Z100" s="86">
        <v>151</v>
      </c>
      <c r="AA100" s="143">
        <f t="shared" si="10"/>
        <v>2.1228951654648234E-2</v>
      </c>
      <c r="AB100" s="143">
        <f t="shared" si="12"/>
        <v>0.95530282445917059</v>
      </c>
      <c r="AC100" s="143">
        <f t="shared" si="13"/>
        <v>2.7362347998676996E-3</v>
      </c>
      <c r="AD100" s="143">
        <f t="shared" si="14"/>
        <v>0.12313056599404648</v>
      </c>
      <c r="AE100" s="143"/>
      <c r="AF100" s="143"/>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row>
    <row r="101" spans="1:68" s="50" customFormat="1" ht="57.75" customHeight="1" thickBot="1">
      <c r="E101" s="122">
        <v>94</v>
      </c>
      <c r="F101" s="123" t="s">
        <v>234</v>
      </c>
      <c r="G101" s="17" t="s">
        <v>297</v>
      </c>
      <c r="H101" s="139" t="s">
        <v>103</v>
      </c>
      <c r="I101" s="13"/>
      <c r="J101" s="3">
        <v>6154.8835419999996</v>
      </c>
      <c r="K101" s="3">
        <f t="shared" si="11"/>
        <v>15429.713030000001</v>
      </c>
      <c r="L101" s="14" t="s">
        <v>242</v>
      </c>
      <c r="M101" s="14">
        <v>8</v>
      </c>
      <c r="N101" s="3">
        <v>8758</v>
      </c>
      <c r="O101" s="85">
        <v>50000</v>
      </c>
      <c r="P101" s="96">
        <v>1761785</v>
      </c>
      <c r="Q101" s="97">
        <v>1.76</v>
      </c>
      <c r="R101" s="97">
        <v>46.29</v>
      </c>
      <c r="S101" s="97">
        <v>69.37</v>
      </c>
      <c r="T101" s="97">
        <v>0</v>
      </c>
      <c r="U101" s="97">
        <v>76.19</v>
      </c>
      <c r="V101" s="98">
        <v>43</v>
      </c>
      <c r="W101" s="252">
        <v>30</v>
      </c>
      <c r="X101" s="98">
        <v>3</v>
      </c>
      <c r="Y101" s="252">
        <v>70</v>
      </c>
      <c r="Z101" s="98">
        <v>46</v>
      </c>
      <c r="AA101" s="143">
        <f t="shared" si="10"/>
        <v>4.0911028602848721E-3</v>
      </c>
      <c r="AB101" s="143">
        <f t="shared" si="12"/>
        <v>0.12273308580854617</v>
      </c>
      <c r="AC101" s="143">
        <f t="shared" si="13"/>
        <v>5.2730903523908552E-4</v>
      </c>
      <c r="AD101" s="143">
        <f t="shared" si="14"/>
        <v>1.5819271057172565E-2</v>
      </c>
      <c r="AE101" s="143"/>
      <c r="AF101" s="143"/>
    </row>
    <row r="102" spans="1:68" s="65" customFormat="1" ht="57.75" customHeight="1" thickBot="1">
      <c r="A102" s="50"/>
      <c r="B102" s="50"/>
      <c r="C102" s="50"/>
      <c r="D102" s="50"/>
      <c r="E102" s="120">
        <v>95</v>
      </c>
      <c r="F102" s="130" t="s">
        <v>238</v>
      </c>
      <c r="G102" s="28" t="s">
        <v>298</v>
      </c>
      <c r="H102" s="137" t="s">
        <v>103</v>
      </c>
      <c r="I102" s="29"/>
      <c r="J102" s="30">
        <v>50488</v>
      </c>
      <c r="K102" s="30">
        <f t="shared" si="11"/>
        <v>87023.984515000004</v>
      </c>
      <c r="L102" s="31" t="s">
        <v>239</v>
      </c>
      <c r="M102" s="31">
        <v>7</v>
      </c>
      <c r="N102" s="30">
        <v>63355</v>
      </c>
      <c r="O102" s="84">
        <v>200000</v>
      </c>
      <c r="P102" s="94">
        <v>1373593</v>
      </c>
      <c r="Q102" s="95">
        <v>1.22</v>
      </c>
      <c r="R102" s="95">
        <v>19.829999999999998</v>
      </c>
      <c r="S102" s="95">
        <v>41.46</v>
      </c>
      <c r="T102" s="95">
        <v>0</v>
      </c>
      <c r="U102" s="95">
        <v>42.97</v>
      </c>
      <c r="V102" s="86">
        <v>535</v>
      </c>
      <c r="W102" s="251">
        <v>74</v>
      </c>
      <c r="X102" s="86">
        <v>5</v>
      </c>
      <c r="Y102" s="251">
        <v>26</v>
      </c>
      <c r="Z102" s="86">
        <v>540</v>
      </c>
      <c r="AA102" s="143">
        <f t="shared" si="10"/>
        <v>2.3073926992062982E-2</v>
      </c>
      <c r="AB102" s="143">
        <f t="shared" si="12"/>
        <v>1.7074705974126607</v>
      </c>
      <c r="AC102" s="143">
        <f t="shared" si="13"/>
        <v>2.9740367321183917E-3</v>
      </c>
      <c r="AD102" s="143">
        <f t="shared" si="14"/>
        <v>0.220078718176761</v>
      </c>
      <c r="AE102" s="143"/>
      <c r="AF102" s="143"/>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row>
    <row r="103" spans="1:68" s="50" customFormat="1" ht="57.75" customHeight="1" thickBot="1">
      <c r="E103" s="122">
        <v>96</v>
      </c>
      <c r="F103" s="131" t="s">
        <v>249</v>
      </c>
      <c r="G103" s="17" t="s">
        <v>299</v>
      </c>
      <c r="H103" s="139" t="s">
        <v>103</v>
      </c>
      <c r="I103" s="13"/>
      <c r="J103" s="3" t="s">
        <v>68</v>
      </c>
      <c r="K103" s="3">
        <f t="shared" si="11"/>
        <v>18878.600278999998</v>
      </c>
      <c r="L103" s="14" t="s">
        <v>250</v>
      </c>
      <c r="M103" s="14">
        <v>5</v>
      </c>
      <c r="N103" s="3">
        <v>13937</v>
      </c>
      <c r="O103" s="85">
        <v>50000</v>
      </c>
      <c r="P103" s="96">
        <v>1354567</v>
      </c>
      <c r="Q103" s="97">
        <v>3.62</v>
      </c>
      <c r="R103" s="97">
        <v>31.07</v>
      </c>
      <c r="S103" s="97">
        <v>0</v>
      </c>
      <c r="T103" s="97">
        <v>0</v>
      </c>
      <c r="U103" s="97">
        <v>35.47</v>
      </c>
      <c r="V103" s="98">
        <v>56</v>
      </c>
      <c r="W103" s="252">
        <v>96</v>
      </c>
      <c r="X103" s="98">
        <v>1</v>
      </c>
      <c r="Y103" s="252">
        <v>4</v>
      </c>
      <c r="Z103" s="98">
        <v>57</v>
      </c>
      <c r="AA103" s="143">
        <f t="shared" si="10"/>
        <v>5.0055561920967027E-3</v>
      </c>
      <c r="AB103" s="143">
        <f t="shared" si="12"/>
        <v>0.48053339444128346</v>
      </c>
      <c r="AC103" s="143">
        <f t="shared" si="13"/>
        <v>6.4517444235214134E-4</v>
      </c>
      <c r="AD103" s="143">
        <f t="shared" si="14"/>
        <v>6.1936746465805569E-2</v>
      </c>
      <c r="AE103" s="143"/>
      <c r="AF103" s="143"/>
    </row>
    <row r="104" spans="1:68" s="65" customFormat="1" ht="57.75" customHeight="1" thickBot="1">
      <c r="A104" s="50"/>
      <c r="B104" s="50"/>
      <c r="C104" s="50"/>
      <c r="D104" s="50"/>
      <c r="E104" s="120">
        <v>97</v>
      </c>
      <c r="F104" s="130" t="s">
        <v>251</v>
      </c>
      <c r="G104" s="28" t="s">
        <v>300</v>
      </c>
      <c r="H104" s="137" t="s">
        <v>103</v>
      </c>
      <c r="I104" s="29"/>
      <c r="J104" s="30" t="s">
        <v>68</v>
      </c>
      <c r="K104" s="30">
        <f t="shared" si="11"/>
        <v>13463.417587</v>
      </c>
      <c r="L104" s="31" t="s">
        <v>252</v>
      </c>
      <c r="M104" s="31">
        <v>4</v>
      </c>
      <c r="N104" s="30">
        <v>11329</v>
      </c>
      <c r="O104" s="84">
        <v>50000</v>
      </c>
      <c r="P104" s="94">
        <v>1188403</v>
      </c>
      <c r="Q104" s="95">
        <v>0.94</v>
      </c>
      <c r="R104" s="95">
        <v>20.83</v>
      </c>
      <c r="S104" s="95">
        <v>0</v>
      </c>
      <c r="T104" s="95">
        <v>0</v>
      </c>
      <c r="U104" s="95">
        <v>17.670000000000002</v>
      </c>
      <c r="V104" s="86">
        <v>29</v>
      </c>
      <c r="W104" s="251">
        <v>20</v>
      </c>
      <c r="X104" s="86">
        <v>4</v>
      </c>
      <c r="Y104" s="251">
        <v>80</v>
      </c>
      <c r="Z104" s="86">
        <v>33</v>
      </c>
      <c r="AA104" s="143">
        <f t="shared" si="10"/>
        <v>3.5697505256444386E-3</v>
      </c>
      <c r="AB104" s="143">
        <f t="shared" si="12"/>
        <v>7.1395010512888768E-2</v>
      </c>
      <c r="AC104" s="143">
        <f t="shared" si="13"/>
        <v>4.6011106784802638E-4</v>
      </c>
      <c r="AD104" s="143">
        <f t="shared" si="14"/>
        <v>9.2022213569605271E-3</v>
      </c>
      <c r="AE104" s="143"/>
      <c r="AF104" s="143"/>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row>
    <row r="105" spans="1:68" s="50" customFormat="1" ht="57.75" customHeight="1" thickBot="1">
      <c r="E105" s="122">
        <v>98</v>
      </c>
      <c r="F105" s="131" t="s">
        <v>285</v>
      </c>
      <c r="G105" s="17" t="s">
        <v>301</v>
      </c>
      <c r="H105" s="139" t="s">
        <v>103</v>
      </c>
      <c r="I105" s="13"/>
      <c r="J105" s="3" t="s">
        <v>68</v>
      </c>
      <c r="K105" s="3">
        <f t="shared" si="11"/>
        <v>6256.0874999999996</v>
      </c>
      <c r="L105" s="14" t="s">
        <v>286</v>
      </c>
      <c r="M105" s="14">
        <v>3</v>
      </c>
      <c r="N105" s="3">
        <v>6150</v>
      </c>
      <c r="O105" s="85">
        <v>50000</v>
      </c>
      <c r="P105" s="96">
        <v>1017250</v>
      </c>
      <c r="Q105" s="97">
        <v>-1.61</v>
      </c>
      <c r="R105" s="97">
        <v>0</v>
      </c>
      <c r="S105" s="97">
        <v>0</v>
      </c>
      <c r="T105" s="97">
        <v>0</v>
      </c>
      <c r="U105" s="97">
        <v>-0.98</v>
      </c>
      <c r="V105" s="98">
        <v>55</v>
      </c>
      <c r="W105" s="252">
        <v>29</v>
      </c>
      <c r="X105" s="98">
        <v>3</v>
      </c>
      <c r="Y105" s="252">
        <v>71</v>
      </c>
      <c r="Z105" s="98">
        <v>58</v>
      </c>
      <c r="AA105" s="143">
        <f t="shared" si="10"/>
        <v>1.658766913919878E-3</v>
      </c>
      <c r="AB105" s="143">
        <f t="shared" si="12"/>
        <v>4.8104240503676461E-2</v>
      </c>
      <c r="AC105" s="143">
        <f t="shared" si="13"/>
        <v>2.1380121960675908E-4</v>
      </c>
      <c r="AD105" s="143">
        <f t="shared" si="14"/>
        <v>6.2002353685960132E-3</v>
      </c>
      <c r="AE105" s="143"/>
      <c r="AF105" s="143"/>
    </row>
    <row r="106" spans="1:68" s="65" customFormat="1" ht="57.75" customHeight="1" thickBot="1">
      <c r="A106" s="50"/>
      <c r="B106" s="50"/>
      <c r="C106" s="50"/>
      <c r="D106" s="50"/>
      <c r="E106" s="120">
        <v>99</v>
      </c>
      <c r="F106" s="130" t="s">
        <v>358</v>
      </c>
      <c r="G106" s="28" t="s">
        <v>359</v>
      </c>
      <c r="H106" s="137" t="s">
        <v>103</v>
      </c>
      <c r="I106" s="29"/>
      <c r="J106" s="30" t="s">
        <v>68</v>
      </c>
      <c r="K106" s="30">
        <f t="shared" si="11"/>
        <v>5248.3273859999999</v>
      </c>
      <c r="L106" s="31" t="s">
        <v>395</v>
      </c>
      <c r="M106" s="31">
        <v>1</v>
      </c>
      <c r="N106" s="30">
        <v>5007</v>
      </c>
      <c r="O106" s="84">
        <v>50000</v>
      </c>
      <c r="P106" s="94">
        <v>1048198</v>
      </c>
      <c r="Q106" s="95">
        <v>0</v>
      </c>
      <c r="R106" s="95">
        <v>0</v>
      </c>
      <c r="S106" s="95">
        <v>0</v>
      </c>
      <c r="T106" s="95">
        <v>0</v>
      </c>
      <c r="U106" s="95">
        <v>3.98</v>
      </c>
      <c r="V106" s="86">
        <v>48</v>
      </c>
      <c r="W106" s="251">
        <v>80</v>
      </c>
      <c r="X106" s="86">
        <v>2</v>
      </c>
      <c r="Y106" s="251">
        <v>20</v>
      </c>
      <c r="Z106" s="86">
        <v>50</v>
      </c>
      <c r="AA106" s="143">
        <f t="shared" si="10"/>
        <v>1.3915649071910201E-3</v>
      </c>
      <c r="AB106" s="143">
        <f t="shared" si="12"/>
        <v>0.1113251925752816</v>
      </c>
      <c r="AC106" s="143">
        <f t="shared" si="13"/>
        <v>1.7936110964278455E-4</v>
      </c>
      <c r="AD106" s="143">
        <f t="shared" si="14"/>
        <v>1.4348888771422763E-2</v>
      </c>
      <c r="AE106" s="143"/>
      <c r="AF106" s="143"/>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row>
    <row r="107" spans="1:68" s="70" customFormat="1" ht="92.25" customHeight="1" thickBot="1">
      <c r="A107" s="66"/>
      <c r="B107" s="66"/>
      <c r="C107" s="66"/>
      <c r="D107" s="66"/>
      <c r="E107" s="316" t="s">
        <v>212</v>
      </c>
      <c r="F107" s="317"/>
      <c r="G107" s="40" t="s">
        <v>68</v>
      </c>
      <c r="H107" s="40" t="s">
        <v>68</v>
      </c>
      <c r="I107" s="41"/>
      <c r="J107" s="42">
        <v>1490963</v>
      </c>
      <c r="K107" s="141">
        <f>SUM(K52:K106)</f>
        <v>3771528.9878890011</v>
      </c>
      <c r="L107" s="43" t="s">
        <v>68</v>
      </c>
      <c r="M107" s="44" t="s">
        <v>68</v>
      </c>
      <c r="N107" s="42">
        <v>856025</v>
      </c>
      <c r="O107" s="93" t="s">
        <v>68</v>
      </c>
      <c r="P107" s="114" t="s">
        <v>68</v>
      </c>
      <c r="Q107" s="110">
        <v>2.11</v>
      </c>
      <c r="R107" s="110">
        <v>24.29</v>
      </c>
      <c r="S107" s="110">
        <v>58.15</v>
      </c>
      <c r="T107" s="111">
        <v>105</v>
      </c>
      <c r="U107" s="111">
        <v>273.52999999999997</v>
      </c>
      <c r="V107" s="93">
        <v>6260</v>
      </c>
      <c r="W107" s="256">
        <v>69.746571249598958</v>
      </c>
      <c r="X107" s="93">
        <v>243</v>
      </c>
      <c r="Y107" s="256">
        <f>100-W107</f>
        <v>30.253428750401042</v>
      </c>
      <c r="Z107" s="112">
        <v>6503</v>
      </c>
      <c r="AA107" s="145">
        <f>SUM(AA52:AA106)</f>
        <v>1</v>
      </c>
      <c r="AB107" s="145">
        <f>SUM(AB52:AB106)</f>
        <v>69.746571249598958</v>
      </c>
      <c r="AC107" s="145"/>
      <c r="AD107" s="145"/>
      <c r="AE107" s="145"/>
      <c r="AF107" s="145"/>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row>
    <row r="108" spans="1:68" s="70" customFormat="1" ht="59.25" customHeight="1" thickBot="1">
      <c r="A108" s="66"/>
      <c r="B108" s="66"/>
      <c r="C108" s="66"/>
      <c r="D108" s="66"/>
      <c r="E108" s="289">
        <v>100</v>
      </c>
      <c r="F108" s="290" t="s">
        <v>405</v>
      </c>
      <c r="G108" s="291" t="s">
        <v>300</v>
      </c>
      <c r="H108" s="291" t="s">
        <v>70</v>
      </c>
      <c r="I108" s="292" t="s">
        <v>68</v>
      </c>
      <c r="J108" s="293" t="s">
        <v>68</v>
      </c>
      <c r="K108" s="293">
        <v>269911</v>
      </c>
      <c r="L108" s="33" t="s">
        <v>407</v>
      </c>
      <c r="M108" s="31">
        <v>1</v>
      </c>
      <c r="N108" s="30">
        <v>26482630</v>
      </c>
      <c r="O108" s="86">
        <v>50000000</v>
      </c>
      <c r="P108" s="94">
        <v>10192</v>
      </c>
      <c r="Q108" s="294">
        <v>1.92</v>
      </c>
      <c r="R108" s="294">
        <v>0</v>
      </c>
      <c r="S108" s="294">
        <v>0</v>
      </c>
      <c r="T108" s="295">
        <v>0</v>
      </c>
      <c r="U108" s="295">
        <v>1.92</v>
      </c>
      <c r="V108" s="86">
        <v>1102</v>
      </c>
      <c r="W108" s="251">
        <v>25</v>
      </c>
      <c r="X108" s="86">
        <v>45</v>
      </c>
      <c r="Y108" s="251">
        <v>75</v>
      </c>
      <c r="Z108" s="306">
        <v>1147</v>
      </c>
      <c r="AA108" s="145"/>
      <c r="AB108" s="145"/>
      <c r="AC108" s="145">
        <f>K108/$K$110</f>
        <v>9.2241838026210395E-3</v>
      </c>
      <c r="AD108" s="145">
        <f>SUM(AD4:AD107)</f>
        <v>67.094683936885133</v>
      </c>
      <c r="AE108" s="145"/>
      <c r="AF108" s="145"/>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row>
    <row r="109" spans="1:68" s="70" customFormat="1" ht="59.25" customHeight="1" thickBot="1">
      <c r="A109" s="66"/>
      <c r="B109" s="66"/>
      <c r="C109" s="66"/>
      <c r="D109" s="66"/>
      <c r="E109" s="320" t="s">
        <v>406</v>
      </c>
      <c r="F109" s="321"/>
      <c r="G109" s="296"/>
      <c r="H109" s="296"/>
      <c r="I109" s="297"/>
      <c r="J109" s="141" t="s">
        <v>68</v>
      </c>
      <c r="K109" s="141">
        <v>269911</v>
      </c>
      <c r="L109" s="298"/>
      <c r="M109" s="299"/>
      <c r="N109" s="141">
        <v>26482630</v>
      </c>
      <c r="O109" s="300"/>
      <c r="P109" s="305">
        <v>10192</v>
      </c>
      <c r="Q109" s="301">
        <v>1.92</v>
      </c>
      <c r="R109" s="301">
        <v>0</v>
      </c>
      <c r="S109" s="301">
        <v>0</v>
      </c>
      <c r="T109" s="302">
        <v>0</v>
      </c>
      <c r="U109" s="302">
        <v>1.92</v>
      </c>
      <c r="V109" s="300">
        <v>1102</v>
      </c>
      <c r="W109" s="303">
        <v>25</v>
      </c>
      <c r="X109" s="300">
        <v>45</v>
      </c>
      <c r="Y109" s="303">
        <v>75</v>
      </c>
      <c r="Z109" s="304">
        <v>1147</v>
      </c>
      <c r="AA109" s="145"/>
      <c r="AB109" s="145"/>
      <c r="AC109" s="145">
        <f>SUM(AC4:AC108)</f>
        <v>1.0000000000000004</v>
      </c>
      <c r="AD109" s="145"/>
      <c r="AE109" s="145"/>
      <c r="AF109" s="145"/>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row>
    <row r="110" spans="1:68" s="274" customFormat="1" ht="86.25" customHeight="1" thickBot="1">
      <c r="A110" s="264"/>
      <c r="B110" s="264"/>
      <c r="C110" s="264"/>
      <c r="D110" s="264"/>
      <c r="E110" s="307" t="s">
        <v>213</v>
      </c>
      <c r="F110" s="308"/>
      <c r="G110" s="265" t="s">
        <v>68</v>
      </c>
      <c r="H110" s="265" t="s">
        <v>68</v>
      </c>
      <c r="I110" s="265"/>
      <c r="J110" s="266">
        <f>J107+J51+J49+J42+J32</f>
        <v>23972109</v>
      </c>
      <c r="K110" s="267">
        <f>K109+K107+K51+K49+K42+K32</f>
        <v>29261233.923299007</v>
      </c>
      <c r="L110" s="268" t="s">
        <v>68</v>
      </c>
      <c r="M110" s="269" t="s">
        <v>68</v>
      </c>
      <c r="N110" s="266">
        <f>N109+N107+N51+N49+N42+N32</f>
        <v>51604665</v>
      </c>
      <c r="O110" s="268" t="s">
        <v>68</v>
      </c>
      <c r="P110" s="270" t="s">
        <v>68</v>
      </c>
      <c r="Q110" s="271" t="s">
        <v>68</v>
      </c>
      <c r="R110" s="271" t="s">
        <v>68</v>
      </c>
      <c r="S110" s="271"/>
      <c r="T110" s="272" t="s">
        <v>68</v>
      </c>
      <c r="U110" s="272" t="s">
        <v>68</v>
      </c>
      <c r="V110" s="273">
        <f>V109+V107+V51+V49+V42+V32</f>
        <v>79432</v>
      </c>
      <c r="W110" s="269">
        <v>67.094683936885133</v>
      </c>
      <c r="X110" s="273">
        <f>X109+X107+X51+X49+X42+X32</f>
        <v>885</v>
      </c>
      <c r="Y110" s="269">
        <f>100-W110</f>
        <v>32.905316063114867</v>
      </c>
      <c r="Z110" s="273">
        <f>Z109+Z107+Z51+Z49+Z42+Z32</f>
        <v>80317</v>
      </c>
      <c r="AA110" s="264"/>
      <c r="AB110" s="264"/>
      <c r="AC110" s="264"/>
      <c r="AD110" s="264"/>
      <c r="AE110" s="264"/>
      <c r="AF110" s="264"/>
      <c r="AG110" s="264"/>
      <c r="AH110" s="264"/>
      <c r="AI110" s="264"/>
      <c r="AJ110" s="264"/>
      <c r="AK110" s="264"/>
      <c r="AL110" s="264"/>
      <c r="AM110" s="264"/>
      <c r="AN110" s="264"/>
      <c r="AO110" s="264"/>
      <c r="AP110" s="264"/>
      <c r="AQ110" s="264"/>
      <c r="AR110" s="264"/>
      <c r="AS110" s="264"/>
      <c r="AT110" s="264"/>
      <c r="AU110" s="264"/>
      <c r="AV110" s="264"/>
      <c r="AW110" s="264"/>
      <c r="AX110" s="264"/>
      <c r="AY110" s="264"/>
      <c r="AZ110" s="264"/>
      <c r="BA110" s="264"/>
      <c r="BB110" s="264"/>
      <c r="BC110" s="264"/>
      <c r="BD110" s="264"/>
      <c r="BE110" s="264"/>
      <c r="BF110" s="264"/>
      <c r="BG110" s="264"/>
      <c r="BH110" s="264"/>
      <c r="BI110" s="264"/>
      <c r="BJ110" s="264"/>
      <c r="BK110" s="264"/>
      <c r="BL110" s="264"/>
      <c r="BM110" s="264"/>
      <c r="BN110" s="264"/>
      <c r="BO110" s="264"/>
      <c r="BP110" s="264"/>
    </row>
    <row r="111" spans="1:68">
      <c r="E111" s="275" t="s">
        <v>401</v>
      </c>
      <c r="F111" s="276"/>
      <c r="G111" s="277"/>
      <c r="H111" s="278"/>
    </row>
    <row r="112" spans="1:68">
      <c r="K112" s="59"/>
    </row>
  </sheetData>
  <mergeCells count="8">
    <mergeCell ref="E110:F110"/>
    <mergeCell ref="E2:Z2"/>
    <mergeCell ref="E32:F32"/>
    <mergeCell ref="E42:F42"/>
    <mergeCell ref="E49:F49"/>
    <mergeCell ref="E51:F51"/>
    <mergeCell ref="E107:F107"/>
    <mergeCell ref="E109:F109"/>
  </mergeCells>
  <printOptions horizontalCentered="1"/>
  <pageMargins left="0" right="0" top="0" bottom="0" header="0" footer="0"/>
  <pageSetup scale="23"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S115"/>
  <sheetViews>
    <sheetView rightToLeft="1" topLeftCell="B1" zoomScale="110" zoomScaleNormal="110" workbookViewId="0">
      <pane ySplit="6" topLeftCell="A7" activePane="bottomLeft" state="frozen"/>
      <selection pane="bottomLeft" activeCell="E115" sqref="E115"/>
    </sheetView>
  </sheetViews>
  <sheetFormatPr defaultRowHeight="18"/>
  <cols>
    <col min="1" max="1" width="3.125" style="9" customWidth="1"/>
    <col min="2" max="2" width="5.875" style="5" customWidth="1"/>
    <col min="3" max="3" width="34.125" customWidth="1"/>
    <col min="4" max="4" width="17.875" style="12" customWidth="1"/>
    <col min="5" max="7" width="14.625" style="7" customWidth="1"/>
    <col min="8" max="9" width="14.625" style="8" customWidth="1"/>
    <col min="10" max="10" width="14.625" style="7" customWidth="1"/>
    <col min="11" max="45" width="9" style="9"/>
  </cols>
  <sheetData>
    <row r="1" spans="1:34" ht="18.75" thickBot="1">
      <c r="D1" s="6"/>
    </row>
    <row r="2" spans="1:34" ht="42.75" customHeight="1">
      <c r="B2" s="339" t="s">
        <v>362</v>
      </c>
      <c r="C2" s="340"/>
      <c r="D2" s="340"/>
      <c r="E2" s="340"/>
      <c r="F2" s="340"/>
      <c r="G2" s="340"/>
      <c r="H2" s="340"/>
      <c r="I2" s="340"/>
      <c r="J2" s="341"/>
    </row>
    <row r="3" spans="1:34" ht="21.75" customHeight="1">
      <c r="B3" s="354" t="s">
        <v>253</v>
      </c>
      <c r="C3" s="351" t="s">
        <v>302</v>
      </c>
      <c r="D3" s="195"/>
      <c r="E3" s="360" t="s">
        <v>304</v>
      </c>
      <c r="F3" s="361"/>
      <c r="G3" s="362"/>
      <c r="H3" s="362"/>
      <c r="I3" s="363"/>
      <c r="J3" s="357" t="s">
        <v>305</v>
      </c>
    </row>
    <row r="4" spans="1:34" ht="21.75" customHeight="1">
      <c r="B4" s="355"/>
      <c r="C4" s="352"/>
      <c r="D4" s="332" t="s">
        <v>303</v>
      </c>
      <c r="E4" s="348" t="s">
        <v>307</v>
      </c>
      <c r="F4" s="345" t="s">
        <v>308</v>
      </c>
      <c r="G4" s="196" t="s">
        <v>309</v>
      </c>
      <c r="H4" s="342" t="s">
        <v>310</v>
      </c>
      <c r="I4" s="342" t="s">
        <v>311</v>
      </c>
      <c r="J4" s="358"/>
    </row>
    <row r="5" spans="1:34" ht="21.75" customHeight="1">
      <c r="B5" s="355"/>
      <c r="C5" s="352"/>
      <c r="D5" s="333"/>
      <c r="E5" s="349"/>
      <c r="F5" s="346"/>
      <c r="G5" s="197" t="s">
        <v>349</v>
      </c>
      <c r="H5" s="343"/>
      <c r="I5" s="343"/>
      <c r="J5" s="358"/>
    </row>
    <row r="6" spans="1:34" ht="21.75" customHeight="1">
      <c r="B6" s="356"/>
      <c r="C6" s="353"/>
      <c r="D6" s="198" t="s">
        <v>306</v>
      </c>
      <c r="E6" s="350"/>
      <c r="F6" s="347"/>
      <c r="G6" s="199" t="s">
        <v>350</v>
      </c>
      <c r="H6" s="344"/>
      <c r="I6" s="344"/>
      <c r="J6" s="359"/>
    </row>
    <row r="7" spans="1:34" s="215" customFormat="1" ht="20.100000000000001" customHeight="1">
      <c r="A7" s="9"/>
      <c r="B7" s="211">
        <v>1</v>
      </c>
      <c r="C7" s="212" t="s">
        <v>93</v>
      </c>
      <c r="D7" s="216">
        <v>347738</v>
      </c>
      <c r="E7" s="213">
        <v>47.08</v>
      </c>
      <c r="F7" s="213">
        <v>0</v>
      </c>
      <c r="G7" s="213">
        <v>48.57</v>
      </c>
      <c r="H7" s="213">
        <v>0</v>
      </c>
      <c r="I7" s="213">
        <v>4.3499999999999996</v>
      </c>
      <c r="J7" s="214">
        <v>2.16</v>
      </c>
      <c r="K7" s="9">
        <f t="shared" ref="K7:K34" si="0">E7*D7/$D$35</f>
        <v>0.69420092680478884</v>
      </c>
      <c r="L7" s="9">
        <f t="shared" ref="L7:L34" si="1">F7*D7/$D$35</f>
        <v>0</v>
      </c>
      <c r="M7" s="9">
        <f t="shared" ref="M7:M34" si="2">G7*D7/$D$35</f>
        <v>0.71617117703714095</v>
      </c>
      <c r="N7" s="9">
        <f t="shared" ref="N7:N34" si="3">H7*D7/$D$35</f>
        <v>0</v>
      </c>
      <c r="O7" s="9">
        <f t="shared" ref="O7:O34" si="4">I7*D7/$D$35</f>
        <v>6.4141334570960731E-2</v>
      </c>
      <c r="P7" s="9"/>
      <c r="Q7" s="9"/>
      <c r="R7" s="9"/>
      <c r="S7" s="9"/>
      <c r="T7" s="9"/>
      <c r="U7" s="9"/>
      <c r="V7" s="9"/>
      <c r="W7" s="9"/>
      <c r="X7" s="9"/>
      <c r="Y7" s="9"/>
      <c r="Z7" s="9"/>
      <c r="AA7" s="9"/>
      <c r="AB7" s="9"/>
      <c r="AC7" s="9"/>
      <c r="AD7" s="9"/>
      <c r="AE7" s="9"/>
      <c r="AF7" s="9"/>
      <c r="AG7" s="9"/>
      <c r="AH7" s="9"/>
    </row>
    <row r="8" spans="1:34" s="9" customFormat="1" ht="20.100000000000001" customHeight="1">
      <c r="B8" s="71">
        <v>2</v>
      </c>
      <c r="C8" s="72" t="s">
        <v>279</v>
      </c>
      <c r="D8" s="146">
        <v>43036</v>
      </c>
      <c r="E8" s="147">
        <v>45.26</v>
      </c>
      <c r="F8" s="147">
        <v>0</v>
      </c>
      <c r="G8" s="147">
        <v>54.28</v>
      </c>
      <c r="H8" s="147">
        <v>0</v>
      </c>
      <c r="I8" s="147">
        <v>0.46</v>
      </c>
      <c r="J8" s="148">
        <v>0.49</v>
      </c>
      <c r="K8" s="9">
        <f t="shared" si="0"/>
        <v>8.2592960124760931E-2</v>
      </c>
      <c r="L8" s="9">
        <f t="shared" si="1"/>
        <v>0</v>
      </c>
      <c r="M8" s="9">
        <f t="shared" si="2"/>
        <v>9.9053156773575429E-2</v>
      </c>
      <c r="N8" s="9">
        <f t="shared" si="3"/>
        <v>0</v>
      </c>
      <c r="O8" s="9">
        <f t="shared" si="4"/>
        <v>8.3943353197945278E-4</v>
      </c>
    </row>
    <row r="9" spans="1:34" s="215" customFormat="1" ht="20.100000000000001" customHeight="1">
      <c r="A9" s="9"/>
      <c r="B9" s="211">
        <v>3</v>
      </c>
      <c r="C9" s="212" t="s">
        <v>60</v>
      </c>
      <c r="D9" s="216">
        <v>83948.112974999996</v>
      </c>
      <c r="E9" s="213">
        <v>35.03</v>
      </c>
      <c r="F9" s="213">
        <v>0</v>
      </c>
      <c r="G9" s="213">
        <f>49.83+7.08</f>
        <v>56.91</v>
      </c>
      <c r="H9" s="213">
        <v>0</v>
      </c>
      <c r="I9" s="213">
        <v>8.06</v>
      </c>
      <c r="J9" s="214">
        <v>5.13</v>
      </c>
      <c r="K9" s="9">
        <f t="shared" si="0"/>
        <v>0.12469460350918703</v>
      </c>
      <c r="L9" s="9">
        <f t="shared" si="1"/>
        <v>0</v>
      </c>
      <c r="M9" s="9">
        <f t="shared" si="2"/>
        <v>0.20257978548980399</v>
      </c>
      <c r="N9" s="9">
        <f t="shared" si="3"/>
        <v>0</v>
      </c>
      <c r="O9" s="9">
        <f t="shared" si="4"/>
        <v>2.8690793727777546E-2</v>
      </c>
      <c r="P9" s="9"/>
      <c r="Q9" s="9"/>
      <c r="R9" s="9"/>
      <c r="S9" s="9"/>
      <c r="T9" s="9"/>
      <c r="U9" s="9"/>
      <c r="V9" s="9"/>
      <c r="W9" s="9"/>
      <c r="X9" s="9"/>
      <c r="Y9" s="9"/>
      <c r="Z9" s="9"/>
      <c r="AA9" s="9"/>
      <c r="AB9" s="9"/>
      <c r="AC9" s="9"/>
      <c r="AD9" s="9"/>
      <c r="AE9" s="9"/>
      <c r="AF9" s="9"/>
      <c r="AG9" s="9"/>
      <c r="AH9" s="9"/>
    </row>
    <row r="10" spans="1:34" s="9" customFormat="1" ht="20.100000000000001" customHeight="1">
      <c r="B10" s="71">
        <v>4</v>
      </c>
      <c r="C10" s="72" t="s">
        <v>276</v>
      </c>
      <c r="D10" s="260">
        <v>84059.537414999999</v>
      </c>
      <c r="E10" s="147">
        <v>33.74</v>
      </c>
      <c r="F10" s="147">
        <v>0</v>
      </c>
      <c r="G10" s="261">
        <v>60.79</v>
      </c>
      <c r="H10" s="261">
        <v>0</v>
      </c>
      <c r="I10" s="147">
        <v>13.940684879999999</v>
      </c>
      <c r="J10" s="148">
        <v>7.79</v>
      </c>
      <c r="K10" s="9">
        <f t="shared" si="0"/>
        <v>0.12026206505974803</v>
      </c>
      <c r="L10" s="9">
        <f t="shared" si="1"/>
        <v>0</v>
      </c>
      <c r="M10" s="9">
        <f t="shared" si="2"/>
        <v>0.21667845094789809</v>
      </c>
      <c r="N10" s="9">
        <f t="shared" si="3"/>
        <v>0</v>
      </c>
      <c r="O10" s="9">
        <f t="shared" si="4"/>
        <v>4.9689850385773726E-2</v>
      </c>
    </row>
    <row r="11" spans="1:34" s="215" customFormat="1" ht="20.100000000000001" customHeight="1">
      <c r="A11" s="9"/>
      <c r="B11" s="211">
        <v>5</v>
      </c>
      <c r="C11" s="212" t="s">
        <v>354</v>
      </c>
      <c r="D11" s="216">
        <v>200000</v>
      </c>
      <c r="E11" s="213">
        <v>23.28</v>
      </c>
      <c r="F11" s="213">
        <v>5.17</v>
      </c>
      <c r="G11" s="213">
        <v>70.540000000000006</v>
      </c>
      <c r="H11" s="213">
        <v>0</v>
      </c>
      <c r="I11" s="213">
        <v>1.01</v>
      </c>
      <c r="J11" s="214">
        <v>0</v>
      </c>
      <c r="K11" s="9">
        <f t="shared" si="0"/>
        <v>0.19742836760004426</v>
      </c>
      <c r="L11" s="9">
        <f t="shared" si="1"/>
        <v>4.3844701911178209E-2</v>
      </c>
      <c r="M11" s="9">
        <f t="shared" si="2"/>
        <v>0.5982215227881067</v>
      </c>
      <c r="N11" s="9">
        <f t="shared" si="3"/>
        <v>0</v>
      </c>
      <c r="O11" s="9">
        <f t="shared" si="4"/>
        <v>8.5654059826479681E-3</v>
      </c>
      <c r="P11" s="9"/>
      <c r="Q11" s="9"/>
      <c r="R11" s="9"/>
      <c r="S11" s="9"/>
      <c r="T11" s="9"/>
      <c r="U11" s="9"/>
      <c r="V11" s="9"/>
      <c r="W11" s="9"/>
      <c r="X11" s="9"/>
      <c r="Y11" s="9"/>
      <c r="Z11" s="9"/>
      <c r="AA11" s="9"/>
      <c r="AB11" s="9"/>
      <c r="AC11" s="9"/>
      <c r="AD11" s="9"/>
      <c r="AE11" s="9"/>
      <c r="AF11" s="9"/>
      <c r="AG11" s="9"/>
      <c r="AH11" s="9"/>
    </row>
    <row r="12" spans="1:34" s="9" customFormat="1" ht="20.100000000000001" customHeight="1">
      <c r="B12" s="71">
        <v>6</v>
      </c>
      <c r="C12" s="72" t="s">
        <v>69</v>
      </c>
      <c r="D12" s="146">
        <v>48574</v>
      </c>
      <c r="E12" s="147">
        <v>22.37</v>
      </c>
      <c r="F12" s="147">
        <v>0</v>
      </c>
      <c r="G12" s="147">
        <v>70.040000000000006</v>
      </c>
      <c r="H12" s="147">
        <v>0</v>
      </c>
      <c r="I12" s="149">
        <v>7.5899999999999892</v>
      </c>
      <c r="J12" s="148">
        <v>1.63</v>
      </c>
      <c r="K12" s="9">
        <f t="shared" si="0"/>
        <v>4.6075115819799783E-2</v>
      </c>
      <c r="L12" s="9">
        <f t="shared" si="1"/>
        <v>0</v>
      </c>
      <c r="M12" s="9">
        <f t="shared" si="2"/>
        <v>0.14426021958063376</v>
      </c>
      <c r="N12" s="9">
        <f t="shared" si="3"/>
        <v>0</v>
      </c>
      <c r="O12" s="9">
        <f t="shared" si="4"/>
        <v>1.5632996382310228E-2</v>
      </c>
    </row>
    <row r="13" spans="1:34" s="215" customFormat="1" ht="20.100000000000001" customHeight="1">
      <c r="A13" s="9"/>
      <c r="B13" s="211">
        <v>7</v>
      </c>
      <c r="C13" s="212" t="s">
        <v>244</v>
      </c>
      <c r="D13" s="216">
        <v>24395.421222000001</v>
      </c>
      <c r="E13" s="213">
        <v>22.261558279999999</v>
      </c>
      <c r="F13" s="213">
        <v>0.283088126</v>
      </c>
      <c r="G13" s="213">
        <v>66.08538274</v>
      </c>
      <c r="H13" s="213">
        <v>0</v>
      </c>
      <c r="I13" s="213">
        <v>11.36997085</v>
      </c>
      <c r="J13" s="214">
        <v>23.32</v>
      </c>
      <c r="K13" s="9">
        <f t="shared" si="0"/>
        <v>2.302822506468765E-2</v>
      </c>
      <c r="L13" s="9">
        <f t="shared" si="1"/>
        <v>2.9283741042177643E-4</v>
      </c>
      <c r="M13" s="9">
        <f t="shared" si="2"/>
        <v>6.836130014267558E-2</v>
      </c>
      <c r="N13" s="9">
        <f t="shared" si="3"/>
        <v>0</v>
      </c>
      <c r="O13" s="9">
        <f t="shared" si="4"/>
        <v>1.1761541776164376E-2</v>
      </c>
      <c r="P13" s="9"/>
      <c r="Q13" s="9"/>
      <c r="R13" s="9"/>
      <c r="S13" s="9"/>
      <c r="T13" s="9"/>
      <c r="U13" s="9"/>
      <c r="V13" s="9"/>
      <c r="W13" s="9"/>
      <c r="X13" s="9"/>
      <c r="Y13" s="9"/>
      <c r="Z13" s="9"/>
      <c r="AA13" s="9"/>
      <c r="AB13" s="9"/>
      <c r="AC13" s="9"/>
      <c r="AD13" s="9"/>
      <c r="AE13" s="9"/>
      <c r="AF13" s="9"/>
      <c r="AG13" s="9"/>
      <c r="AH13" s="9"/>
    </row>
    <row r="14" spans="1:34" s="9" customFormat="1" ht="20.100000000000001" customHeight="1">
      <c r="B14" s="71">
        <v>8</v>
      </c>
      <c r="C14" s="72" t="s">
        <v>312</v>
      </c>
      <c r="D14" s="146">
        <v>172515</v>
      </c>
      <c r="E14" s="147">
        <v>22.24</v>
      </c>
      <c r="F14" s="147">
        <v>76.16</v>
      </c>
      <c r="G14" s="147">
        <v>1.02</v>
      </c>
      <c r="H14" s="147">
        <v>0.01</v>
      </c>
      <c r="I14" s="147">
        <v>0.5700000000000085</v>
      </c>
      <c r="J14" s="148">
        <v>0.55000000000000004</v>
      </c>
      <c r="K14" s="9">
        <f t="shared" si="0"/>
        <v>0.16268901451122017</v>
      </c>
      <c r="L14" s="9">
        <f t="shared" si="1"/>
        <v>0.55712209285856684</v>
      </c>
      <c r="M14" s="9">
        <f t="shared" si="2"/>
        <v>7.4614566007843788E-3</v>
      </c>
      <c r="N14" s="9">
        <f t="shared" si="3"/>
        <v>7.3151535301807632E-5</v>
      </c>
      <c r="O14" s="9">
        <f t="shared" si="4"/>
        <v>4.1696375122030971E-3</v>
      </c>
    </row>
    <row r="15" spans="1:34" s="215" customFormat="1" ht="20.100000000000001" customHeight="1">
      <c r="A15" s="9"/>
      <c r="B15" s="211">
        <v>9</v>
      </c>
      <c r="C15" s="212" t="s">
        <v>219</v>
      </c>
      <c r="D15" s="216">
        <v>225580.92173100001</v>
      </c>
      <c r="E15" s="213">
        <v>21.71</v>
      </c>
      <c r="F15" s="213">
        <v>1.07</v>
      </c>
      <c r="G15" s="213">
        <v>74.56</v>
      </c>
      <c r="H15" s="213">
        <v>0</v>
      </c>
      <c r="I15" s="213">
        <v>2.66</v>
      </c>
      <c r="J15" s="214">
        <v>1.45</v>
      </c>
      <c r="K15" s="9">
        <f t="shared" si="0"/>
        <v>0.20766283244181577</v>
      </c>
      <c r="L15" s="9">
        <f t="shared" si="1"/>
        <v>1.0234879351116669E-2</v>
      </c>
      <c r="M15" s="9">
        <f t="shared" si="2"/>
        <v>0.71318934992454086</v>
      </c>
      <c r="N15" s="9">
        <f t="shared" si="3"/>
        <v>0</v>
      </c>
      <c r="O15" s="9">
        <f t="shared" si="4"/>
        <v>2.5443718760719942E-2</v>
      </c>
      <c r="P15" s="9"/>
      <c r="Q15" s="9"/>
      <c r="R15" s="9"/>
      <c r="S15" s="9"/>
      <c r="T15" s="9"/>
      <c r="U15" s="9"/>
      <c r="V15" s="9"/>
      <c r="W15" s="9"/>
      <c r="X15" s="9"/>
      <c r="Y15" s="9"/>
      <c r="Z15" s="9"/>
      <c r="AA15" s="9"/>
      <c r="AB15" s="9"/>
      <c r="AC15" s="9"/>
      <c r="AD15" s="9"/>
      <c r="AE15" s="9"/>
      <c r="AF15" s="9"/>
      <c r="AG15" s="9"/>
      <c r="AH15" s="9"/>
    </row>
    <row r="16" spans="1:34" s="9" customFormat="1" ht="20.100000000000001" customHeight="1">
      <c r="B16" s="71">
        <v>10</v>
      </c>
      <c r="C16" s="72" t="s">
        <v>45</v>
      </c>
      <c r="D16" s="146">
        <v>43618</v>
      </c>
      <c r="E16" s="147">
        <v>17.760000000000002</v>
      </c>
      <c r="F16" s="147">
        <v>72.88</v>
      </c>
      <c r="G16" s="147">
        <v>2.95</v>
      </c>
      <c r="H16" s="147">
        <v>0</v>
      </c>
      <c r="I16" s="147">
        <v>6.4099999999999993</v>
      </c>
      <c r="J16" s="148">
        <v>0.15</v>
      </c>
      <c r="K16" s="9">
        <f t="shared" si="0"/>
        <v>3.284772473249619E-2</v>
      </c>
      <c r="L16" s="9">
        <f t="shared" si="1"/>
        <v>0.13479404158245056</v>
      </c>
      <c r="M16" s="9">
        <f t="shared" si="2"/>
        <v>5.4561254482468329E-3</v>
      </c>
      <c r="N16" s="9">
        <f t="shared" si="3"/>
        <v>0</v>
      </c>
      <c r="O16" s="9">
        <f t="shared" si="4"/>
        <v>1.1855513262122776E-2</v>
      </c>
    </row>
    <row r="17" spans="1:34" s="215" customFormat="1" ht="20.100000000000001" customHeight="1">
      <c r="A17" s="9"/>
      <c r="B17" s="211">
        <v>11</v>
      </c>
      <c r="C17" s="212" t="s">
        <v>31</v>
      </c>
      <c r="D17" s="216">
        <v>164005</v>
      </c>
      <c r="E17" s="213">
        <v>15.264524550000001</v>
      </c>
      <c r="F17" s="213">
        <v>70.882293079999997</v>
      </c>
      <c r="G17" s="213">
        <v>12.93577041</v>
      </c>
      <c r="H17" s="213">
        <v>0.185636155</v>
      </c>
      <c r="I17" s="213">
        <v>0.73177579999999998</v>
      </c>
      <c r="J17" s="214">
        <v>0.6</v>
      </c>
      <c r="K17" s="9">
        <f t="shared" si="0"/>
        <v>0.10615414415008112</v>
      </c>
      <c r="L17" s="9">
        <f t="shared" si="1"/>
        <v>0.4929370143600455</v>
      </c>
      <c r="M17" s="9">
        <f t="shared" si="2"/>
        <v>8.9959279917139243E-2</v>
      </c>
      <c r="N17" s="9">
        <f t="shared" si="3"/>
        <v>1.2909702554303798E-3</v>
      </c>
      <c r="O17" s="9">
        <f t="shared" si="4"/>
        <v>5.0889913737104196E-3</v>
      </c>
      <c r="P17" s="9"/>
      <c r="Q17" s="9"/>
      <c r="R17" s="9"/>
      <c r="S17" s="9"/>
      <c r="T17" s="9"/>
      <c r="U17" s="9"/>
      <c r="V17" s="9"/>
      <c r="W17" s="9"/>
      <c r="X17" s="9"/>
      <c r="Y17" s="9"/>
      <c r="Z17" s="9"/>
      <c r="AA17" s="9"/>
      <c r="AB17" s="9"/>
      <c r="AC17" s="9"/>
      <c r="AD17" s="9"/>
      <c r="AE17" s="9"/>
      <c r="AF17" s="9"/>
      <c r="AG17" s="9"/>
      <c r="AH17" s="9"/>
    </row>
    <row r="18" spans="1:34" s="9" customFormat="1" ht="20.100000000000001" customHeight="1">
      <c r="B18" s="71">
        <v>12</v>
      </c>
      <c r="C18" s="72" t="s">
        <v>247</v>
      </c>
      <c r="D18" s="146">
        <v>51522</v>
      </c>
      <c r="E18" s="147">
        <v>14.24946057</v>
      </c>
      <c r="F18" s="147">
        <v>64.519343809999995</v>
      </c>
      <c r="G18" s="147">
        <v>13.31501417</v>
      </c>
      <c r="H18" s="147">
        <v>0</v>
      </c>
      <c r="I18" s="147">
        <v>7.9161814440000002</v>
      </c>
      <c r="J18" s="148">
        <v>52.89</v>
      </c>
      <c r="K18" s="9">
        <f t="shared" si="0"/>
        <v>3.1130616416528908E-2</v>
      </c>
      <c r="L18" s="9">
        <f t="shared" si="1"/>
        <v>0.14095459499876764</v>
      </c>
      <c r="M18" s="9">
        <f t="shared" si="2"/>
        <v>2.9089143176380401E-2</v>
      </c>
      <c r="N18" s="9">
        <f t="shared" si="3"/>
        <v>0</v>
      </c>
      <c r="O18" s="9">
        <f t="shared" si="4"/>
        <v>1.7294381552635008E-2</v>
      </c>
    </row>
    <row r="19" spans="1:34" s="215" customFormat="1" ht="20.100000000000001" customHeight="1">
      <c r="A19" s="9"/>
      <c r="B19" s="211">
        <v>13</v>
      </c>
      <c r="C19" s="212" t="s">
        <v>29</v>
      </c>
      <c r="D19" s="216">
        <v>447565.43427500001</v>
      </c>
      <c r="E19" s="213">
        <v>13.5</v>
      </c>
      <c r="F19" s="213">
        <v>54.73</v>
      </c>
      <c r="G19" s="213">
        <v>30.85</v>
      </c>
      <c r="H19" s="213">
        <v>0.01</v>
      </c>
      <c r="I19" s="213">
        <v>0.9100000000000017</v>
      </c>
      <c r="J19" s="214">
        <v>0.27</v>
      </c>
      <c r="K19" s="9">
        <f t="shared" si="0"/>
        <v>0.25620458046007194</v>
      </c>
      <c r="L19" s="9">
        <f t="shared" si="1"/>
        <v>1.0386723473022028</v>
      </c>
      <c r="M19" s="9">
        <f t="shared" si="2"/>
        <v>0.58547491164394228</v>
      </c>
      <c r="N19" s="9">
        <f t="shared" si="3"/>
        <v>1.8978117071116439E-4</v>
      </c>
      <c r="O19" s="9">
        <f t="shared" si="4"/>
        <v>1.7270086534715994E-2</v>
      </c>
      <c r="P19" s="9"/>
      <c r="Q19" s="9"/>
      <c r="R19" s="9"/>
      <c r="S19" s="9"/>
      <c r="T19" s="9"/>
      <c r="U19" s="9"/>
      <c r="V19" s="9"/>
      <c r="W19" s="9"/>
      <c r="X19" s="9"/>
      <c r="Y19" s="9"/>
      <c r="Z19" s="9"/>
      <c r="AA19" s="9"/>
      <c r="AB19" s="9"/>
      <c r="AC19" s="9"/>
      <c r="AD19" s="9"/>
      <c r="AE19" s="9"/>
      <c r="AF19" s="9"/>
      <c r="AG19" s="9"/>
      <c r="AH19" s="9"/>
    </row>
    <row r="20" spans="1:34" s="9" customFormat="1" ht="20.100000000000001" customHeight="1">
      <c r="B20" s="71">
        <v>14</v>
      </c>
      <c r="C20" s="72" t="s">
        <v>55</v>
      </c>
      <c r="D20" s="146">
        <v>675605</v>
      </c>
      <c r="E20" s="147">
        <v>10.71</v>
      </c>
      <c r="F20" s="147">
        <v>36.450000000000003</v>
      </c>
      <c r="G20" s="147">
        <v>50.95</v>
      </c>
      <c r="H20" s="147">
        <v>0</v>
      </c>
      <c r="I20" s="147">
        <v>1.8899999999999864</v>
      </c>
      <c r="J20" s="148">
        <v>0.2</v>
      </c>
      <c r="K20" s="9">
        <f t="shared" si="0"/>
        <v>0.30681663948709254</v>
      </c>
      <c r="L20" s="9">
        <f t="shared" si="1"/>
        <v>1.0442078906913654</v>
      </c>
      <c r="M20" s="9">
        <f t="shared" si="2"/>
        <v>1.4595992326673541</v>
      </c>
      <c r="N20" s="9">
        <f t="shared" si="3"/>
        <v>0</v>
      </c>
      <c r="O20" s="9">
        <f t="shared" si="4"/>
        <v>5.4144112850663E-2</v>
      </c>
    </row>
    <row r="21" spans="1:34" s="215" customFormat="1" ht="20.100000000000001" customHeight="1">
      <c r="A21" s="9"/>
      <c r="B21" s="211">
        <v>15</v>
      </c>
      <c r="C21" s="212" t="s">
        <v>57</v>
      </c>
      <c r="D21" s="216">
        <v>95976</v>
      </c>
      <c r="E21" s="213">
        <v>9.1717739098368121</v>
      </c>
      <c r="F21" s="213">
        <v>0</v>
      </c>
      <c r="G21" s="213">
        <v>82.368581759861442</v>
      </c>
      <c r="H21" s="213">
        <v>0</v>
      </c>
      <c r="I21" s="213">
        <v>8.4596443303017566</v>
      </c>
      <c r="J21" s="214">
        <v>3.35</v>
      </c>
      <c r="K21" s="9">
        <f t="shared" si="0"/>
        <v>3.7326096060371204E-2</v>
      </c>
      <c r="L21" s="9">
        <f t="shared" si="1"/>
        <v>0</v>
      </c>
      <c r="M21" s="9">
        <f t="shared" si="2"/>
        <v>0.33521297246846654</v>
      </c>
      <c r="N21" s="9">
        <f t="shared" si="3"/>
        <v>0</v>
      </c>
      <c r="O21" s="9">
        <f t="shared" si="4"/>
        <v>3.4427963446717384E-2</v>
      </c>
      <c r="P21" s="9"/>
      <c r="Q21" s="9"/>
      <c r="R21" s="9"/>
      <c r="S21" s="9"/>
      <c r="T21" s="9"/>
      <c r="U21" s="9"/>
      <c r="V21" s="9"/>
      <c r="W21" s="9"/>
      <c r="X21" s="9"/>
      <c r="Y21" s="9"/>
      <c r="Z21" s="9"/>
      <c r="AA21" s="9"/>
      <c r="AB21" s="9"/>
      <c r="AC21" s="9"/>
      <c r="AD21" s="9"/>
      <c r="AE21" s="9"/>
      <c r="AF21" s="9"/>
      <c r="AG21" s="9"/>
      <c r="AH21" s="9"/>
    </row>
    <row r="22" spans="1:34" s="9" customFormat="1" ht="20.100000000000001" customHeight="1">
      <c r="B22" s="71">
        <v>16</v>
      </c>
      <c r="C22" s="72" t="s">
        <v>277</v>
      </c>
      <c r="D22" s="146">
        <v>5000</v>
      </c>
      <c r="E22" s="147">
        <v>9.1080782370000009</v>
      </c>
      <c r="F22" s="147">
        <v>40.572568410000002</v>
      </c>
      <c r="G22" s="147">
        <v>48.336591380000002</v>
      </c>
      <c r="H22" s="147">
        <v>0</v>
      </c>
      <c r="I22" s="147">
        <v>1.9827619729999999</v>
      </c>
      <c r="J22" s="148">
        <v>2.34</v>
      </c>
      <c r="K22" s="9">
        <f t="shared" si="0"/>
        <v>1.9310492035055835E-3</v>
      </c>
      <c r="L22" s="9">
        <f t="shared" si="1"/>
        <v>8.6019930740199989E-3</v>
      </c>
      <c r="M22" s="9">
        <f t="shared" si="2"/>
        <v>1.0248082400669857E-2</v>
      </c>
      <c r="N22" s="9">
        <f t="shared" si="3"/>
        <v>0</v>
      </c>
      <c r="O22" s="9">
        <f t="shared" si="4"/>
        <v>4.2037527885398733E-4</v>
      </c>
    </row>
    <row r="23" spans="1:34" s="215" customFormat="1" ht="20.100000000000001" customHeight="1">
      <c r="A23" s="9"/>
      <c r="B23" s="211">
        <v>17</v>
      </c>
      <c r="C23" s="212" t="s">
        <v>33</v>
      </c>
      <c r="D23" s="216">
        <v>12999233</v>
      </c>
      <c r="E23" s="213">
        <v>6.25</v>
      </c>
      <c r="F23" s="213">
        <v>14.49</v>
      </c>
      <c r="G23" s="213">
        <v>77.989999999999995</v>
      </c>
      <c r="H23" s="213">
        <v>0.06</v>
      </c>
      <c r="I23" s="213">
        <v>1.2100000000000102</v>
      </c>
      <c r="J23" s="214">
        <v>1.65</v>
      </c>
      <c r="K23" s="9">
        <f t="shared" si="0"/>
        <v>3.4450404736396933</v>
      </c>
      <c r="L23" s="9">
        <f t="shared" si="1"/>
        <v>7.9869818340862659</v>
      </c>
      <c r="M23" s="9">
        <f t="shared" si="2"/>
        <v>42.988593046265549</v>
      </c>
      <c r="N23" s="9">
        <f t="shared" si="3"/>
        <v>3.3072388546941056E-2</v>
      </c>
      <c r="O23" s="9">
        <f t="shared" si="4"/>
        <v>0.66695983569665018</v>
      </c>
      <c r="P23" s="9"/>
      <c r="Q23" s="9"/>
      <c r="R23" s="9"/>
      <c r="S23" s="9"/>
      <c r="T23" s="9"/>
      <c r="U23" s="9"/>
      <c r="V23" s="9"/>
      <c r="W23" s="9"/>
      <c r="X23" s="9"/>
      <c r="Y23" s="9"/>
      <c r="Z23" s="9"/>
      <c r="AA23" s="9"/>
      <c r="AB23" s="9"/>
      <c r="AC23" s="9"/>
      <c r="AD23" s="9"/>
      <c r="AE23" s="9"/>
      <c r="AF23" s="9"/>
      <c r="AG23" s="9"/>
      <c r="AH23" s="9"/>
    </row>
    <row r="24" spans="1:34" s="9" customFormat="1" ht="20.100000000000001" customHeight="1">
      <c r="B24" s="71">
        <v>18</v>
      </c>
      <c r="C24" s="72" t="s">
        <v>51</v>
      </c>
      <c r="D24" s="146">
        <v>116761.176293</v>
      </c>
      <c r="E24" s="147">
        <v>6.13</v>
      </c>
      <c r="F24" s="147">
        <v>42.52</v>
      </c>
      <c r="G24" s="147">
        <v>45.27</v>
      </c>
      <c r="H24" s="147">
        <v>0</v>
      </c>
      <c r="I24" s="147">
        <v>6.0799999999999983</v>
      </c>
      <c r="J24" s="148">
        <v>1.18</v>
      </c>
      <c r="K24" s="9">
        <f t="shared" si="0"/>
        <v>3.034977802921484E-2</v>
      </c>
      <c r="L24" s="9">
        <f t="shared" si="1"/>
        <v>0.21051754678665824</v>
      </c>
      <c r="M24" s="9">
        <f t="shared" si="2"/>
        <v>0.2241328631945442</v>
      </c>
      <c r="N24" s="9">
        <f t="shared" si="3"/>
        <v>0</v>
      </c>
      <c r="O24" s="9">
        <f t="shared" si="4"/>
        <v>3.0102226821798719E-2</v>
      </c>
    </row>
    <row r="25" spans="1:34" s="215" customFormat="1" ht="20.100000000000001" customHeight="1">
      <c r="A25" s="9"/>
      <c r="B25" s="211">
        <v>19</v>
      </c>
      <c r="C25" s="212" t="s">
        <v>313</v>
      </c>
      <c r="D25" s="216">
        <v>867960.48653600004</v>
      </c>
      <c r="E25" s="213">
        <v>6.01</v>
      </c>
      <c r="F25" s="213">
        <v>26.92</v>
      </c>
      <c r="G25" s="213">
        <v>64.7</v>
      </c>
      <c r="H25" s="213">
        <v>0.01</v>
      </c>
      <c r="I25" s="213">
        <v>2.3599999999999905</v>
      </c>
      <c r="J25" s="214">
        <v>1.3</v>
      </c>
      <c r="K25" s="9">
        <f t="shared" si="0"/>
        <v>0.22119281190052348</v>
      </c>
      <c r="L25" s="9">
        <f t="shared" si="1"/>
        <v>0.99076713749785239</v>
      </c>
      <c r="M25" s="9">
        <f t="shared" si="2"/>
        <v>2.3812271098109603</v>
      </c>
      <c r="N25" s="9">
        <f t="shared" si="3"/>
        <v>3.6804128436027209E-4</v>
      </c>
      <c r="O25" s="9">
        <f t="shared" si="4"/>
        <v>8.6857743109023861E-2</v>
      </c>
      <c r="P25" s="9"/>
      <c r="Q25" s="9"/>
      <c r="R25" s="9"/>
      <c r="S25" s="9"/>
      <c r="T25" s="9"/>
      <c r="U25" s="9"/>
      <c r="V25" s="9"/>
      <c r="W25" s="9"/>
      <c r="X25" s="9"/>
      <c r="Y25" s="9"/>
      <c r="Z25" s="9"/>
      <c r="AA25" s="9"/>
      <c r="AB25" s="9"/>
      <c r="AC25" s="9"/>
      <c r="AD25" s="9"/>
      <c r="AE25" s="9"/>
      <c r="AF25" s="9"/>
      <c r="AG25" s="9"/>
      <c r="AH25" s="9"/>
    </row>
    <row r="26" spans="1:34" s="9" customFormat="1" ht="20.100000000000001" customHeight="1">
      <c r="B26" s="71">
        <v>20</v>
      </c>
      <c r="C26" s="73" t="s">
        <v>47</v>
      </c>
      <c r="D26" s="146">
        <v>214966.249476</v>
      </c>
      <c r="E26" s="147">
        <v>5.31</v>
      </c>
      <c r="F26" s="147">
        <v>31.44</v>
      </c>
      <c r="G26" s="147">
        <v>60.56</v>
      </c>
      <c r="H26" s="147">
        <v>0.02</v>
      </c>
      <c r="I26" s="147">
        <v>2.6699999999999977</v>
      </c>
      <c r="J26" s="148">
        <v>1.1299999999999999</v>
      </c>
      <c r="K26" s="9">
        <f t="shared" si="0"/>
        <v>4.840178558632504E-2</v>
      </c>
      <c r="L26" s="9">
        <f t="shared" si="1"/>
        <v>0.28658232369756298</v>
      </c>
      <c r="M26" s="9">
        <f t="shared" si="2"/>
        <v>0.5520173512444152</v>
      </c>
      <c r="N26" s="9">
        <f t="shared" si="3"/>
        <v>1.823042771612996E-4</v>
      </c>
      <c r="O26" s="9">
        <f t="shared" si="4"/>
        <v>2.4337621001033472E-2</v>
      </c>
    </row>
    <row r="27" spans="1:34" s="215" customFormat="1" ht="20.100000000000001" customHeight="1">
      <c r="A27" s="9"/>
      <c r="B27" s="211">
        <v>21</v>
      </c>
      <c r="C27" s="212" t="s">
        <v>49</v>
      </c>
      <c r="D27" s="216">
        <v>218408.88816</v>
      </c>
      <c r="E27" s="213">
        <v>4.7699999999999996</v>
      </c>
      <c r="F27" s="213">
        <v>40.17</v>
      </c>
      <c r="G27" s="213">
        <v>54.11</v>
      </c>
      <c r="H27" s="213">
        <v>0.02</v>
      </c>
      <c r="I27" s="213">
        <v>0.93000000000000282</v>
      </c>
      <c r="J27" s="214">
        <v>1.33</v>
      </c>
      <c r="K27" s="9">
        <f t="shared" si="0"/>
        <v>4.4175886154280537E-2</v>
      </c>
      <c r="L27" s="9">
        <f t="shared" si="1"/>
        <v>0.37202208528667696</v>
      </c>
      <c r="M27" s="9">
        <f t="shared" si="2"/>
        <v>0.50112310268514049</v>
      </c>
      <c r="N27" s="9">
        <f t="shared" si="3"/>
        <v>1.8522384131773812E-4</v>
      </c>
      <c r="O27" s="9">
        <f t="shared" si="4"/>
        <v>8.6129086212748483E-3</v>
      </c>
      <c r="P27" s="9"/>
      <c r="Q27" s="9"/>
      <c r="R27" s="9"/>
      <c r="S27" s="9"/>
      <c r="T27" s="9"/>
      <c r="U27" s="9"/>
      <c r="V27" s="9"/>
      <c r="W27" s="9"/>
      <c r="X27" s="9"/>
      <c r="Y27" s="9"/>
      <c r="Z27" s="9"/>
      <c r="AA27" s="9"/>
      <c r="AB27" s="9"/>
      <c r="AC27" s="9"/>
      <c r="AD27" s="9"/>
      <c r="AE27" s="9"/>
      <c r="AF27" s="9"/>
      <c r="AG27" s="9"/>
      <c r="AH27" s="9"/>
    </row>
    <row r="28" spans="1:34" s="9" customFormat="1" ht="20.100000000000001" customHeight="1">
      <c r="B28" s="71">
        <v>22</v>
      </c>
      <c r="C28" s="72" t="s">
        <v>53</v>
      </c>
      <c r="D28" s="146">
        <v>157390.68591999999</v>
      </c>
      <c r="E28" s="147">
        <v>4.0199999999999996</v>
      </c>
      <c r="F28" s="147">
        <v>17.04</v>
      </c>
      <c r="G28" s="147">
        <v>75.7</v>
      </c>
      <c r="H28" s="147">
        <v>0.03</v>
      </c>
      <c r="I28" s="147">
        <v>3.2099999999999951</v>
      </c>
      <c r="J28" s="148">
        <v>1.27</v>
      </c>
      <c r="K28" s="9">
        <f t="shared" si="0"/>
        <v>2.6828825711013787E-2</v>
      </c>
      <c r="L28" s="9">
        <f t="shared" si="1"/>
        <v>0.11372218659593905</v>
      </c>
      <c r="M28" s="9">
        <f t="shared" si="2"/>
        <v>0.50520947918501091</v>
      </c>
      <c r="N28" s="9">
        <f t="shared" si="3"/>
        <v>2.0021511724637153E-4</v>
      </c>
      <c r="O28" s="9">
        <f t="shared" si="4"/>
        <v>2.1423017545361724E-2</v>
      </c>
    </row>
    <row r="29" spans="1:34" s="215" customFormat="1" ht="20.100000000000001" customHeight="1">
      <c r="A29" s="9"/>
      <c r="B29" s="211">
        <v>23</v>
      </c>
      <c r="C29" s="217" t="s">
        <v>26</v>
      </c>
      <c r="D29" s="216">
        <v>440026.32039800001</v>
      </c>
      <c r="E29" s="213">
        <v>2.94</v>
      </c>
      <c r="F29" s="213">
        <v>40.06</v>
      </c>
      <c r="G29" s="213">
        <v>56.36</v>
      </c>
      <c r="H29" s="213">
        <v>0</v>
      </c>
      <c r="I29" s="213">
        <v>0.64000000000000057</v>
      </c>
      <c r="J29" s="214">
        <v>0.56999999999999995</v>
      </c>
      <c r="K29" s="9">
        <f t="shared" si="0"/>
        <v>5.4855801916550623E-2</v>
      </c>
      <c r="L29" s="9">
        <f t="shared" si="1"/>
        <v>0.74745694720306743</v>
      </c>
      <c r="M29" s="9">
        <f t="shared" si="2"/>
        <v>1.0515894544274806</v>
      </c>
      <c r="N29" s="9">
        <f t="shared" si="3"/>
        <v>0</v>
      </c>
      <c r="O29" s="9">
        <f t="shared" si="4"/>
        <v>1.1941399056664092E-2</v>
      </c>
      <c r="P29" s="9"/>
      <c r="Q29" s="9"/>
      <c r="R29" s="9"/>
      <c r="S29" s="9"/>
      <c r="T29" s="9"/>
      <c r="U29" s="9"/>
      <c r="V29" s="9"/>
      <c r="W29" s="9"/>
      <c r="X29" s="9"/>
      <c r="Y29" s="9"/>
      <c r="Z29" s="9"/>
      <c r="AA29" s="9"/>
      <c r="AB29" s="9"/>
      <c r="AC29" s="9"/>
      <c r="AD29" s="9"/>
      <c r="AE29" s="9"/>
      <c r="AF29" s="9"/>
      <c r="AG29" s="9"/>
      <c r="AH29" s="9"/>
    </row>
    <row r="30" spans="1:34" s="9" customFormat="1" ht="20.100000000000001" customHeight="1">
      <c r="B30" s="71">
        <v>24</v>
      </c>
      <c r="C30" s="73" t="s">
        <v>36</v>
      </c>
      <c r="D30" s="146">
        <v>623791</v>
      </c>
      <c r="E30" s="147">
        <v>0.68</v>
      </c>
      <c r="F30" s="147">
        <v>28.88</v>
      </c>
      <c r="G30" s="147">
        <v>69.930000000000007</v>
      </c>
      <c r="H30" s="147">
        <v>0</v>
      </c>
      <c r="I30" s="147">
        <v>0.50999999999999091</v>
      </c>
      <c r="J30" s="148">
        <v>0.51</v>
      </c>
      <c r="K30" s="9">
        <f t="shared" si="0"/>
        <v>1.7986414609202632E-2</v>
      </c>
      <c r="L30" s="9">
        <f t="shared" si="1"/>
        <v>0.76389360869672351</v>
      </c>
      <c r="M30" s="9">
        <f t="shared" si="2"/>
        <v>1.8496911376787355</v>
      </c>
      <c r="N30" s="9">
        <f t="shared" si="3"/>
        <v>0</v>
      </c>
      <c r="O30" s="9">
        <f t="shared" si="4"/>
        <v>1.3489810956901735E-2</v>
      </c>
    </row>
    <row r="31" spans="1:34" s="215" customFormat="1" ht="20.100000000000001" customHeight="1">
      <c r="A31" s="9"/>
      <c r="B31" s="211">
        <v>25</v>
      </c>
      <c r="C31" s="217" t="s">
        <v>63</v>
      </c>
      <c r="D31" s="216">
        <v>19450.208019999998</v>
      </c>
      <c r="E31" s="213">
        <v>0.45</v>
      </c>
      <c r="F31" s="213">
        <v>17.84</v>
      </c>
      <c r="G31" s="213">
        <v>72.55</v>
      </c>
      <c r="H31" s="213">
        <v>0</v>
      </c>
      <c r="I31" s="213">
        <v>9.1599999999999966</v>
      </c>
      <c r="J31" s="214">
        <v>1.01</v>
      </c>
      <c r="K31" s="9">
        <f t="shared" si="0"/>
        <v>3.7113622605056915E-4</v>
      </c>
      <c r="L31" s="9">
        <f t="shared" si="1"/>
        <v>1.4713489494982562E-2</v>
      </c>
      <c r="M31" s="9">
        <f t="shared" si="2"/>
        <v>5.9835407111041745E-2</v>
      </c>
      <c r="N31" s="9">
        <f t="shared" si="3"/>
        <v>0</v>
      </c>
      <c r="O31" s="9">
        <f t="shared" si="4"/>
        <v>7.5546840680515816E-3</v>
      </c>
      <c r="P31" s="9"/>
      <c r="Q31" s="9"/>
      <c r="R31" s="9"/>
      <c r="S31" s="9"/>
      <c r="T31" s="9"/>
      <c r="U31" s="9"/>
      <c r="V31" s="9"/>
      <c r="W31" s="9"/>
      <c r="X31" s="9"/>
      <c r="Y31" s="9"/>
      <c r="Z31" s="9"/>
      <c r="AA31" s="9"/>
      <c r="AB31" s="9"/>
      <c r="AC31" s="9"/>
      <c r="AD31" s="9"/>
      <c r="AE31" s="9"/>
      <c r="AF31" s="9"/>
      <c r="AG31" s="9"/>
      <c r="AH31" s="9"/>
    </row>
    <row r="32" spans="1:34" s="9" customFormat="1" ht="20.100000000000001" customHeight="1">
      <c r="B32" s="71">
        <v>26</v>
      </c>
      <c r="C32" s="73" t="s">
        <v>221</v>
      </c>
      <c r="D32" s="146">
        <v>2122441.1603700002</v>
      </c>
      <c r="E32" s="147">
        <v>0.18</v>
      </c>
      <c r="F32" s="147">
        <v>33.93</v>
      </c>
      <c r="G32" s="147">
        <v>65.3</v>
      </c>
      <c r="H32" s="147">
        <v>0</v>
      </c>
      <c r="I32" s="147">
        <v>0.5899999999999892</v>
      </c>
      <c r="J32" s="148">
        <v>0.6</v>
      </c>
      <c r="K32" s="9">
        <f t="shared" si="0"/>
        <v>1.6199617021352815E-2</v>
      </c>
      <c r="L32" s="9">
        <f t="shared" si="1"/>
        <v>3.0536278085250061</v>
      </c>
      <c r="M32" s="9">
        <f t="shared" si="2"/>
        <v>5.8768610638574383</v>
      </c>
      <c r="N32" s="9">
        <f t="shared" si="3"/>
        <v>0</v>
      </c>
      <c r="O32" s="9">
        <f t="shared" si="4"/>
        <v>5.3098744681099923E-2</v>
      </c>
    </row>
    <row r="33" spans="1:45" s="215" customFormat="1" ht="20.100000000000001" customHeight="1">
      <c r="A33" s="9"/>
      <c r="B33" s="211">
        <v>27</v>
      </c>
      <c r="C33" s="218" t="s">
        <v>380</v>
      </c>
      <c r="D33" s="216">
        <v>3069419.0855020001</v>
      </c>
      <c r="E33" s="213">
        <v>0.1</v>
      </c>
      <c r="F33" s="213">
        <v>30.5</v>
      </c>
      <c r="G33" s="213">
        <v>68.61</v>
      </c>
      <c r="H33" s="213">
        <v>0</v>
      </c>
      <c r="I33" s="213">
        <v>0.79000000000000625</v>
      </c>
      <c r="J33" s="214">
        <v>0.94</v>
      </c>
      <c r="K33" s="9">
        <f t="shared" si="0"/>
        <v>1.3015257721887467E-2</v>
      </c>
      <c r="L33" s="9">
        <f t="shared" si="1"/>
        <v>3.9696536051756777</v>
      </c>
      <c r="M33" s="9">
        <f t="shared" si="2"/>
        <v>8.9297683229869911</v>
      </c>
      <c r="N33" s="9">
        <f t="shared" si="3"/>
        <v>0</v>
      </c>
      <c r="O33" s="9">
        <f t="shared" si="4"/>
        <v>0.10282053600291181</v>
      </c>
      <c r="P33" s="9"/>
      <c r="Q33" s="9"/>
      <c r="R33" s="9"/>
      <c r="S33" s="9"/>
      <c r="T33" s="9"/>
      <c r="U33" s="9"/>
      <c r="V33" s="9"/>
      <c r="W33" s="9"/>
      <c r="X33" s="9"/>
      <c r="Y33" s="9"/>
      <c r="Z33" s="9"/>
      <c r="AA33" s="9"/>
      <c r="AB33" s="9"/>
      <c r="AC33" s="9"/>
      <c r="AD33" s="9"/>
      <c r="AE33" s="9"/>
      <c r="AF33" s="9"/>
      <c r="AG33" s="9"/>
      <c r="AH33" s="9"/>
    </row>
    <row r="34" spans="1:45" s="9" customFormat="1" ht="20.100000000000001" customHeight="1">
      <c r="B34" s="71">
        <v>28</v>
      </c>
      <c r="C34" s="73" t="s">
        <v>43</v>
      </c>
      <c r="D34" s="146">
        <v>20250.394597999999</v>
      </c>
      <c r="E34" s="147">
        <v>0</v>
      </c>
      <c r="F34" s="147">
        <v>34.159999999999997</v>
      </c>
      <c r="G34" s="147">
        <v>63.9</v>
      </c>
      <c r="H34" s="147">
        <v>0.25</v>
      </c>
      <c r="I34" s="147">
        <v>1.6900000000000048</v>
      </c>
      <c r="J34" s="148">
        <v>1.75</v>
      </c>
      <c r="K34" s="9">
        <f t="shared" si="0"/>
        <v>0</v>
      </c>
      <c r="L34" s="9">
        <f t="shared" si="1"/>
        <v>2.9332422730445611E-2</v>
      </c>
      <c r="M34" s="9">
        <f t="shared" si="2"/>
        <v>5.4869490997525604E-2</v>
      </c>
      <c r="N34" s="9">
        <f t="shared" si="3"/>
        <v>2.1466937009986546E-4</v>
      </c>
      <c r="O34" s="9">
        <f t="shared" si="4"/>
        <v>1.4511649418750944E-3</v>
      </c>
    </row>
    <row r="35" spans="1:45" s="207" customFormat="1" ht="20.100000000000001" customHeight="1">
      <c r="A35" s="202"/>
      <c r="B35" s="337" t="s">
        <v>314</v>
      </c>
      <c r="C35" s="338"/>
      <c r="D35" s="203">
        <f>SUM(D7:D34)</f>
        <v>23583237.082891002</v>
      </c>
      <c r="E35" s="205">
        <v>6.349462749962294</v>
      </c>
      <c r="F35" s="205">
        <v>22.010933389316993</v>
      </c>
      <c r="G35" s="205">
        <v>70.2559339964522</v>
      </c>
      <c r="H35" s="205">
        <v>3.5776745398569954E-2</v>
      </c>
      <c r="I35" s="205">
        <v>1.378085829432603</v>
      </c>
      <c r="J35" s="205"/>
      <c r="K35" s="202">
        <f>SUM(K7:K34)</f>
        <v>6.349462749962294</v>
      </c>
      <c r="L35" s="202">
        <f>SUM(L7:L34)</f>
        <v>22.010933389316993</v>
      </c>
      <c r="M35" s="202">
        <f>SUM(M7:M34)</f>
        <v>70.2559339964522</v>
      </c>
      <c r="N35" s="202">
        <f>SUM(N7:N34)</f>
        <v>3.5776745398569954E-2</v>
      </c>
      <c r="O35" s="202">
        <f>SUM(O7:O34)</f>
        <v>1.378085829432603</v>
      </c>
      <c r="P35" s="202"/>
      <c r="Q35" s="202"/>
      <c r="R35" s="202"/>
      <c r="S35" s="202"/>
      <c r="T35" s="202"/>
      <c r="U35" s="202"/>
      <c r="V35" s="202"/>
      <c r="W35" s="202"/>
      <c r="X35" s="202"/>
      <c r="Y35" s="202"/>
      <c r="Z35" s="202"/>
      <c r="AA35" s="202"/>
      <c r="AB35" s="202"/>
      <c r="AC35" s="202"/>
      <c r="AD35" s="202"/>
      <c r="AE35" s="202"/>
      <c r="AF35" s="202"/>
      <c r="AG35" s="202"/>
      <c r="AH35" s="202"/>
      <c r="AI35" s="202"/>
      <c r="AJ35" s="202"/>
      <c r="AK35" s="202"/>
      <c r="AL35" s="202"/>
      <c r="AM35" s="202"/>
      <c r="AN35" s="202"/>
      <c r="AO35" s="202"/>
      <c r="AP35" s="202"/>
      <c r="AQ35" s="202"/>
      <c r="AR35" s="202"/>
      <c r="AS35" s="202"/>
    </row>
    <row r="36" spans="1:45" s="215" customFormat="1" ht="20.100000000000001" customHeight="1">
      <c r="A36" s="9"/>
      <c r="B36" s="211">
        <v>29</v>
      </c>
      <c r="C36" s="212" t="s">
        <v>75</v>
      </c>
      <c r="D36" s="216">
        <v>19476.755937999998</v>
      </c>
      <c r="E36" s="213">
        <v>66.760000000000005</v>
      </c>
      <c r="F36" s="213">
        <v>8.3000000000000007</v>
      </c>
      <c r="G36" s="213">
        <v>21.33</v>
      </c>
      <c r="H36" s="213">
        <v>0</v>
      </c>
      <c r="I36" s="219">
        <v>3.6099999999999959</v>
      </c>
      <c r="J36" s="214">
        <v>5.37</v>
      </c>
      <c r="K36" s="201">
        <f t="shared" ref="K36:K44" si="5">E36*D36/$D$45</f>
        <v>6.4226387962598022</v>
      </c>
      <c r="L36" s="9">
        <f t="shared" ref="L36:L44" si="6">F36*D36/$D$45</f>
        <v>0.7985006292533906</v>
      </c>
      <c r="M36" s="9">
        <f t="shared" ref="M36:M44" si="7">G36*D36/$D$45</f>
        <v>2.0520504122861229</v>
      </c>
      <c r="N36" s="9">
        <f t="shared" ref="N36:N44" si="8">H36*D36/$D$45</f>
        <v>0</v>
      </c>
      <c r="O36" s="9">
        <f t="shared" ref="O36:O44" si="9">I36*D36/$D$45</f>
        <v>0.34729967127767913</v>
      </c>
      <c r="P36" s="9"/>
      <c r="Q36" s="9"/>
      <c r="R36" s="9"/>
      <c r="S36" s="9"/>
      <c r="T36" s="9"/>
      <c r="U36" s="9"/>
      <c r="V36" s="9"/>
      <c r="W36" s="9"/>
      <c r="X36" s="9"/>
      <c r="Y36" s="9"/>
      <c r="Z36" s="9"/>
      <c r="AA36" s="9"/>
      <c r="AB36" s="9"/>
      <c r="AC36" s="9"/>
      <c r="AD36" s="9"/>
      <c r="AE36" s="9"/>
      <c r="AF36" s="9"/>
      <c r="AG36" s="9"/>
      <c r="AH36" s="9"/>
      <c r="AI36" s="9"/>
      <c r="AJ36" s="9"/>
      <c r="AK36" s="9"/>
      <c r="AL36" s="9"/>
      <c r="AM36" s="9"/>
    </row>
    <row r="37" spans="1:45" s="9" customFormat="1" ht="20.100000000000001" customHeight="1">
      <c r="B37" s="71">
        <v>30</v>
      </c>
      <c r="C37" s="72" t="s">
        <v>281</v>
      </c>
      <c r="D37" s="146">
        <v>5267.728548</v>
      </c>
      <c r="E37" s="147">
        <v>58.149000440000002</v>
      </c>
      <c r="F37" s="147">
        <v>0</v>
      </c>
      <c r="G37" s="147">
        <v>36.336276249999997</v>
      </c>
      <c r="H37" s="147">
        <v>5.8825563999999997E-2</v>
      </c>
      <c r="I37" s="147">
        <v>5.4558977430000004</v>
      </c>
      <c r="J37" s="148">
        <v>4.7699999999999996</v>
      </c>
      <c r="K37" s="201">
        <f t="shared" si="5"/>
        <v>1.5130252964782072</v>
      </c>
      <c r="L37" s="9">
        <f t="shared" si="6"/>
        <v>0</v>
      </c>
      <c r="M37" s="9">
        <f t="shared" si="7"/>
        <v>0.94546260004586036</v>
      </c>
      <c r="N37" s="9">
        <f t="shared" si="8"/>
        <v>1.5306293442384361E-3</v>
      </c>
      <c r="O37" s="9">
        <f t="shared" si="9"/>
        <v>0.14196136197861281</v>
      </c>
    </row>
    <row r="38" spans="1:45" s="215" customFormat="1" ht="20.100000000000001" customHeight="1">
      <c r="A38" s="9"/>
      <c r="B38" s="211">
        <v>31</v>
      </c>
      <c r="C38" s="212" t="s">
        <v>283</v>
      </c>
      <c r="D38" s="216">
        <v>5924.7814369999996</v>
      </c>
      <c r="E38" s="213">
        <v>56.037014072559955</v>
      </c>
      <c r="F38" s="213">
        <v>36.150530269302507</v>
      </c>
      <c r="G38" s="213">
        <v>4.0325507916216869</v>
      </c>
      <c r="H38" s="213">
        <v>0.13980456060390481</v>
      </c>
      <c r="I38" s="213">
        <v>3.6401003059119459</v>
      </c>
      <c r="J38" s="214">
        <v>7.23</v>
      </c>
      <c r="K38" s="201">
        <f t="shared" si="5"/>
        <v>1.6399396568751188</v>
      </c>
      <c r="L38" s="9">
        <f t="shared" si="6"/>
        <v>1.0579558741107853</v>
      </c>
      <c r="M38" s="9">
        <f t="shared" si="7"/>
        <v>0.11801378197954093</v>
      </c>
      <c r="N38" s="9">
        <f t="shared" si="8"/>
        <v>4.0914214816919229E-3</v>
      </c>
      <c r="O38" s="9">
        <f t="shared" si="9"/>
        <v>0.10652860337880496</v>
      </c>
      <c r="P38" s="9"/>
      <c r="Q38" s="9"/>
      <c r="R38" s="9"/>
      <c r="S38" s="9"/>
      <c r="T38" s="9"/>
      <c r="U38" s="9"/>
      <c r="V38" s="9"/>
      <c r="W38" s="9"/>
      <c r="X38" s="9"/>
      <c r="Y38" s="9"/>
      <c r="Z38" s="9"/>
      <c r="AA38" s="9"/>
      <c r="AB38" s="9"/>
      <c r="AC38" s="9"/>
      <c r="AD38" s="9"/>
      <c r="AE38" s="9"/>
      <c r="AF38" s="9"/>
      <c r="AG38" s="9"/>
      <c r="AH38" s="9"/>
      <c r="AI38" s="9"/>
      <c r="AJ38" s="9"/>
      <c r="AK38" s="9"/>
      <c r="AL38" s="9"/>
      <c r="AM38" s="9"/>
    </row>
    <row r="39" spans="1:45" s="9" customFormat="1" ht="20.100000000000001" customHeight="1">
      <c r="B39" s="71">
        <v>32</v>
      </c>
      <c r="C39" s="73" t="s">
        <v>77</v>
      </c>
      <c r="D39" s="146">
        <v>9294.9303959999997</v>
      </c>
      <c r="E39" s="147">
        <v>51.91</v>
      </c>
      <c r="F39" s="147">
        <v>0</v>
      </c>
      <c r="G39" s="147">
        <v>43.58</v>
      </c>
      <c r="H39" s="147">
        <v>0</v>
      </c>
      <c r="I39" s="149">
        <v>4.5100000000000051</v>
      </c>
      <c r="J39" s="148">
        <v>5.48</v>
      </c>
      <c r="K39" s="201">
        <f t="shared" si="5"/>
        <v>2.3832945452437762</v>
      </c>
      <c r="L39" s="9">
        <f t="shared" si="6"/>
        <v>0</v>
      </c>
      <c r="M39" s="9">
        <f t="shared" si="7"/>
        <v>2.000847163970791</v>
      </c>
      <c r="N39" s="9">
        <f t="shared" si="8"/>
        <v>0</v>
      </c>
      <c r="O39" s="9">
        <f t="shared" si="9"/>
        <v>0.20706334808417343</v>
      </c>
    </row>
    <row r="40" spans="1:45" s="215" customFormat="1" ht="20.100000000000001" customHeight="1">
      <c r="A40" s="9"/>
      <c r="B40" s="211">
        <v>33</v>
      </c>
      <c r="C40" s="217" t="s">
        <v>316</v>
      </c>
      <c r="D40" s="216">
        <v>40916.408598000002</v>
      </c>
      <c r="E40" s="213">
        <v>47.03614709</v>
      </c>
      <c r="F40" s="213">
        <v>23.915410820000002</v>
      </c>
      <c r="G40" s="213">
        <v>27.47912427</v>
      </c>
      <c r="H40" s="213">
        <v>0.50128230399999996</v>
      </c>
      <c r="I40" s="213">
        <v>1.068035525</v>
      </c>
      <c r="J40" s="214">
        <v>1.78</v>
      </c>
      <c r="K40" s="201">
        <f t="shared" si="5"/>
        <v>9.5062623338394694</v>
      </c>
      <c r="L40" s="9">
        <f t="shared" si="6"/>
        <v>4.8334352012602935</v>
      </c>
      <c r="M40" s="9">
        <f t="shared" si="7"/>
        <v>5.5536811617448958</v>
      </c>
      <c r="N40" s="9">
        <f t="shared" si="8"/>
        <v>0.10131189266028519</v>
      </c>
      <c r="O40" s="9">
        <f t="shared" si="9"/>
        <v>0.21585581538136911</v>
      </c>
      <c r="P40" s="9"/>
      <c r="Q40" s="9"/>
      <c r="R40" s="9"/>
      <c r="S40" s="9"/>
      <c r="T40" s="9"/>
      <c r="U40" s="9"/>
      <c r="V40" s="9"/>
      <c r="W40" s="9"/>
      <c r="X40" s="9"/>
      <c r="Y40" s="9"/>
      <c r="Z40" s="9"/>
      <c r="AA40" s="9"/>
      <c r="AB40" s="9"/>
      <c r="AC40" s="9"/>
      <c r="AD40" s="9"/>
      <c r="AE40" s="9"/>
      <c r="AF40" s="9"/>
      <c r="AG40" s="9"/>
      <c r="AH40" s="9"/>
      <c r="AI40" s="9"/>
      <c r="AJ40" s="9"/>
      <c r="AK40" s="9"/>
      <c r="AL40" s="9"/>
      <c r="AM40" s="9"/>
    </row>
    <row r="41" spans="1:45" s="9" customFormat="1" ht="20.100000000000001" customHeight="1">
      <c r="B41" s="71">
        <v>34</v>
      </c>
      <c r="C41" s="73" t="s">
        <v>235</v>
      </c>
      <c r="D41" s="146">
        <v>18042.313741000002</v>
      </c>
      <c r="E41" s="147">
        <v>44.466130909999997</v>
      </c>
      <c r="F41" s="147">
        <v>41.481706930000001</v>
      </c>
      <c r="G41" s="147">
        <v>2.9776009700000001</v>
      </c>
      <c r="H41" s="147">
        <v>9.0910811010000003</v>
      </c>
      <c r="I41" s="149">
        <v>1.9834800880000001</v>
      </c>
      <c r="J41" s="148">
        <v>1.87</v>
      </c>
      <c r="K41" s="201">
        <f t="shared" si="5"/>
        <v>3.9627996957034428</v>
      </c>
      <c r="L41" s="9">
        <f t="shared" si="6"/>
        <v>3.6968292998592132</v>
      </c>
      <c r="M41" s="9">
        <f t="shared" si="7"/>
        <v>0.26536233255204705</v>
      </c>
      <c r="N41" s="9">
        <f t="shared" si="8"/>
        <v>0.81019267211657042</v>
      </c>
      <c r="O41" s="9">
        <f t="shared" si="9"/>
        <v>0.17676676896106047</v>
      </c>
    </row>
    <row r="42" spans="1:45" s="215" customFormat="1" ht="20.100000000000001" customHeight="1">
      <c r="A42" s="9"/>
      <c r="B42" s="211">
        <v>35</v>
      </c>
      <c r="C42" s="212" t="s">
        <v>240</v>
      </c>
      <c r="D42" s="216">
        <v>6755.0337360000003</v>
      </c>
      <c r="E42" s="213">
        <v>41.589877059999999</v>
      </c>
      <c r="F42" s="213">
        <v>0</v>
      </c>
      <c r="G42" s="213">
        <v>55.655122710000001</v>
      </c>
      <c r="H42" s="213">
        <v>0.20212085499999999</v>
      </c>
      <c r="I42" s="219">
        <v>2.5528793790000002</v>
      </c>
      <c r="J42" s="214">
        <v>0.42</v>
      </c>
      <c r="K42" s="201">
        <f t="shared" si="5"/>
        <v>1.387700379546835</v>
      </c>
      <c r="L42" s="9">
        <f t="shared" si="6"/>
        <v>0</v>
      </c>
      <c r="M42" s="9">
        <f t="shared" si="7"/>
        <v>1.8570056073253673</v>
      </c>
      <c r="N42" s="9">
        <f t="shared" si="8"/>
        <v>6.7440253981320801E-3</v>
      </c>
      <c r="O42" s="9">
        <f t="shared" si="9"/>
        <v>8.5180143188804805E-2</v>
      </c>
      <c r="P42" s="9"/>
      <c r="Q42" s="9"/>
      <c r="R42" s="9"/>
      <c r="S42" s="9"/>
      <c r="T42" s="9"/>
      <c r="U42" s="9"/>
      <c r="V42" s="9"/>
      <c r="W42" s="9"/>
      <c r="X42" s="9"/>
      <c r="Y42" s="9"/>
      <c r="Z42" s="9"/>
      <c r="AA42" s="9"/>
      <c r="AB42" s="9"/>
      <c r="AC42" s="9"/>
      <c r="AD42" s="9"/>
      <c r="AE42" s="9"/>
      <c r="AF42" s="9"/>
      <c r="AG42" s="9"/>
      <c r="AH42" s="9"/>
      <c r="AI42" s="9"/>
      <c r="AJ42" s="9"/>
      <c r="AK42" s="9"/>
      <c r="AL42" s="9"/>
      <c r="AM42" s="9"/>
    </row>
    <row r="43" spans="1:45" s="9" customFormat="1" ht="20.100000000000001" customHeight="1">
      <c r="B43" s="71">
        <v>36</v>
      </c>
      <c r="C43" s="73" t="s">
        <v>315</v>
      </c>
      <c r="D43" s="146">
        <v>86231</v>
      </c>
      <c r="E43" s="147">
        <v>40.19</v>
      </c>
      <c r="F43" s="147">
        <v>0</v>
      </c>
      <c r="G43" s="147">
        <v>56.8</v>
      </c>
      <c r="H43" s="147">
        <v>0</v>
      </c>
      <c r="I43" s="149">
        <v>3.0100000000000051</v>
      </c>
      <c r="J43" s="148">
        <v>6.43</v>
      </c>
      <c r="K43" s="201">
        <f t="shared" si="5"/>
        <v>17.118352965085865</v>
      </c>
      <c r="L43" s="9">
        <f t="shared" si="6"/>
        <v>0</v>
      </c>
      <c r="M43" s="9">
        <f t="shared" si="7"/>
        <v>24.193143777478905</v>
      </c>
      <c r="N43" s="9">
        <f t="shared" si="8"/>
        <v>0</v>
      </c>
      <c r="O43" s="9">
        <f t="shared" si="9"/>
        <v>1.2820662459544301</v>
      </c>
    </row>
    <row r="44" spans="1:45" s="215" customFormat="1" ht="20.100000000000001" customHeight="1">
      <c r="A44" s="9"/>
      <c r="B44" s="211">
        <v>37</v>
      </c>
      <c r="C44" s="217" t="s">
        <v>224</v>
      </c>
      <c r="D44" s="216">
        <v>10541.826432</v>
      </c>
      <c r="E44" s="213">
        <v>39.670013841690263</v>
      </c>
      <c r="F44" s="213">
        <v>33.132488356775568</v>
      </c>
      <c r="G44" s="213">
        <v>22.390174812787009</v>
      </c>
      <c r="H44" s="213">
        <v>0</v>
      </c>
      <c r="I44" s="219">
        <v>4.8073229887471536</v>
      </c>
      <c r="J44" s="214">
        <v>2.39</v>
      </c>
      <c r="K44" s="201">
        <f t="shared" si="5"/>
        <v>2.0656596279807897</v>
      </c>
      <c r="L44" s="9">
        <f t="shared" si="6"/>
        <v>1.7252437532857374</v>
      </c>
      <c r="M44" s="9">
        <f t="shared" si="7"/>
        <v>1.1658801118340074</v>
      </c>
      <c r="N44" s="9">
        <f t="shared" si="8"/>
        <v>0</v>
      </c>
      <c r="O44" s="9">
        <f t="shared" si="9"/>
        <v>0.25032239857912369</v>
      </c>
      <c r="P44" s="9"/>
      <c r="Q44" s="9"/>
      <c r="R44" s="9"/>
      <c r="S44" s="9"/>
      <c r="T44" s="9"/>
      <c r="U44" s="9"/>
      <c r="V44" s="9"/>
      <c r="W44" s="9"/>
      <c r="X44" s="9"/>
      <c r="Y44" s="9"/>
      <c r="Z44" s="9"/>
      <c r="AA44" s="9"/>
      <c r="AB44" s="9"/>
      <c r="AC44" s="9"/>
      <c r="AD44" s="9"/>
      <c r="AE44" s="9"/>
      <c r="AF44" s="9"/>
      <c r="AG44" s="9"/>
      <c r="AH44" s="9"/>
      <c r="AI44" s="9"/>
      <c r="AJ44" s="9"/>
      <c r="AK44" s="9"/>
      <c r="AL44" s="9"/>
      <c r="AM44" s="9"/>
    </row>
    <row r="45" spans="1:45" s="207" customFormat="1" ht="20.100000000000001" customHeight="1">
      <c r="A45" s="202"/>
      <c r="B45" s="322" t="s">
        <v>317</v>
      </c>
      <c r="C45" s="323"/>
      <c r="D45" s="203">
        <f>SUM(D36:D44)</f>
        <v>202450.77882599999</v>
      </c>
      <c r="E45" s="204">
        <v>45.991802747259371</v>
      </c>
      <c r="F45" s="204">
        <v>12.262698131026298</v>
      </c>
      <c r="G45" s="205">
        <v>37.970925362620903</v>
      </c>
      <c r="H45" s="205">
        <v>0.96578694981681545</v>
      </c>
      <c r="I45" s="204">
        <v>2.8087868110475687</v>
      </c>
      <c r="J45" s="206"/>
      <c r="K45" s="202">
        <f>SUM(K36:K44)</f>
        <v>45.99967329701331</v>
      </c>
      <c r="L45" s="202">
        <f>SUM(L36:L44)</f>
        <v>12.111964757769419</v>
      </c>
      <c r="M45" s="202">
        <f>SUM(M36:M44)</f>
        <v>38.151446949217537</v>
      </c>
      <c r="N45" s="202">
        <f>SUM(N36:N44)</f>
        <v>0.92387064100091809</v>
      </c>
      <c r="O45" s="202">
        <f>SUM(O36:O44)</f>
        <v>2.8130443567840584</v>
      </c>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2"/>
      <c r="AM45" s="202"/>
      <c r="AN45" s="202"/>
      <c r="AO45" s="202"/>
      <c r="AP45" s="202"/>
      <c r="AQ45" s="202"/>
      <c r="AR45" s="202"/>
      <c r="AS45" s="202"/>
    </row>
    <row r="46" spans="1:45" s="215" customFormat="1" ht="20.100000000000001" customHeight="1">
      <c r="A46" s="9"/>
      <c r="B46" s="211">
        <v>38</v>
      </c>
      <c r="C46" s="212" t="s">
        <v>318</v>
      </c>
      <c r="D46" s="216">
        <v>182673.09883599999</v>
      </c>
      <c r="E46" s="213">
        <v>94.28</v>
      </c>
      <c r="F46" s="213">
        <v>0</v>
      </c>
      <c r="G46" s="213">
        <v>0.02</v>
      </c>
      <c r="H46" s="213">
        <v>0</v>
      </c>
      <c r="I46" s="219">
        <v>5.6999999999999993</v>
      </c>
      <c r="J46" s="214">
        <v>8.5399999999999991</v>
      </c>
      <c r="K46" s="201">
        <f t="shared" ref="K46:K51" si="10">E46*D46/$D$52</f>
        <v>12.70619653476057</v>
      </c>
      <c r="L46" s="9">
        <f t="shared" ref="L46:L51" si="11">F46*D46/$D$52</f>
        <v>0</v>
      </c>
      <c r="M46" s="9">
        <f t="shared" ref="M46:M51" si="12">G46*D46/$D$52</f>
        <v>2.6954171690200613E-3</v>
      </c>
      <c r="N46" s="9">
        <f t="shared" ref="N46:N51" si="13">H46*D46/$D$52</f>
        <v>0</v>
      </c>
      <c r="O46" s="9">
        <f t="shared" ref="O46:O51" si="14">I46*D46/$D$52</f>
        <v>0.7681938931707174</v>
      </c>
      <c r="P46" s="9"/>
      <c r="Q46" s="9"/>
      <c r="R46" s="9"/>
      <c r="S46" s="9"/>
      <c r="T46" s="9"/>
      <c r="U46" s="9"/>
      <c r="V46" s="9"/>
      <c r="W46" s="9"/>
      <c r="X46" s="9"/>
      <c r="Y46" s="9"/>
      <c r="Z46" s="9"/>
      <c r="AA46" s="9"/>
      <c r="AB46" s="9"/>
      <c r="AC46" s="9"/>
      <c r="AD46" s="9"/>
      <c r="AE46" s="9"/>
      <c r="AF46" s="9"/>
      <c r="AG46" s="9"/>
      <c r="AH46" s="9"/>
      <c r="AI46" s="9"/>
      <c r="AJ46" s="9"/>
      <c r="AK46" s="9"/>
      <c r="AL46" s="9"/>
      <c r="AM46" s="9"/>
    </row>
    <row r="47" spans="1:45" s="9" customFormat="1" ht="20.100000000000001" customHeight="1">
      <c r="B47" s="71">
        <v>39</v>
      </c>
      <c r="C47" s="72" t="s">
        <v>237</v>
      </c>
      <c r="D47" s="146">
        <v>349200.6</v>
      </c>
      <c r="E47" s="147">
        <v>93.151331209999995</v>
      </c>
      <c r="F47" s="147">
        <v>5.1162509280000004</v>
      </c>
      <c r="G47" s="147">
        <v>0.13257260500000001</v>
      </c>
      <c r="H47" s="147">
        <v>0</v>
      </c>
      <c r="I47" s="149">
        <v>1.5998452599999999</v>
      </c>
      <c r="J47" s="148">
        <v>1.3</v>
      </c>
      <c r="K47" s="201">
        <f t="shared" si="10"/>
        <v>23.99857449206117</v>
      </c>
      <c r="L47" s="9">
        <f t="shared" si="11"/>
        <v>1.3180995635895336</v>
      </c>
      <c r="M47" s="9">
        <f t="shared" si="12"/>
        <v>3.4154676002714546E-2</v>
      </c>
      <c r="N47" s="9">
        <f t="shared" si="13"/>
        <v>0</v>
      </c>
      <c r="O47" s="9">
        <f t="shared" si="14"/>
        <v>0.41216808336668503</v>
      </c>
    </row>
    <row r="48" spans="1:45" s="215" customFormat="1" ht="20.100000000000001" customHeight="1">
      <c r="A48" s="9"/>
      <c r="B48" s="211">
        <v>40</v>
      </c>
      <c r="C48" s="212" t="s">
        <v>319</v>
      </c>
      <c r="D48" s="216">
        <v>75157.436031999998</v>
      </c>
      <c r="E48" s="213">
        <v>90.85</v>
      </c>
      <c r="F48" s="213">
        <v>0</v>
      </c>
      <c r="G48" s="213">
        <v>1.29</v>
      </c>
      <c r="H48" s="213">
        <v>0</v>
      </c>
      <c r="I48" s="213">
        <v>7.8600000000000056</v>
      </c>
      <c r="J48" s="214">
        <v>4.8499999999999996</v>
      </c>
      <c r="K48" s="201">
        <f t="shared" si="10"/>
        <v>5.0375374304238569</v>
      </c>
      <c r="L48" s="9">
        <f t="shared" si="11"/>
        <v>0</v>
      </c>
      <c r="M48" s="9">
        <f t="shared" si="12"/>
        <v>7.1529150085269957E-2</v>
      </c>
      <c r="N48" s="9">
        <f t="shared" si="13"/>
        <v>0</v>
      </c>
      <c r="O48" s="9">
        <f t="shared" si="14"/>
        <v>0.4358287749381568</v>
      </c>
      <c r="P48" s="9"/>
      <c r="Q48" s="9"/>
      <c r="R48" s="9"/>
      <c r="S48" s="9"/>
      <c r="T48" s="9"/>
      <c r="U48" s="9"/>
      <c r="V48" s="9"/>
      <c r="W48" s="9"/>
      <c r="X48" s="9"/>
      <c r="Y48" s="9"/>
      <c r="Z48" s="9"/>
      <c r="AA48" s="9"/>
      <c r="AB48" s="9"/>
      <c r="AC48" s="9"/>
      <c r="AD48" s="9"/>
      <c r="AE48" s="9"/>
      <c r="AF48" s="9"/>
      <c r="AG48" s="9"/>
      <c r="AH48" s="9"/>
      <c r="AI48" s="9"/>
      <c r="AJ48" s="9"/>
      <c r="AK48" s="9"/>
      <c r="AL48" s="9"/>
      <c r="AM48" s="9"/>
    </row>
    <row r="49" spans="1:45" s="9" customFormat="1" ht="20.100000000000001" customHeight="1">
      <c r="B49" s="71">
        <v>41</v>
      </c>
      <c r="C49" s="72" t="s">
        <v>85</v>
      </c>
      <c r="D49" s="146">
        <v>174670.564664</v>
      </c>
      <c r="E49" s="147">
        <v>88.717117009999996</v>
      </c>
      <c r="F49" s="147">
        <v>0</v>
      </c>
      <c r="G49" s="147">
        <v>2.838468824</v>
      </c>
      <c r="H49" s="147">
        <v>0</v>
      </c>
      <c r="I49" s="149">
        <v>8.4444141619999993</v>
      </c>
      <c r="J49" s="148">
        <v>8.5</v>
      </c>
      <c r="K49" s="201">
        <f t="shared" si="10"/>
        <v>11.432693039726141</v>
      </c>
      <c r="L49" s="9">
        <f t="shared" si="11"/>
        <v>0</v>
      </c>
      <c r="M49" s="9">
        <f t="shared" si="12"/>
        <v>0.36578446033099343</v>
      </c>
      <c r="N49" s="9">
        <f t="shared" si="13"/>
        <v>0</v>
      </c>
      <c r="O49" s="9">
        <f t="shared" si="14"/>
        <v>1.0882048275259013</v>
      </c>
    </row>
    <row r="50" spans="1:45" s="215" customFormat="1" ht="20.100000000000001" customHeight="1">
      <c r="A50" s="9"/>
      <c r="B50" s="211">
        <v>42</v>
      </c>
      <c r="C50" s="212" t="s">
        <v>381</v>
      </c>
      <c r="D50" s="216">
        <v>221705.141443</v>
      </c>
      <c r="E50" s="213">
        <v>86.861597930000002</v>
      </c>
      <c r="F50" s="213">
        <v>1.6600966539999999</v>
      </c>
      <c r="G50" s="213">
        <v>4.2557515209999996</v>
      </c>
      <c r="H50" s="213">
        <v>0</v>
      </c>
      <c r="I50" s="213">
        <v>7.2225538970000001</v>
      </c>
      <c r="J50" s="214">
        <v>9.82</v>
      </c>
      <c r="K50" s="201">
        <f t="shared" si="10"/>
        <v>14.207739241688884</v>
      </c>
      <c r="L50" s="9">
        <f t="shared" si="11"/>
        <v>0.27153795161631572</v>
      </c>
      <c r="M50" s="9">
        <f t="shared" si="12"/>
        <v>0.69610287317666031</v>
      </c>
      <c r="N50" s="9">
        <f t="shared" si="13"/>
        <v>0</v>
      </c>
      <c r="O50" s="9">
        <f t="shared" si="14"/>
        <v>1.1813754855202658</v>
      </c>
      <c r="P50" s="9"/>
      <c r="Q50" s="9"/>
      <c r="R50" s="9"/>
      <c r="S50" s="9"/>
      <c r="T50" s="9"/>
      <c r="U50" s="9"/>
      <c r="V50" s="9"/>
      <c r="W50" s="9"/>
      <c r="X50" s="9"/>
      <c r="Y50" s="9"/>
      <c r="Z50" s="9"/>
      <c r="AA50" s="9"/>
      <c r="AB50" s="9"/>
      <c r="AC50" s="9"/>
      <c r="AD50" s="9"/>
      <c r="AE50" s="9"/>
      <c r="AF50" s="9"/>
      <c r="AG50" s="9"/>
      <c r="AH50" s="9"/>
      <c r="AI50" s="9"/>
      <c r="AJ50" s="9"/>
      <c r="AK50" s="9"/>
      <c r="AL50" s="9"/>
      <c r="AM50" s="9"/>
    </row>
    <row r="51" spans="1:45" s="9" customFormat="1" ht="20.100000000000001" customHeight="1">
      <c r="B51" s="71">
        <v>43</v>
      </c>
      <c r="C51" s="73" t="s">
        <v>82</v>
      </c>
      <c r="D51" s="146">
        <v>352027.86453600001</v>
      </c>
      <c r="E51" s="147">
        <v>77.56</v>
      </c>
      <c r="F51" s="147">
        <v>0</v>
      </c>
      <c r="G51" s="147">
        <v>0.13</v>
      </c>
      <c r="H51" s="147">
        <v>0</v>
      </c>
      <c r="I51" s="149">
        <v>22.31</v>
      </c>
      <c r="J51" s="148">
        <v>7.04</v>
      </c>
      <c r="K51" s="201">
        <f t="shared" si="10"/>
        <v>20.143560632172839</v>
      </c>
      <c r="L51" s="9">
        <f t="shared" si="11"/>
        <v>0</v>
      </c>
      <c r="M51" s="9">
        <f t="shared" si="12"/>
        <v>3.3763059337061231E-2</v>
      </c>
      <c r="N51" s="9">
        <f t="shared" si="13"/>
        <v>0</v>
      </c>
      <c r="O51" s="9">
        <f t="shared" si="14"/>
        <v>5.7942604139218155</v>
      </c>
    </row>
    <row r="52" spans="1:45" s="207" customFormat="1" ht="20.100000000000001" customHeight="1">
      <c r="A52" s="202"/>
      <c r="B52" s="324" t="s">
        <v>320</v>
      </c>
      <c r="C52" s="325"/>
      <c r="D52" s="203">
        <f>SUM(D46:D51)</f>
        <v>1355434.7055109998</v>
      </c>
      <c r="E52" s="205">
        <v>87.526301370833465</v>
      </c>
      <c r="F52" s="205">
        <v>1.5896375152058493</v>
      </c>
      <c r="G52" s="205">
        <v>1.2040296361017195</v>
      </c>
      <c r="H52" s="205">
        <v>0</v>
      </c>
      <c r="I52" s="205">
        <v>9.6800314784435422</v>
      </c>
      <c r="J52" s="208"/>
      <c r="K52" s="209">
        <f>SUM(K46:K51)</f>
        <v>87.526301370833465</v>
      </c>
      <c r="L52" s="202">
        <f>SUM(L46:L51)</f>
        <v>1.5896375152058493</v>
      </c>
      <c r="M52" s="202">
        <f>SUM(M46:M51)</f>
        <v>1.2040296361017195</v>
      </c>
      <c r="N52" s="202">
        <f>SUM(N46:N51)</f>
        <v>0</v>
      </c>
      <c r="O52" s="202">
        <f>SUM(O46:O51)</f>
        <v>9.6800314784435422</v>
      </c>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c r="AM52" s="202"/>
      <c r="AN52" s="202"/>
      <c r="AO52" s="202"/>
      <c r="AP52" s="202"/>
      <c r="AQ52" s="202"/>
      <c r="AR52" s="202"/>
      <c r="AS52" s="202"/>
    </row>
    <row r="53" spans="1:45" s="215" customFormat="1" ht="20.100000000000001" customHeight="1">
      <c r="A53" s="9"/>
      <c r="B53" s="211">
        <v>44</v>
      </c>
      <c r="C53" s="212" t="s">
        <v>321</v>
      </c>
      <c r="D53" s="216">
        <v>78671.370586999998</v>
      </c>
      <c r="E53" s="213">
        <v>92.48</v>
      </c>
      <c r="F53" s="213">
        <v>1.35</v>
      </c>
      <c r="G53" s="213">
        <v>0</v>
      </c>
      <c r="H53" s="213">
        <v>0</v>
      </c>
      <c r="I53" s="219">
        <v>6.1699999999999964</v>
      </c>
      <c r="J53" s="214">
        <v>7.03</v>
      </c>
      <c r="K53" s="9">
        <v>92.48</v>
      </c>
      <c r="L53" s="9">
        <v>1.35</v>
      </c>
      <c r="M53" s="9">
        <v>0</v>
      </c>
      <c r="N53" s="9">
        <v>0</v>
      </c>
      <c r="O53" s="9">
        <v>6.1699999999999964</v>
      </c>
      <c r="P53" s="9"/>
      <c r="Q53" s="9"/>
      <c r="R53" s="9"/>
      <c r="S53" s="9"/>
      <c r="T53" s="9"/>
      <c r="U53" s="9"/>
      <c r="V53" s="9"/>
      <c r="W53" s="9"/>
      <c r="X53" s="9"/>
      <c r="Y53" s="9"/>
      <c r="Z53" s="9"/>
      <c r="AA53" s="9"/>
      <c r="AB53" s="9"/>
      <c r="AC53" s="9"/>
      <c r="AD53" s="9"/>
      <c r="AE53" s="9"/>
      <c r="AF53" s="9"/>
      <c r="AG53" s="9"/>
      <c r="AH53" s="9"/>
      <c r="AI53" s="9"/>
      <c r="AJ53" s="9"/>
      <c r="AK53" s="9"/>
      <c r="AL53" s="9"/>
      <c r="AM53" s="9"/>
    </row>
    <row r="54" spans="1:45" s="207" customFormat="1" ht="20.100000000000001" customHeight="1">
      <c r="A54" s="202"/>
      <c r="B54" s="334" t="s">
        <v>322</v>
      </c>
      <c r="C54" s="335"/>
      <c r="D54" s="203">
        <v>78671.370586999998</v>
      </c>
      <c r="E54" s="204">
        <v>92.48</v>
      </c>
      <c r="F54" s="204">
        <v>1.35</v>
      </c>
      <c r="G54" s="205">
        <v>0</v>
      </c>
      <c r="H54" s="205">
        <v>0</v>
      </c>
      <c r="I54" s="204">
        <v>6.1699999999999964</v>
      </c>
      <c r="J54" s="206"/>
      <c r="K54" s="202">
        <v>92.48</v>
      </c>
      <c r="L54" s="202">
        <v>1.35</v>
      </c>
      <c r="M54" s="202">
        <v>0</v>
      </c>
      <c r="N54" s="202">
        <v>0</v>
      </c>
      <c r="O54" s="202">
        <v>6.1699999999999964</v>
      </c>
      <c r="P54" s="202"/>
      <c r="Q54" s="202"/>
      <c r="R54" s="202"/>
      <c r="S54" s="202"/>
      <c r="T54" s="202"/>
      <c r="U54" s="202"/>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row>
    <row r="55" spans="1:45" s="215" customFormat="1" ht="20.100000000000001" customHeight="1">
      <c r="A55" s="9"/>
      <c r="B55" s="211">
        <v>45</v>
      </c>
      <c r="C55" s="212" t="s">
        <v>199</v>
      </c>
      <c r="D55" s="216">
        <v>58520.394544000002</v>
      </c>
      <c r="E55" s="213">
        <v>97.42</v>
      </c>
      <c r="F55" s="213">
        <v>0</v>
      </c>
      <c r="G55" s="213">
        <v>0.42</v>
      </c>
      <c r="H55" s="213">
        <v>0.01</v>
      </c>
      <c r="I55" s="219">
        <v>2.1499999999999986</v>
      </c>
      <c r="J55" s="214">
        <v>2.0099999999999998</v>
      </c>
      <c r="K55" s="9">
        <f t="shared" ref="K55:K86" si="15">E55*D55/$D$110</f>
        <v>1.5116036108388693</v>
      </c>
      <c r="L55" s="9">
        <f t="shared" ref="L55:L86" si="16">F55*D55/$D$110</f>
        <v>0</v>
      </c>
      <c r="M55" s="9">
        <f t="shared" ref="M55:M86" si="17">G55*D55/$D$110</f>
        <v>6.5168704224217314E-3</v>
      </c>
      <c r="N55" s="9">
        <f t="shared" ref="N55:N86" si="18">H55*D55/$D$110</f>
        <v>1.5516358148623169E-4</v>
      </c>
      <c r="O55" s="9">
        <f t="shared" ref="O55:O86" si="19">I55*D55/$D$110</f>
        <v>3.3360170019539795E-2</v>
      </c>
      <c r="P55" s="9"/>
      <c r="Q55" s="9"/>
      <c r="R55" s="9"/>
      <c r="S55" s="9"/>
      <c r="T55" s="9"/>
      <c r="U55" s="9"/>
      <c r="V55" s="9"/>
      <c r="W55" s="9"/>
      <c r="X55" s="9"/>
      <c r="Y55" s="9"/>
      <c r="Z55" s="9"/>
      <c r="AA55" s="9"/>
      <c r="AB55" s="9"/>
      <c r="AC55" s="9"/>
      <c r="AD55" s="9"/>
      <c r="AE55" s="9"/>
      <c r="AF55" s="9"/>
      <c r="AG55" s="9"/>
      <c r="AH55" s="9"/>
      <c r="AI55" s="9"/>
      <c r="AJ55" s="9"/>
      <c r="AK55" s="9"/>
      <c r="AL55" s="9"/>
      <c r="AM55" s="9"/>
    </row>
    <row r="56" spans="1:45" s="9" customFormat="1" ht="20.100000000000001" customHeight="1">
      <c r="B56" s="71">
        <v>46</v>
      </c>
      <c r="C56" s="72" t="s">
        <v>387</v>
      </c>
      <c r="D56" s="146">
        <v>86903.851043999995</v>
      </c>
      <c r="E56" s="147">
        <v>97.22</v>
      </c>
      <c r="F56" s="147">
        <v>0</v>
      </c>
      <c r="G56" s="147">
        <v>0.76</v>
      </c>
      <c r="H56" s="147">
        <v>0.01</v>
      </c>
      <c r="I56" s="147">
        <v>2.0100000000000016</v>
      </c>
      <c r="J56" s="148">
        <v>1.46</v>
      </c>
      <c r="K56" s="9">
        <f t="shared" si="15"/>
        <v>2.2401504603645206</v>
      </c>
      <c r="L56" s="9">
        <f t="shared" si="16"/>
        <v>0</v>
      </c>
      <c r="M56" s="9">
        <f t="shared" si="17"/>
        <v>1.7511976443911084E-2</v>
      </c>
      <c r="N56" s="9">
        <f t="shared" si="18"/>
        <v>2.3042074268304056E-4</v>
      </c>
      <c r="O56" s="9">
        <f t="shared" si="19"/>
        <v>4.6314569279291194E-2</v>
      </c>
    </row>
    <row r="57" spans="1:45" s="215" customFormat="1" ht="20.100000000000001" customHeight="1">
      <c r="A57" s="9"/>
      <c r="B57" s="211">
        <v>47</v>
      </c>
      <c r="C57" s="212" t="s">
        <v>208</v>
      </c>
      <c r="D57" s="216">
        <v>9419.7567799999997</v>
      </c>
      <c r="E57" s="213">
        <v>96.924966519999998</v>
      </c>
      <c r="F57" s="213">
        <v>0</v>
      </c>
      <c r="G57" s="213">
        <v>3.9645569999999996E-3</v>
      </c>
      <c r="H57" s="213">
        <v>2.213371E-3</v>
      </c>
      <c r="I57" s="219">
        <v>3.0688555540000002</v>
      </c>
      <c r="J57" s="214">
        <v>1.56</v>
      </c>
      <c r="K57" s="9">
        <f t="shared" si="15"/>
        <v>0.24207943607482982</v>
      </c>
      <c r="L57" s="9">
        <f t="shared" si="16"/>
        <v>0</v>
      </c>
      <c r="M57" s="9">
        <f t="shared" si="17"/>
        <v>9.9018628254927658E-6</v>
      </c>
      <c r="N57" s="9">
        <f t="shared" si="18"/>
        <v>5.5281071816911071E-6</v>
      </c>
      <c r="O57" s="9">
        <f t="shared" si="19"/>
        <v>7.6647622236127796E-3</v>
      </c>
      <c r="P57" s="9"/>
      <c r="Q57" s="9"/>
      <c r="R57" s="9"/>
      <c r="S57" s="9"/>
      <c r="T57" s="9"/>
      <c r="U57" s="9"/>
      <c r="V57" s="9"/>
      <c r="W57" s="9"/>
      <c r="X57" s="9"/>
      <c r="Y57" s="9"/>
      <c r="Z57" s="9"/>
      <c r="AA57" s="9"/>
      <c r="AB57" s="9"/>
      <c r="AC57" s="9"/>
      <c r="AD57" s="9"/>
      <c r="AE57" s="9"/>
      <c r="AF57" s="9"/>
      <c r="AG57" s="9"/>
      <c r="AH57" s="9"/>
      <c r="AI57" s="9"/>
      <c r="AJ57" s="9"/>
      <c r="AK57" s="9"/>
      <c r="AL57" s="9"/>
      <c r="AM57" s="9"/>
    </row>
    <row r="58" spans="1:45" s="9" customFormat="1" ht="20.100000000000001" customHeight="1">
      <c r="B58" s="71">
        <v>48</v>
      </c>
      <c r="C58" s="72" t="s">
        <v>215</v>
      </c>
      <c r="D58" s="146">
        <v>44525.569626999997</v>
      </c>
      <c r="E58" s="147">
        <v>96.90714199</v>
      </c>
      <c r="F58" s="147">
        <v>0</v>
      </c>
      <c r="G58" s="147">
        <v>0.21121261099999999</v>
      </c>
      <c r="H58" s="147">
        <v>0</v>
      </c>
      <c r="I58" s="147">
        <v>2.881645394</v>
      </c>
      <c r="J58" s="148">
        <v>1.98</v>
      </c>
      <c r="K58" s="9">
        <f t="shared" si="15"/>
        <v>1.1440574132891455</v>
      </c>
      <c r="L58" s="9">
        <f t="shared" si="16"/>
        <v>0</v>
      </c>
      <c r="M58" s="9">
        <f t="shared" si="17"/>
        <v>2.4935143936000268E-3</v>
      </c>
      <c r="N58" s="9">
        <f t="shared" si="18"/>
        <v>0</v>
      </c>
      <c r="O58" s="9">
        <f t="shared" si="19"/>
        <v>3.4019863838481788E-2</v>
      </c>
    </row>
    <row r="59" spans="1:45" s="215" customFormat="1" ht="20.100000000000001" customHeight="1">
      <c r="A59" s="9"/>
      <c r="B59" s="211">
        <v>49</v>
      </c>
      <c r="C59" s="212" t="s">
        <v>323</v>
      </c>
      <c r="D59" s="216">
        <v>1163145.3861759999</v>
      </c>
      <c r="E59" s="213">
        <v>96.900142799999998</v>
      </c>
      <c r="F59" s="213">
        <v>0</v>
      </c>
      <c r="G59" s="213">
        <v>0</v>
      </c>
      <c r="H59" s="213">
        <v>8.7094359999999996E-2</v>
      </c>
      <c r="I59" s="219">
        <v>3.0127628390000001</v>
      </c>
      <c r="J59" s="214">
        <v>3.54</v>
      </c>
      <c r="K59" s="9">
        <f t="shared" si="15"/>
        <v>29.884154246074335</v>
      </c>
      <c r="L59" s="9">
        <f t="shared" si="16"/>
        <v>0</v>
      </c>
      <c r="M59" s="9">
        <f t="shared" si="17"/>
        <v>0</v>
      </c>
      <c r="N59" s="9">
        <f t="shared" si="18"/>
        <v>2.6860035630444153E-2</v>
      </c>
      <c r="O59" s="9">
        <f t="shared" si="19"/>
        <v>0.92914072968235939</v>
      </c>
      <c r="P59" s="9"/>
      <c r="Q59" s="9"/>
      <c r="R59" s="9"/>
      <c r="S59" s="9"/>
      <c r="T59" s="9"/>
      <c r="U59" s="9"/>
      <c r="V59" s="9"/>
      <c r="W59" s="9"/>
      <c r="X59" s="9"/>
      <c r="Y59" s="9"/>
      <c r="Z59" s="9"/>
      <c r="AA59" s="9"/>
      <c r="AB59" s="9"/>
      <c r="AC59" s="9"/>
      <c r="AD59" s="9"/>
      <c r="AE59" s="9"/>
      <c r="AF59" s="9"/>
      <c r="AG59" s="9"/>
      <c r="AH59" s="9"/>
      <c r="AI59" s="9"/>
      <c r="AJ59" s="9"/>
      <c r="AK59" s="9"/>
      <c r="AL59" s="9"/>
      <c r="AM59" s="9"/>
    </row>
    <row r="60" spans="1:45" s="9" customFormat="1" ht="20.100000000000001" customHeight="1">
      <c r="B60" s="71">
        <v>50</v>
      </c>
      <c r="C60" s="72" t="s">
        <v>285</v>
      </c>
      <c r="D60" s="146">
        <v>6256.0874999999996</v>
      </c>
      <c r="E60" s="147">
        <v>96.807321169999994</v>
      </c>
      <c r="F60" s="147">
        <v>0</v>
      </c>
      <c r="G60" s="147">
        <v>0.48932840399999999</v>
      </c>
      <c r="H60" s="147">
        <v>0.41966657800000001</v>
      </c>
      <c r="I60" s="147">
        <v>2.2836838510000002</v>
      </c>
      <c r="J60" s="148">
        <v>3.08</v>
      </c>
      <c r="K60" s="9">
        <f t="shared" si="15"/>
        <v>0.16058078138201137</v>
      </c>
      <c r="L60" s="9">
        <f t="shared" si="16"/>
        <v>0</v>
      </c>
      <c r="M60" s="9">
        <f t="shared" si="17"/>
        <v>8.1168176659641934E-4</v>
      </c>
      <c r="N60" s="9">
        <f t="shared" si="18"/>
        <v>6.9612903446437588E-4</v>
      </c>
      <c r="O60" s="9">
        <f t="shared" si="19"/>
        <v>3.7880992138919329E-3</v>
      </c>
    </row>
    <row r="61" spans="1:45" s="215" customFormat="1" ht="20.100000000000001" customHeight="1">
      <c r="A61" s="9"/>
      <c r="B61" s="211">
        <v>51</v>
      </c>
      <c r="C61" s="212" t="s">
        <v>229</v>
      </c>
      <c r="D61" s="216">
        <v>57959.867319999998</v>
      </c>
      <c r="E61" s="213">
        <v>96.742451680000002</v>
      </c>
      <c r="F61" s="213">
        <v>0</v>
      </c>
      <c r="G61" s="213">
        <v>6.6924199999999999E-5</v>
      </c>
      <c r="H61" s="213">
        <v>4.7939463000000002E-2</v>
      </c>
      <c r="I61" s="213">
        <v>3.209541932</v>
      </c>
      <c r="J61" s="214">
        <v>1.69</v>
      </c>
      <c r="K61" s="9">
        <f t="shared" si="15"/>
        <v>1.4867125989459142</v>
      </c>
      <c r="L61" s="9">
        <f t="shared" si="16"/>
        <v>0</v>
      </c>
      <c r="M61" s="9">
        <f t="shared" si="17"/>
        <v>1.0284735355217964E-6</v>
      </c>
      <c r="N61" s="9">
        <f t="shared" si="18"/>
        <v>7.3672108150155471E-4</v>
      </c>
      <c r="O61" s="9">
        <f t="shared" si="19"/>
        <v>4.9323397787489384E-2</v>
      </c>
      <c r="P61" s="9"/>
      <c r="Q61" s="9"/>
      <c r="R61" s="9"/>
      <c r="S61" s="9"/>
      <c r="T61" s="9"/>
      <c r="U61" s="9"/>
      <c r="V61" s="9"/>
      <c r="W61" s="9"/>
      <c r="X61" s="9"/>
      <c r="Y61" s="9"/>
      <c r="Z61" s="9"/>
      <c r="AA61" s="9"/>
      <c r="AB61" s="9"/>
      <c r="AC61" s="9"/>
      <c r="AD61" s="9"/>
      <c r="AE61" s="9"/>
      <c r="AF61" s="9"/>
      <c r="AG61" s="9"/>
      <c r="AH61" s="9"/>
      <c r="AI61" s="9"/>
      <c r="AJ61" s="9"/>
      <c r="AK61" s="9"/>
      <c r="AL61" s="9"/>
      <c r="AM61" s="9"/>
    </row>
    <row r="62" spans="1:45" s="9" customFormat="1" ht="20.100000000000001" customHeight="1">
      <c r="B62" s="71">
        <v>52</v>
      </c>
      <c r="C62" s="72" t="s">
        <v>326</v>
      </c>
      <c r="D62" s="146">
        <v>78917.576663</v>
      </c>
      <c r="E62" s="147">
        <v>96.72</v>
      </c>
      <c r="F62" s="147">
        <v>0</v>
      </c>
      <c r="G62" s="147">
        <v>0.59</v>
      </c>
      <c r="H62" s="147">
        <v>0</v>
      </c>
      <c r="I62" s="147">
        <v>2.6900000000000013</v>
      </c>
      <c r="J62" s="148">
        <v>3.1</v>
      </c>
      <c r="K62" s="9">
        <f t="shared" si="15"/>
        <v>2.0238232396876388</v>
      </c>
      <c r="L62" s="9">
        <f t="shared" si="16"/>
        <v>0</v>
      </c>
      <c r="M62" s="9">
        <f t="shared" si="17"/>
        <v>1.2345489158557764E-2</v>
      </c>
      <c r="N62" s="9">
        <f t="shared" si="18"/>
        <v>0</v>
      </c>
      <c r="O62" s="9">
        <f t="shared" si="19"/>
        <v>5.6287060739865093E-2</v>
      </c>
    </row>
    <row r="63" spans="1:45" s="220" customFormat="1" ht="20.100000000000001" customHeight="1">
      <c r="A63" s="9"/>
      <c r="B63" s="211">
        <v>53</v>
      </c>
      <c r="C63" s="212" t="s">
        <v>339</v>
      </c>
      <c r="D63" s="216">
        <v>15236.050080000001</v>
      </c>
      <c r="E63" s="213">
        <v>96.125244300000006</v>
      </c>
      <c r="F63" s="213">
        <v>6.2005199999999996E-9</v>
      </c>
      <c r="G63" s="213">
        <v>0.49112738500000003</v>
      </c>
      <c r="H63" s="213">
        <v>7.1841350000000003E-3</v>
      </c>
      <c r="I63" s="213">
        <v>3.3764441779999999</v>
      </c>
      <c r="J63" s="214">
        <v>3.43</v>
      </c>
      <c r="K63" s="9">
        <f t="shared" si="15"/>
        <v>0.3883223596610304</v>
      </c>
      <c r="L63" s="9">
        <f t="shared" si="16"/>
        <v>2.5048576729863374E-11</v>
      </c>
      <c r="M63" s="9">
        <f t="shared" si="17"/>
        <v>1.9840339176891053E-3</v>
      </c>
      <c r="N63" s="9">
        <f t="shared" si="18"/>
        <v>2.9022139560100934E-5</v>
      </c>
      <c r="O63" s="9">
        <f t="shared" si="19"/>
        <v>1.3640004558768211E-2</v>
      </c>
      <c r="P63" s="9"/>
      <c r="Q63" s="9"/>
      <c r="R63" s="9"/>
      <c r="S63" s="9"/>
      <c r="T63" s="9"/>
      <c r="U63" s="9"/>
      <c r="V63" s="9"/>
      <c r="W63" s="9"/>
      <c r="X63" s="9"/>
      <c r="Y63" s="9"/>
      <c r="Z63" s="9"/>
      <c r="AA63" s="9"/>
      <c r="AB63" s="9"/>
      <c r="AC63" s="9"/>
      <c r="AD63" s="9"/>
      <c r="AE63" s="9"/>
      <c r="AF63" s="9"/>
      <c r="AG63" s="9"/>
      <c r="AH63" s="9"/>
      <c r="AI63" s="9"/>
      <c r="AJ63" s="9"/>
      <c r="AK63" s="9"/>
      <c r="AL63" s="9"/>
      <c r="AM63" s="9"/>
      <c r="AN63" s="215"/>
      <c r="AO63" s="215"/>
      <c r="AP63" s="215"/>
      <c r="AQ63" s="215"/>
      <c r="AR63" s="215"/>
      <c r="AS63" s="215"/>
    </row>
    <row r="64" spans="1:45" s="9" customFormat="1" ht="20.100000000000001" customHeight="1">
      <c r="B64" s="71">
        <v>54</v>
      </c>
      <c r="C64" s="72" t="s">
        <v>333</v>
      </c>
      <c r="D64" s="146">
        <v>18121.957804000001</v>
      </c>
      <c r="E64" s="147">
        <v>96.11</v>
      </c>
      <c r="F64" s="147">
        <v>0</v>
      </c>
      <c r="G64" s="147">
        <v>0.42</v>
      </c>
      <c r="H64" s="147">
        <v>0.16</v>
      </c>
      <c r="I64" s="149">
        <v>3.3100000000000005</v>
      </c>
      <c r="J64" s="148">
        <v>2.39</v>
      </c>
      <c r="K64" s="9">
        <f t="shared" si="15"/>
        <v>0.46180245999310338</v>
      </c>
      <c r="L64" s="9">
        <f t="shared" si="16"/>
        <v>0</v>
      </c>
      <c r="M64" s="9">
        <f t="shared" si="17"/>
        <v>2.0180733867142171E-3</v>
      </c>
      <c r="N64" s="9">
        <f t="shared" si="18"/>
        <v>7.6878986160541611E-4</v>
      </c>
      <c r="O64" s="9">
        <f t="shared" si="19"/>
        <v>1.5904340261962049E-2</v>
      </c>
    </row>
    <row r="65" spans="1:39" s="215" customFormat="1" ht="20.100000000000001" customHeight="1">
      <c r="A65" s="9"/>
      <c r="B65" s="211">
        <v>55</v>
      </c>
      <c r="C65" s="212" t="s">
        <v>210</v>
      </c>
      <c r="D65" s="216">
        <v>65966.456969999999</v>
      </c>
      <c r="E65" s="213">
        <v>96.066347258634138</v>
      </c>
      <c r="F65" s="213">
        <v>0</v>
      </c>
      <c r="G65" s="213">
        <v>2.3304472861489933</v>
      </c>
      <c r="H65" s="213">
        <v>1.2136260174053057E-3</v>
      </c>
      <c r="I65" s="219">
        <v>1.6019918291994568</v>
      </c>
      <c r="J65" s="214">
        <v>1.51</v>
      </c>
      <c r="K65" s="9">
        <f t="shared" si="15"/>
        <v>1.6802619264100624</v>
      </c>
      <c r="L65" s="9">
        <f t="shared" si="16"/>
        <v>0</v>
      </c>
      <c r="M65" s="9">
        <f t="shared" si="17"/>
        <v>4.0761015258336197E-2</v>
      </c>
      <c r="N65" s="9">
        <f t="shared" si="18"/>
        <v>2.1227096149047483E-5</v>
      </c>
      <c r="O65" s="9">
        <f t="shared" si="19"/>
        <v>2.8019862874321285E-2</v>
      </c>
      <c r="P65" s="9"/>
      <c r="Q65" s="9"/>
      <c r="R65" s="9"/>
      <c r="S65" s="9"/>
      <c r="T65" s="9"/>
      <c r="U65" s="9"/>
      <c r="V65" s="9"/>
      <c r="W65" s="9"/>
      <c r="X65" s="9"/>
      <c r="Y65" s="9"/>
      <c r="Z65" s="9"/>
      <c r="AA65" s="9"/>
      <c r="AB65" s="9"/>
      <c r="AC65" s="9"/>
      <c r="AD65" s="9"/>
      <c r="AE65" s="9"/>
      <c r="AF65" s="9"/>
      <c r="AG65" s="9"/>
      <c r="AH65" s="9"/>
      <c r="AI65" s="9"/>
      <c r="AJ65" s="9"/>
      <c r="AK65" s="9"/>
      <c r="AL65" s="9"/>
      <c r="AM65" s="9"/>
    </row>
    <row r="66" spans="1:39" s="9" customFormat="1" ht="20.100000000000001" customHeight="1">
      <c r="B66" s="71">
        <v>56</v>
      </c>
      <c r="C66" s="72" t="s">
        <v>214</v>
      </c>
      <c r="D66" s="146">
        <v>80065.606547999996</v>
      </c>
      <c r="E66" s="147">
        <v>95.751458875429421</v>
      </c>
      <c r="F66" s="147">
        <v>0</v>
      </c>
      <c r="G66" s="147">
        <v>3.0257803562770871</v>
      </c>
      <c r="H66" s="147">
        <v>0.59438922516919535</v>
      </c>
      <c r="I66" s="147">
        <v>0.62837154312430232</v>
      </c>
      <c r="J66" s="148">
        <v>0.65</v>
      </c>
      <c r="K66" s="9">
        <f t="shared" si="15"/>
        <v>2.0327030913285298</v>
      </c>
      <c r="L66" s="9">
        <f t="shared" si="16"/>
        <v>0</v>
      </c>
      <c r="M66" s="9">
        <f t="shared" si="17"/>
        <v>6.4234144900990595E-2</v>
      </c>
      <c r="N66" s="9">
        <f t="shared" si="18"/>
        <v>1.2618260125160671E-2</v>
      </c>
      <c r="O66" s="9">
        <f t="shared" si="19"/>
        <v>1.3339669110142524E-2</v>
      </c>
    </row>
    <row r="67" spans="1:39" s="215" customFormat="1" ht="20.100000000000001" customHeight="1">
      <c r="A67" s="9"/>
      <c r="B67" s="211">
        <v>57</v>
      </c>
      <c r="C67" s="212" t="s">
        <v>384</v>
      </c>
      <c r="D67" s="216">
        <v>28786.271069999999</v>
      </c>
      <c r="E67" s="213">
        <v>95.59</v>
      </c>
      <c r="F67" s="213">
        <v>0</v>
      </c>
      <c r="G67" s="213">
        <v>0.03</v>
      </c>
      <c r="H67" s="213">
        <v>0</v>
      </c>
      <c r="I67" s="213">
        <v>4.3799999999999963</v>
      </c>
      <c r="J67" s="214">
        <v>11.08</v>
      </c>
      <c r="K67" s="9">
        <f t="shared" si="15"/>
        <v>0.7295926030046157</v>
      </c>
      <c r="L67" s="9">
        <f t="shared" si="16"/>
        <v>0</v>
      </c>
      <c r="M67" s="9">
        <f t="shared" si="17"/>
        <v>2.289756050856624E-4</v>
      </c>
      <c r="N67" s="9">
        <f t="shared" si="18"/>
        <v>0</v>
      </c>
      <c r="O67" s="9">
        <f t="shared" si="19"/>
        <v>3.3430438342506683E-2</v>
      </c>
      <c r="P67" s="9"/>
      <c r="Q67" s="9"/>
      <c r="R67" s="9"/>
      <c r="S67" s="9"/>
      <c r="T67" s="9"/>
      <c r="U67" s="9"/>
      <c r="V67" s="9"/>
      <c r="W67" s="9"/>
      <c r="X67" s="9"/>
      <c r="Y67" s="9"/>
      <c r="Z67" s="9"/>
      <c r="AA67" s="9"/>
      <c r="AB67" s="9"/>
      <c r="AC67" s="9"/>
      <c r="AD67" s="9"/>
      <c r="AE67" s="9"/>
      <c r="AF67" s="9"/>
      <c r="AG67" s="9"/>
      <c r="AH67" s="9"/>
      <c r="AI67" s="9"/>
      <c r="AJ67" s="9"/>
      <c r="AK67" s="9"/>
      <c r="AL67" s="9"/>
      <c r="AM67" s="9"/>
    </row>
    <row r="68" spans="1:39" s="9" customFormat="1" ht="20.100000000000001" customHeight="1">
      <c r="B68" s="71">
        <v>58</v>
      </c>
      <c r="C68" s="72" t="s">
        <v>217</v>
      </c>
      <c r="D68" s="146">
        <v>104989.595235</v>
      </c>
      <c r="E68" s="147">
        <v>95.10972890293678</v>
      </c>
      <c r="F68" s="147">
        <v>0</v>
      </c>
      <c r="G68" s="147">
        <v>1.607936574946462</v>
      </c>
      <c r="H68" s="147">
        <v>0</v>
      </c>
      <c r="I68" s="149">
        <v>3.2823345221167566</v>
      </c>
      <c r="J68" s="148">
        <v>3.62</v>
      </c>
      <c r="K68" s="9">
        <f t="shared" si="15"/>
        <v>2.6476084294977169</v>
      </c>
      <c r="L68" s="9">
        <f t="shared" si="16"/>
        <v>0</v>
      </c>
      <c r="M68" s="9">
        <f t="shared" si="17"/>
        <v>4.4760788186774952E-2</v>
      </c>
      <c r="N68" s="9">
        <f t="shared" si="18"/>
        <v>0</v>
      </c>
      <c r="O68" s="9">
        <f t="shared" si="19"/>
        <v>9.1371688779141785E-2</v>
      </c>
    </row>
    <row r="69" spans="1:39" s="215" customFormat="1" ht="20.100000000000001" customHeight="1">
      <c r="A69" s="9"/>
      <c r="B69" s="211">
        <v>59</v>
      </c>
      <c r="C69" s="212" t="s">
        <v>342</v>
      </c>
      <c r="D69" s="216">
        <v>24858.935981999999</v>
      </c>
      <c r="E69" s="213">
        <v>95.07</v>
      </c>
      <c r="F69" s="213">
        <v>0</v>
      </c>
      <c r="G69" s="213">
        <v>0</v>
      </c>
      <c r="H69" s="213">
        <v>0.98</v>
      </c>
      <c r="I69" s="219">
        <v>3.9500000000000068</v>
      </c>
      <c r="J69" s="214">
        <v>3.95</v>
      </c>
      <c r="K69" s="9">
        <f t="shared" si="15"/>
        <v>0.62662624399754296</v>
      </c>
      <c r="L69" s="9">
        <f t="shared" si="16"/>
        <v>0</v>
      </c>
      <c r="M69" s="9">
        <f t="shared" si="17"/>
        <v>0</v>
      </c>
      <c r="N69" s="9">
        <f t="shared" si="18"/>
        <v>6.459384865021481E-3</v>
      </c>
      <c r="O69" s="9">
        <f t="shared" si="19"/>
        <v>2.6035275731464181E-2</v>
      </c>
      <c r="P69" s="9"/>
      <c r="Q69" s="9"/>
      <c r="R69" s="9"/>
      <c r="S69" s="9"/>
      <c r="T69" s="9"/>
      <c r="U69" s="9"/>
      <c r="V69" s="9"/>
      <c r="W69" s="9"/>
      <c r="X69" s="9"/>
      <c r="Y69" s="9"/>
      <c r="Z69" s="9"/>
      <c r="AA69" s="9"/>
      <c r="AB69" s="9"/>
      <c r="AC69" s="9"/>
      <c r="AD69" s="9"/>
      <c r="AE69" s="9"/>
      <c r="AF69" s="9"/>
      <c r="AG69" s="9"/>
      <c r="AH69" s="9"/>
      <c r="AI69" s="9"/>
      <c r="AJ69" s="9"/>
      <c r="AK69" s="9"/>
      <c r="AL69" s="9"/>
      <c r="AM69" s="9"/>
    </row>
    <row r="70" spans="1:39" s="9" customFormat="1" ht="20.100000000000001" customHeight="1">
      <c r="B70" s="71">
        <v>60</v>
      </c>
      <c r="C70" s="72" t="s">
        <v>332</v>
      </c>
      <c r="D70" s="146">
        <v>33782.100741000002</v>
      </c>
      <c r="E70" s="147">
        <v>94.523592109999996</v>
      </c>
      <c r="F70" s="147">
        <v>0</v>
      </c>
      <c r="G70" s="147">
        <v>0.86844541500000005</v>
      </c>
      <c r="H70" s="147">
        <v>0</v>
      </c>
      <c r="I70" s="147">
        <v>4.6079624719999996</v>
      </c>
      <c r="J70" s="148">
        <v>3.82</v>
      </c>
      <c r="K70" s="9">
        <f t="shared" si="15"/>
        <v>0.84666073661772723</v>
      </c>
      <c r="L70" s="9">
        <f t="shared" si="16"/>
        <v>0</v>
      </c>
      <c r="M70" s="9">
        <f t="shared" si="17"/>
        <v>7.7787843051978136E-3</v>
      </c>
      <c r="N70" s="9">
        <f t="shared" si="18"/>
        <v>0</v>
      </c>
      <c r="O70" s="9">
        <f t="shared" si="19"/>
        <v>4.1274149804952469E-2</v>
      </c>
    </row>
    <row r="71" spans="1:39" s="215" customFormat="1" ht="20.100000000000001" customHeight="1">
      <c r="A71" s="9"/>
      <c r="B71" s="211">
        <v>61</v>
      </c>
      <c r="C71" s="212" t="s">
        <v>183</v>
      </c>
      <c r="D71" s="216">
        <v>14100.603792</v>
      </c>
      <c r="E71" s="213">
        <v>94.26</v>
      </c>
      <c r="F71" s="213">
        <v>0</v>
      </c>
      <c r="G71" s="213">
        <v>0.09</v>
      </c>
      <c r="H71" s="213">
        <v>0.14000000000000001</v>
      </c>
      <c r="I71" s="219">
        <v>5.5099999999999953</v>
      </c>
      <c r="J71" s="214">
        <v>7.38</v>
      </c>
      <c r="K71" s="9">
        <f t="shared" si="15"/>
        <v>0.35240957121155692</v>
      </c>
      <c r="L71" s="9">
        <f t="shared" si="16"/>
        <v>0</v>
      </c>
      <c r="M71" s="9">
        <f t="shared" si="17"/>
        <v>3.3648272235349162E-4</v>
      </c>
      <c r="N71" s="9">
        <f t="shared" si="18"/>
        <v>5.2341756810543138E-4</v>
      </c>
      <c r="O71" s="9">
        <f t="shared" si="19"/>
        <v>2.0600220001863748E-2</v>
      </c>
      <c r="P71" s="9"/>
      <c r="Q71" s="9"/>
      <c r="R71" s="9"/>
      <c r="S71" s="9"/>
      <c r="T71" s="9"/>
      <c r="U71" s="9"/>
      <c r="V71" s="9"/>
      <c r="W71" s="9"/>
      <c r="X71" s="9"/>
      <c r="Y71" s="9"/>
      <c r="Z71" s="9"/>
      <c r="AA71" s="9"/>
      <c r="AB71" s="9"/>
      <c r="AC71" s="9"/>
      <c r="AD71" s="9"/>
      <c r="AE71" s="9"/>
      <c r="AF71" s="9"/>
      <c r="AG71" s="9"/>
      <c r="AH71" s="9"/>
      <c r="AI71" s="9"/>
      <c r="AJ71" s="9"/>
      <c r="AK71" s="9"/>
      <c r="AL71" s="9"/>
      <c r="AM71" s="9"/>
    </row>
    <row r="72" spans="1:39" s="9" customFormat="1" ht="20.100000000000001" customHeight="1">
      <c r="B72" s="71">
        <v>62</v>
      </c>
      <c r="C72" s="72" t="s">
        <v>358</v>
      </c>
      <c r="D72" s="146">
        <v>5248.3273859999999</v>
      </c>
      <c r="E72" s="147">
        <v>93.97</v>
      </c>
      <c r="F72" s="147">
        <v>0</v>
      </c>
      <c r="G72" s="147">
        <v>4.6100000000000003</v>
      </c>
      <c r="H72" s="147">
        <v>0</v>
      </c>
      <c r="I72" s="147">
        <v>1.42</v>
      </c>
      <c r="J72" s="148">
        <v>0</v>
      </c>
      <c r="K72" s="9">
        <f t="shared" si="15"/>
        <v>0.13076535432874017</v>
      </c>
      <c r="L72" s="9">
        <f t="shared" si="16"/>
        <v>0</v>
      </c>
      <c r="M72" s="9">
        <f t="shared" si="17"/>
        <v>6.415114222150603E-3</v>
      </c>
      <c r="N72" s="9">
        <f t="shared" si="18"/>
        <v>0</v>
      </c>
      <c r="O72" s="9">
        <f t="shared" si="19"/>
        <v>1.9760221682112488E-3</v>
      </c>
    </row>
    <row r="73" spans="1:39" s="215" customFormat="1" ht="20.100000000000001" customHeight="1">
      <c r="A73" s="9"/>
      <c r="B73" s="211">
        <v>63</v>
      </c>
      <c r="C73" s="212" t="s">
        <v>386</v>
      </c>
      <c r="D73" s="216">
        <v>136859.546592</v>
      </c>
      <c r="E73" s="213">
        <v>93.87</v>
      </c>
      <c r="F73" s="213">
        <v>0</v>
      </c>
      <c r="G73" s="213">
        <v>2.4300000000000002</v>
      </c>
      <c r="H73" s="213">
        <v>0.01</v>
      </c>
      <c r="I73" s="219">
        <v>3.6899999999999955</v>
      </c>
      <c r="J73" s="214">
        <v>2.33</v>
      </c>
      <c r="K73" s="9">
        <f t="shared" si="15"/>
        <v>3.4063123152029018</v>
      </c>
      <c r="L73" s="9">
        <f t="shared" si="16"/>
        <v>0</v>
      </c>
      <c r="M73" s="9">
        <f t="shared" si="17"/>
        <v>8.8178746414648471E-2</v>
      </c>
      <c r="N73" s="9">
        <f t="shared" si="18"/>
        <v>3.6287549964875908E-4</v>
      </c>
      <c r="O73" s="9">
        <f t="shared" si="19"/>
        <v>0.13390105937039193</v>
      </c>
      <c r="P73" s="9"/>
      <c r="Q73" s="9"/>
      <c r="R73" s="9"/>
      <c r="S73" s="9"/>
      <c r="T73" s="9"/>
      <c r="U73" s="9"/>
      <c r="V73" s="9"/>
      <c r="W73" s="9"/>
      <c r="X73" s="9"/>
      <c r="Y73" s="9"/>
      <c r="Z73" s="9"/>
      <c r="AA73" s="9"/>
      <c r="AB73" s="9"/>
      <c r="AC73" s="9"/>
      <c r="AD73" s="9"/>
      <c r="AE73" s="9"/>
      <c r="AF73" s="9"/>
      <c r="AG73" s="9"/>
      <c r="AH73" s="9"/>
      <c r="AI73" s="9"/>
      <c r="AJ73" s="9"/>
      <c r="AK73" s="9"/>
      <c r="AL73" s="9"/>
      <c r="AM73" s="9"/>
    </row>
    <row r="74" spans="1:39" s="9" customFormat="1" ht="20.100000000000001" customHeight="1">
      <c r="B74" s="71">
        <v>64</v>
      </c>
      <c r="C74" s="72" t="s">
        <v>343</v>
      </c>
      <c r="D74" s="146">
        <v>9830.0314080000007</v>
      </c>
      <c r="E74" s="147">
        <v>93.589111090000003</v>
      </c>
      <c r="F74" s="147">
        <v>8.0814299999999995E-9</v>
      </c>
      <c r="G74" s="147">
        <v>0.53517022000000003</v>
      </c>
      <c r="H74" s="147">
        <v>2.7784697000000001E-2</v>
      </c>
      <c r="I74" s="147">
        <v>5.8479339870000002</v>
      </c>
      <c r="J74" s="148">
        <v>11.74</v>
      </c>
      <c r="K74" s="9">
        <f t="shared" si="15"/>
        <v>0.24392863064707196</v>
      </c>
      <c r="L74" s="9">
        <f t="shared" si="16"/>
        <v>2.1063263990983657E-11</v>
      </c>
      <c r="M74" s="9">
        <f t="shared" si="17"/>
        <v>1.3948560618569738E-3</v>
      </c>
      <c r="N74" s="9">
        <f t="shared" si="18"/>
        <v>7.2417432041172377E-5</v>
      </c>
      <c r="O74" s="9">
        <f t="shared" si="19"/>
        <v>1.5241928392626876E-2</v>
      </c>
    </row>
    <row r="75" spans="1:39" s="215" customFormat="1" ht="20.100000000000001" customHeight="1">
      <c r="A75" s="9"/>
      <c r="B75" s="211">
        <v>65</v>
      </c>
      <c r="C75" s="212" t="s">
        <v>340</v>
      </c>
      <c r="D75" s="216">
        <v>10559.757251000001</v>
      </c>
      <c r="E75" s="213">
        <v>93.58</v>
      </c>
      <c r="F75" s="213">
        <v>0</v>
      </c>
      <c r="G75" s="213">
        <v>0.87</v>
      </c>
      <c r="H75" s="213">
        <v>0.15</v>
      </c>
      <c r="I75" s="213">
        <v>5.4000000000000012</v>
      </c>
      <c r="J75" s="214">
        <v>5.2</v>
      </c>
      <c r="K75" s="9">
        <f t="shared" si="15"/>
        <v>0.26201100050451553</v>
      </c>
      <c r="L75" s="9">
        <f t="shared" si="16"/>
        <v>0</v>
      </c>
      <c r="M75" s="9">
        <f t="shared" si="17"/>
        <v>2.4358791455324699E-3</v>
      </c>
      <c r="N75" s="9">
        <f t="shared" si="18"/>
        <v>4.199791630228396E-4</v>
      </c>
      <c r="O75" s="9">
        <f t="shared" si="19"/>
        <v>1.5119249868822229E-2</v>
      </c>
      <c r="P75" s="9"/>
      <c r="Q75" s="9"/>
      <c r="R75" s="9"/>
      <c r="S75" s="9"/>
      <c r="T75" s="9"/>
      <c r="U75" s="9"/>
      <c r="V75" s="9"/>
      <c r="W75" s="9"/>
      <c r="X75" s="9"/>
      <c r="Y75" s="9"/>
      <c r="Z75" s="9"/>
      <c r="AA75" s="9"/>
      <c r="AB75" s="9"/>
      <c r="AC75" s="9"/>
      <c r="AD75" s="9"/>
      <c r="AE75" s="9"/>
      <c r="AF75" s="9"/>
      <c r="AG75" s="9"/>
      <c r="AH75" s="9"/>
      <c r="AI75" s="9"/>
      <c r="AJ75" s="9"/>
      <c r="AK75" s="9"/>
      <c r="AL75" s="9"/>
      <c r="AM75" s="9"/>
    </row>
    <row r="76" spans="1:39" s="9" customFormat="1" ht="20.100000000000001" customHeight="1">
      <c r="B76" s="71">
        <v>66</v>
      </c>
      <c r="C76" s="72" t="s">
        <v>385</v>
      </c>
      <c r="D76" s="146">
        <v>40188.163152000001</v>
      </c>
      <c r="E76" s="147">
        <v>93.4</v>
      </c>
      <c r="F76" s="147">
        <v>0</v>
      </c>
      <c r="G76" s="147">
        <v>0</v>
      </c>
      <c r="H76" s="147">
        <v>0.85</v>
      </c>
      <c r="I76" s="147">
        <v>5.76</v>
      </c>
      <c r="J76" s="148">
        <v>5.48</v>
      </c>
      <c r="K76" s="9">
        <f t="shared" si="15"/>
        <v>0.9952394507506489</v>
      </c>
      <c r="L76" s="9">
        <f t="shared" si="16"/>
        <v>0</v>
      </c>
      <c r="M76" s="9">
        <f t="shared" si="17"/>
        <v>0</v>
      </c>
      <c r="N76" s="9">
        <f t="shared" si="18"/>
        <v>9.0573183419491599E-3</v>
      </c>
      <c r="O76" s="9">
        <f t="shared" si="19"/>
        <v>6.1376651352502538E-2</v>
      </c>
    </row>
    <row r="77" spans="1:39" s="215" customFormat="1" ht="20.100000000000001" customHeight="1">
      <c r="A77" s="9"/>
      <c r="B77" s="211">
        <v>67</v>
      </c>
      <c r="C77" s="212" t="s">
        <v>338</v>
      </c>
      <c r="D77" s="216">
        <v>30301.457051000001</v>
      </c>
      <c r="E77" s="213">
        <v>93.35</v>
      </c>
      <c r="F77" s="213">
        <v>0</v>
      </c>
      <c r="G77" s="213">
        <v>0</v>
      </c>
      <c r="H77" s="213">
        <v>0.49</v>
      </c>
      <c r="I77" s="213">
        <v>6.1600000000000055</v>
      </c>
      <c r="J77" s="214">
        <v>6.46</v>
      </c>
      <c r="K77" s="9">
        <f t="shared" si="15"/>
        <v>0.74999848199339858</v>
      </c>
      <c r="L77" s="9">
        <f t="shared" si="16"/>
        <v>0</v>
      </c>
      <c r="M77" s="9">
        <f t="shared" si="17"/>
        <v>0</v>
      </c>
      <c r="N77" s="9">
        <f t="shared" si="18"/>
        <v>3.9367890324238384E-3</v>
      </c>
      <c r="O77" s="9">
        <f t="shared" si="19"/>
        <v>4.9491062121899736E-2</v>
      </c>
      <c r="P77" s="9"/>
      <c r="Q77" s="9"/>
      <c r="R77" s="9"/>
      <c r="S77" s="9"/>
      <c r="T77" s="9"/>
      <c r="U77" s="9"/>
      <c r="V77" s="9"/>
      <c r="W77" s="9"/>
      <c r="X77" s="9"/>
      <c r="Y77" s="9"/>
      <c r="Z77" s="9"/>
      <c r="AA77" s="9"/>
      <c r="AB77" s="9"/>
      <c r="AC77" s="9"/>
      <c r="AD77" s="9"/>
      <c r="AE77" s="9"/>
      <c r="AF77" s="9"/>
      <c r="AG77" s="9"/>
      <c r="AH77" s="9"/>
      <c r="AI77" s="9"/>
      <c r="AJ77" s="9"/>
      <c r="AK77" s="9"/>
      <c r="AL77" s="9"/>
      <c r="AM77" s="9"/>
    </row>
    <row r="78" spans="1:39" s="9" customFormat="1" ht="20.100000000000001" customHeight="1">
      <c r="B78" s="71">
        <v>68</v>
      </c>
      <c r="C78" s="72" t="s">
        <v>325</v>
      </c>
      <c r="D78" s="146">
        <v>12480.616744999999</v>
      </c>
      <c r="E78" s="147">
        <v>93.24</v>
      </c>
      <c r="F78" s="147">
        <v>0</v>
      </c>
      <c r="G78" s="147">
        <v>0.22</v>
      </c>
      <c r="H78" s="147">
        <v>0</v>
      </c>
      <c r="I78" s="149">
        <v>6.54</v>
      </c>
      <c r="J78" s="148">
        <v>4.6399999999999997</v>
      </c>
      <c r="K78" s="9">
        <f t="shared" si="15"/>
        <v>0.3085466687490957</v>
      </c>
      <c r="L78" s="9">
        <f t="shared" si="16"/>
        <v>0</v>
      </c>
      <c r="M78" s="9">
        <f t="shared" si="17"/>
        <v>7.2801659293008432E-4</v>
      </c>
      <c r="N78" s="9">
        <f t="shared" si="18"/>
        <v>0</v>
      </c>
      <c r="O78" s="9">
        <f t="shared" si="19"/>
        <v>2.1641947808012506E-2</v>
      </c>
    </row>
    <row r="79" spans="1:39" s="215" customFormat="1" ht="20.100000000000001" customHeight="1">
      <c r="A79" s="9"/>
      <c r="B79" s="211">
        <v>69</v>
      </c>
      <c r="C79" s="212" t="s">
        <v>176</v>
      </c>
      <c r="D79" s="216">
        <v>16233.396000000001</v>
      </c>
      <c r="E79" s="213">
        <v>93.108397659999994</v>
      </c>
      <c r="F79" s="213">
        <v>0</v>
      </c>
      <c r="G79" s="213">
        <v>1.60412797</v>
      </c>
      <c r="H79" s="213">
        <v>0.848725642</v>
      </c>
      <c r="I79" s="213">
        <v>4.4387487309999996</v>
      </c>
      <c r="J79" s="214">
        <v>10.32</v>
      </c>
      <c r="K79" s="9">
        <f t="shared" si="15"/>
        <v>0.40075669443183842</v>
      </c>
      <c r="L79" s="9">
        <f t="shared" si="16"/>
        <v>0</v>
      </c>
      <c r="M79" s="9">
        <f t="shared" si="17"/>
        <v>6.9044794976536733E-3</v>
      </c>
      <c r="N79" s="9">
        <f t="shared" si="18"/>
        <v>3.6530806169547386E-3</v>
      </c>
      <c r="O79" s="9">
        <f t="shared" si="19"/>
        <v>1.9105239844690047E-2</v>
      </c>
      <c r="P79" s="9"/>
      <c r="Q79" s="9"/>
      <c r="R79" s="9"/>
      <c r="S79" s="9"/>
      <c r="T79" s="9"/>
      <c r="U79" s="9"/>
      <c r="V79" s="9"/>
      <c r="W79" s="9"/>
      <c r="X79" s="9"/>
      <c r="Y79" s="9"/>
      <c r="Z79" s="9"/>
      <c r="AA79" s="9"/>
      <c r="AB79" s="9"/>
      <c r="AC79" s="9"/>
      <c r="AD79" s="9"/>
      <c r="AE79" s="9"/>
      <c r="AF79" s="9"/>
      <c r="AG79" s="9"/>
      <c r="AH79" s="9"/>
      <c r="AI79" s="9"/>
      <c r="AJ79" s="9"/>
      <c r="AK79" s="9"/>
      <c r="AL79" s="9"/>
      <c r="AM79" s="9"/>
    </row>
    <row r="80" spans="1:39" s="9" customFormat="1" ht="20.100000000000001" customHeight="1">
      <c r="B80" s="71">
        <v>70</v>
      </c>
      <c r="C80" s="72" t="s">
        <v>336</v>
      </c>
      <c r="D80" s="146">
        <v>11641.00395</v>
      </c>
      <c r="E80" s="147">
        <v>92.38039053</v>
      </c>
      <c r="F80" s="147">
        <v>0</v>
      </c>
      <c r="G80" s="147">
        <v>6.1720660000000004E-3</v>
      </c>
      <c r="H80" s="147">
        <v>0</v>
      </c>
      <c r="I80" s="149">
        <v>7.6134373999999996</v>
      </c>
      <c r="J80" s="148">
        <v>8.18</v>
      </c>
      <c r="K80" s="9">
        <f t="shared" si="15"/>
        <v>0.28513647767670885</v>
      </c>
      <c r="L80" s="9">
        <f t="shared" si="16"/>
        <v>0</v>
      </c>
      <c r="M80" s="9">
        <f t="shared" si="17"/>
        <v>1.905037583335029E-5</v>
      </c>
      <c r="N80" s="9">
        <f t="shared" si="18"/>
        <v>0</v>
      </c>
      <c r="O80" s="9">
        <f t="shared" si="19"/>
        <v>2.3499237346730453E-2</v>
      </c>
    </row>
    <row r="81" spans="1:39" s="215" customFormat="1" ht="20.100000000000001" customHeight="1">
      <c r="A81" s="9"/>
      <c r="B81" s="211">
        <v>71</v>
      </c>
      <c r="C81" s="212" t="s">
        <v>353</v>
      </c>
      <c r="D81" s="216">
        <v>135449.428652</v>
      </c>
      <c r="E81" s="213">
        <v>92.32</v>
      </c>
      <c r="F81" s="213">
        <v>0</v>
      </c>
      <c r="G81" s="213">
        <v>6.28</v>
      </c>
      <c r="H81" s="213">
        <v>0</v>
      </c>
      <c r="I81" s="219">
        <v>1.4</v>
      </c>
      <c r="J81" s="214">
        <v>1.1000000000000001</v>
      </c>
      <c r="K81" s="9">
        <f t="shared" si="15"/>
        <v>3.3155495538566071</v>
      </c>
      <c r="L81" s="9">
        <f t="shared" si="16"/>
        <v>0</v>
      </c>
      <c r="M81" s="9">
        <f t="shared" si="17"/>
        <v>0.22553781627187497</v>
      </c>
      <c r="N81" s="9">
        <f t="shared" si="18"/>
        <v>0</v>
      </c>
      <c r="O81" s="9">
        <f t="shared" si="19"/>
        <v>5.0279131016023076E-2</v>
      </c>
      <c r="P81" s="9"/>
      <c r="Q81" s="9"/>
      <c r="R81" s="9"/>
      <c r="S81" s="9"/>
      <c r="T81" s="9"/>
      <c r="U81" s="9"/>
      <c r="V81" s="9"/>
      <c r="W81" s="9"/>
      <c r="X81" s="9"/>
      <c r="Y81" s="9"/>
      <c r="Z81" s="9"/>
      <c r="AA81" s="9"/>
      <c r="AB81" s="9"/>
      <c r="AC81" s="9"/>
      <c r="AD81" s="9"/>
      <c r="AE81" s="9"/>
      <c r="AF81" s="9"/>
      <c r="AG81" s="9"/>
      <c r="AH81" s="9"/>
      <c r="AI81" s="9"/>
      <c r="AJ81" s="9"/>
      <c r="AK81" s="9"/>
      <c r="AL81" s="9"/>
      <c r="AM81" s="9"/>
    </row>
    <row r="82" spans="1:39" s="9" customFormat="1" ht="20.100000000000001" customHeight="1">
      <c r="B82" s="71">
        <v>72</v>
      </c>
      <c r="C82" s="72" t="s">
        <v>334</v>
      </c>
      <c r="D82" s="146">
        <v>74567.789879999997</v>
      </c>
      <c r="E82" s="147">
        <v>92.071140850000006</v>
      </c>
      <c r="F82" s="147">
        <v>0</v>
      </c>
      <c r="G82" s="147">
        <v>1.168791814</v>
      </c>
      <c r="H82" s="147">
        <v>0</v>
      </c>
      <c r="I82" s="147">
        <v>6.7600673340000004</v>
      </c>
      <c r="J82" s="148">
        <v>9.92</v>
      </c>
      <c r="K82" s="9">
        <f t="shared" si="15"/>
        <v>1.8203602589191454</v>
      </c>
      <c r="L82" s="9">
        <f t="shared" si="16"/>
        <v>0</v>
      </c>
      <c r="M82" s="9">
        <f t="shared" si="17"/>
        <v>2.3108458845121582E-2</v>
      </c>
      <c r="N82" s="9">
        <f t="shared" si="18"/>
        <v>0</v>
      </c>
      <c r="O82" s="9">
        <f t="shared" si="19"/>
        <v>0.13365488695832856</v>
      </c>
    </row>
    <row r="83" spans="1:39" s="215" customFormat="1" ht="20.100000000000001" customHeight="1">
      <c r="A83" s="9"/>
      <c r="B83" s="211">
        <v>73</v>
      </c>
      <c r="C83" s="212" t="s">
        <v>328</v>
      </c>
      <c r="D83" s="216">
        <v>33845.798082000001</v>
      </c>
      <c r="E83" s="213">
        <v>91.991517360000003</v>
      </c>
      <c r="F83" s="213">
        <v>0</v>
      </c>
      <c r="G83" s="213">
        <v>1.0629757479999999</v>
      </c>
      <c r="H83" s="213">
        <v>2.3632733E-2</v>
      </c>
      <c r="I83" s="213">
        <v>6.9218741619999999</v>
      </c>
      <c r="J83" s="214">
        <v>6.3</v>
      </c>
      <c r="K83" s="9">
        <f t="shared" si="15"/>
        <v>0.82553424137038378</v>
      </c>
      <c r="L83" s="9">
        <f t="shared" si="16"/>
        <v>0</v>
      </c>
      <c r="M83" s="9">
        <f t="shared" si="17"/>
        <v>9.5391716856478674E-3</v>
      </c>
      <c r="N83" s="9">
        <f t="shared" si="18"/>
        <v>2.1208075340593374E-4</v>
      </c>
      <c r="O83" s="9">
        <f t="shared" si="19"/>
        <v>6.2117076652032852E-2</v>
      </c>
      <c r="P83" s="9"/>
      <c r="Q83" s="9"/>
      <c r="R83" s="9"/>
      <c r="S83" s="9"/>
      <c r="T83" s="9"/>
      <c r="U83" s="9"/>
      <c r="V83" s="9"/>
      <c r="W83" s="9"/>
      <c r="X83" s="9"/>
      <c r="Y83" s="9"/>
      <c r="Z83" s="9"/>
      <c r="AA83" s="9"/>
      <c r="AB83" s="9"/>
      <c r="AC83" s="9"/>
      <c r="AD83" s="9"/>
      <c r="AE83" s="9"/>
      <c r="AF83" s="9"/>
      <c r="AG83" s="9"/>
      <c r="AH83" s="9"/>
      <c r="AI83" s="9"/>
      <c r="AJ83" s="9"/>
      <c r="AK83" s="9"/>
      <c r="AL83" s="9"/>
      <c r="AM83" s="9"/>
    </row>
    <row r="84" spans="1:39" s="9" customFormat="1" ht="20.100000000000001" customHeight="1">
      <c r="B84" s="71">
        <v>74</v>
      </c>
      <c r="C84" s="72" t="s">
        <v>202</v>
      </c>
      <c r="D84" s="146">
        <v>8760.6322650000002</v>
      </c>
      <c r="E84" s="147">
        <v>91.741335669999998</v>
      </c>
      <c r="F84" s="147">
        <v>2.2289814830000001</v>
      </c>
      <c r="G84" s="147">
        <v>0.48814871900000001</v>
      </c>
      <c r="H84" s="147">
        <v>0</v>
      </c>
      <c r="I84" s="147">
        <v>5.5415341309999997</v>
      </c>
      <c r="J84" s="148">
        <v>10.77</v>
      </c>
      <c r="K84" s="9">
        <f t="shared" si="15"/>
        <v>0.21309980856189861</v>
      </c>
      <c r="L84" s="9">
        <f t="shared" si="16"/>
        <v>5.1775519055435272E-3</v>
      </c>
      <c r="M84" s="9">
        <f t="shared" si="17"/>
        <v>1.133887988537894E-3</v>
      </c>
      <c r="N84" s="9">
        <f t="shared" si="18"/>
        <v>0</v>
      </c>
      <c r="O84" s="9">
        <f t="shared" si="19"/>
        <v>1.2872058748993E-2</v>
      </c>
    </row>
    <row r="85" spans="1:39" s="215" customFormat="1" ht="20.100000000000001" customHeight="1">
      <c r="A85" s="9"/>
      <c r="B85" s="211">
        <v>75</v>
      </c>
      <c r="C85" s="212" t="s">
        <v>389</v>
      </c>
      <c r="D85" s="216">
        <v>14181.609729</v>
      </c>
      <c r="E85" s="213">
        <v>91.71</v>
      </c>
      <c r="F85" s="213">
        <v>0</v>
      </c>
      <c r="G85" s="213">
        <v>1.42</v>
      </c>
      <c r="H85" s="213">
        <v>0.43</v>
      </c>
      <c r="I85" s="213">
        <v>6.4400000000000066</v>
      </c>
      <c r="J85" s="214">
        <v>8.0399999999999991</v>
      </c>
      <c r="K85" s="9">
        <f t="shared" si="15"/>
        <v>0.34484566668399352</v>
      </c>
      <c r="L85" s="9">
        <f t="shared" si="16"/>
        <v>0</v>
      </c>
      <c r="M85" s="9">
        <f t="shared" si="17"/>
        <v>5.3394487699408005E-3</v>
      </c>
      <c r="N85" s="9">
        <f t="shared" si="18"/>
        <v>1.6168753317426369E-3</v>
      </c>
      <c r="O85" s="9">
        <f t="shared" si="19"/>
        <v>2.4215528224238586E-2</v>
      </c>
      <c r="P85" s="9"/>
      <c r="Q85" s="9"/>
      <c r="R85" s="9"/>
      <c r="S85" s="9"/>
      <c r="T85" s="9"/>
      <c r="U85" s="9"/>
      <c r="V85" s="9"/>
      <c r="W85" s="9"/>
      <c r="X85" s="9"/>
      <c r="Y85" s="9"/>
      <c r="Z85" s="9"/>
      <c r="AA85" s="9"/>
      <c r="AB85" s="9"/>
      <c r="AC85" s="9"/>
      <c r="AD85" s="9"/>
      <c r="AE85" s="9"/>
      <c r="AF85" s="9"/>
      <c r="AG85" s="9"/>
      <c r="AH85" s="9"/>
      <c r="AI85" s="9"/>
      <c r="AJ85" s="9"/>
      <c r="AK85" s="9"/>
      <c r="AL85" s="9"/>
      <c r="AM85" s="9"/>
    </row>
    <row r="86" spans="1:39" s="9" customFormat="1" ht="20.100000000000001" customHeight="1">
      <c r="B86" s="71">
        <v>76</v>
      </c>
      <c r="C86" s="72" t="s">
        <v>331</v>
      </c>
      <c r="D86" s="146">
        <v>65802.870072000005</v>
      </c>
      <c r="E86" s="147">
        <v>91.56</v>
      </c>
      <c r="F86" s="147">
        <v>0</v>
      </c>
      <c r="G86" s="147">
        <v>0.91</v>
      </c>
      <c r="H86" s="147">
        <v>1.34</v>
      </c>
      <c r="I86" s="147">
        <v>6.1899999999999977</v>
      </c>
      <c r="J86" s="148">
        <v>5.94</v>
      </c>
      <c r="K86" s="9">
        <f t="shared" si="15"/>
        <v>1.5974716893703584</v>
      </c>
      <c r="L86" s="9">
        <f t="shared" si="16"/>
        <v>0</v>
      </c>
      <c r="M86" s="9">
        <f t="shared" si="17"/>
        <v>1.5877012203222216E-2</v>
      </c>
      <c r="N86" s="9">
        <f t="shared" si="18"/>
        <v>2.3379336650898648E-2</v>
      </c>
      <c r="O86" s="9">
        <f t="shared" si="19"/>
        <v>0.10799857751422581</v>
      </c>
    </row>
    <row r="87" spans="1:39" s="215" customFormat="1" ht="20.100000000000001" customHeight="1">
      <c r="A87" s="9"/>
      <c r="B87" s="211">
        <v>77</v>
      </c>
      <c r="C87" s="212" t="s">
        <v>324</v>
      </c>
      <c r="D87" s="216">
        <v>293879.42786400003</v>
      </c>
      <c r="E87" s="213">
        <v>89.94</v>
      </c>
      <c r="F87" s="213">
        <v>0</v>
      </c>
      <c r="G87" s="213">
        <v>5.31</v>
      </c>
      <c r="H87" s="213">
        <v>0</v>
      </c>
      <c r="I87" s="213">
        <v>4.7500000000000027</v>
      </c>
      <c r="J87" s="214">
        <v>5.77</v>
      </c>
      <c r="K87" s="9">
        <f t="shared" ref="K87:K109" si="20">E87*D87/$D$110</f>
        <v>7.0081698502024246</v>
      </c>
      <c r="L87" s="9">
        <f t="shared" ref="L87:L109" si="21">F87*D87/$D$110</f>
        <v>0</v>
      </c>
      <c r="M87" s="9">
        <f t="shared" ref="M87:M109" si="22">G87*D87/$D$110</f>
        <v>0.41375785973509976</v>
      </c>
      <c r="N87" s="9">
        <f t="shared" ref="N87:N109" si="23">H87*D87/$D$110</f>
        <v>0</v>
      </c>
      <c r="O87" s="9">
        <f t="shared" ref="O87:O109" si="24">I87*D87/$D$110</f>
        <v>0.37012237923572977</v>
      </c>
      <c r="P87" s="9"/>
      <c r="Q87" s="9"/>
      <c r="R87" s="9"/>
      <c r="S87" s="9"/>
      <c r="T87" s="9"/>
      <c r="U87" s="9"/>
      <c r="V87" s="9"/>
      <c r="W87" s="9"/>
      <c r="X87" s="9"/>
      <c r="Y87" s="9"/>
      <c r="Z87" s="9"/>
      <c r="AA87" s="9"/>
      <c r="AB87" s="9"/>
      <c r="AC87" s="9"/>
      <c r="AD87" s="9"/>
      <c r="AE87" s="9"/>
      <c r="AF87" s="9"/>
      <c r="AG87" s="9"/>
      <c r="AH87" s="9"/>
      <c r="AI87" s="9"/>
      <c r="AJ87" s="9"/>
      <c r="AK87" s="9"/>
      <c r="AL87" s="9"/>
      <c r="AM87" s="9"/>
    </row>
    <row r="88" spans="1:39" s="9" customFormat="1" ht="20.100000000000001" customHeight="1">
      <c r="B88" s="71">
        <v>78</v>
      </c>
      <c r="C88" s="72" t="s">
        <v>327</v>
      </c>
      <c r="D88" s="146">
        <v>6546.358741</v>
      </c>
      <c r="E88" s="147">
        <v>89.937641979999995</v>
      </c>
      <c r="F88" s="147">
        <v>0.286272639</v>
      </c>
      <c r="G88" s="147">
        <v>0.35328258499999998</v>
      </c>
      <c r="H88" s="147">
        <v>0</v>
      </c>
      <c r="I88" s="149">
        <v>9.4228027920000006</v>
      </c>
      <c r="J88" s="148">
        <v>8.65</v>
      </c>
      <c r="K88" s="9">
        <f t="shared" si="20"/>
        <v>0.15610752843510406</v>
      </c>
      <c r="L88" s="9">
        <f t="shared" si="21"/>
        <v>4.9689221497293233E-4</v>
      </c>
      <c r="M88" s="9">
        <f t="shared" si="22"/>
        <v>6.132034370634116E-4</v>
      </c>
      <c r="N88" s="9">
        <f t="shared" si="23"/>
        <v>0</v>
      </c>
      <c r="O88" s="9">
        <f t="shared" si="24"/>
        <v>1.6355448312928053E-2</v>
      </c>
    </row>
    <row r="89" spans="1:39" s="215" customFormat="1" ht="20.100000000000001" customHeight="1">
      <c r="A89" s="9"/>
      <c r="B89" s="211">
        <v>79</v>
      </c>
      <c r="C89" s="212" t="s">
        <v>393</v>
      </c>
      <c r="D89" s="216">
        <v>12516.744912</v>
      </c>
      <c r="E89" s="213">
        <v>88.849499890000004</v>
      </c>
      <c r="F89" s="213">
        <v>0</v>
      </c>
      <c r="G89" s="213">
        <v>4.3358463540000001</v>
      </c>
      <c r="H89" s="213">
        <v>0.31724143300000002</v>
      </c>
      <c r="I89" s="213">
        <v>6.4974123270000002</v>
      </c>
      <c r="J89" s="214">
        <v>6.59</v>
      </c>
      <c r="K89" s="9">
        <f t="shared" si="20"/>
        <v>0.29486887924050403</v>
      </c>
      <c r="L89" s="9">
        <f t="shared" si="21"/>
        <v>0</v>
      </c>
      <c r="M89" s="9">
        <f t="shared" si="22"/>
        <v>1.4389570639630592E-2</v>
      </c>
      <c r="N89" s="9">
        <f t="shared" si="23"/>
        <v>1.0528435828358542E-3</v>
      </c>
      <c r="O89" s="9">
        <f t="shared" si="24"/>
        <v>2.1563258017185054E-2</v>
      </c>
      <c r="P89" s="9"/>
      <c r="Q89" s="9"/>
      <c r="R89" s="9"/>
      <c r="S89" s="9"/>
      <c r="T89" s="9"/>
      <c r="U89" s="9"/>
      <c r="V89" s="9"/>
      <c r="W89" s="9"/>
      <c r="X89" s="9"/>
      <c r="Y89" s="9"/>
      <c r="Z89" s="9"/>
      <c r="AA89" s="9"/>
      <c r="AB89" s="9"/>
      <c r="AC89" s="9"/>
      <c r="AD89" s="9"/>
      <c r="AE89" s="9"/>
      <c r="AF89" s="9"/>
      <c r="AG89" s="9"/>
      <c r="AH89" s="9"/>
      <c r="AI89" s="9"/>
      <c r="AJ89" s="9"/>
      <c r="AK89" s="9"/>
      <c r="AL89" s="9"/>
      <c r="AM89" s="9"/>
    </row>
    <row r="90" spans="1:39" s="9" customFormat="1" ht="20.100000000000001" customHeight="1">
      <c r="B90" s="71">
        <v>80</v>
      </c>
      <c r="C90" s="72" t="s">
        <v>337</v>
      </c>
      <c r="D90" s="146">
        <v>37829.180220000002</v>
      </c>
      <c r="E90" s="147">
        <v>87.32</v>
      </c>
      <c r="F90" s="147">
        <v>0.48</v>
      </c>
      <c r="G90" s="147">
        <v>7.77</v>
      </c>
      <c r="H90" s="147">
        <v>0</v>
      </c>
      <c r="I90" s="147">
        <v>4.4300000000000068</v>
      </c>
      <c r="J90" s="148">
        <v>5.68</v>
      </c>
      <c r="K90" s="9">
        <f t="shared" si="20"/>
        <v>0.87583683631165477</v>
      </c>
      <c r="L90" s="9">
        <f t="shared" si="21"/>
        <v>4.8144947483920548E-3</v>
      </c>
      <c r="M90" s="9">
        <f t="shared" si="22"/>
        <v>7.7934633739596401E-2</v>
      </c>
      <c r="N90" s="9">
        <f t="shared" si="23"/>
        <v>0</v>
      </c>
      <c r="O90" s="9">
        <f t="shared" si="24"/>
        <v>4.4433774448701752E-2</v>
      </c>
    </row>
    <row r="91" spans="1:39" s="215" customFormat="1" ht="20.100000000000001" customHeight="1">
      <c r="A91" s="9"/>
      <c r="B91" s="211">
        <v>81</v>
      </c>
      <c r="C91" s="212" t="s">
        <v>335</v>
      </c>
      <c r="D91" s="216">
        <v>9832.6315500000001</v>
      </c>
      <c r="E91" s="213">
        <v>87.2</v>
      </c>
      <c r="F91" s="213">
        <v>0</v>
      </c>
      <c r="G91" s="213">
        <v>0.1</v>
      </c>
      <c r="H91" s="213">
        <v>0.1</v>
      </c>
      <c r="I91" s="213">
        <v>12.599999999999998</v>
      </c>
      <c r="J91" s="214">
        <v>3.12</v>
      </c>
      <c r="K91" s="9">
        <f t="shared" si="20"/>
        <v>0.22733630681701503</v>
      </c>
      <c r="L91" s="9">
        <f t="shared" si="21"/>
        <v>0</v>
      </c>
      <c r="M91" s="9">
        <f t="shared" si="22"/>
        <v>2.6070677387272364E-4</v>
      </c>
      <c r="N91" s="9">
        <f t="shared" si="23"/>
        <v>2.6070677387272364E-4</v>
      </c>
      <c r="O91" s="9">
        <f t="shared" si="24"/>
        <v>3.2849053507963175E-2</v>
      </c>
      <c r="P91" s="9"/>
      <c r="Q91" s="9"/>
      <c r="R91" s="9"/>
      <c r="S91" s="9"/>
      <c r="T91" s="9"/>
      <c r="U91" s="9"/>
      <c r="V91" s="9"/>
      <c r="W91" s="9"/>
      <c r="X91" s="9"/>
      <c r="Y91" s="9"/>
      <c r="Z91" s="9"/>
      <c r="AA91" s="9"/>
      <c r="AB91" s="9"/>
      <c r="AC91" s="9"/>
      <c r="AD91" s="9"/>
      <c r="AE91" s="9"/>
      <c r="AF91" s="9"/>
      <c r="AG91" s="9"/>
      <c r="AH91" s="9"/>
      <c r="AI91" s="9"/>
      <c r="AJ91" s="9"/>
      <c r="AK91" s="9"/>
      <c r="AL91" s="9"/>
      <c r="AM91" s="9"/>
    </row>
    <row r="92" spans="1:39" s="9" customFormat="1" ht="20.100000000000001" customHeight="1">
      <c r="B92" s="71">
        <v>82</v>
      </c>
      <c r="C92" s="72" t="s">
        <v>391</v>
      </c>
      <c r="D92" s="146">
        <v>26624.431359999999</v>
      </c>
      <c r="E92" s="147">
        <v>86.91</v>
      </c>
      <c r="F92" s="147">
        <v>0</v>
      </c>
      <c r="G92" s="147">
        <v>0</v>
      </c>
      <c r="H92" s="147">
        <v>0.2</v>
      </c>
      <c r="I92" s="149">
        <v>12.9</v>
      </c>
      <c r="J92" s="148">
        <v>6.65</v>
      </c>
      <c r="K92" s="9">
        <f t="shared" si="20"/>
        <v>0.61352553219874673</v>
      </c>
      <c r="L92" s="9">
        <f t="shared" si="21"/>
        <v>0</v>
      </c>
      <c r="M92" s="9">
        <f t="shared" si="22"/>
        <v>0</v>
      </c>
      <c r="N92" s="9">
        <f t="shared" si="23"/>
        <v>1.4118640713352817E-3</v>
      </c>
      <c r="O92" s="9">
        <f t="shared" si="24"/>
        <v>9.1065232601125673E-2</v>
      </c>
    </row>
    <row r="93" spans="1:39" s="215" customFormat="1" ht="20.100000000000001" customHeight="1">
      <c r="A93" s="9"/>
      <c r="B93" s="211">
        <v>83</v>
      </c>
      <c r="C93" s="212" t="s">
        <v>394</v>
      </c>
      <c r="D93" s="216">
        <v>10249.959752999999</v>
      </c>
      <c r="E93" s="213">
        <v>86.27</v>
      </c>
      <c r="F93" s="213">
        <v>0</v>
      </c>
      <c r="G93" s="213">
        <v>1.85</v>
      </c>
      <c r="H93" s="213">
        <v>0.47</v>
      </c>
      <c r="I93" s="219">
        <v>11.410000000000004</v>
      </c>
      <c r="J93" s="214">
        <v>5.22</v>
      </c>
      <c r="K93" s="9">
        <f t="shared" si="20"/>
        <v>0.23445770421779255</v>
      </c>
      <c r="L93" s="9">
        <f t="shared" si="21"/>
        <v>0</v>
      </c>
      <c r="M93" s="9">
        <f t="shared" si="22"/>
        <v>5.0277819960926878E-3</v>
      </c>
      <c r="N93" s="9">
        <f t="shared" si="23"/>
        <v>1.2773283990073314E-3</v>
      </c>
      <c r="O93" s="9">
        <f t="shared" si="24"/>
        <v>3.1009185175901403E-2</v>
      </c>
      <c r="P93" s="9"/>
      <c r="Q93" s="9"/>
      <c r="R93" s="9"/>
      <c r="S93" s="9"/>
      <c r="T93" s="9"/>
      <c r="U93" s="9"/>
      <c r="V93" s="9"/>
      <c r="W93" s="9"/>
      <c r="X93" s="9"/>
      <c r="Y93" s="9"/>
      <c r="Z93" s="9"/>
      <c r="AA93" s="9"/>
      <c r="AB93" s="9"/>
      <c r="AC93" s="9"/>
      <c r="AD93" s="9"/>
      <c r="AE93" s="9"/>
      <c r="AF93" s="9"/>
      <c r="AG93" s="9"/>
      <c r="AH93" s="9"/>
      <c r="AI93" s="9"/>
      <c r="AJ93" s="9"/>
      <c r="AK93" s="9"/>
      <c r="AL93" s="9"/>
      <c r="AM93" s="9"/>
    </row>
    <row r="94" spans="1:39" s="9" customFormat="1" ht="20.100000000000001" customHeight="1">
      <c r="B94" s="71">
        <v>84</v>
      </c>
      <c r="C94" s="72" t="s">
        <v>238</v>
      </c>
      <c r="D94" s="146">
        <v>87023.984515000004</v>
      </c>
      <c r="E94" s="147">
        <v>86.21</v>
      </c>
      <c r="F94" s="147">
        <v>1.05</v>
      </c>
      <c r="G94" s="147">
        <v>7.84</v>
      </c>
      <c r="H94" s="147">
        <v>0</v>
      </c>
      <c r="I94" s="147">
        <v>4.9000000000000004</v>
      </c>
      <c r="J94" s="148">
        <v>6.82</v>
      </c>
      <c r="K94" s="9">
        <f t="shared" si="20"/>
        <v>1.9892032459857496</v>
      </c>
      <c r="L94" s="9">
        <f t="shared" si="21"/>
        <v>2.4227623341666133E-2</v>
      </c>
      <c r="M94" s="9">
        <f t="shared" si="22"/>
        <v>0.18089958761777378</v>
      </c>
      <c r="N94" s="9">
        <f t="shared" si="23"/>
        <v>0</v>
      </c>
      <c r="O94" s="9">
        <f t="shared" si="24"/>
        <v>0.11306224226110861</v>
      </c>
    </row>
    <row r="95" spans="1:39" s="215" customFormat="1" ht="20.100000000000001" customHeight="1">
      <c r="A95" s="9"/>
      <c r="B95" s="211">
        <v>85</v>
      </c>
      <c r="C95" s="212" t="s">
        <v>330</v>
      </c>
      <c r="D95" s="216">
        <v>179237.18129400001</v>
      </c>
      <c r="E95" s="213">
        <v>85.76</v>
      </c>
      <c r="F95" s="213">
        <v>0</v>
      </c>
      <c r="G95" s="213">
        <v>11.25</v>
      </c>
      <c r="H95" s="213">
        <v>0</v>
      </c>
      <c r="I95" s="213">
        <v>2.9899999999999949</v>
      </c>
      <c r="J95" s="214">
        <v>3.46</v>
      </c>
      <c r="K95" s="9">
        <f t="shared" si="20"/>
        <v>4.0756363578626784</v>
      </c>
      <c r="L95" s="9">
        <f t="shared" si="21"/>
        <v>0</v>
      </c>
      <c r="M95" s="9">
        <f t="shared" si="22"/>
        <v>0.53464212950040957</v>
      </c>
      <c r="N95" s="9">
        <f t="shared" si="23"/>
        <v>0</v>
      </c>
      <c r="O95" s="9">
        <f t="shared" si="24"/>
        <v>0.14209599708499751</v>
      </c>
      <c r="P95" s="9"/>
      <c r="Q95" s="9"/>
      <c r="R95" s="9"/>
      <c r="S95" s="9"/>
      <c r="T95" s="9"/>
      <c r="U95" s="9"/>
      <c r="V95" s="9"/>
      <c r="W95" s="9"/>
      <c r="X95" s="9"/>
      <c r="Y95" s="9"/>
      <c r="Z95" s="9"/>
      <c r="AA95" s="9"/>
      <c r="AB95" s="9"/>
      <c r="AC95" s="9"/>
      <c r="AD95" s="9"/>
      <c r="AE95" s="9"/>
      <c r="AF95" s="9"/>
      <c r="AG95" s="9"/>
      <c r="AH95" s="9"/>
      <c r="AI95" s="9"/>
      <c r="AJ95" s="9"/>
      <c r="AK95" s="9"/>
      <c r="AL95" s="9"/>
      <c r="AM95" s="9"/>
    </row>
    <row r="96" spans="1:39" s="9" customFormat="1" ht="20.100000000000001" customHeight="1">
      <c r="B96" s="71">
        <v>86</v>
      </c>
      <c r="C96" s="72" t="s">
        <v>383</v>
      </c>
      <c r="D96" s="146">
        <v>10474.826787</v>
      </c>
      <c r="E96" s="147">
        <v>85.618986300000003</v>
      </c>
      <c r="F96" s="147">
        <v>0</v>
      </c>
      <c r="G96" s="147">
        <v>0</v>
      </c>
      <c r="H96" s="147">
        <v>0.22167799099999999</v>
      </c>
      <c r="I96" s="149">
        <v>14.159335710000001</v>
      </c>
      <c r="J96" s="148">
        <v>8.93</v>
      </c>
      <c r="K96" s="9">
        <f t="shared" si="20"/>
        <v>0.23779322764081612</v>
      </c>
      <c r="L96" s="9">
        <f t="shared" si="21"/>
        <v>0</v>
      </c>
      <c r="M96" s="9">
        <f t="shared" si="22"/>
        <v>0</v>
      </c>
      <c r="N96" s="9">
        <f t="shared" si="23"/>
        <v>6.1567564923180806E-4</v>
      </c>
      <c r="O96" s="9">
        <f t="shared" si="24"/>
        <v>3.9325321231124727E-2</v>
      </c>
    </row>
    <row r="97" spans="1:45" s="215" customFormat="1" ht="20.100000000000001" customHeight="1">
      <c r="A97" s="9"/>
      <c r="B97" s="211">
        <v>87</v>
      </c>
      <c r="C97" s="212" t="s">
        <v>251</v>
      </c>
      <c r="D97" s="216">
        <v>13463.417587</v>
      </c>
      <c r="E97" s="213">
        <v>83.79</v>
      </c>
      <c r="F97" s="213">
        <v>0</v>
      </c>
      <c r="G97" s="213">
        <v>12.84</v>
      </c>
      <c r="H97" s="213">
        <v>0.06</v>
      </c>
      <c r="I97" s="213">
        <v>3.31</v>
      </c>
      <c r="J97" s="214">
        <v>4.07</v>
      </c>
      <c r="K97" s="9">
        <f t="shared" si="20"/>
        <v>0.29910939654374752</v>
      </c>
      <c r="L97" s="9">
        <f t="shared" si="21"/>
        <v>0</v>
      </c>
      <c r="M97" s="9">
        <f t="shared" si="22"/>
        <v>4.5835596749274593E-2</v>
      </c>
      <c r="N97" s="9">
        <f t="shared" si="23"/>
        <v>2.1418503153866633E-4</v>
      </c>
      <c r="O97" s="9">
        <f t="shared" si="24"/>
        <v>1.1815874239883091E-2</v>
      </c>
      <c r="P97" s="9"/>
      <c r="Q97" s="9"/>
      <c r="R97" s="9"/>
      <c r="S97" s="9"/>
      <c r="T97" s="9"/>
      <c r="U97" s="9"/>
      <c r="V97" s="9"/>
      <c r="W97" s="9"/>
      <c r="X97" s="9"/>
      <c r="Y97" s="9"/>
      <c r="Z97" s="9"/>
      <c r="AA97" s="9"/>
      <c r="AB97" s="9"/>
      <c r="AC97" s="9"/>
      <c r="AD97" s="9"/>
      <c r="AE97" s="9"/>
      <c r="AF97" s="9"/>
      <c r="AG97" s="9"/>
      <c r="AH97" s="9"/>
      <c r="AI97" s="9"/>
      <c r="AJ97" s="9"/>
      <c r="AK97" s="9"/>
      <c r="AL97" s="9"/>
      <c r="AM97" s="9"/>
    </row>
    <row r="98" spans="1:45" s="9" customFormat="1" ht="20.100000000000001" customHeight="1">
      <c r="B98" s="71">
        <v>88</v>
      </c>
      <c r="C98" s="72" t="s">
        <v>329</v>
      </c>
      <c r="D98" s="146">
        <v>221741.39452199999</v>
      </c>
      <c r="E98" s="147">
        <v>83.740166130000006</v>
      </c>
      <c r="F98" s="147">
        <v>4.728614962</v>
      </c>
      <c r="G98" s="147">
        <v>0.37127585600000002</v>
      </c>
      <c r="H98" s="147">
        <v>1.104067463</v>
      </c>
      <c r="I98" s="147">
        <v>10.055875589999999</v>
      </c>
      <c r="J98" s="148">
        <v>5.03</v>
      </c>
      <c r="K98" s="9">
        <f t="shared" si="20"/>
        <v>4.923377567770836</v>
      </c>
      <c r="L98" s="9">
        <f t="shared" si="21"/>
        <v>0.27801183000275881</v>
      </c>
      <c r="M98" s="9">
        <f t="shared" si="22"/>
        <v>2.1828607529242251E-2</v>
      </c>
      <c r="N98" s="9">
        <f t="shared" si="23"/>
        <v>6.4911991841541103E-2</v>
      </c>
      <c r="O98" s="9">
        <f t="shared" si="24"/>
        <v>0.59122013475876911</v>
      </c>
    </row>
    <row r="99" spans="1:45" s="215" customFormat="1" ht="20.100000000000001" customHeight="1">
      <c r="A99" s="9"/>
      <c r="B99" s="211">
        <v>89</v>
      </c>
      <c r="C99" s="212" t="s">
        <v>341</v>
      </c>
      <c r="D99" s="216">
        <v>18036.947334</v>
      </c>
      <c r="E99" s="213">
        <v>83.58</v>
      </c>
      <c r="F99" s="213">
        <v>1.98</v>
      </c>
      <c r="G99" s="213">
        <v>10.63</v>
      </c>
      <c r="H99" s="213">
        <v>0</v>
      </c>
      <c r="I99" s="219">
        <v>3.8100000000000005</v>
      </c>
      <c r="J99" s="214">
        <v>15.55</v>
      </c>
      <c r="K99" s="9">
        <f t="shared" si="20"/>
        <v>0.39971270617742571</v>
      </c>
      <c r="L99" s="9">
        <f t="shared" si="21"/>
        <v>9.4691452288980967E-3</v>
      </c>
      <c r="M99" s="9">
        <f t="shared" si="22"/>
        <v>5.0836875648074126E-2</v>
      </c>
      <c r="N99" s="9">
        <f t="shared" si="23"/>
        <v>0</v>
      </c>
      <c r="O99" s="9">
        <f t="shared" si="24"/>
        <v>1.8220930970758459E-2</v>
      </c>
      <c r="P99" s="9"/>
      <c r="Q99" s="9"/>
      <c r="R99" s="9"/>
      <c r="S99" s="9"/>
      <c r="T99" s="9"/>
      <c r="U99" s="9"/>
      <c r="V99" s="9"/>
      <c r="W99" s="9"/>
      <c r="X99" s="9"/>
      <c r="Y99" s="9"/>
      <c r="Z99" s="9"/>
      <c r="AA99" s="9"/>
      <c r="AB99" s="9"/>
      <c r="AC99" s="9"/>
      <c r="AD99" s="9"/>
      <c r="AE99" s="9"/>
      <c r="AF99" s="9"/>
      <c r="AG99" s="9"/>
      <c r="AH99" s="9"/>
      <c r="AI99" s="9"/>
      <c r="AJ99" s="9"/>
      <c r="AK99" s="9"/>
      <c r="AL99" s="9"/>
      <c r="AM99" s="9"/>
    </row>
    <row r="100" spans="1:45" s="9" customFormat="1" ht="20.100000000000001" customHeight="1">
      <c r="B100" s="71">
        <v>90</v>
      </c>
      <c r="C100" s="72" t="s">
        <v>181</v>
      </c>
      <c r="D100" s="146">
        <v>13136.529995999999</v>
      </c>
      <c r="E100" s="147">
        <v>82.59</v>
      </c>
      <c r="F100" s="147">
        <v>0</v>
      </c>
      <c r="G100" s="147">
        <v>0</v>
      </c>
      <c r="H100" s="147">
        <v>0.02</v>
      </c>
      <c r="I100" s="149">
        <v>17.389999999999997</v>
      </c>
      <c r="J100" s="148">
        <v>10.27</v>
      </c>
      <c r="K100" s="9">
        <f t="shared" si="20"/>
        <v>0.28766741972647691</v>
      </c>
      <c r="L100" s="9">
        <f t="shared" si="21"/>
        <v>0</v>
      </c>
      <c r="M100" s="9">
        <f t="shared" si="22"/>
        <v>0</v>
      </c>
      <c r="N100" s="9">
        <f t="shared" si="23"/>
        <v>6.9661561866200968E-5</v>
      </c>
      <c r="O100" s="9">
        <f t="shared" si="24"/>
        <v>6.0570728042661733E-2</v>
      </c>
    </row>
    <row r="101" spans="1:45" s="215" customFormat="1" ht="20.100000000000001" customHeight="1">
      <c r="A101" s="9"/>
      <c r="B101" s="211">
        <v>91</v>
      </c>
      <c r="C101" s="212" t="s">
        <v>254</v>
      </c>
      <c r="D101" s="216">
        <v>18178.458984000001</v>
      </c>
      <c r="E101" s="213">
        <v>82.392844129560217</v>
      </c>
      <c r="F101" s="213">
        <v>0</v>
      </c>
      <c r="G101" s="213">
        <v>0.32520619418128238</v>
      </c>
      <c r="H101" s="213">
        <v>2.8099963986454469E-2</v>
      </c>
      <c r="I101" s="219">
        <v>17.25384971227205</v>
      </c>
      <c r="J101" s="214">
        <v>1.9</v>
      </c>
      <c r="K101" s="9">
        <f t="shared" si="20"/>
        <v>0.39712672032852375</v>
      </c>
      <c r="L101" s="9">
        <f t="shared" si="21"/>
        <v>0</v>
      </c>
      <c r="M101" s="9">
        <f t="shared" si="22"/>
        <v>1.5674670620988923E-3</v>
      </c>
      <c r="N101" s="9">
        <f t="shared" si="23"/>
        <v>1.3543951124860698E-4</v>
      </c>
      <c r="O101" s="9">
        <f t="shared" si="24"/>
        <v>8.3162134062289908E-2</v>
      </c>
      <c r="P101" s="9"/>
      <c r="Q101" s="9"/>
      <c r="R101" s="9"/>
      <c r="S101" s="9"/>
      <c r="T101" s="9"/>
      <c r="U101" s="9"/>
      <c r="V101" s="9"/>
      <c r="W101" s="9"/>
      <c r="X101" s="9"/>
      <c r="Y101" s="9"/>
      <c r="Z101" s="9"/>
      <c r="AA101" s="9"/>
      <c r="AB101" s="9"/>
      <c r="AC101" s="9"/>
      <c r="AD101" s="9"/>
      <c r="AE101" s="9"/>
      <c r="AF101" s="9"/>
      <c r="AG101" s="9"/>
      <c r="AH101" s="9"/>
      <c r="AI101" s="9"/>
      <c r="AJ101" s="9"/>
      <c r="AK101" s="9"/>
      <c r="AL101" s="9"/>
      <c r="AM101" s="9"/>
    </row>
    <row r="102" spans="1:45" s="9" customFormat="1" ht="20.100000000000001" customHeight="1">
      <c r="B102" s="71">
        <v>92</v>
      </c>
      <c r="C102" s="72" t="s">
        <v>249</v>
      </c>
      <c r="D102" s="146">
        <v>18878.600278999998</v>
      </c>
      <c r="E102" s="147">
        <v>79.980445399999994</v>
      </c>
      <c r="F102" s="147">
        <v>13.439509210000001</v>
      </c>
      <c r="G102" s="147">
        <v>2.6309652999999999E-2</v>
      </c>
      <c r="H102" s="147">
        <v>3.1099801779999998</v>
      </c>
      <c r="I102" s="147">
        <v>3.4437555639999999</v>
      </c>
      <c r="J102" s="148">
        <v>17.73</v>
      </c>
      <c r="K102" s="9">
        <f t="shared" si="20"/>
        <v>0.40034661371862218</v>
      </c>
      <c r="L102" s="9">
        <f t="shared" si="21"/>
        <v>6.7272218544856155E-2</v>
      </c>
      <c r="M102" s="9">
        <f t="shared" si="22"/>
        <v>1.3169444648606558E-4</v>
      </c>
      <c r="N102" s="9">
        <f t="shared" si="23"/>
        <v>1.5567180537285903E-2</v>
      </c>
      <c r="O102" s="9">
        <f t="shared" si="24"/>
        <v>1.723791198744767E-2</v>
      </c>
    </row>
    <row r="103" spans="1:45" s="215" customFormat="1" ht="20.100000000000001" customHeight="1">
      <c r="A103" s="9"/>
      <c r="B103" s="211">
        <v>93</v>
      </c>
      <c r="C103" s="217" t="s">
        <v>388</v>
      </c>
      <c r="D103" s="216">
        <v>20419.731217</v>
      </c>
      <c r="E103" s="213">
        <v>77.02</v>
      </c>
      <c r="F103" s="213">
        <v>0</v>
      </c>
      <c r="G103" s="213">
        <v>0.65</v>
      </c>
      <c r="H103" s="213">
        <v>0.08</v>
      </c>
      <c r="I103" s="219">
        <v>22.250000000000007</v>
      </c>
      <c r="J103" s="214">
        <v>6.89</v>
      </c>
      <c r="K103" s="9">
        <f t="shared" si="20"/>
        <v>0.41700002926760654</v>
      </c>
      <c r="L103" s="9">
        <f t="shared" si="21"/>
        <v>0</v>
      </c>
      <c r="M103" s="9">
        <f t="shared" si="22"/>
        <v>3.5192160351070409E-3</v>
      </c>
      <c r="N103" s="9">
        <f t="shared" si="23"/>
        <v>4.3313428124394345E-4</v>
      </c>
      <c r="O103" s="9">
        <f t="shared" si="24"/>
        <v>0.12046547197097182</v>
      </c>
      <c r="P103" s="9"/>
      <c r="Q103" s="9"/>
      <c r="R103" s="9"/>
      <c r="S103" s="9"/>
      <c r="T103" s="9"/>
      <c r="U103" s="9"/>
      <c r="V103" s="9"/>
      <c r="W103" s="9"/>
      <c r="X103" s="9"/>
      <c r="Y103" s="9"/>
      <c r="Z103" s="9"/>
      <c r="AA103" s="9"/>
      <c r="AB103" s="9"/>
      <c r="AC103" s="9"/>
      <c r="AD103" s="9"/>
      <c r="AE103" s="9"/>
      <c r="AF103" s="9"/>
      <c r="AG103" s="9"/>
      <c r="AH103" s="9"/>
      <c r="AI103" s="9"/>
      <c r="AJ103" s="9"/>
      <c r="AK103" s="9"/>
      <c r="AL103" s="9"/>
      <c r="AM103" s="9"/>
    </row>
    <row r="104" spans="1:45" s="9" customFormat="1" ht="20.100000000000001" customHeight="1">
      <c r="B104" s="71">
        <v>94</v>
      </c>
      <c r="C104" s="73" t="s">
        <v>205</v>
      </c>
      <c r="D104" s="146">
        <v>35994.188488</v>
      </c>
      <c r="E104" s="147">
        <v>76.81</v>
      </c>
      <c r="F104" s="147">
        <v>0</v>
      </c>
      <c r="G104" s="147">
        <v>19.760000000000002</v>
      </c>
      <c r="H104" s="147">
        <v>0.23</v>
      </c>
      <c r="I104" s="149">
        <v>3.1999999999999962</v>
      </c>
      <c r="J104" s="148">
        <v>3.42</v>
      </c>
      <c r="K104" s="9">
        <f t="shared" si="20"/>
        <v>0.73304848687130053</v>
      </c>
      <c r="L104" s="9">
        <f t="shared" si="21"/>
        <v>0</v>
      </c>
      <c r="M104" s="9">
        <f t="shared" si="22"/>
        <v>0.18858271189398387</v>
      </c>
      <c r="N104" s="9">
        <f t="shared" si="23"/>
        <v>2.1950416870251156E-3</v>
      </c>
      <c r="O104" s="9">
        <f t="shared" si="24"/>
        <v>3.0539710428175486E-2</v>
      </c>
    </row>
    <row r="105" spans="1:45" s="215" customFormat="1" ht="20.100000000000001" customHeight="1">
      <c r="A105" s="9"/>
      <c r="B105" s="211">
        <v>95</v>
      </c>
      <c r="C105" s="217" t="s">
        <v>255</v>
      </c>
      <c r="D105" s="216">
        <v>53663.887283999997</v>
      </c>
      <c r="E105" s="213">
        <v>73.927938740000002</v>
      </c>
      <c r="F105" s="213">
        <v>21.376876500000002</v>
      </c>
      <c r="G105" s="213">
        <v>0.41089682900000002</v>
      </c>
      <c r="H105" s="213">
        <v>0</v>
      </c>
      <c r="I105" s="219">
        <v>4.284287935</v>
      </c>
      <c r="J105" s="214">
        <v>2.79</v>
      </c>
      <c r="K105" s="9">
        <f t="shared" si="20"/>
        <v>1.0518971442142808</v>
      </c>
      <c r="L105" s="9">
        <f t="shared" si="21"/>
        <v>0.30416478162138688</v>
      </c>
      <c r="M105" s="9">
        <f t="shared" si="22"/>
        <v>5.8465203867227918E-3</v>
      </c>
      <c r="N105" s="9">
        <f t="shared" si="23"/>
        <v>0</v>
      </c>
      <c r="O105" s="9">
        <f t="shared" si="24"/>
        <v>6.0959771375037775E-2</v>
      </c>
      <c r="P105" s="9"/>
      <c r="Q105" s="9"/>
      <c r="R105" s="9"/>
      <c r="S105" s="9"/>
      <c r="T105" s="9"/>
      <c r="U105" s="9"/>
      <c r="V105" s="9"/>
      <c r="W105" s="9"/>
      <c r="X105" s="9"/>
      <c r="Y105" s="9"/>
      <c r="Z105" s="9"/>
      <c r="AA105" s="9"/>
      <c r="AB105" s="9"/>
      <c r="AC105" s="9"/>
      <c r="AD105" s="9"/>
      <c r="AE105" s="9"/>
      <c r="AF105" s="9"/>
      <c r="AG105" s="9"/>
      <c r="AH105" s="9"/>
      <c r="AI105" s="9"/>
      <c r="AJ105" s="9"/>
      <c r="AK105" s="9"/>
      <c r="AL105" s="9"/>
      <c r="AM105" s="9"/>
    </row>
    <row r="106" spans="1:45" s="9" customFormat="1" ht="20.100000000000001" customHeight="1">
      <c r="B106" s="71">
        <v>96</v>
      </c>
      <c r="C106" s="73" t="s">
        <v>390</v>
      </c>
      <c r="D106" s="146">
        <v>93549.712081999998</v>
      </c>
      <c r="E106" s="147">
        <v>68.894230050000004</v>
      </c>
      <c r="F106" s="147">
        <v>0</v>
      </c>
      <c r="G106" s="147">
        <v>28.578766949999999</v>
      </c>
      <c r="H106" s="147">
        <v>4.4418692000000003E-2</v>
      </c>
      <c r="I106" s="147">
        <v>2.4825843070000002</v>
      </c>
      <c r="J106" s="148">
        <v>3.58</v>
      </c>
      <c r="K106" s="9">
        <f t="shared" si="20"/>
        <v>1.7088653980877888</v>
      </c>
      <c r="L106" s="9">
        <f t="shared" si="21"/>
        <v>0</v>
      </c>
      <c r="M106" s="9">
        <f t="shared" si="22"/>
        <v>0.70887309322458836</v>
      </c>
      <c r="N106" s="9">
        <f t="shared" si="23"/>
        <v>1.101769563750555E-3</v>
      </c>
      <c r="O106" s="9">
        <f t="shared" si="24"/>
        <v>6.1578486572665486E-2</v>
      </c>
    </row>
    <row r="107" spans="1:45" s="215" customFormat="1" ht="20.100000000000001" customHeight="1">
      <c r="A107" s="9"/>
      <c r="B107" s="211">
        <v>97</v>
      </c>
      <c r="C107" s="217" t="s">
        <v>234</v>
      </c>
      <c r="D107" s="216">
        <v>15429.713030000001</v>
      </c>
      <c r="E107" s="213">
        <v>60.729903110000002</v>
      </c>
      <c r="F107" s="213">
        <v>34.238226640000001</v>
      </c>
      <c r="G107" s="213">
        <v>0.73107587299999999</v>
      </c>
      <c r="H107" s="213">
        <v>1.311075371</v>
      </c>
      <c r="I107" s="213">
        <v>2.9897190079999998</v>
      </c>
      <c r="J107" s="214">
        <v>5.35</v>
      </c>
      <c r="K107" s="9">
        <f t="shared" si="20"/>
        <v>0.24845228031814418</v>
      </c>
      <c r="L107" s="9">
        <f t="shared" si="21"/>
        <v>0.14007210693798572</v>
      </c>
      <c r="M107" s="9">
        <f t="shared" si="22"/>
        <v>2.9909065951155595E-3</v>
      </c>
      <c r="N107" s="9">
        <f t="shared" si="23"/>
        <v>5.3637442003471505E-3</v>
      </c>
      <c r="O107" s="9">
        <f t="shared" si="24"/>
        <v>1.2231247985076851E-2</v>
      </c>
      <c r="P107" s="9"/>
      <c r="Q107" s="9"/>
      <c r="R107" s="9"/>
      <c r="S107" s="9"/>
      <c r="T107" s="9"/>
      <c r="U107" s="9"/>
      <c r="V107" s="9"/>
      <c r="W107" s="9"/>
      <c r="X107" s="9"/>
      <c r="Y107" s="9"/>
      <c r="Z107" s="9"/>
      <c r="AA107" s="9"/>
      <c r="AB107" s="9"/>
      <c r="AC107" s="9"/>
      <c r="AD107" s="9"/>
      <c r="AE107" s="9"/>
      <c r="AF107" s="9"/>
      <c r="AG107" s="9"/>
      <c r="AH107" s="9"/>
      <c r="AI107" s="9"/>
      <c r="AJ107" s="9"/>
      <c r="AK107" s="9"/>
      <c r="AL107" s="9"/>
      <c r="AM107" s="9"/>
    </row>
    <row r="108" spans="1:45" s="9" customFormat="1" ht="20.100000000000001" customHeight="1">
      <c r="B108" s="71">
        <v>98</v>
      </c>
      <c r="C108" s="73" t="s">
        <v>344</v>
      </c>
      <c r="D108" s="146">
        <v>17657.354768000001</v>
      </c>
      <c r="E108" s="147">
        <v>56.4</v>
      </c>
      <c r="F108" s="147">
        <v>0</v>
      </c>
      <c r="G108" s="147">
        <v>32.43</v>
      </c>
      <c r="H108" s="147">
        <v>0.28000000000000003</v>
      </c>
      <c r="I108" s="149">
        <v>10.890000000000002</v>
      </c>
      <c r="J108" s="148">
        <v>5.2</v>
      </c>
      <c r="K108" s="9">
        <f t="shared" si="20"/>
        <v>0.26405068398337056</v>
      </c>
      <c r="L108" s="9">
        <f t="shared" si="21"/>
        <v>0</v>
      </c>
      <c r="M108" s="9">
        <f t="shared" si="22"/>
        <v>0.15182914329043806</v>
      </c>
      <c r="N108" s="9">
        <f t="shared" si="23"/>
        <v>1.3108899204848183E-3</v>
      </c>
      <c r="O108" s="9">
        <f t="shared" si="24"/>
        <v>5.0984254407427411E-2</v>
      </c>
    </row>
    <row r="109" spans="1:45" s="215" customFormat="1" ht="20.100000000000001" customHeight="1">
      <c r="A109" s="78"/>
      <c r="B109" s="211">
        <v>99</v>
      </c>
      <c r="C109" s="217" t="s">
        <v>40</v>
      </c>
      <c r="D109" s="216">
        <v>59657.829231000003</v>
      </c>
      <c r="E109" s="213">
        <v>27.4</v>
      </c>
      <c r="F109" s="213">
        <v>41.9</v>
      </c>
      <c r="G109" s="213">
        <v>16.440000000000001</v>
      </c>
      <c r="H109" s="213">
        <v>1.63</v>
      </c>
      <c r="I109" s="213">
        <v>12.629999999999995</v>
      </c>
      <c r="J109" s="214">
        <v>1.3</v>
      </c>
      <c r="K109" s="9">
        <f t="shared" si="20"/>
        <v>0.43341162859372095</v>
      </c>
      <c r="L109" s="9">
        <f t="shared" si="21"/>
        <v>0.66277179701010613</v>
      </c>
      <c r="M109" s="9">
        <f t="shared" si="22"/>
        <v>0.26004697715623259</v>
      </c>
      <c r="N109" s="9">
        <f t="shared" si="23"/>
        <v>2.5783246518531571E-2</v>
      </c>
      <c r="O109" s="9">
        <f t="shared" si="24"/>
        <v>0.19978061566199612</v>
      </c>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220"/>
      <c r="AO109" s="220"/>
      <c r="AP109" s="220"/>
      <c r="AQ109" s="220"/>
      <c r="AR109" s="220"/>
      <c r="AS109" s="220"/>
    </row>
    <row r="110" spans="1:45" s="207" customFormat="1" ht="20.100000000000001" customHeight="1">
      <c r="A110" s="202"/>
      <c r="B110" s="336" t="s">
        <v>345</v>
      </c>
      <c r="C110" s="325"/>
      <c r="D110" s="210">
        <f>SUM(D55:D109)</f>
        <v>3771528.9878890011</v>
      </c>
      <c r="E110" s="205">
        <v>90.635707045940791</v>
      </c>
      <c r="F110" s="205">
        <v>1.4964784416026782</v>
      </c>
      <c r="G110" s="205">
        <v>3.2578189823364427</v>
      </c>
      <c r="H110" s="205">
        <v>0.21351955578659754</v>
      </c>
      <c r="I110" s="205">
        <v>4.3966531239773108</v>
      </c>
      <c r="J110" s="208"/>
      <c r="K110" s="202">
        <f>SUM(K55:K109)</f>
        <v>90.635707045940791</v>
      </c>
      <c r="L110" s="202">
        <f>SUM(L55:L109)</f>
        <v>1.4964784416026782</v>
      </c>
      <c r="M110" s="202">
        <f>SUM(M55:M109)</f>
        <v>3.2578189823364427</v>
      </c>
      <c r="N110" s="202">
        <f>SUM(N55:N109)</f>
        <v>0.21351955578659754</v>
      </c>
      <c r="O110" s="202">
        <f>SUM(O55:O109)</f>
        <v>4.3966531239773108</v>
      </c>
      <c r="P110" s="202"/>
      <c r="Q110" s="202"/>
      <c r="R110" s="202"/>
      <c r="S110" s="202"/>
      <c r="T110" s="202"/>
      <c r="U110" s="202"/>
      <c r="V110" s="202"/>
      <c r="W110" s="202"/>
      <c r="X110" s="202"/>
      <c r="Y110" s="202"/>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row>
    <row r="111" spans="1:45" s="77" customFormat="1" ht="23.25" customHeight="1">
      <c r="A111" s="9"/>
      <c r="B111" s="324" t="s">
        <v>346</v>
      </c>
      <c r="C111" s="325"/>
      <c r="D111" s="210">
        <f>D110+D54+D52+D45+D35</f>
        <v>28991322.925704002</v>
      </c>
      <c r="E111" s="205">
        <v>21.797829652770865</v>
      </c>
      <c r="F111" s="205">
        <v>18.248932231184025</v>
      </c>
      <c r="G111" s="205">
        <v>57.702337034826449</v>
      </c>
      <c r="H111" s="205">
        <v>6.3584410688286297E-2</v>
      </c>
      <c r="I111" s="205">
        <v>2.1873396656300934</v>
      </c>
      <c r="J111" s="200"/>
      <c r="K111" s="202">
        <f>(K35*$D35+K45*$D45+K52*$D52+K54*$D54+K110*$D110)/$D$111</f>
        <v>21.620278178021653</v>
      </c>
      <c r="L111" s="202">
        <f t="shared" ref="L111:O111" si="25">(L35*$D35+L45*$D45+L52*$D52+L54*$D54+L110*$D110)/$D$111</f>
        <v>18.262223032076115</v>
      </c>
      <c r="M111" s="202">
        <f t="shared" si="25"/>
        <v>57.89680880215078</v>
      </c>
      <c r="N111" s="202">
        <f t="shared" si="25"/>
        <v>6.3331535384895388E-2</v>
      </c>
      <c r="O111" s="202">
        <f t="shared" si="25"/>
        <v>2.181942014122999</v>
      </c>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row>
    <row r="112" spans="1:45" s="74" customFormat="1" ht="21.75" customHeight="1">
      <c r="A112" s="79"/>
      <c r="B112" s="10"/>
      <c r="C112" s="326" t="s">
        <v>347</v>
      </c>
      <c r="D112" s="327"/>
      <c r="E112" s="327"/>
      <c r="F112" s="327"/>
      <c r="G112" s="327"/>
      <c r="H112" s="327"/>
      <c r="I112" s="328"/>
      <c r="J112" s="75"/>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row>
    <row r="113" spans="1:45" s="74" customFormat="1" ht="39.75" customHeight="1" thickBot="1">
      <c r="A113" s="79"/>
      <c r="B113" s="11"/>
      <c r="C113" s="329" t="s">
        <v>348</v>
      </c>
      <c r="D113" s="330"/>
      <c r="E113" s="330"/>
      <c r="F113" s="330"/>
      <c r="G113" s="330"/>
      <c r="H113" s="330"/>
      <c r="I113" s="331"/>
      <c r="J113" s="76"/>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row>
    <row r="114" spans="1:45">
      <c r="B114" s="221"/>
      <c r="C114" s="221" t="s">
        <v>397</v>
      </c>
      <c r="D114" s="221"/>
      <c r="E114" s="221"/>
      <c r="F114" s="221"/>
      <c r="G114" s="221"/>
      <c r="H114" s="221"/>
      <c r="I114" s="221"/>
      <c r="J114"/>
    </row>
    <row r="115" spans="1:45">
      <c r="C115" s="279" t="s">
        <v>401</v>
      </c>
      <c r="D115" s="280"/>
      <c r="E115" s="281"/>
      <c r="F115" s="280"/>
      <c r="G115" s="282"/>
      <c r="H115" s="283"/>
      <c r="I115" s="283"/>
    </row>
  </sheetData>
  <sortState ref="A55:AS109">
    <sortCondition descending="1" ref="E55:E109"/>
  </sortState>
  <mergeCells count="18">
    <mergeCell ref="B2:J2"/>
    <mergeCell ref="H4:H6"/>
    <mergeCell ref="I4:I6"/>
    <mergeCell ref="F4:F6"/>
    <mergeCell ref="E4:E6"/>
    <mergeCell ref="C3:C6"/>
    <mergeCell ref="B3:B6"/>
    <mergeCell ref="J3:J6"/>
    <mergeCell ref="E3:I3"/>
    <mergeCell ref="B45:C45"/>
    <mergeCell ref="B52:C52"/>
    <mergeCell ref="C112:I112"/>
    <mergeCell ref="C113:I113"/>
    <mergeCell ref="D4:D5"/>
    <mergeCell ref="B54:C54"/>
    <mergeCell ref="B110:C110"/>
    <mergeCell ref="B111:C111"/>
    <mergeCell ref="B35:C35"/>
  </mergeCells>
  <printOptions horizontalCentered="1"/>
  <pageMargins left="0" right="0" top="0" bottom="0" header="0" footer="0"/>
  <pageSetup paperSize="9" scale="65" fitToHeight="2" orientation="portrait" r:id="rId1"/>
</worksheet>
</file>

<file path=xl/worksheets/sheet3.xml><?xml version="1.0" encoding="utf-8"?>
<worksheet xmlns="http://schemas.openxmlformats.org/spreadsheetml/2006/main" xmlns:r="http://schemas.openxmlformats.org/officeDocument/2006/relationships">
  <dimension ref="B1:Q112"/>
  <sheetViews>
    <sheetView rightToLeft="1" zoomScale="90" zoomScaleNormal="90" workbookViewId="0">
      <selection activeCell="E12" sqref="E12"/>
    </sheetView>
  </sheetViews>
  <sheetFormatPr defaultRowHeight="14.25"/>
  <cols>
    <col min="1" max="1" width="6.25" customWidth="1"/>
    <col min="2" max="2" width="3.875" customWidth="1"/>
    <col min="3" max="3" width="28.75" customWidth="1"/>
    <col min="4" max="4" width="11" customWidth="1"/>
    <col min="5" max="5" width="11.25" bestFit="1" customWidth="1"/>
    <col min="6" max="6" width="10.25" bestFit="1" customWidth="1"/>
    <col min="7" max="7" width="11.375" bestFit="1" customWidth="1"/>
    <col min="8" max="8" width="10.375" bestFit="1" customWidth="1"/>
    <col min="9" max="9" width="10.5" bestFit="1" customWidth="1"/>
    <col min="10" max="10" width="9.875" customWidth="1"/>
    <col min="11" max="11" width="10.125" bestFit="1" customWidth="1"/>
    <col min="12" max="13" width="11.5" bestFit="1" customWidth="1"/>
    <col min="14" max="14" width="10.75" bestFit="1" customWidth="1"/>
    <col min="15" max="15" width="9.875" bestFit="1" customWidth="1"/>
    <col min="16" max="16" width="10.625" bestFit="1" customWidth="1"/>
    <col min="17" max="17" width="9.125" customWidth="1"/>
  </cols>
  <sheetData>
    <row r="1" spans="2:17" ht="15" thickBot="1"/>
    <row r="2" spans="2:17" ht="45.75" thickBot="1">
      <c r="B2" s="372" t="s">
        <v>398</v>
      </c>
      <c r="C2" s="373"/>
      <c r="D2" s="373"/>
      <c r="E2" s="373"/>
      <c r="F2" s="373"/>
      <c r="G2" s="373"/>
      <c r="H2" s="373"/>
      <c r="I2" s="373"/>
      <c r="J2" s="373"/>
      <c r="K2" s="373"/>
      <c r="L2" s="373"/>
      <c r="M2" s="373"/>
      <c r="N2" s="373"/>
      <c r="O2" s="373"/>
      <c r="P2" s="373"/>
      <c r="Q2" s="374"/>
    </row>
    <row r="3" spans="2:17" ht="23.25" customHeight="1">
      <c r="B3" s="375" t="s">
        <v>253</v>
      </c>
      <c r="C3" s="377" t="s">
        <v>256</v>
      </c>
      <c r="D3" s="379" t="s">
        <v>400</v>
      </c>
      <c r="E3" s="380"/>
      <c r="F3" s="380"/>
      <c r="G3" s="380"/>
      <c r="H3" s="380"/>
      <c r="I3" s="380"/>
      <c r="J3" s="380"/>
      <c r="K3" s="381"/>
      <c r="L3" s="379" t="s">
        <v>257</v>
      </c>
      <c r="M3" s="380"/>
      <c r="N3" s="380"/>
      <c r="O3" s="380"/>
      <c r="P3" s="380"/>
      <c r="Q3" s="382"/>
    </row>
    <row r="4" spans="2:17" ht="16.5" customHeight="1">
      <c r="B4" s="376"/>
      <c r="C4" s="378"/>
      <c r="D4" s="383" t="s">
        <v>364</v>
      </c>
      <c r="E4" s="383"/>
      <c r="F4" s="383"/>
      <c r="G4" s="383"/>
      <c r="H4" s="383" t="s">
        <v>365</v>
      </c>
      <c r="I4" s="383"/>
      <c r="J4" s="383"/>
      <c r="K4" s="383"/>
      <c r="L4" s="384" t="s">
        <v>364</v>
      </c>
      <c r="M4" s="385"/>
      <c r="N4" s="386"/>
      <c r="O4" s="384" t="s">
        <v>365</v>
      </c>
      <c r="P4" s="385"/>
      <c r="Q4" s="387"/>
    </row>
    <row r="5" spans="2:17" ht="55.5" customHeight="1">
      <c r="B5" s="376"/>
      <c r="C5" s="378"/>
      <c r="D5" s="259" t="s">
        <v>258</v>
      </c>
      <c r="E5" s="259" t="s">
        <v>259</v>
      </c>
      <c r="F5" s="262" t="s">
        <v>351</v>
      </c>
      <c r="G5" s="259" t="s">
        <v>260</v>
      </c>
      <c r="H5" s="258" t="s">
        <v>261</v>
      </c>
      <c r="I5" s="258" t="s">
        <v>259</v>
      </c>
      <c r="J5" s="262" t="s">
        <v>351</v>
      </c>
      <c r="K5" s="258" t="s">
        <v>260</v>
      </c>
      <c r="L5" s="259" t="s">
        <v>262</v>
      </c>
      <c r="M5" s="259" t="s">
        <v>263</v>
      </c>
      <c r="N5" s="262" t="s">
        <v>351</v>
      </c>
      <c r="O5" s="259" t="s">
        <v>262</v>
      </c>
      <c r="P5" s="259" t="s">
        <v>263</v>
      </c>
      <c r="Q5" s="263" t="s">
        <v>351</v>
      </c>
    </row>
    <row r="6" spans="2:17" ht="18.75">
      <c r="B6" s="222">
        <v>1</v>
      </c>
      <c r="C6" s="223" t="s">
        <v>363</v>
      </c>
      <c r="D6" s="224">
        <v>2034175.4383169999</v>
      </c>
      <c r="E6" s="224">
        <v>1696543.328314</v>
      </c>
      <c r="F6" s="224">
        <v>337632.11000299989</v>
      </c>
      <c r="G6" s="224">
        <v>3730718.7666309997</v>
      </c>
      <c r="H6" s="224">
        <v>196062.798828</v>
      </c>
      <c r="I6" s="224">
        <v>216457.53172599999</v>
      </c>
      <c r="J6" s="224">
        <v>-20394.732897999987</v>
      </c>
      <c r="K6" s="224">
        <v>412520.33055399999</v>
      </c>
      <c r="L6" s="224">
        <v>14724161</v>
      </c>
      <c r="M6" s="224">
        <v>11555619</v>
      </c>
      <c r="N6" s="224">
        <v>3168542</v>
      </c>
      <c r="O6" s="224">
        <v>709917</v>
      </c>
      <c r="P6" s="224">
        <v>704078</v>
      </c>
      <c r="Q6" s="245">
        <v>5839</v>
      </c>
    </row>
    <row r="7" spans="2:17" ht="18.75">
      <c r="B7" s="227">
        <v>2</v>
      </c>
      <c r="C7" s="233" t="s">
        <v>93</v>
      </c>
      <c r="D7" s="226">
        <v>816809.22287199995</v>
      </c>
      <c r="E7" s="226">
        <v>700835.93515100004</v>
      </c>
      <c r="F7" s="226">
        <v>115973.28772099991</v>
      </c>
      <c r="G7" s="226">
        <v>1517645.158023</v>
      </c>
      <c r="H7" s="226">
        <v>75925.985000000001</v>
      </c>
      <c r="I7" s="226">
        <v>73759.024774999998</v>
      </c>
      <c r="J7" s="226">
        <v>2166.9602250000025</v>
      </c>
      <c r="K7" s="226">
        <v>149685.00977499998</v>
      </c>
      <c r="L7" s="226">
        <v>79003.057488000006</v>
      </c>
      <c r="M7" s="226">
        <v>766.61147300000005</v>
      </c>
      <c r="N7" s="226">
        <v>78236.446015000009</v>
      </c>
      <c r="O7" s="226">
        <v>10.648160000000001</v>
      </c>
      <c r="P7" s="226">
        <v>0</v>
      </c>
      <c r="Q7" s="246">
        <v>10.648160000000001</v>
      </c>
    </row>
    <row r="8" spans="2:17" ht="18.75">
      <c r="B8" s="222">
        <v>3</v>
      </c>
      <c r="C8" s="229" t="s">
        <v>219</v>
      </c>
      <c r="D8" s="224">
        <v>211785.975061</v>
      </c>
      <c r="E8" s="224">
        <v>182915.70883700001</v>
      </c>
      <c r="F8" s="224">
        <v>28870.266223999992</v>
      </c>
      <c r="G8" s="224">
        <v>394701.68389800005</v>
      </c>
      <c r="H8" s="224">
        <v>24274.183384</v>
      </c>
      <c r="I8" s="224">
        <v>19212.470329</v>
      </c>
      <c r="J8" s="224">
        <v>5061.7130550000002</v>
      </c>
      <c r="K8" s="224">
        <v>43486.653713</v>
      </c>
      <c r="L8" s="224">
        <v>5192.7325680000004</v>
      </c>
      <c r="M8" s="224">
        <v>8129.5675350000001</v>
      </c>
      <c r="N8" s="224">
        <v>-2936.8349669999998</v>
      </c>
      <c r="O8" s="224">
        <v>567.13314400000002</v>
      </c>
      <c r="P8" s="224">
        <v>144.88210100000001</v>
      </c>
      <c r="Q8" s="245">
        <v>422.25104299999998</v>
      </c>
    </row>
    <row r="9" spans="2:17" ht="18.75">
      <c r="B9" s="227">
        <v>4</v>
      </c>
      <c r="C9" s="225" t="s">
        <v>396</v>
      </c>
      <c r="D9" s="226">
        <v>196890.624835</v>
      </c>
      <c r="E9" s="226">
        <v>173952.27100499999</v>
      </c>
      <c r="F9" s="226">
        <v>22938.353830000007</v>
      </c>
      <c r="G9" s="226">
        <v>370842.89584000001</v>
      </c>
      <c r="H9" s="226">
        <v>26252.877866999999</v>
      </c>
      <c r="I9" s="226">
        <v>25997.116318</v>
      </c>
      <c r="J9" s="226">
        <v>255.76154899999892</v>
      </c>
      <c r="K9" s="226">
        <v>52249.994185000003</v>
      </c>
      <c r="L9" s="226">
        <v>8595.9339490000002</v>
      </c>
      <c r="M9" s="226">
        <v>4543.673812</v>
      </c>
      <c r="N9" s="226">
        <v>4052.2601370000002</v>
      </c>
      <c r="O9" s="226">
        <v>326.27466199999998</v>
      </c>
      <c r="P9" s="226">
        <v>175.96252799999999</v>
      </c>
      <c r="Q9" s="246">
        <v>150.31213399999999</v>
      </c>
    </row>
    <row r="10" spans="2:17" ht="18.75">
      <c r="B10" s="222">
        <v>5</v>
      </c>
      <c r="C10" s="235" t="s">
        <v>60</v>
      </c>
      <c r="D10" s="224">
        <v>178487.37224600001</v>
      </c>
      <c r="E10" s="224">
        <v>158554.61950100001</v>
      </c>
      <c r="F10" s="224">
        <v>19932.752745000005</v>
      </c>
      <c r="G10" s="224">
        <v>337041.99174700002</v>
      </c>
      <c r="H10" s="224">
        <v>33872.059506999998</v>
      </c>
      <c r="I10" s="224">
        <v>27082.61591</v>
      </c>
      <c r="J10" s="224">
        <v>6789.4435969999977</v>
      </c>
      <c r="K10" s="224">
        <v>60954.675416999999</v>
      </c>
      <c r="L10" s="224">
        <v>53441.574041</v>
      </c>
      <c r="M10" s="224">
        <v>28711.416679000002</v>
      </c>
      <c r="N10" s="224">
        <v>24730.157361999998</v>
      </c>
      <c r="O10" s="224">
        <v>11467.551858999999</v>
      </c>
      <c r="P10" s="224">
        <v>935.50378499999999</v>
      </c>
      <c r="Q10" s="245">
        <v>10532.048073999998</v>
      </c>
    </row>
    <row r="11" spans="2:17" ht="18.75">
      <c r="B11" s="227">
        <v>6</v>
      </c>
      <c r="C11" s="225" t="s">
        <v>38</v>
      </c>
      <c r="D11" s="226">
        <v>127312.290303</v>
      </c>
      <c r="E11" s="226">
        <v>95324.679269999993</v>
      </c>
      <c r="F11" s="226">
        <v>31987.611033000008</v>
      </c>
      <c r="G11" s="226">
        <v>222636.96957299998</v>
      </c>
      <c r="H11" s="226">
        <v>8798.425604</v>
      </c>
      <c r="I11" s="226">
        <v>34494.849513000001</v>
      </c>
      <c r="J11" s="226">
        <v>-25696.423909000001</v>
      </c>
      <c r="K11" s="226">
        <v>43293.275116999997</v>
      </c>
      <c r="L11" s="226">
        <v>881681</v>
      </c>
      <c r="M11" s="226">
        <v>260766</v>
      </c>
      <c r="N11" s="226">
        <v>620915</v>
      </c>
      <c r="O11" s="226">
        <v>290684</v>
      </c>
      <c r="P11" s="226">
        <v>41208</v>
      </c>
      <c r="Q11" s="246">
        <v>249476</v>
      </c>
    </row>
    <row r="12" spans="2:17" ht="18.75">
      <c r="B12" s="222">
        <v>7</v>
      </c>
      <c r="C12" s="231" t="s">
        <v>266</v>
      </c>
      <c r="D12" s="224">
        <v>95839.117627</v>
      </c>
      <c r="E12" s="224">
        <v>111420.56787699999</v>
      </c>
      <c r="F12" s="224">
        <v>-15581.450249999994</v>
      </c>
      <c r="G12" s="224">
        <v>207259.68550399999</v>
      </c>
      <c r="H12" s="224">
        <v>1914.2413690000001</v>
      </c>
      <c r="I12" s="224">
        <v>5031.2890719999996</v>
      </c>
      <c r="J12" s="224">
        <v>-3117.0477029999993</v>
      </c>
      <c r="K12" s="224">
        <v>6945.5304409999999</v>
      </c>
      <c r="L12" s="224">
        <v>9571</v>
      </c>
      <c r="M12" s="224">
        <v>1981</v>
      </c>
      <c r="N12" s="224">
        <v>7590</v>
      </c>
      <c r="O12" s="224">
        <v>1503</v>
      </c>
      <c r="P12" s="224">
        <v>81</v>
      </c>
      <c r="Q12" s="245">
        <v>1422</v>
      </c>
    </row>
    <row r="13" spans="2:17" ht="18.75">
      <c r="B13" s="227">
        <v>8</v>
      </c>
      <c r="C13" s="228" t="s">
        <v>57</v>
      </c>
      <c r="D13" s="226">
        <v>81176.287458000006</v>
      </c>
      <c r="E13" s="226">
        <v>110677.17421</v>
      </c>
      <c r="F13" s="226">
        <v>-29500.886751999991</v>
      </c>
      <c r="G13" s="226">
        <v>191853.461668</v>
      </c>
      <c r="H13" s="226">
        <v>6397.0678509999998</v>
      </c>
      <c r="I13" s="226">
        <v>9905.2602229999993</v>
      </c>
      <c r="J13" s="226">
        <v>-3508.1923719999995</v>
      </c>
      <c r="K13" s="226">
        <v>16302.328073999999</v>
      </c>
      <c r="L13" s="226">
        <v>81885.894153000001</v>
      </c>
      <c r="M13" s="226">
        <v>108308.98366</v>
      </c>
      <c r="N13" s="226">
        <v>-26423.089506999997</v>
      </c>
      <c r="O13" s="226">
        <v>24768.359818000001</v>
      </c>
      <c r="P13" s="226">
        <v>96.062500999999997</v>
      </c>
      <c r="Q13" s="246">
        <v>24672.297317</v>
      </c>
    </row>
    <row r="14" spans="2:17" ht="18.75">
      <c r="B14" s="222">
        <v>9</v>
      </c>
      <c r="C14" s="231" t="s">
        <v>29</v>
      </c>
      <c r="D14" s="224">
        <v>111946.584837</v>
      </c>
      <c r="E14" s="224">
        <v>58278.95897</v>
      </c>
      <c r="F14" s="224">
        <v>53667.625867000002</v>
      </c>
      <c r="G14" s="224">
        <v>170225.54380700001</v>
      </c>
      <c r="H14" s="224">
        <v>18534.701722999998</v>
      </c>
      <c r="I14" s="224">
        <v>19489.308521999999</v>
      </c>
      <c r="J14" s="224">
        <v>-954.60679900000105</v>
      </c>
      <c r="K14" s="224">
        <v>38024.010244999998</v>
      </c>
      <c r="L14" s="224">
        <v>620206</v>
      </c>
      <c r="M14" s="224">
        <v>1058967</v>
      </c>
      <c r="N14" s="224">
        <v>-438761</v>
      </c>
      <c r="O14" s="224">
        <v>3256</v>
      </c>
      <c r="P14" s="224">
        <v>66541</v>
      </c>
      <c r="Q14" s="245">
        <v>-63285</v>
      </c>
    </row>
    <row r="15" spans="2:17" ht="18.75">
      <c r="B15" s="227">
        <v>10</v>
      </c>
      <c r="C15" s="228" t="s">
        <v>247</v>
      </c>
      <c r="D15" s="226">
        <v>58411.411474</v>
      </c>
      <c r="E15" s="226">
        <v>54700.159349000001</v>
      </c>
      <c r="F15" s="226">
        <v>3711.2521249999991</v>
      </c>
      <c r="G15" s="226">
        <v>113111.570823</v>
      </c>
      <c r="H15" s="226">
        <v>1238.0339939999999</v>
      </c>
      <c r="I15" s="226">
        <v>5331.9329399999997</v>
      </c>
      <c r="J15" s="226">
        <v>-4093.8989459999998</v>
      </c>
      <c r="K15" s="226">
        <v>6569.966934</v>
      </c>
      <c r="L15" s="226">
        <v>41569</v>
      </c>
      <c r="M15" s="226">
        <v>38</v>
      </c>
      <c r="N15" s="226">
        <v>41531</v>
      </c>
      <c r="O15" s="226">
        <v>0</v>
      </c>
      <c r="P15" s="226">
        <v>0</v>
      </c>
      <c r="Q15" s="246">
        <v>0</v>
      </c>
    </row>
    <row r="16" spans="2:17" ht="18.75">
      <c r="B16" s="222">
        <v>11</v>
      </c>
      <c r="C16" s="231" t="s">
        <v>55</v>
      </c>
      <c r="D16" s="224">
        <v>83909.353017000001</v>
      </c>
      <c r="E16" s="224">
        <v>10078.914728</v>
      </c>
      <c r="F16" s="224">
        <v>73830.438288999998</v>
      </c>
      <c r="G16" s="224">
        <v>93988.267745000005</v>
      </c>
      <c r="H16" s="224">
        <v>11104.835598</v>
      </c>
      <c r="I16" s="224">
        <v>5574.030006</v>
      </c>
      <c r="J16" s="224">
        <v>5530.8055919999997</v>
      </c>
      <c r="K16" s="224">
        <v>16678.865603999999</v>
      </c>
      <c r="L16" s="224">
        <v>975256</v>
      </c>
      <c r="M16" s="224">
        <v>916800</v>
      </c>
      <c r="N16" s="224">
        <v>58456</v>
      </c>
      <c r="O16" s="224">
        <v>5784</v>
      </c>
      <c r="P16" s="224">
        <v>85307</v>
      </c>
      <c r="Q16" s="245">
        <v>-79523</v>
      </c>
    </row>
    <row r="17" spans="2:17" ht="18.75">
      <c r="B17" s="227">
        <v>12</v>
      </c>
      <c r="C17" s="230" t="s">
        <v>265</v>
      </c>
      <c r="D17" s="226">
        <v>53066.105261999997</v>
      </c>
      <c r="E17" s="226">
        <v>11205.817579</v>
      </c>
      <c r="F17" s="226">
        <v>41860.287682999995</v>
      </c>
      <c r="G17" s="226">
        <v>64271.922841</v>
      </c>
      <c r="H17" s="226">
        <v>6627.7022699999998</v>
      </c>
      <c r="I17" s="226">
        <v>0</v>
      </c>
      <c r="J17" s="226">
        <v>6627.7022699999998</v>
      </c>
      <c r="K17" s="226">
        <v>6627.7022699999998</v>
      </c>
      <c r="L17" s="226">
        <v>100</v>
      </c>
      <c r="M17" s="226">
        <v>8773</v>
      </c>
      <c r="N17" s="226">
        <v>-8673</v>
      </c>
      <c r="O17" s="226">
        <v>0</v>
      </c>
      <c r="P17" s="226">
        <v>0</v>
      </c>
      <c r="Q17" s="246">
        <v>0</v>
      </c>
    </row>
    <row r="18" spans="2:17" ht="18.75">
      <c r="B18" s="222">
        <v>13</v>
      </c>
      <c r="C18" s="231" t="s">
        <v>354</v>
      </c>
      <c r="D18" s="224">
        <v>54295.679109999997</v>
      </c>
      <c r="E18" s="224">
        <v>6853.6</v>
      </c>
      <c r="F18" s="224">
        <v>47442.079109999999</v>
      </c>
      <c r="G18" s="224">
        <v>61149.279109999996</v>
      </c>
      <c r="H18" s="224">
        <v>54295.679109999997</v>
      </c>
      <c r="I18" s="224">
        <v>6853.6</v>
      </c>
      <c r="J18" s="224">
        <v>47442.079109999999</v>
      </c>
      <c r="K18" s="224">
        <v>61149.279109999996</v>
      </c>
      <c r="L18" s="224">
        <v>160000</v>
      </c>
      <c r="M18" s="224">
        <v>0</v>
      </c>
      <c r="N18" s="224">
        <v>160000</v>
      </c>
      <c r="O18" s="224">
        <v>0</v>
      </c>
      <c r="P18" s="224">
        <v>0</v>
      </c>
      <c r="Q18" s="245">
        <v>0</v>
      </c>
    </row>
    <row r="19" spans="2:17" ht="18.75">
      <c r="B19" s="227">
        <v>14</v>
      </c>
      <c r="C19" s="233" t="s">
        <v>31</v>
      </c>
      <c r="D19" s="226">
        <v>34160.642509999998</v>
      </c>
      <c r="E19" s="226">
        <v>7128.9155870000004</v>
      </c>
      <c r="F19" s="226">
        <v>27031.726922999998</v>
      </c>
      <c r="G19" s="226">
        <v>41289.558097000001</v>
      </c>
      <c r="H19" s="226">
        <v>2994.1251999999999</v>
      </c>
      <c r="I19" s="226">
        <v>0</v>
      </c>
      <c r="J19" s="226">
        <v>2994.1251999999999</v>
      </c>
      <c r="K19" s="226">
        <v>2994.1251999999999</v>
      </c>
      <c r="L19" s="226">
        <v>50509.398358999999</v>
      </c>
      <c r="M19" s="226">
        <v>147509.473191</v>
      </c>
      <c r="N19" s="226">
        <v>-97000.074831999998</v>
      </c>
      <c r="O19" s="226">
        <v>92.702139000000003</v>
      </c>
      <c r="P19" s="226">
        <v>107.94025999999999</v>
      </c>
      <c r="Q19" s="246">
        <v>-15.238120999999992</v>
      </c>
    </row>
    <row r="20" spans="2:17" ht="18.75">
      <c r="B20" s="222">
        <v>15</v>
      </c>
      <c r="C20" s="239" t="s">
        <v>47</v>
      </c>
      <c r="D20" s="224">
        <v>20870.523983999999</v>
      </c>
      <c r="E20" s="224">
        <v>9539.4279449999995</v>
      </c>
      <c r="F20" s="224">
        <v>11331.096039</v>
      </c>
      <c r="G20" s="224">
        <v>30409.951928999999</v>
      </c>
      <c r="H20" s="224">
        <v>3069.91</v>
      </c>
      <c r="I20" s="224">
        <v>7307.1025289999998</v>
      </c>
      <c r="J20" s="224">
        <v>-4237.1925289999999</v>
      </c>
      <c r="K20" s="224">
        <v>10377.012529</v>
      </c>
      <c r="L20" s="224">
        <v>5245</v>
      </c>
      <c r="M20" s="224">
        <v>117831</v>
      </c>
      <c r="N20" s="224">
        <v>-112586</v>
      </c>
      <c r="O20" s="224">
        <v>0</v>
      </c>
      <c r="P20" s="224">
        <v>2888</v>
      </c>
      <c r="Q20" s="245">
        <v>-2888</v>
      </c>
    </row>
    <row r="21" spans="2:17" ht="18.75">
      <c r="B21" s="227">
        <v>16</v>
      </c>
      <c r="C21" s="225" t="s">
        <v>244</v>
      </c>
      <c r="D21" s="241">
        <v>18138.007799999999</v>
      </c>
      <c r="E21" s="226">
        <v>11088.393684999999</v>
      </c>
      <c r="F21" s="226">
        <v>7049.6141150000003</v>
      </c>
      <c r="G21" s="226">
        <v>29226.401484999999</v>
      </c>
      <c r="H21" s="226">
        <v>1424.4788120000001</v>
      </c>
      <c r="I21" s="226">
        <v>4754.9231339999997</v>
      </c>
      <c r="J21" s="226">
        <v>-3330.4443219999994</v>
      </c>
      <c r="K21" s="226">
        <v>6179.401946</v>
      </c>
      <c r="L21" s="226">
        <v>103345</v>
      </c>
      <c r="M21" s="226">
        <v>103500</v>
      </c>
      <c r="N21" s="226">
        <v>-155</v>
      </c>
      <c r="O21" s="226">
        <v>0</v>
      </c>
      <c r="P21" s="226">
        <v>1922</v>
      </c>
      <c r="Q21" s="246">
        <v>-1922</v>
      </c>
    </row>
    <row r="22" spans="2:17" ht="18.75">
      <c r="B22" s="222">
        <v>17</v>
      </c>
      <c r="C22" s="223" t="s">
        <v>49</v>
      </c>
      <c r="D22" s="224">
        <v>16355.405118999999</v>
      </c>
      <c r="E22" s="224">
        <v>10244.652166</v>
      </c>
      <c r="F22" s="224">
        <v>6110.7529529999993</v>
      </c>
      <c r="G22" s="224">
        <v>26600.057284999999</v>
      </c>
      <c r="H22" s="224">
        <v>222.441</v>
      </c>
      <c r="I22" s="224">
        <v>2234.275345</v>
      </c>
      <c r="J22" s="224">
        <v>-2011.834345</v>
      </c>
      <c r="K22" s="224">
        <v>2456.7163449999998</v>
      </c>
      <c r="L22" s="224">
        <v>138808</v>
      </c>
      <c r="M22" s="224">
        <v>448517</v>
      </c>
      <c r="N22" s="224">
        <v>-309709</v>
      </c>
      <c r="O22" s="224">
        <v>802</v>
      </c>
      <c r="P22" s="224">
        <v>24118</v>
      </c>
      <c r="Q22" s="245">
        <v>-23316</v>
      </c>
    </row>
    <row r="23" spans="2:17" ht="18.75">
      <c r="B23" s="227">
        <v>18</v>
      </c>
      <c r="C23" s="233" t="s">
        <v>279</v>
      </c>
      <c r="D23" s="241">
        <v>20817.810852999999</v>
      </c>
      <c r="E23" s="226">
        <v>0</v>
      </c>
      <c r="F23" s="226">
        <v>20817.810852999999</v>
      </c>
      <c r="G23" s="226">
        <v>20817.810852999999</v>
      </c>
      <c r="H23" s="226">
        <v>0</v>
      </c>
      <c r="I23" s="226">
        <v>0</v>
      </c>
      <c r="J23" s="226">
        <v>0</v>
      </c>
      <c r="K23" s="226">
        <v>0</v>
      </c>
      <c r="L23" s="226">
        <v>53174.737404</v>
      </c>
      <c r="M23" s="226">
        <v>9293.6261830000003</v>
      </c>
      <c r="N23" s="226">
        <v>43881.111220999999</v>
      </c>
      <c r="O23" s="226">
        <v>907.97259199999996</v>
      </c>
      <c r="P23" s="226">
        <v>3007.9790410000001</v>
      </c>
      <c r="Q23" s="246">
        <v>-2100.006449</v>
      </c>
    </row>
    <row r="24" spans="2:17" ht="18.75">
      <c r="B24" s="222">
        <v>19</v>
      </c>
      <c r="C24" s="223" t="s">
        <v>18</v>
      </c>
      <c r="D24" s="232">
        <v>10080.61</v>
      </c>
      <c r="E24" s="224">
        <v>8439.7365250000003</v>
      </c>
      <c r="F24" s="224">
        <v>1640.8734750000003</v>
      </c>
      <c r="G24" s="224">
        <v>18520.346525000001</v>
      </c>
      <c r="H24" s="224">
        <v>89.91</v>
      </c>
      <c r="I24" s="224">
        <v>0</v>
      </c>
      <c r="J24" s="224">
        <v>89.91</v>
      </c>
      <c r="K24" s="224">
        <v>89.91</v>
      </c>
      <c r="L24" s="224">
        <v>5520900</v>
      </c>
      <c r="M24" s="224">
        <v>5401028</v>
      </c>
      <c r="N24" s="224">
        <v>119872</v>
      </c>
      <c r="O24" s="224">
        <v>229795</v>
      </c>
      <c r="P24" s="224">
        <v>326049</v>
      </c>
      <c r="Q24" s="245">
        <v>-96254</v>
      </c>
    </row>
    <row r="25" spans="2:17" ht="18.75">
      <c r="B25" s="227">
        <v>20</v>
      </c>
      <c r="C25" s="233" t="s">
        <v>45</v>
      </c>
      <c r="D25" s="226">
        <v>12811.649218</v>
      </c>
      <c r="E25" s="226">
        <v>3952.0454209999998</v>
      </c>
      <c r="F25" s="226">
        <v>8859.6037969999998</v>
      </c>
      <c r="G25" s="226">
        <v>16763.694639000001</v>
      </c>
      <c r="H25" s="226">
        <v>4206.8999999999996</v>
      </c>
      <c r="I25" s="226">
        <v>0</v>
      </c>
      <c r="J25" s="226">
        <v>4206.8999999999996</v>
      </c>
      <c r="K25" s="226">
        <v>4206.8999999999996</v>
      </c>
      <c r="L25" s="226">
        <v>6479</v>
      </c>
      <c r="M25" s="226">
        <v>55339</v>
      </c>
      <c r="N25" s="226">
        <v>-48860</v>
      </c>
      <c r="O25" s="226">
        <v>75</v>
      </c>
      <c r="P25" s="226">
        <v>454</v>
      </c>
      <c r="Q25" s="246">
        <v>-379</v>
      </c>
    </row>
    <row r="26" spans="2:17" ht="18.75">
      <c r="B26" s="222">
        <v>21</v>
      </c>
      <c r="C26" s="229" t="s">
        <v>26</v>
      </c>
      <c r="D26" s="232">
        <v>14612.516118</v>
      </c>
      <c r="E26" s="224">
        <v>1904.6108650000001</v>
      </c>
      <c r="F26" s="224">
        <v>12707.905252999999</v>
      </c>
      <c r="G26" s="224">
        <v>16517.126982999998</v>
      </c>
      <c r="H26" s="224">
        <v>3069.91</v>
      </c>
      <c r="I26" s="224">
        <v>1314.1229330000001</v>
      </c>
      <c r="J26" s="224">
        <v>1755.7870669999998</v>
      </c>
      <c r="K26" s="224">
        <v>4384.0329330000004</v>
      </c>
      <c r="L26" s="224">
        <v>97404</v>
      </c>
      <c r="M26" s="224">
        <v>556980</v>
      </c>
      <c r="N26" s="224">
        <v>-459576</v>
      </c>
      <c r="O26" s="224">
        <v>4532</v>
      </c>
      <c r="P26" s="224">
        <v>27784</v>
      </c>
      <c r="Q26" s="245">
        <v>-23252</v>
      </c>
    </row>
    <row r="27" spans="2:17" ht="18.75">
      <c r="B27" s="227">
        <v>22</v>
      </c>
      <c r="C27" s="225" t="s">
        <v>53</v>
      </c>
      <c r="D27" s="226">
        <v>10548.928245999999</v>
      </c>
      <c r="E27" s="226">
        <v>4114.3131039999998</v>
      </c>
      <c r="F27" s="226">
        <v>6434.6151419999997</v>
      </c>
      <c r="G27" s="226">
        <v>14663.24135</v>
      </c>
      <c r="H27" s="226">
        <v>3069.91</v>
      </c>
      <c r="I27" s="226">
        <v>3734.1971039999999</v>
      </c>
      <c r="J27" s="226">
        <v>-664.287104</v>
      </c>
      <c r="K27" s="226">
        <v>6804.1071039999997</v>
      </c>
      <c r="L27" s="226">
        <v>4816</v>
      </c>
      <c r="M27" s="226">
        <v>236190</v>
      </c>
      <c r="N27" s="226">
        <v>-231374</v>
      </c>
      <c r="O27" s="226">
        <v>348</v>
      </c>
      <c r="P27" s="226">
        <v>13091</v>
      </c>
      <c r="Q27" s="246">
        <v>-12743</v>
      </c>
    </row>
    <row r="28" spans="2:17" ht="18.75">
      <c r="B28" s="222">
        <v>23</v>
      </c>
      <c r="C28" s="223" t="s">
        <v>63</v>
      </c>
      <c r="D28" s="224">
        <v>4497.5540000000001</v>
      </c>
      <c r="E28" s="224">
        <v>4837.6684189999996</v>
      </c>
      <c r="F28" s="224">
        <v>-340.11441899999954</v>
      </c>
      <c r="G28" s="224">
        <v>9335.2224189999997</v>
      </c>
      <c r="H28" s="224">
        <v>1579.91</v>
      </c>
      <c r="I28" s="224">
        <v>1641.7</v>
      </c>
      <c r="J28" s="224">
        <v>-61.789999999999964</v>
      </c>
      <c r="K28" s="224">
        <v>3221.61</v>
      </c>
      <c r="L28" s="224">
        <v>116144</v>
      </c>
      <c r="M28" s="224">
        <v>117356</v>
      </c>
      <c r="N28" s="224">
        <v>-1212</v>
      </c>
      <c r="O28" s="224">
        <v>7852</v>
      </c>
      <c r="P28" s="224">
        <v>7358</v>
      </c>
      <c r="Q28" s="245">
        <v>494</v>
      </c>
    </row>
    <row r="29" spans="2:17" ht="18.75">
      <c r="B29" s="227">
        <v>24</v>
      </c>
      <c r="C29" s="242" t="s">
        <v>221</v>
      </c>
      <c r="D29" s="226">
        <v>6052.9321220000002</v>
      </c>
      <c r="E29" s="226">
        <v>2387.250978</v>
      </c>
      <c r="F29" s="226">
        <v>3665.6811440000001</v>
      </c>
      <c r="G29" s="226">
        <v>8440.1831000000002</v>
      </c>
      <c r="H29" s="226">
        <v>2055.8395220000002</v>
      </c>
      <c r="I29" s="226">
        <v>469.255202</v>
      </c>
      <c r="J29" s="226">
        <v>1586.5843200000002</v>
      </c>
      <c r="K29" s="226">
        <v>2525.094724</v>
      </c>
      <c r="L29" s="226">
        <v>3465732</v>
      </c>
      <c r="M29" s="226">
        <v>1862238</v>
      </c>
      <c r="N29" s="226">
        <v>1603494</v>
      </c>
      <c r="O29" s="226">
        <v>329571</v>
      </c>
      <c r="P29" s="226">
        <v>129539</v>
      </c>
      <c r="Q29" s="246">
        <v>200032</v>
      </c>
    </row>
    <row r="30" spans="2:17" ht="18.75">
      <c r="B30" s="222">
        <v>25</v>
      </c>
      <c r="C30" s="240" t="s">
        <v>51</v>
      </c>
      <c r="D30" s="224">
        <v>7529.0068190000002</v>
      </c>
      <c r="E30" s="224">
        <v>0</v>
      </c>
      <c r="F30" s="224">
        <v>7529.0068190000002</v>
      </c>
      <c r="G30" s="224">
        <v>7529.0068190000002</v>
      </c>
      <c r="H30" s="224">
        <v>6753.739122</v>
      </c>
      <c r="I30" s="224">
        <v>0</v>
      </c>
      <c r="J30" s="224">
        <v>6753.739122</v>
      </c>
      <c r="K30" s="224">
        <v>6753.739122</v>
      </c>
      <c r="L30" s="224">
        <v>33920</v>
      </c>
      <c r="M30" s="224">
        <v>392020</v>
      </c>
      <c r="N30" s="224">
        <v>-358100</v>
      </c>
      <c r="O30" s="224">
        <v>0</v>
      </c>
      <c r="P30" s="224">
        <v>11337</v>
      </c>
      <c r="Q30" s="245">
        <v>-11337</v>
      </c>
    </row>
    <row r="31" spans="2:17" ht="18.75">
      <c r="B31" s="227">
        <v>26</v>
      </c>
      <c r="C31" s="234" t="s">
        <v>36</v>
      </c>
      <c r="D31" s="226">
        <v>4858.26</v>
      </c>
      <c r="E31" s="226">
        <v>861.21500000000003</v>
      </c>
      <c r="F31" s="226">
        <v>3997.0450000000001</v>
      </c>
      <c r="G31" s="226">
        <v>5719.4750000000004</v>
      </c>
      <c r="H31" s="226">
        <v>3069.91</v>
      </c>
      <c r="I31" s="226">
        <v>0</v>
      </c>
      <c r="J31" s="226">
        <v>3069.91</v>
      </c>
      <c r="K31" s="226">
        <v>3069.91</v>
      </c>
      <c r="L31" s="226">
        <v>966707</v>
      </c>
      <c r="M31" s="226">
        <v>1349021</v>
      </c>
      <c r="N31" s="226">
        <v>-382314</v>
      </c>
      <c r="O31" s="226">
        <v>28668</v>
      </c>
      <c r="P31" s="226">
        <v>92555</v>
      </c>
      <c r="Q31" s="246">
        <v>-63887</v>
      </c>
    </row>
    <row r="32" spans="2:17" ht="18.75">
      <c r="B32" s="222">
        <v>27</v>
      </c>
      <c r="C32" s="240" t="s">
        <v>277</v>
      </c>
      <c r="D32" s="224">
        <v>449.11878000000002</v>
      </c>
      <c r="E32" s="224">
        <v>0</v>
      </c>
      <c r="F32" s="224">
        <v>449.11878000000002</v>
      </c>
      <c r="G32" s="224">
        <v>449.11878000000002</v>
      </c>
      <c r="H32" s="224">
        <v>449.11878000000002</v>
      </c>
      <c r="I32" s="224">
        <v>0</v>
      </c>
      <c r="J32" s="224">
        <v>449.11878000000002</v>
      </c>
      <c r="K32" s="224">
        <v>449.11878000000002</v>
      </c>
      <c r="L32" s="224">
        <v>3000</v>
      </c>
      <c r="M32" s="224">
        <v>0</v>
      </c>
      <c r="N32" s="224">
        <v>3000</v>
      </c>
      <c r="O32" s="224">
        <v>0</v>
      </c>
      <c r="P32" s="224">
        <v>0</v>
      </c>
      <c r="Q32" s="245">
        <v>0</v>
      </c>
    </row>
    <row r="33" spans="2:17" ht="18.75">
      <c r="B33" s="227">
        <v>28</v>
      </c>
      <c r="C33" s="242" t="s">
        <v>43</v>
      </c>
      <c r="D33" s="226">
        <v>0</v>
      </c>
      <c r="E33" s="226">
        <v>0</v>
      </c>
      <c r="F33" s="226">
        <v>0</v>
      </c>
      <c r="G33" s="226">
        <v>0</v>
      </c>
      <c r="H33" s="226">
        <v>0</v>
      </c>
      <c r="I33" s="226">
        <v>0</v>
      </c>
      <c r="J33" s="226">
        <v>0</v>
      </c>
      <c r="K33" s="226">
        <v>0</v>
      </c>
      <c r="L33" s="226">
        <v>436</v>
      </c>
      <c r="M33" s="226">
        <v>3383</v>
      </c>
      <c r="N33" s="226">
        <v>-2947</v>
      </c>
      <c r="O33" s="226">
        <v>0</v>
      </c>
      <c r="P33" s="226">
        <v>0</v>
      </c>
      <c r="Q33" s="246">
        <v>0</v>
      </c>
    </row>
    <row r="34" spans="2:17" ht="21">
      <c r="B34" s="366" t="s">
        <v>267</v>
      </c>
      <c r="C34" s="367"/>
      <c r="D34" s="244">
        <v>4285888.4279879984</v>
      </c>
      <c r="E34" s="244">
        <v>3435839.9644860011</v>
      </c>
      <c r="F34" s="244">
        <v>850048.46350200009</v>
      </c>
      <c r="G34" s="244">
        <v>7721728.3924739985</v>
      </c>
      <c r="H34" s="244">
        <v>497354.69454099995</v>
      </c>
      <c r="I34" s="244">
        <v>470644.60558099992</v>
      </c>
      <c r="J34" s="244">
        <v>26710.088960000008</v>
      </c>
      <c r="K34" s="244">
        <v>967999.30012200004</v>
      </c>
      <c r="L34" s="244">
        <v>28207283.327962</v>
      </c>
      <c r="M34" s="244">
        <v>24753610.352533001</v>
      </c>
      <c r="N34" s="244">
        <v>3453672.9754290003</v>
      </c>
      <c r="O34" s="244">
        <v>1650927.642374</v>
      </c>
      <c r="P34" s="244">
        <v>1538778.3302159999</v>
      </c>
      <c r="Q34" s="247">
        <v>112149.31215799999</v>
      </c>
    </row>
    <row r="35" spans="2:17" ht="18.75">
      <c r="B35" s="227">
        <v>29</v>
      </c>
      <c r="C35" s="233" t="s">
        <v>72</v>
      </c>
      <c r="D35" s="226">
        <v>84730.269098000004</v>
      </c>
      <c r="E35" s="226">
        <v>73271.681190000003</v>
      </c>
      <c r="F35" s="226">
        <v>11458.587908000001</v>
      </c>
      <c r="G35" s="226">
        <v>158001.95028799999</v>
      </c>
      <c r="H35" s="226">
        <v>0</v>
      </c>
      <c r="I35" s="226">
        <v>0</v>
      </c>
      <c r="J35" s="226">
        <v>0</v>
      </c>
      <c r="K35" s="226">
        <v>0</v>
      </c>
      <c r="L35" s="226">
        <v>0</v>
      </c>
      <c r="M35" s="226">
        <v>6253</v>
      </c>
      <c r="N35" s="226">
        <v>-6253</v>
      </c>
      <c r="O35" s="226">
        <v>0</v>
      </c>
      <c r="P35" s="226">
        <v>0</v>
      </c>
      <c r="Q35" s="246">
        <v>0</v>
      </c>
    </row>
    <row r="36" spans="2:17" ht="18.75">
      <c r="B36" s="222">
        <v>30</v>
      </c>
      <c r="C36" s="237" t="s">
        <v>235</v>
      </c>
      <c r="D36" s="224">
        <v>69035.756576999993</v>
      </c>
      <c r="E36" s="224">
        <v>64793.727696000002</v>
      </c>
      <c r="F36" s="224">
        <v>4242.0288809999911</v>
      </c>
      <c r="G36" s="224">
        <v>133829.48427299998</v>
      </c>
      <c r="H36" s="224">
        <v>10757.945996</v>
      </c>
      <c r="I36" s="224">
        <v>11829.832995999999</v>
      </c>
      <c r="J36" s="224">
        <v>-1071.8869999999988</v>
      </c>
      <c r="K36" s="224">
        <v>22587.778992</v>
      </c>
      <c r="L36" s="224">
        <v>15417.933978999999</v>
      </c>
      <c r="M36" s="224">
        <v>760.99837400000001</v>
      </c>
      <c r="N36" s="224">
        <v>14656.935604999999</v>
      </c>
      <c r="O36" s="224">
        <v>1005.1959900000001</v>
      </c>
      <c r="P36" s="224">
        <v>0</v>
      </c>
      <c r="Q36" s="245">
        <v>1005.1959900000001</v>
      </c>
    </row>
    <row r="37" spans="2:17" ht="18.75">
      <c r="B37" s="227">
        <v>31</v>
      </c>
      <c r="C37" s="236" t="s">
        <v>224</v>
      </c>
      <c r="D37" s="226">
        <v>63631.000530999998</v>
      </c>
      <c r="E37" s="226">
        <v>63693.524932</v>
      </c>
      <c r="F37" s="226">
        <v>-62.524401000002399</v>
      </c>
      <c r="G37" s="226">
        <v>127324.525463</v>
      </c>
      <c r="H37" s="226">
        <v>74.276409999999998</v>
      </c>
      <c r="I37" s="226">
        <v>1454.3156710000001</v>
      </c>
      <c r="J37" s="226">
        <v>-1380.0392610000001</v>
      </c>
      <c r="K37" s="226">
        <v>1528.592081</v>
      </c>
      <c r="L37" s="226">
        <v>4224.8946990000004</v>
      </c>
      <c r="M37" s="226">
        <v>4188.6560680000002</v>
      </c>
      <c r="N37" s="226">
        <v>36.238631000000169</v>
      </c>
      <c r="O37" s="226">
        <v>0</v>
      </c>
      <c r="P37" s="226">
        <v>280.73438599999997</v>
      </c>
      <c r="Q37" s="246">
        <v>-280.73438599999997</v>
      </c>
    </row>
    <row r="38" spans="2:17" ht="18.75">
      <c r="B38" s="222">
        <v>32</v>
      </c>
      <c r="C38" s="237" t="s">
        <v>154</v>
      </c>
      <c r="D38" s="224">
        <v>58285.050556000002</v>
      </c>
      <c r="E38" s="224">
        <v>59249.454064999998</v>
      </c>
      <c r="F38" s="224">
        <v>-964.40350899999612</v>
      </c>
      <c r="G38" s="224">
        <v>117534.504621</v>
      </c>
      <c r="H38" s="224">
        <v>14424.731306</v>
      </c>
      <c r="I38" s="224">
        <v>11239.165733</v>
      </c>
      <c r="J38" s="224">
        <v>3185.5655729999999</v>
      </c>
      <c r="K38" s="224">
        <v>25663.897038999999</v>
      </c>
      <c r="L38" s="224">
        <v>10225.462099</v>
      </c>
      <c r="M38" s="224">
        <v>2690.9094599999999</v>
      </c>
      <c r="N38" s="224">
        <v>7534.5526390000005</v>
      </c>
      <c r="O38" s="224">
        <v>2103.6667790000001</v>
      </c>
      <c r="P38" s="224">
        <v>456.39589000000001</v>
      </c>
      <c r="Q38" s="245">
        <v>1647.2708890000001</v>
      </c>
    </row>
    <row r="39" spans="2:17" ht="18.75">
      <c r="B39" s="227">
        <v>33</v>
      </c>
      <c r="C39" s="228" t="s">
        <v>75</v>
      </c>
      <c r="D39" s="226">
        <v>23793.806294000002</v>
      </c>
      <c r="E39" s="226">
        <v>24949.711672000001</v>
      </c>
      <c r="F39" s="226">
        <v>-1155.9053779999995</v>
      </c>
      <c r="G39" s="226">
        <v>48743.517965999999</v>
      </c>
      <c r="H39" s="226">
        <v>1120.3900000000001</v>
      </c>
      <c r="I39" s="226">
        <v>957.364014</v>
      </c>
      <c r="J39" s="226">
        <v>163.0259860000001</v>
      </c>
      <c r="K39" s="226">
        <v>2077.7540140000001</v>
      </c>
      <c r="L39" s="226">
        <v>593</v>
      </c>
      <c r="M39" s="226">
        <v>3082</v>
      </c>
      <c r="N39" s="226">
        <v>-2489</v>
      </c>
      <c r="O39" s="226">
        <v>0</v>
      </c>
      <c r="P39" s="226">
        <v>101</v>
      </c>
      <c r="Q39" s="246">
        <v>-101</v>
      </c>
    </row>
    <row r="40" spans="2:17" ht="18.75">
      <c r="B40" s="222">
        <v>34</v>
      </c>
      <c r="C40" s="235" t="s">
        <v>77</v>
      </c>
      <c r="D40" s="224">
        <v>12757.652861</v>
      </c>
      <c r="E40" s="224">
        <v>14708.339002000001</v>
      </c>
      <c r="F40" s="224">
        <v>-1950.6861410000001</v>
      </c>
      <c r="G40" s="224">
        <v>27465.991863000003</v>
      </c>
      <c r="H40" s="224">
        <v>647.91</v>
      </c>
      <c r="I40" s="224">
        <v>612.51309200000003</v>
      </c>
      <c r="J40" s="224">
        <v>35.396907999999939</v>
      </c>
      <c r="K40" s="224">
        <v>1260.423092</v>
      </c>
      <c r="L40" s="224">
        <v>508</v>
      </c>
      <c r="M40" s="224">
        <v>1693</v>
      </c>
      <c r="N40" s="224">
        <v>-1185</v>
      </c>
      <c r="O40" s="224">
        <v>0</v>
      </c>
      <c r="P40" s="224">
        <v>47</v>
      </c>
      <c r="Q40" s="245">
        <v>-47</v>
      </c>
    </row>
    <row r="41" spans="2:17" ht="18.75">
      <c r="B41" s="227">
        <v>35</v>
      </c>
      <c r="C41" s="233" t="s">
        <v>283</v>
      </c>
      <c r="D41" s="226">
        <v>10106.510532</v>
      </c>
      <c r="E41" s="226">
        <v>6191.2283539999999</v>
      </c>
      <c r="F41" s="226">
        <v>3915.2821780000004</v>
      </c>
      <c r="G41" s="226">
        <v>16297.738885999999</v>
      </c>
      <c r="H41" s="226">
        <v>2767.9838679999998</v>
      </c>
      <c r="I41" s="226">
        <v>2163.6217929999998</v>
      </c>
      <c r="J41" s="226">
        <v>604.362075</v>
      </c>
      <c r="K41" s="226">
        <v>4931.6056609999996</v>
      </c>
      <c r="L41" s="226">
        <v>6415.8692090000004</v>
      </c>
      <c r="M41" s="226">
        <v>633.51035999999999</v>
      </c>
      <c r="N41" s="226">
        <v>5782.3588490000002</v>
      </c>
      <c r="O41" s="226">
        <v>83.079089999999994</v>
      </c>
      <c r="P41" s="226">
        <v>160.26948999999999</v>
      </c>
      <c r="Q41" s="246">
        <v>-77.190399999999997</v>
      </c>
    </row>
    <row r="42" spans="2:17" ht="18.75">
      <c r="B42" s="222">
        <v>36</v>
      </c>
      <c r="C42" s="237" t="s">
        <v>240</v>
      </c>
      <c r="D42" s="224">
        <v>8557.6878479999996</v>
      </c>
      <c r="E42" s="224">
        <v>5844.1911909999999</v>
      </c>
      <c r="F42" s="224">
        <v>2713.4966569999997</v>
      </c>
      <c r="G42" s="224">
        <v>14401.879038999999</v>
      </c>
      <c r="H42" s="224">
        <v>90.336173000000002</v>
      </c>
      <c r="I42" s="224">
        <v>0</v>
      </c>
      <c r="J42" s="224">
        <v>90.336173000000002</v>
      </c>
      <c r="K42" s="224">
        <v>90.336173000000002</v>
      </c>
      <c r="L42" s="224">
        <v>5185.0330599999998</v>
      </c>
      <c r="M42" s="224">
        <v>31.375055</v>
      </c>
      <c r="N42" s="224">
        <v>5153.6580049999993</v>
      </c>
      <c r="O42" s="224">
        <v>12.924060000000001</v>
      </c>
      <c r="P42" s="224">
        <v>0</v>
      </c>
      <c r="Q42" s="245">
        <v>12.924060000000001</v>
      </c>
    </row>
    <row r="43" spans="2:17" ht="18.75">
      <c r="B43" s="227">
        <v>37</v>
      </c>
      <c r="C43" s="243" t="s">
        <v>281</v>
      </c>
      <c r="D43" s="226">
        <v>7469.9724969999997</v>
      </c>
      <c r="E43" s="226">
        <v>3714.4216350000002</v>
      </c>
      <c r="F43" s="226">
        <v>3755.5508619999996</v>
      </c>
      <c r="G43" s="226">
        <v>11184.394131999999</v>
      </c>
      <c r="H43" s="226">
        <v>2339.2070789999998</v>
      </c>
      <c r="I43" s="226">
        <v>2464.2319550000002</v>
      </c>
      <c r="J43" s="226">
        <v>-125.0248760000004</v>
      </c>
      <c r="K43" s="226">
        <v>4803.439034</v>
      </c>
      <c r="L43" s="226">
        <v>4180</v>
      </c>
      <c r="M43" s="226">
        <v>0</v>
      </c>
      <c r="N43" s="226">
        <v>4180</v>
      </c>
      <c r="O43" s="226">
        <v>50</v>
      </c>
      <c r="P43" s="226">
        <v>0</v>
      </c>
      <c r="Q43" s="246">
        <v>50</v>
      </c>
    </row>
    <row r="44" spans="2:17" ht="21">
      <c r="B44" s="368" t="s">
        <v>268</v>
      </c>
      <c r="C44" s="369"/>
      <c r="D44" s="244">
        <v>338367.706794</v>
      </c>
      <c r="E44" s="244">
        <v>316416.279737</v>
      </c>
      <c r="F44" s="244">
        <v>21951.427056999994</v>
      </c>
      <c r="G44" s="244">
        <v>654783.986531</v>
      </c>
      <c r="H44" s="244">
        <v>32222.780832</v>
      </c>
      <c r="I44" s="244">
        <v>30721.045253999997</v>
      </c>
      <c r="J44" s="244">
        <v>1501.7355780000007</v>
      </c>
      <c r="K44" s="244">
        <v>62943.826086000001</v>
      </c>
      <c r="L44" s="244">
        <v>46750.193046</v>
      </c>
      <c r="M44" s="244">
        <v>19333.449317000002</v>
      </c>
      <c r="N44" s="244">
        <v>27416.743728999998</v>
      </c>
      <c r="O44" s="244">
        <v>3254.8659190000003</v>
      </c>
      <c r="P44" s="244">
        <v>1045.399766</v>
      </c>
      <c r="Q44" s="244">
        <v>2209.4661530000003</v>
      </c>
    </row>
    <row r="45" spans="2:17" ht="18.75">
      <c r="B45" s="227">
        <v>38</v>
      </c>
      <c r="C45" s="236" t="s">
        <v>82</v>
      </c>
      <c r="D45" s="226">
        <v>589752.17431200005</v>
      </c>
      <c r="E45" s="226">
        <v>1242915.099284</v>
      </c>
      <c r="F45" s="226">
        <v>-653162.92497199995</v>
      </c>
      <c r="G45" s="226">
        <v>1832667.2735959999</v>
      </c>
      <c r="H45" s="226">
        <v>33281.427004999998</v>
      </c>
      <c r="I45" s="226">
        <v>155061.28014700001</v>
      </c>
      <c r="J45" s="226">
        <v>-121779.85314200001</v>
      </c>
      <c r="K45" s="226">
        <v>188342.70715200002</v>
      </c>
      <c r="L45" s="226">
        <v>305</v>
      </c>
      <c r="M45" s="226">
        <v>900365</v>
      </c>
      <c r="N45" s="226">
        <v>-900060</v>
      </c>
      <c r="O45" s="226">
        <v>0</v>
      </c>
      <c r="P45" s="226">
        <v>71028</v>
      </c>
      <c r="Q45" s="246">
        <v>-71028</v>
      </c>
    </row>
    <row r="46" spans="2:17" ht="18.75">
      <c r="B46" s="222">
        <v>39</v>
      </c>
      <c r="C46" s="223" t="s">
        <v>88</v>
      </c>
      <c r="D46" s="224">
        <v>563044.48029600002</v>
      </c>
      <c r="E46" s="224">
        <v>555582.91823399998</v>
      </c>
      <c r="F46" s="224">
        <v>7461.5620620000409</v>
      </c>
      <c r="G46" s="224">
        <v>1118627.3985299999</v>
      </c>
      <c r="H46" s="224">
        <v>37798.626435999999</v>
      </c>
      <c r="I46" s="224">
        <v>30760.624813999999</v>
      </c>
      <c r="J46" s="224">
        <v>7038.0016219999998</v>
      </c>
      <c r="K46" s="224">
        <v>68559.251250000001</v>
      </c>
      <c r="L46" s="224">
        <v>54</v>
      </c>
      <c r="M46" s="224">
        <v>5809</v>
      </c>
      <c r="N46" s="224">
        <v>-5755</v>
      </c>
      <c r="O46" s="224">
        <v>0</v>
      </c>
      <c r="P46" s="224">
        <v>205</v>
      </c>
      <c r="Q46" s="245">
        <v>-205</v>
      </c>
    </row>
    <row r="47" spans="2:17" ht="18.75">
      <c r="B47" s="227">
        <v>40</v>
      </c>
      <c r="C47" s="233" t="s">
        <v>237</v>
      </c>
      <c r="D47" s="226">
        <v>482338.86586199998</v>
      </c>
      <c r="E47" s="226">
        <v>131115.21277400001</v>
      </c>
      <c r="F47" s="226">
        <v>351223.65308799996</v>
      </c>
      <c r="G47" s="226">
        <v>613454.07863599993</v>
      </c>
      <c r="H47" s="226">
        <v>151148.82627699999</v>
      </c>
      <c r="I47" s="226">
        <v>43885.727102999997</v>
      </c>
      <c r="J47" s="226">
        <v>107263.09917399999</v>
      </c>
      <c r="K47" s="226">
        <v>195034.55338</v>
      </c>
      <c r="L47" s="226">
        <v>299998.5</v>
      </c>
      <c r="M47" s="226">
        <v>0</v>
      </c>
      <c r="N47" s="226">
        <v>299998.5</v>
      </c>
      <c r="O47" s="226">
        <v>0</v>
      </c>
      <c r="P47" s="226">
        <v>0</v>
      </c>
      <c r="Q47" s="246">
        <v>0</v>
      </c>
    </row>
    <row r="48" spans="2:17" ht="18.75">
      <c r="B48" s="222">
        <v>41</v>
      </c>
      <c r="C48" s="238" t="s">
        <v>90</v>
      </c>
      <c r="D48" s="224">
        <v>260900.767433</v>
      </c>
      <c r="E48" s="224">
        <v>259425.91364000001</v>
      </c>
      <c r="F48" s="224">
        <v>1474.8537929999875</v>
      </c>
      <c r="G48" s="224">
        <v>520326.68107300001</v>
      </c>
      <c r="H48" s="224">
        <v>20193.539594000002</v>
      </c>
      <c r="I48" s="224">
        <v>20442.664780999999</v>
      </c>
      <c r="J48" s="224">
        <v>-249.12518699999782</v>
      </c>
      <c r="K48" s="224">
        <v>40636.204375000001</v>
      </c>
      <c r="L48" s="224">
        <v>2137</v>
      </c>
      <c r="M48" s="224">
        <v>8198</v>
      </c>
      <c r="N48" s="224">
        <v>-6061</v>
      </c>
      <c r="O48" s="224">
        <v>311</v>
      </c>
      <c r="P48" s="224">
        <v>143</v>
      </c>
      <c r="Q48" s="245">
        <v>168</v>
      </c>
    </row>
    <row r="49" spans="2:17" ht="18.75">
      <c r="B49" s="227">
        <v>42</v>
      </c>
      <c r="C49" s="233" t="s">
        <v>352</v>
      </c>
      <c r="D49" s="226">
        <v>175460.69773799999</v>
      </c>
      <c r="E49" s="226">
        <v>160958.70993899999</v>
      </c>
      <c r="F49" s="226">
        <v>14501.987798999995</v>
      </c>
      <c r="G49" s="226">
        <v>336419.40767699998</v>
      </c>
      <c r="H49" s="226">
        <v>10215.984885</v>
      </c>
      <c r="I49" s="226">
        <v>6560.8274220000003</v>
      </c>
      <c r="J49" s="226">
        <v>3655.1574629999996</v>
      </c>
      <c r="K49" s="226">
        <v>16776.812307</v>
      </c>
      <c r="L49" s="226">
        <v>61205.584109000003</v>
      </c>
      <c r="M49" s="226">
        <v>70644.945345999993</v>
      </c>
      <c r="N49" s="226">
        <v>-9439.3612369999901</v>
      </c>
      <c r="O49" s="226">
        <v>7497.2997969999997</v>
      </c>
      <c r="P49" s="226">
        <v>12542.610038000001</v>
      </c>
      <c r="Q49" s="246">
        <v>-5045.310241000001</v>
      </c>
    </row>
    <row r="50" spans="2:17" ht="18.75">
      <c r="B50" s="222">
        <v>43</v>
      </c>
      <c r="C50" s="235" t="s">
        <v>85</v>
      </c>
      <c r="D50" s="224">
        <v>172155.522918</v>
      </c>
      <c r="E50" s="224">
        <v>158780.74990299999</v>
      </c>
      <c r="F50" s="224">
        <v>13374.773015000013</v>
      </c>
      <c r="G50" s="224">
        <v>330936.27282099996</v>
      </c>
      <c r="H50" s="224">
        <v>6351.3101280000001</v>
      </c>
      <c r="I50" s="224">
        <v>27757.184310000001</v>
      </c>
      <c r="J50" s="224">
        <v>-21405.874182</v>
      </c>
      <c r="K50" s="224">
        <v>34108.494438000002</v>
      </c>
      <c r="L50" s="224">
        <v>113924.528768</v>
      </c>
      <c r="M50" s="224">
        <v>126288.62992399999</v>
      </c>
      <c r="N50" s="224">
        <v>-12364.10115599999</v>
      </c>
      <c r="O50" s="224">
        <v>5161.4459820000002</v>
      </c>
      <c r="P50" s="224">
        <v>47353.078807999998</v>
      </c>
      <c r="Q50" s="245">
        <v>-42191.632826000001</v>
      </c>
    </row>
    <row r="51" spans="2:17" ht="21">
      <c r="B51" s="368" t="s">
        <v>269</v>
      </c>
      <c r="C51" s="369"/>
      <c r="D51" s="244">
        <v>2243652.5085590002</v>
      </c>
      <c r="E51" s="244">
        <v>2508778.603774</v>
      </c>
      <c r="F51" s="244">
        <v>-265126.09521499992</v>
      </c>
      <c r="G51" s="244">
        <v>4752431.1123329997</v>
      </c>
      <c r="H51" s="244">
        <v>258989.71432499998</v>
      </c>
      <c r="I51" s="244">
        <v>284468.30857700005</v>
      </c>
      <c r="J51" s="244">
        <v>-25478.594251999995</v>
      </c>
      <c r="K51" s="244">
        <v>543458.022902</v>
      </c>
      <c r="L51" s="244">
        <v>477624.61287700001</v>
      </c>
      <c r="M51" s="244">
        <v>1111305.5752699999</v>
      </c>
      <c r="N51" s="244">
        <v>-633680.96239300002</v>
      </c>
      <c r="O51" s="244">
        <v>12969.745779000001</v>
      </c>
      <c r="P51" s="244">
        <v>131271.688846</v>
      </c>
      <c r="Q51" s="247">
        <v>-118301.943067</v>
      </c>
    </row>
    <row r="52" spans="2:17" ht="18.75">
      <c r="B52" s="227">
        <v>44</v>
      </c>
      <c r="C52" s="233" t="s">
        <v>97</v>
      </c>
      <c r="D52" s="226">
        <v>28335.616101</v>
      </c>
      <c r="E52" s="226">
        <v>21307.676248</v>
      </c>
      <c r="F52" s="226">
        <v>7027.9398529999999</v>
      </c>
      <c r="G52" s="226">
        <v>49643.292348999996</v>
      </c>
      <c r="H52" s="226">
        <v>842.474423</v>
      </c>
      <c r="I52" s="226">
        <v>964.95122000000003</v>
      </c>
      <c r="J52" s="226">
        <v>-122.47679700000003</v>
      </c>
      <c r="K52" s="226">
        <v>1807.425643</v>
      </c>
      <c r="L52" s="226">
        <v>290</v>
      </c>
      <c r="M52" s="226">
        <v>1314</v>
      </c>
      <c r="N52" s="226">
        <v>-1024</v>
      </c>
      <c r="O52" s="226">
        <v>0</v>
      </c>
      <c r="P52" s="226">
        <v>0</v>
      </c>
      <c r="Q52" s="246">
        <v>0</v>
      </c>
    </row>
    <row r="53" spans="2:17" ht="21">
      <c r="B53" s="368" t="s">
        <v>270</v>
      </c>
      <c r="C53" s="369"/>
      <c r="D53" s="244">
        <v>28335.616101</v>
      </c>
      <c r="E53" s="244">
        <v>21307.676248</v>
      </c>
      <c r="F53" s="244">
        <v>7027.9398529999999</v>
      </c>
      <c r="G53" s="244">
        <v>49643.292348999996</v>
      </c>
      <c r="H53" s="244">
        <v>842.474423</v>
      </c>
      <c r="I53" s="244">
        <v>964.95122000000003</v>
      </c>
      <c r="J53" s="244">
        <v>-122.47679700000003</v>
      </c>
      <c r="K53" s="244">
        <v>1807.425643</v>
      </c>
      <c r="L53" s="244">
        <v>290</v>
      </c>
      <c r="M53" s="244">
        <v>1314</v>
      </c>
      <c r="N53" s="244">
        <v>-1024</v>
      </c>
      <c r="O53" s="244">
        <v>0</v>
      </c>
      <c r="P53" s="244">
        <v>0</v>
      </c>
      <c r="Q53" s="247">
        <v>0</v>
      </c>
    </row>
    <row r="54" spans="2:17" ht="18.75">
      <c r="B54" s="227">
        <v>45</v>
      </c>
      <c r="C54" s="236" t="s">
        <v>133</v>
      </c>
      <c r="D54" s="226">
        <v>1046153.0890330001</v>
      </c>
      <c r="E54" s="226">
        <v>615141.98986099998</v>
      </c>
      <c r="F54" s="226">
        <v>431011.09917200007</v>
      </c>
      <c r="G54" s="226">
        <v>1661295.078894</v>
      </c>
      <c r="H54" s="226">
        <v>109140.967235</v>
      </c>
      <c r="I54" s="226">
        <v>100603.988059</v>
      </c>
      <c r="J54" s="226">
        <v>8536.979176000008</v>
      </c>
      <c r="K54" s="226">
        <v>209744.95529399998</v>
      </c>
      <c r="L54" s="226">
        <v>588297</v>
      </c>
      <c r="M54" s="226">
        <v>186188</v>
      </c>
      <c r="N54" s="226">
        <v>402109</v>
      </c>
      <c r="O54" s="226">
        <v>43536</v>
      </c>
      <c r="P54" s="226">
        <v>52459</v>
      </c>
      <c r="Q54" s="246">
        <v>-8923</v>
      </c>
    </row>
    <row r="55" spans="2:17" ht="18.75">
      <c r="B55" s="222">
        <v>46</v>
      </c>
      <c r="C55" s="238" t="s">
        <v>186</v>
      </c>
      <c r="D55" s="224">
        <v>429506.53410200001</v>
      </c>
      <c r="E55" s="224">
        <v>318796.646947</v>
      </c>
      <c r="F55" s="224">
        <v>110709.887155</v>
      </c>
      <c r="G55" s="224">
        <v>748303.18104900001</v>
      </c>
      <c r="H55" s="224">
        <v>79902.886788999996</v>
      </c>
      <c r="I55" s="224">
        <v>57831.981222000002</v>
      </c>
      <c r="J55" s="224">
        <v>22070.905566999994</v>
      </c>
      <c r="K55" s="224">
        <v>137734.86801099998</v>
      </c>
      <c r="L55" s="224">
        <v>180284</v>
      </c>
      <c r="M55" s="224">
        <v>44181</v>
      </c>
      <c r="N55" s="224">
        <v>136103</v>
      </c>
      <c r="O55" s="224">
        <v>60072</v>
      </c>
      <c r="P55" s="224">
        <v>27699</v>
      </c>
      <c r="Q55" s="245">
        <v>32373</v>
      </c>
    </row>
    <row r="56" spans="2:17" ht="18.75">
      <c r="B56" s="227">
        <v>47</v>
      </c>
      <c r="C56" s="236" t="s">
        <v>112</v>
      </c>
      <c r="D56" s="226">
        <v>357671.02773099998</v>
      </c>
      <c r="E56" s="226">
        <v>318463.50051300001</v>
      </c>
      <c r="F56" s="226">
        <v>39207.527217999974</v>
      </c>
      <c r="G56" s="226">
        <v>676134.52824399993</v>
      </c>
      <c r="H56" s="226">
        <v>6922.5615250000001</v>
      </c>
      <c r="I56" s="226">
        <v>20565.438783000001</v>
      </c>
      <c r="J56" s="226">
        <v>-13642.877258</v>
      </c>
      <c r="K56" s="226">
        <v>27488.000308000002</v>
      </c>
      <c r="L56" s="226">
        <v>26719</v>
      </c>
      <c r="M56" s="226">
        <v>7369</v>
      </c>
      <c r="N56" s="226">
        <v>19350</v>
      </c>
      <c r="O56" s="226">
        <v>5239</v>
      </c>
      <c r="P56" s="226">
        <v>3638</v>
      </c>
      <c r="Q56" s="246">
        <v>1601</v>
      </c>
    </row>
    <row r="57" spans="2:17" ht="18.75">
      <c r="B57" s="222">
        <v>48</v>
      </c>
      <c r="C57" s="238" t="s">
        <v>130</v>
      </c>
      <c r="D57" s="224">
        <v>287943.26590300002</v>
      </c>
      <c r="E57" s="224">
        <v>282482.89957800001</v>
      </c>
      <c r="F57" s="224">
        <v>5460.36632500001</v>
      </c>
      <c r="G57" s="224">
        <v>570426.16548099997</v>
      </c>
      <c r="H57" s="224">
        <v>26967.027791</v>
      </c>
      <c r="I57" s="224">
        <v>23478.589687</v>
      </c>
      <c r="J57" s="224">
        <v>3488.4381040000007</v>
      </c>
      <c r="K57" s="224">
        <v>50445.617478</v>
      </c>
      <c r="L57" s="224">
        <v>5816.114638</v>
      </c>
      <c r="M57" s="224">
        <v>4974.2368889999998</v>
      </c>
      <c r="N57" s="224">
        <v>841.87774900000022</v>
      </c>
      <c r="O57" s="224">
        <v>0</v>
      </c>
      <c r="P57" s="224">
        <v>0</v>
      </c>
      <c r="Q57" s="245">
        <v>0</v>
      </c>
    </row>
    <row r="58" spans="2:17" ht="18.75">
      <c r="B58" s="227">
        <v>49</v>
      </c>
      <c r="C58" s="236" t="s">
        <v>105</v>
      </c>
      <c r="D58" s="226">
        <v>289113.65662299999</v>
      </c>
      <c r="E58" s="226">
        <v>268800.29528000002</v>
      </c>
      <c r="F58" s="226">
        <v>20313.361342999968</v>
      </c>
      <c r="G58" s="226">
        <v>557913.95190300001</v>
      </c>
      <c r="H58" s="226">
        <v>32364.095797999998</v>
      </c>
      <c r="I58" s="226">
        <v>34599.402096999998</v>
      </c>
      <c r="J58" s="226">
        <v>-2235.3062989999999</v>
      </c>
      <c r="K58" s="226">
        <v>66963.497894999993</v>
      </c>
      <c r="L58" s="226">
        <v>37060</v>
      </c>
      <c r="M58" s="226">
        <v>17141</v>
      </c>
      <c r="N58" s="226">
        <v>19919</v>
      </c>
      <c r="O58" s="226">
        <v>5785</v>
      </c>
      <c r="P58" s="226">
        <v>7345</v>
      </c>
      <c r="Q58" s="246">
        <v>-1560</v>
      </c>
    </row>
    <row r="59" spans="2:17" ht="18.75">
      <c r="B59" s="222">
        <v>50</v>
      </c>
      <c r="C59" s="238" t="s">
        <v>353</v>
      </c>
      <c r="D59" s="224">
        <v>298118.941169</v>
      </c>
      <c r="E59" s="224">
        <v>183577.58729299999</v>
      </c>
      <c r="F59" s="224">
        <v>114541.35387600001</v>
      </c>
      <c r="G59" s="224">
        <v>481696.52846199996</v>
      </c>
      <c r="H59" s="224">
        <v>25365.642683999999</v>
      </c>
      <c r="I59" s="224">
        <v>15063.122224999999</v>
      </c>
      <c r="J59" s="224">
        <v>10302.520458999999</v>
      </c>
      <c r="K59" s="224">
        <v>40428.764908999998</v>
      </c>
      <c r="L59" s="224">
        <v>139696.04904400001</v>
      </c>
      <c r="M59" s="224">
        <v>42102.580937999999</v>
      </c>
      <c r="N59" s="224">
        <v>97593.468106000015</v>
      </c>
      <c r="O59" s="224">
        <v>28551.908349000001</v>
      </c>
      <c r="P59" s="224">
        <v>26057.108550000001</v>
      </c>
      <c r="Q59" s="245">
        <v>2494.7997990000003</v>
      </c>
    </row>
    <row r="60" spans="2:17" ht="18.75">
      <c r="B60" s="227">
        <v>51</v>
      </c>
      <c r="C60" s="236" t="s">
        <v>189</v>
      </c>
      <c r="D60" s="226">
        <v>326221.96613999997</v>
      </c>
      <c r="E60" s="226">
        <v>153082.61593100001</v>
      </c>
      <c r="F60" s="226">
        <v>173139.35020899997</v>
      </c>
      <c r="G60" s="226">
        <v>479304.58207100001</v>
      </c>
      <c r="H60" s="226">
        <v>31456.185796000002</v>
      </c>
      <c r="I60" s="226">
        <v>50142.897779999999</v>
      </c>
      <c r="J60" s="226">
        <v>-18686.711983999998</v>
      </c>
      <c r="K60" s="226">
        <v>81599.083576000005</v>
      </c>
      <c r="L60" s="226">
        <v>277715</v>
      </c>
      <c r="M60" s="226">
        <v>89371</v>
      </c>
      <c r="N60" s="226">
        <v>188344</v>
      </c>
      <c r="O60" s="226">
        <v>31361</v>
      </c>
      <c r="P60" s="226">
        <v>57344</v>
      </c>
      <c r="Q60" s="246">
        <v>-25983</v>
      </c>
    </row>
    <row r="61" spans="2:17" ht="18.75">
      <c r="B61" s="222">
        <v>52</v>
      </c>
      <c r="C61" s="238" t="s">
        <v>127</v>
      </c>
      <c r="D61" s="224">
        <v>218899.83817800001</v>
      </c>
      <c r="E61" s="224">
        <v>214484.01483299999</v>
      </c>
      <c r="F61" s="224">
        <v>4415.8233450000116</v>
      </c>
      <c r="G61" s="224">
        <v>433383.85301099997</v>
      </c>
      <c r="H61" s="224">
        <v>14407.651097</v>
      </c>
      <c r="I61" s="224">
        <v>18395.540593000002</v>
      </c>
      <c r="J61" s="224">
        <v>-3987.8894960000016</v>
      </c>
      <c r="K61" s="224">
        <v>32803.19169</v>
      </c>
      <c r="L61" s="224">
        <v>9142</v>
      </c>
      <c r="M61" s="224">
        <v>652</v>
      </c>
      <c r="N61" s="224">
        <v>8490</v>
      </c>
      <c r="O61" s="224">
        <v>0</v>
      </c>
      <c r="P61" s="224">
        <v>29</v>
      </c>
      <c r="Q61" s="245">
        <v>-29</v>
      </c>
    </row>
    <row r="62" spans="2:17" ht="18.75">
      <c r="B62" s="227">
        <v>53</v>
      </c>
      <c r="C62" s="236" t="s">
        <v>107</v>
      </c>
      <c r="D62" s="226">
        <v>193396.342729</v>
      </c>
      <c r="E62" s="226">
        <v>164859.19314600001</v>
      </c>
      <c r="F62" s="226">
        <v>28537.149582999991</v>
      </c>
      <c r="G62" s="226">
        <v>358255.535875</v>
      </c>
      <c r="H62" s="226">
        <v>14393.653315</v>
      </c>
      <c r="I62" s="226">
        <v>25089.646081999999</v>
      </c>
      <c r="J62" s="226">
        <v>-10695.992767</v>
      </c>
      <c r="K62" s="226">
        <v>39483.299396999995</v>
      </c>
      <c r="L62" s="226">
        <v>74082</v>
      </c>
      <c r="M62" s="226">
        <v>36008</v>
      </c>
      <c r="N62" s="226">
        <v>38074</v>
      </c>
      <c r="O62" s="226">
        <v>12</v>
      </c>
      <c r="P62" s="226">
        <v>7364</v>
      </c>
      <c r="Q62" s="246">
        <v>-7352</v>
      </c>
    </row>
    <row r="63" spans="2:17" ht="18.75">
      <c r="B63" s="222">
        <v>54</v>
      </c>
      <c r="C63" s="238" t="s">
        <v>139</v>
      </c>
      <c r="D63" s="224">
        <v>176820.42097899999</v>
      </c>
      <c r="E63" s="224">
        <v>172331.386168</v>
      </c>
      <c r="F63" s="224">
        <v>4489.0348109999904</v>
      </c>
      <c r="G63" s="224">
        <v>349151.80714699998</v>
      </c>
      <c r="H63" s="224">
        <v>18583.547084999998</v>
      </c>
      <c r="I63" s="224">
        <v>10713.535596</v>
      </c>
      <c r="J63" s="224">
        <v>7870.0114889999986</v>
      </c>
      <c r="K63" s="224">
        <v>29297.082681</v>
      </c>
      <c r="L63" s="224">
        <v>2517</v>
      </c>
      <c r="M63" s="224">
        <v>148</v>
      </c>
      <c r="N63" s="224">
        <v>2369</v>
      </c>
      <c r="O63" s="224">
        <v>291</v>
      </c>
      <c r="P63" s="224">
        <v>27</v>
      </c>
      <c r="Q63" s="245">
        <v>264</v>
      </c>
    </row>
    <row r="64" spans="2:17" ht="18.75">
      <c r="B64" s="227">
        <v>55</v>
      </c>
      <c r="C64" s="236" t="s">
        <v>101</v>
      </c>
      <c r="D64" s="226">
        <v>174625.484963</v>
      </c>
      <c r="E64" s="226">
        <v>173707.58330299999</v>
      </c>
      <c r="F64" s="226">
        <v>917.90166000000318</v>
      </c>
      <c r="G64" s="226">
        <v>348333.06826600002</v>
      </c>
      <c r="H64" s="226">
        <v>14103.901424</v>
      </c>
      <c r="I64" s="226">
        <v>16940.201796000001</v>
      </c>
      <c r="J64" s="226">
        <v>-2836.3003720000015</v>
      </c>
      <c r="K64" s="226">
        <v>31044.103220000001</v>
      </c>
      <c r="L64" s="226">
        <v>11062</v>
      </c>
      <c r="M64" s="226">
        <v>7329</v>
      </c>
      <c r="N64" s="226">
        <v>3733</v>
      </c>
      <c r="O64" s="226">
        <v>0</v>
      </c>
      <c r="P64" s="226">
        <v>2134</v>
      </c>
      <c r="Q64" s="246">
        <v>-2134</v>
      </c>
    </row>
    <row r="65" spans="2:17" ht="18.75">
      <c r="B65" s="222">
        <v>56</v>
      </c>
      <c r="C65" s="238" t="s">
        <v>136</v>
      </c>
      <c r="D65" s="224">
        <v>171102.648633</v>
      </c>
      <c r="E65" s="224">
        <v>169609.06398400001</v>
      </c>
      <c r="F65" s="224">
        <v>1493.5846489999967</v>
      </c>
      <c r="G65" s="224">
        <v>340711.71261699998</v>
      </c>
      <c r="H65" s="224">
        <v>15695.165368</v>
      </c>
      <c r="I65" s="224">
        <v>13305.457105</v>
      </c>
      <c r="J65" s="224">
        <v>2389.7082630000004</v>
      </c>
      <c r="K65" s="224">
        <v>29000.622472999999</v>
      </c>
      <c r="L65" s="224">
        <v>16533</v>
      </c>
      <c r="M65" s="224">
        <v>13423</v>
      </c>
      <c r="N65" s="224">
        <v>3110</v>
      </c>
      <c r="O65" s="224">
        <v>545</v>
      </c>
      <c r="P65" s="224">
        <v>0</v>
      </c>
      <c r="Q65" s="245">
        <v>545</v>
      </c>
    </row>
    <row r="66" spans="2:17" ht="18.75">
      <c r="B66" s="227">
        <v>57</v>
      </c>
      <c r="C66" s="236" t="s">
        <v>214</v>
      </c>
      <c r="D66" s="226">
        <v>193684.785366</v>
      </c>
      <c r="E66" s="226">
        <v>142885.69381500001</v>
      </c>
      <c r="F66" s="226">
        <v>50799.09155099999</v>
      </c>
      <c r="G66" s="226">
        <v>336570.47918100003</v>
      </c>
      <c r="H66" s="226">
        <v>24952.247135000001</v>
      </c>
      <c r="I66" s="226">
        <v>14339.213755000001</v>
      </c>
      <c r="J66" s="226">
        <v>10613.033380000001</v>
      </c>
      <c r="K66" s="226">
        <v>39291.460890000002</v>
      </c>
      <c r="L66" s="226">
        <v>62408.507485000002</v>
      </c>
      <c r="M66" s="226">
        <v>8876.3590409999997</v>
      </c>
      <c r="N66" s="226">
        <v>53532.148444000006</v>
      </c>
      <c r="O66" s="226">
        <v>15430.650084999999</v>
      </c>
      <c r="P66" s="226">
        <v>7469.8801009999997</v>
      </c>
      <c r="Q66" s="246">
        <v>7960.7699839999996</v>
      </c>
    </row>
    <row r="67" spans="2:17" ht="18.75">
      <c r="B67" s="222">
        <v>58</v>
      </c>
      <c r="C67" s="238" t="s">
        <v>199</v>
      </c>
      <c r="D67" s="224">
        <v>187838.48319100001</v>
      </c>
      <c r="E67" s="224">
        <v>140100.685165</v>
      </c>
      <c r="F67" s="224">
        <v>47737.798026000004</v>
      </c>
      <c r="G67" s="224">
        <v>327939.16835599998</v>
      </c>
      <c r="H67" s="224">
        <v>33267.723638000003</v>
      </c>
      <c r="I67" s="224">
        <v>11680.116190999999</v>
      </c>
      <c r="J67" s="224">
        <v>21587.607447000002</v>
      </c>
      <c r="K67" s="224">
        <v>44947.839829000004</v>
      </c>
      <c r="L67" s="224">
        <v>44519</v>
      </c>
      <c r="M67" s="224">
        <v>6200</v>
      </c>
      <c r="N67" s="224">
        <v>38319</v>
      </c>
      <c r="O67" s="224">
        <v>12282</v>
      </c>
      <c r="P67" s="224">
        <v>4529</v>
      </c>
      <c r="Q67" s="245">
        <v>7753</v>
      </c>
    </row>
    <row r="68" spans="2:17" ht="18.75">
      <c r="B68" s="227">
        <v>59</v>
      </c>
      <c r="C68" s="236" t="s">
        <v>217</v>
      </c>
      <c r="D68" s="226">
        <v>202075.759295</v>
      </c>
      <c r="E68" s="226">
        <v>121158.291719</v>
      </c>
      <c r="F68" s="226">
        <v>80917.467575999995</v>
      </c>
      <c r="G68" s="226">
        <v>323234.05101399997</v>
      </c>
      <c r="H68" s="226">
        <v>16201.881547000001</v>
      </c>
      <c r="I68" s="226">
        <v>16751.841831000002</v>
      </c>
      <c r="J68" s="226">
        <v>-549.96028400000068</v>
      </c>
      <c r="K68" s="226">
        <v>32953.723378000002</v>
      </c>
      <c r="L68" s="226">
        <v>95130.335892999996</v>
      </c>
      <c r="M68" s="226">
        <v>22974.931918999999</v>
      </c>
      <c r="N68" s="226">
        <v>72155.403974000001</v>
      </c>
      <c r="O68" s="226">
        <v>3282.764428</v>
      </c>
      <c r="P68" s="226">
        <v>8436.7366270000002</v>
      </c>
      <c r="Q68" s="246">
        <v>-5153.9721989999998</v>
      </c>
    </row>
    <row r="69" spans="2:17" ht="18.75">
      <c r="B69" s="222">
        <v>60</v>
      </c>
      <c r="C69" s="238" t="s">
        <v>210</v>
      </c>
      <c r="D69" s="224">
        <v>180083.366251</v>
      </c>
      <c r="E69" s="224">
        <v>140798.478741</v>
      </c>
      <c r="F69" s="224">
        <v>39284.88751</v>
      </c>
      <c r="G69" s="224">
        <v>320881.84499200003</v>
      </c>
      <c r="H69" s="224">
        <v>12345.130649000001</v>
      </c>
      <c r="I69" s="224">
        <v>12258.919970000001</v>
      </c>
      <c r="J69" s="224">
        <v>86.2106789999998</v>
      </c>
      <c r="K69" s="224">
        <v>24604.050619000001</v>
      </c>
      <c r="L69" s="224">
        <v>44832.381659999999</v>
      </c>
      <c r="M69" s="224">
        <v>8486.8179049999999</v>
      </c>
      <c r="N69" s="224">
        <v>36345.563754999996</v>
      </c>
      <c r="O69" s="224">
        <v>3119.359884</v>
      </c>
      <c r="P69" s="224">
        <v>5470.2599849999997</v>
      </c>
      <c r="Q69" s="245">
        <v>-2350.9001009999997</v>
      </c>
    </row>
    <row r="70" spans="2:17" ht="18.75">
      <c r="B70" s="227">
        <v>61</v>
      </c>
      <c r="C70" s="236" t="s">
        <v>254</v>
      </c>
      <c r="D70" s="226">
        <v>153023.19517200001</v>
      </c>
      <c r="E70" s="226">
        <v>155686.624579</v>
      </c>
      <c r="F70" s="226">
        <v>-2663.4294069999887</v>
      </c>
      <c r="G70" s="226">
        <v>308709.81975100003</v>
      </c>
      <c r="H70" s="226">
        <v>23274.059878</v>
      </c>
      <c r="I70" s="226">
        <v>27272.396156999999</v>
      </c>
      <c r="J70" s="226">
        <v>-3998.3362789999992</v>
      </c>
      <c r="K70" s="226">
        <v>50546.456034999996</v>
      </c>
      <c r="L70" s="226">
        <v>11202.346132000001</v>
      </c>
      <c r="M70" s="226">
        <v>7990.7653739999996</v>
      </c>
      <c r="N70" s="226">
        <v>3211.580758000001</v>
      </c>
      <c r="O70" s="226">
        <v>648.56603099999995</v>
      </c>
      <c r="P70" s="226">
        <v>288.15324700000002</v>
      </c>
      <c r="Q70" s="246">
        <v>360.41278399999993</v>
      </c>
    </row>
    <row r="71" spans="2:17" ht="18.75">
      <c r="B71" s="222">
        <v>62</v>
      </c>
      <c r="C71" s="238" t="s">
        <v>163</v>
      </c>
      <c r="D71" s="224">
        <v>152815.46058000001</v>
      </c>
      <c r="E71" s="224">
        <v>155567.80481100001</v>
      </c>
      <c r="F71" s="224">
        <v>-2752.3442309999955</v>
      </c>
      <c r="G71" s="224">
        <v>308383.26539100002</v>
      </c>
      <c r="H71" s="224">
        <v>22561.326007</v>
      </c>
      <c r="I71" s="224">
        <v>24343.615688999998</v>
      </c>
      <c r="J71" s="224">
        <v>-1782.2896819999987</v>
      </c>
      <c r="K71" s="224">
        <v>46904.941695999994</v>
      </c>
      <c r="L71" s="224">
        <v>754</v>
      </c>
      <c r="M71" s="224">
        <v>4932</v>
      </c>
      <c r="N71" s="224">
        <v>-4178</v>
      </c>
      <c r="O71" s="224">
        <v>41</v>
      </c>
      <c r="P71" s="224">
        <v>0</v>
      </c>
      <c r="Q71" s="245">
        <v>41</v>
      </c>
    </row>
    <row r="72" spans="2:17" ht="18.75">
      <c r="B72" s="227">
        <v>63</v>
      </c>
      <c r="C72" s="236" t="s">
        <v>271</v>
      </c>
      <c r="D72" s="226">
        <v>153245.72866699999</v>
      </c>
      <c r="E72" s="226">
        <v>150551.68442000001</v>
      </c>
      <c r="F72" s="226">
        <v>2694.0442469999834</v>
      </c>
      <c r="G72" s="226">
        <v>303797.41308700002</v>
      </c>
      <c r="H72" s="226">
        <v>9015.9747320000006</v>
      </c>
      <c r="I72" s="226">
        <v>11050.974727000001</v>
      </c>
      <c r="J72" s="226">
        <v>-2034.9999950000001</v>
      </c>
      <c r="K72" s="226">
        <v>20066.949459000003</v>
      </c>
      <c r="L72" s="226">
        <v>25</v>
      </c>
      <c r="M72" s="226">
        <v>2736</v>
      </c>
      <c r="N72" s="226">
        <v>-2711</v>
      </c>
      <c r="O72" s="226">
        <v>25</v>
      </c>
      <c r="P72" s="226">
        <v>411</v>
      </c>
      <c r="Q72" s="246">
        <v>-386</v>
      </c>
    </row>
    <row r="73" spans="2:17" ht="18.75">
      <c r="B73" s="222">
        <v>64</v>
      </c>
      <c r="C73" s="238" t="s">
        <v>119</v>
      </c>
      <c r="D73" s="224">
        <v>181266.911528</v>
      </c>
      <c r="E73" s="224">
        <v>114442.966674</v>
      </c>
      <c r="F73" s="224">
        <v>66823.944854000001</v>
      </c>
      <c r="G73" s="224">
        <v>295709.87820199999</v>
      </c>
      <c r="H73" s="224">
        <v>42772.093730000001</v>
      </c>
      <c r="I73" s="224">
        <v>17892.209458000001</v>
      </c>
      <c r="J73" s="224">
        <v>24879.884271999999</v>
      </c>
      <c r="K73" s="224">
        <v>60664.303188000005</v>
      </c>
      <c r="L73" s="224">
        <v>96586</v>
      </c>
      <c r="M73" s="224">
        <v>16441</v>
      </c>
      <c r="N73" s="224">
        <v>80145</v>
      </c>
      <c r="O73" s="224">
        <v>38849</v>
      </c>
      <c r="P73" s="224">
        <v>3058</v>
      </c>
      <c r="Q73" s="245">
        <v>35791</v>
      </c>
    </row>
    <row r="74" spans="2:17" ht="18.75">
      <c r="B74" s="227">
        <v>65</v>
      </c>
      <c r="C74" s="236" t="s">
        <v>178</v>
      </c>
      <c r="D74" s="226">
        <v>145444.59527600001</v>
      </c>
      <c r="E74" s="226">
        <v>139339.929947</v>
      </c>
      <c r="F74" s="226">
        <v>6104.6653290000104</v>
      </c>
      <c r="G74" s="226">
        <v>284784.52522299998</v>
      </c>
      <c r="H74" s="226">
        <v>23583.942668</v>
      </c>
      <c r="I74" s="226">
        <v>22358.139442</v>
      </c>
      <c r="J74" s="226">
        <v>1225.803226</v>
      </c>
      <c r="K74" s="226">
        <v>45942.082110000003</v>
      </c>
      <c r="L74" s="226">
        <v>2417</v>
      </c>
      <c r="M74" s="226">
        <v>2360</v>
      </c>
      <c r="N74" s="226">
        <v>57</v>
      </c>
      <c r="O74" s="226">
        <v>0</v>
      </c>
      <c r="P74" s="226">
        <v>0</v>
      </c>
      <c r="Q74" s="246">
        <v>0</v>
      </c>
    </row>
    <row r="75" spans="2:17" ht="18.75">
      <c r="B75" s="222">
        <v>66</v>
      </c>
      <c r="C75" s="238" t="s">
        <v>152</v>
      </c>
      <c r="D75" s="224">
        <v>131041.537404</v>
      </c>
      <c r="E75" s="224">
        <v>132591.066747</v>
      </c>
      <c r="F75" s="224">
        <v>-1549.529343000002</v>
      </c>
      <c r="G75" s="224">
        <v>263632.60415100004</v>
      </c>
      <c r="H75" s="224">
        <v>11970.367135</v>
      </c>
      <c r="I75" s="224">
        <v>13227.145766</v>
      </c>
      <c r="J75" s="224">
        <v>-1256.7786309999992</v>
      </c>
      <c r="K75" s="224">
        <v>25197.512901000002</v>
      </c>
      <c r="L75" s="224">
        <v>3277.6771140000001</v>
      </c>
      <c r="M75" s="224">
        <v>2331.973383</v>
      </c>
      <c r="N75" s="224">
        <v>945.70373100000006</v>
      </c>
      <c r="O75" s="224">
        <v>508.37434400000001</v>
      </c>
      <c r="P75" s="224">
        <v>42.849670000000003</v>
      </c>
      <c r="Q75" s="245">
        <v>465.524674</v>
      </c>
    </row>
    <row r="76" spans="2:17" ht="18.75">
      <c r="B76" s="227">
        <v>67</v>
      </c>
      <c r="C76" s="236" t="s">
        <v>160</v>
      </c>
      <c r="D76" s="226">
        <v>126339.796459</v>
      </c>
      <c r="E76" s="226">
        <v>123107.43485799999</v>
      </c>
      <c r="F76" s="226">
        <v>3232.3616010000114</v>
      </c>
      <c r="G76" s="226">
        <v>249447.231317</v>
      </c>
      <c r="H76" s="226">
        <v>20112.850425000001</v>
      </c>
      <c r="I76" s="226">
        <v>18345.693361000001</v>
      </c>
      <c r="J76" s="226">
        <v>1767.1570639999991</v>
      </c>
      <c r="K76" s="226">
        <v>38458.543786000002</v>
      </c>
      <c r="L76" s="226">
        <v>3198.0958949999999</v>
      </c>
      <c r="M76" s="226">
        <v>6639.9116549999999</v>
      </c>
      <c r="N76" s="226">
        <v>-3441.81576</v>
      </c>
      <c r="O76" s="226">
        <v>446.00973900000002</v>
      </c>
      <c r="P76" s="226">
        <v>42.318444</v>
      </c>
      <c r="Q76" s="246">
        <v>403.69129500000003</v>
      </c>
    </row>
    <row r="77" spans="2:17" ht="18.75">
      <c r="B77" s="222">
        <v>68</v>
      </c>
      <c r="C77" s="238" t="s">
        <v>205</v>
      </c>
      <c r="D77" s="224">
        <v>112339.117639</v>
      </c>
      <c r="E77" s="224">
        <v>114924.407785</v>
      </c>
      <c r="F77" s="224">
        <v>-2585.2901459999994</v>
      </c>
      <c r="G77" s="224">
        <v>227263.52542399999</v>
      </c>
      <c r="H77" s="224">
        <v>22491.732046000001</v>
      </c>
      <c r="I77" s="224">
        <v>23820.083342000002</v>
      </c>
      <c r="J77" s="224">
        <v>-1328.3512960000007</v>
      </c>
      <c r="K77" s="224">
        <v>46311.815388000003</v>
      </c>
      <c r="L77" s="224">
        <v>314</v>
      </c>
      <c r="M77" s="224">
        <v>16295</v>
      </c>
      <c r="N77" s="224">
        <v>-15981</v>
      </c>
      <c r="O77" s="224">
        <v>84</v>
      </c>
      <c r="P77" s="224">
        <v>0</v>
      </c>
      <c r="Q77" s="245">
        <v>84</v>
      </c>
    </row>
    <row r="78" spans="2:17" ht="18.75">
      <c r="B78" s="227">
        <v>69</v>
      </c>
      <c r="C78" s="236" t="s">
        <v>121</v>
      </c>
      <c r="D78" s="226">
        <v>115266.040785</v>
      </c>
      <c r="E78" s="226">
        <v>108950.948149</v>
      </c>
      <c r="F78" s="226">
        <v>6315.0926360000012</v>
      </c>
      <c r="G78" s="226">
        <v>224216.98893400002</v>
      </c>
      <c r="H78" s="226">
        <v>19573.920300999998</v>
      </c>
      <c r="I78" s="226">
        <v>17253.091520000002</v>
      </c>
      <c r="J78" s="226">
        <v>2320.8287809999965</v>
      </c>
      <c r="K78" s="226">
        <v>36827.011821</v>
      </c>
      <c r="L78" s="226">
        <v>607</v>
      </c>
      <c r="M78" s="226">
        <v>2146</v>
      </c>
      <c r="N78" s="226">
        <v>-1539</v>
      </c>
      <c r="O78" s="226">
        <v>26</v>
      </c>
      <c r="P78" s="226">
        <v>0</v>
      </c>
      <c r="Q78" s="246">
        <v>26</v>
      </c>
    </row>
    <row r="79" spans="2:17" ht="18.75">
      <c r="B79" s="222">
        <v>70</v>
      </c>
      <c r="C79" s="229" t="s">
        <v>144</v>
      </c>
      <c r="D79" s="224">
        <v>126827.383684</v>
      </c>
      <c r="E79" s="224">
        <v>96560.832874</v>
      </c>
      <c r="F79" s="224">
        <v>30266.550810000001</v>
      </c>
      <c r="G79" s="224">
        <v>223388.21655800001</v>
      </c>
      <c r="H79" s="224">
        <v>21404.639585000001</v>
      </c>
      <c r="I79" s="224">
        <v>4988.8</v>
      </c>
      <c r="J79" s="224">
        <v>16415.839585000002</v>
      </c>
      <c r="K79" s="224">
        <v>26393.439585</v>
      </c>
      <c r="L79" s="224">
        <v>60323</v>
      </c>
      <c r="M79" s="224">
        <v>18187</v>
      </c>
      <c r="N79" s="224">
        <v>42136</v>
      </c>
      <c r="O79" s="224">
        <v>36701</v>
      </c>
      <c r="P79" s="224">
        <v>3983</v>
      </c>
      <c r="Q79" s="245">
        <v>32718</v>
      </c>
    </row>
    <row r="80" spans="2:17" ht="18.75">
      <c r="B80" s="227">
        <v>71</v>
      </c>
      <c r="C80" s="236" t="s">
        <v>109</v>
      </c>
      <c r="D80" s="226">
        <v>99781.212576999998</v>
      </c>
      <c r="E80" s="226">
        <v>92567.987192999994</v>
      </c>
      <c r="F80" s="226">
        <v>7213.2253840000049</v>
      </c>
      <c r="G80" s="226">
        <v>192349.19977000001</v>
      </c>
      <c r="H80" s="226">
        <v>12380.116927999999</v>
      </c>
      <c r="I80" s="226">
        <v>8876.7863340000004</v>
      </c>
      <c r="J80" s="226">
        <v>3503.3305939999991</v>
      </c>
      <c r="K80" s="226">
        <v>21256.903262</v>
      </c>
      <c r="L80" s="226">
        <v>4521</v>
      </c>
      <c r="M80" s="226">
        <v>5843</v>
      </c>
      <c r="N80" s="226">
        <v>-1322</v>
      </c>
      <c r="O80" s="226">
        <v>158</v>
      </c>
      <c r="P80" s="226">
        <v>0</v>
      </c>
      <c r="Q80" s="246">
        <v>158</v>
      </c>
    </row>
    <row r="81" spans="2:17" ht="18.75">
      <c r="B81" s="222">
        <v>72</v>
      </c>
      <c r="C81" s="238" t="s">
        <v>229</v>
      </c>
      <c r="D81" s="224">
        <v>110828.601732</v>
      </c>
      <c r="E81" s="224">
        <v>67603.924081000005</v>
      </c>
      <c r="F81" s="224">
        <v>43224.677650999991</v>
      </c>
      <c r="G81" s="224">
        <v>178432.52581299999</v>
      </c>
      <c r="H81" s="224">
        <v>9735.3873660000008</v>
      </c>
      <c r="I81" s="224">
        <v>5127.6118800000004</v>
      </c>
      <c r="J81" s="224">
        <v>4607.7754860000005</v>
      </c>
      <c r="K81" s="224">
        <v>14862.999246000001</v>
      </c>
      <c r="L81" s="224">
        <v>48757</v>
      </c>
      <c r="M81" s="224">
        <v>11808</v>
      </c>
      <c r="N81" s="224">
        <v>36949</v>
      </c>
      <c r="O81" s="224">
        <v>2878</v>
      </c>
      <c r="P81" s="224">
        <v>482</v>
      </c>
      <c r="Q81" s="245">
        <v>2396</v>
      </c>
    </row>
    <row r="82" spans="2:17" ht="18.75">
      <c r="B82" s="227">
        <v>73</v>
      </c>
      <c r="C82" s="236" t="s">
        <v>208</v>
      </c>
      <c r="D82" s="226">
        <v>89686.107241000005</v>
      </c>
      <c r="E82" s="226">
        <v>87671.146617999999</v>
      </c>
      <c r="F82" s="226">
        <v>2014.9606230000063</v>
      </c>
      <c r="G82" s="226">
        <v>177357.25385899999</v>
      </c>
      <c r="H82" s="226">
        <v>8609.4916439999997</v>
      </c>
      <c r="I82" s="226">
        <v>9561.9455959999996</v>
      </c>
      <c r="J82" s="226">
        <v>-952.45395199999984</v>
      </c>
      <c r="K82" s="226">
        <v>18171.437239999999</v>
      </c>
      <c r="L82" s="226">
        <v>146.38464200000001</v>
      </c>
      <c r="M82" s="226">
        <v>266.60422</v>
      </c>
      <c r="N82" s="226">
        <v>-120.21957799999998</v>
      </c>
      <c r="O82" s="226">
        <v>45.691184</v>
      </c>
      <c r="P82" s="226">
        <v>0</v>
      </c>
      <c r="Q82" s="246">
        <v>45.691184</v>
      </c>
    </row>
    <row r="83" spans="2:17" ht="18.75">
      <c r="B83" s="222">
        <v>74</v>
      </c>
      <c r="C83" s="238" t="s">
        <v>176</v>
      </c>
      <c r="D83" s="224">
        <v>88025.644247000004</v>
      </c>
      <c r="E83" s="224">
        <v>85256.619772999999</v>
      </c>
      <c r="F83" s="224">
        <v>2769.0244740000053</v>
      </c>
      <c r="G83" s="224">
        <v>173282.26402</v>
      </c>
      <c r="H83" s="224">
        <v>6420.01181</v>
      </c>
      <c r="I83" s="224">
        <v>3442.204037</v>
      </c>
      <c r="J83" s="224">
        <v>2977.807773</v>
      </c>
      <c r="K83" s="224">
        <v>9862.2158469999995</v>
      </c>
      <c r="L83" s="224">
        <v>3793.2107590000001</v>
      </c>
      <c r="M83" s="224">
        <v>1089.833711</v>
      </c>
      <c r="N83" s="224">
        <v>2703.3770480000003</v>
      </c>
      <c r="O83" s="224">
        <v>1296.41013</v>
      </c>
      <c r="P83" s="224">
        <v>0</v>
      </c>
      <c r="Q83" s="245">
        <v>1296.41013</v>
      </c>
    </row>
    <row r="84" spans="2:17" ht="18.75">
      <c r="B84" s="227">
        <v>75</v>
      </c>
      <c r="C84" s="236" t="s">
        <v>255</v>
      </c>
      <c r="D84" s="226">
        <v>85677.641140000007</v>
      </c>
      <c r="E84" s="226">
        <v>84454.180357999998</v>
      </c>
      <c r="F84" s="226">
        <v>1223.4607820000092</v>
      </c>
      <c r="G84" s="226">
        <v>170131.821498</v>
      </c>
      <c r="H84" s="226">
        <v>21079.071289</v>
      </c>
      <c r="I84" s="226">
        <v>4958.1623369999998</v>
      </c>
      <c r="J84" s="226">
        <v>16120.908952</v>
      </c>
      <c r="K84" s="226">
        <v>26037.233626000001</v>
      </c>
      <c r="L84" s="226">
        <v>914.78069500000004</v>
      </c>
      <c r="M84" s="226">
        <v>2701.9546839999998</v>
      </c>
      <c r="N84" s="226">
        <v>-1787.1739889999999</v>
      </c>
      <c r="O84" s="226">
        <v>0</v>
      </c>
      <c r="P84" s="226">
        <v>0</v>
      </c>
      <c r="Q84" s="246">
        <v>0</v>
      </c>
    </row>
    <row r="85" spans="2:17" ht="18.75">
      <c r="B85" s="222">
        <v>76</v>
      </c>
      <c r="C85" s="238" t="s">
        <v>193</v>
      </c>
      <c r="D85" s="224">
        <v>79591.745249</v>
      </c>
      <c r="E85" s="224">
        <v>79925.333971</v>
      </c>
      <c r="F85" s="224">
        <v>-333.58872200000042</v>
      </c>
      <c r="G85" s="224">
        <v>159517.07922000001</v>
      </c>
      <c r="H85" s="224">
        <v>12786.47208</v>
      </c>
      <c r="I85" s="224">
        <v>12473.449576999999</v>
      </c>
      <c r="J85" s="224">
        <v>313.02250300000014</v>
      </c>
      <c r="K85" s="224">
        <v>25259.921656999999</v>
      </c>
      <c r="L85" s="224">
        <v>11700</v>
      </c>
      <c r="M85" s="224">
        <v>10189</v>
      </c>
      <c r="N85" s="224">
        <v>1511</v>
      </c>
      <c r="O85" s="224">
        <v>4122</v>
      </c>
      <c r="P85" s="224">
        <v>2702</v>
      </c>
      <c r="Q85" s="245">
        <v>1420</v>
      </c>
    </row>
    <row r="86" spans="2:17" ht="18.75">
      <c r="B86" s="227">
        <v>77</v>
      </c>
      <c r="C86" s="236" t="s">
        <v>273</v>
      </c>
      <c r="D86" s="226">
        <v>73736.471065000005</v>
      </c>
      <c r="E86" s="226">
        <v>75052.900380999999</v>
      </c>
      <c r="F86" s="226">
        <v>-1316.4293159999943</v>
      </c>
      <c r="G86" s="226">
        <v>148789.371446</v>
      </c>
      <c r="H86" s="226">
        <v>5512.3554190000004</v>
      </c>
      <c r="I86" s="226">
        <v>5039.3689709999999</v>
      </c>
      <c r="J86" s="226">
        <v>472.98644800000056</v>
      </c>
      <c r="K86" s="226">
        <v>10551.724389999999</v>
      </c>
      <c r="L86" s="226">
        <v>5664.5885109999999</v>
      </c>
      <c r="M86" s="226">
        <v>6837.8077139999996</v>
      </c>
      <c r="N86" s="226">
        <v>-1173.2192029999997</v>
      </c>
      <c r="O86" s="226">
        <v>1246.317912</v>
      </c>
      <c r="P86" s="226">
        <v>0</v>
      </c>
      <c r="Q86" s="246">
        <v>1246.317912</v>
      </c>
    </row>
    <row r="87" spans="2:17" ht="18.75">
      <c r="B87" s="222">
        <v>78</v>
      </c>
      <c r="C87" s="238" t="s">
        <v>115</v>
      </c>
      <c r="D87" s="224">
        <v>73235.177773999996</v>
      </c>
      <c r="E87" s="224">
        <v>73406.195384999999</v>
      </c>
      <c r="F87" s="224">
        <v>-171.01761100000294</v>
      </c>
      <c r="G87" s="224">
        <v>146641.37315900001</v>
      </c>
      <c r="H87" s="224">
        <v>2068.6827469999998</v>
      </c>
      <c r="I87" s="224">
        <v>7284.1386089999996</v>
      </c>
      <c r="J87" s="224">
        <v>-5215.4558619999998</v>
      </c>
      <c r="K87" s="224">
        <v>9352.8213560000004</v>
      </c>
      <c r="L87" s="224">
        <v>20310.204998000001</v>
      </c>
      <c r="M87" s="224">
        <v>35075.319081000001</v>
      </c>
      <c r="N87" s="224">
        <v>-14765.114083</v>
      </c>
      <c r="O87" s="224">
        <v>304.42766599999999</v>
      </c>
      <c r="P87" s="224">
        <v>14320.615902</v>
      </c>
      <c r="Q87" s="245">
        <v>-14016.188236</v>
      </c>
    </row>
    <row r="88" spans="2:17" ht="18.75">
      <c r="B88" s="227">
        <v>79</v>
      </c>
      <c r="C88" s="236" t="s">
        <v>264</v>
      </c>
      <c r="D88" s="226">
        <v>71765.151801</v>
      </c>
      <c r="E88" s="226">
        <v>69810.629172000001</v>
      </c>
      <c r="F88" s="226">
        <v>1954.5226289999991</v>
      </c>
      <c r="G88" s="226">
        <v>141575.78097299999</v>
      </c>
      <c r="H88" s="226">
        <v>9456.3893360000002</v>
      </c>
      <c r="I88" s="226">
        <v>13126.081431000001</v>
      </c>
      <c r="J88" s="226">
        <v>-3669.6920950000003</v>
      </c>
      <c r="K88" s="226">
        <v>22582.470766999999</v>
      </c>
      <c r="L88" s="226">
        <v>12568</v>
      </c>
      <c r="M88" s="226">
        <v>9501</v>
      </c>
      <c r="N88" s="226">
        <v>3067</v>
      </c>
      <c r="O88" s="226">
        <v>150</v>
      </c>
      <c r="P88" s="226">
        <v>96</v>
      </c>
      <c r="Q88" s="246">
        <v>54</v>
      </c>
    </row>
    <row r="89" spans="2:17" ht="18.75">
      <c r="B89" s="222">
        <v>80</v>
      </c>
      <c r="C89" s="238" t="s">
        <v>124</v>
      </c>
      <c r="D89" s="224">
        <v>68018.083756000007</v>
      </c>
      <c r="E89" s="224">
        <v>59647.062093</v>
      </c>
      <c r="F89" s="224">
        <v>8371.0216630000068</v>
      </c>
      <c r="G89" s="224">
        <v>127665.14584900001</v>
      </c>
      <c r="H89" s="224">
        <v>8291.8535800000009</v>
      </c>
      <c r="I89" s="224">
        <v>7460.55897</v>
      </c>
      <c r="J89" s="224">
        <v>831.29461000000083</v>
      </c>
      <c r="K89" s="224">
        <v>15752.412550000001</v>
      </c>
      <c r="L89" s="224">
        <v>908.61767999999995</v>
      </c>
      <c r="M89" s="224">
        <v>1807.4340400000001</v>
      </c>
      <c r="N89" s="224">
        <v>-898.81636000000015</v>
      </c>
      <c r="O89" s="224">
        <v>142.506033</v>
      </c>
      <c r="P89" s="224">
        <v>0</v>
      </c>
      <c r="Q89" s="245">
        <v>142.506033</v>
      </c>
    </row>
    <row r="90" spans="2:17" ht="18.75">
      <c r="B90" s="227">
        <v>81</v>
      </c>
      <c r="C90" s="236" t="s">
        <v>197</v>
      </c>
      <c r="D90" s="226">
        <v>62952.397234999997</v>
      </c>
      <c r="E90" s="226">
        <v>56758.870379</v>
      </c>
      <c r="F90" s="226">
        <v>6193.5268559999968</v>
      </c>
      <c r="G90" s="226">
        <v>119711.267614</v>
      </c>
      <c r="H90" s="226">
        <v>6130.9023589999997</v>
      </c>
      <c r="I90" s="226">
        <v>3717.6918820000001</v>
      </c>
      <c r="J90" s="226">
        <v>2413.2104769999996</v>
      </c>
      <c r="K90" s="226">
        <v>9848.5942409999989</v>
      </c>
      <c r="L90" s="226">
        <v>70</v>
      </c>
      <c r="M90" s="226">
        <v>130</v>
      </c>
      <c r="N90" s="226">
        <v>-60</v>
      </c>
      <c r="O90" s="226">
        <v>0</v>
      </c>
      <c r="P90" s="226">
        <v>0</v>
      </c>
      <c r="Q90" s="246">
        <v>0</v>
      </c>
    </row>
    <row r="91" spans="2:17" ht="18.75">
      <c r="B91" s="222">
        <v>82</v>
      </c>
      <c r="C91" s="238" t="s">
        <v>238</v>
      </c>
      <c r="D91" s="224">
        <v>89978.987557</v>
      </c>
      <c r="E91" s="224">
        <v>29470.770475000001</v>
      </c>
      <c r="F91" s="224">
        <v>60508.217082000003</v>
      </c>
      <c r="G91" s="224">
        <v>119449.758032</v>
      </c>
      <c r="H91" s="224">
        <v>11318.650727</v>
      </c>
      <c r="I91" s="224">
        <v>111.10159299999999</v>
      </c>
      <c r="J91" s="224">
        <v>11207.549134000001</v>
      </c>
      <c r="K91" s="224">
        <v>11429.75232</v>
      </c>
      <c r="L91" s="224">
        <v>86679.947488999998</v>
      </c>
      <c r="M91" s="224">
        <v>17345.199690000001</v>
      </c>
      <c r="N91" s="224">
        <v>69334.747799000004</v>
      </c>
      <c r="O91" s="224">
        <v>12227.61015</v>
      </c>
      <c r="P91" s="224">
        <v>10693.317562</v>
      </c>
      <c r="Q91" s="245">
        <v>1534.2925880000003</v>
      </c>
    </row>
    <row r="92" spans="2:17" ht="18.75">
      <c r="B92" s="227">
        <v>83</v>
      </c>
      <c r="C92" s="236" t="s">
        <v>168</v>
      </c>
      <c r="D92" s="226">
        <v>59331.881469</v>
      </c>
      <c r="E92" s="226">
        <v>56495.802532000002</v>
      </c>
      <c r="F92" s="226">
        <v>2836.0789369999984</v>
      </c>
      <c r="G92" s="226">
        <v>115827.684001</v>
      </c>
      <c r="H92" s="226">
        <v>3404.36294</v>
      </c>
      <c r="I92" s="226">
        <v>2671.4319</v>
      </c>
      <c r="J92" s="226">
        <v>732.93103999999994</v>
      </c>
      <c r="K92" s="226">
        <v>6075.7948400000005</v>
      </c>
      <c r="L92" s="226">
        <v>2420</v>
      </c>
      <c r="M92" s="226">
        <v>2878</v>
      </c>
      <c r="N92" s="226">
        <v>-458</v>
      </c>
      <c r="O92" s="226">
        <v>513</v>
      </c>
      <c r="P92" s="226">
        <v>53</v>
      </c>
      <c r="Q92" s="246">
        <v>460</v>
      </c>
    </row>
    <row r="93" spans="2:17" ht="18.75">
      <c r="B93" s="222">
        <v>84</v>
      </c>
      <c r="C93" s="238" t="s">
        <v>215</v>
      </c>
      <c r="D93" s="224">
        <v>67063.921591000006</v>
      </c>
      <c r="E93" s="224">
        <v>43779.315819000003</v>
      </c>
      <c r="F93" s="224">
        <v>23284.605772000003</v>
      </c>
      <c r="G93" s="224">
        <v>110843.23741</v>
      </c>
      <c r="H93" s="224">
        <v>5739.5940959999998</v>
      </c>
      <c r="I93" s="224">
        <v>10361.556388000001</v>
      </c>
      <c r="J93" s="224">
        <v>-4621.9622920000011</v>
      </c>
      <c r="K93" s="224">
        <v>16101.150484000002</v>
      </c>
      <c r="L93" s="224">
        <v>44467.916001999998</v>
      </c>
      <c r="M93" s="224">
        <v>23975.291341</v>
      </c>
      <c r="N93" s="224">
        <v>20492.624660999998</v>
      </c>
      <c r="O93" s="224">
        <v>1406.494706</v>
      </c>
      <c r="P93" s="224">
        <v>8307.5797309999998</v>
      </c>
      <c r="Q93" s="245">
        <v>-6901.0850250000003</v>
      </c>
    </row>
    <row r="94" spans="2:17" ht="18.75">
      <c r="B94" s="227">
        <v>85</v>
      </c>
      <c r="C94" s="236" t="s">
        <v>142</v>
      </c>
      <c r="D94" s="226">
        <v>57816.817683000001</v>
      </c>
      <c r="E94" s="226">
        <v>51134.491711000002</v>
      </c>
      <c r="F94" s="226">
        <v>6682.3259719999987</v>
      </c>
      <c r="G94" s="226">
        <v>108951.30939400001</v>
      </c>
      <c r="H94" s="226">
        <v>7235.0068090000004</v>
      </c>
      <c r="I94" s="226">
        <v>4632.0741520000001</v>
      </c>
      <c r="J94" s="226">
        <v>2602.9326570000003</v>
      </c>
      <c r="K94" s="226">
        <v>11867.080961</v>
      </c>
      <c r="L94" s="226">
        <v>3349</v>
      </c>
      <c r="M94" s="226">
        <v>2344</v>
      </c>
      <c r="N94" s="226">
        <v>1005</v>
      </c>
      <c r="O94" s="226">
        <v>1257</v>
      </c>
      <c r="P94" s="226">
        <v>0</v>
      </c>
      <c r="Q94" s="246">
        <v>1257</v>
      </c>
    </row>
    <row r="95" spans="2:17" ht="18.75">
      <c r="B95" s="222">
        <v>86</v>
      </c>
      <c r="C95" s="238" t="s">
        <v>392</v>
      </c>
      <c r="D95" s="224">
        <v>48544.979385999999</v>
      </c>
      <c r="E95" s="224">
        <v>45605.534884000001</v>
      </c>
      <c r="F95" s="224">
        <v>2939.4445019999985</v>
      </c>
      <c r="G95" s="224">
        <v>94150.51427</v>
      </c>
      <c r="H95" s="224">
        <v>3658.0273419999999</v>
      </c>
      <c r="I95" s="224">
        <v>4798.5032799999999</v>
      </c>
      <c r="J95" s="224">
        <v>-1140.475938</v>
      </c>
      <c r="K95" s="224">
        <v>8456.5306220000002</v>
      </c>
      <c r="L95" s="224">
        <v>5630</v>
      </c>
      <c r="M95" s="224">
        <v>7247</v>
      </c>
      <c r="N95" s="224">
        <v>-1617</v>
      </c>
      <c r="O95" s="224">
        <v>0</v>
      </c>
      <c r="P95" s="224">
        <v>1412</v>
      </c>
      <c r="Q95" s="245">
        <v>-1412</v>
      </c>
    </row>
    <row r="96" spans="2:17" ht="18.75">
      <c r="B96" s="227">
        <v>87</v>
      </c>
      <c r="C96" s="236" t="s">
        <v>181</v>
      </c>
      <c r="D96" s="226">
        <v>45353.836300000003</v>
      </c>
      <c r="E96" s="226">
        <v>47299.007504000001</v>
      </c>
      <c r="F96" s="226">
        <v>-1945.1712039999984</v>
      </c>
      <c r="G96" s="226">
        <v>92652.843804000004</v>
      </c>
      <c r="H96" s="226">
        <v>3456.5362220000002</v>
      </c>
      <c r="I96" s="226">
        <v>4994.7202189999998</v>
      </c>
      <c r="J96" s="226">
        <v>-1538.1839969999996</v>
      </c>
      <c r="K96" s="226">
        <v>8451.2564409999995</v>
      </c>
      <c r="L96" s="226">
        <v>398</v>
      </c>
      <c r="M96" s="226">
        <v>3008</v>
      </c>
      <c r="N96" s="226">
        <v>-2610</v>
      </c>
      <c r="O96" s="226">
        <v>0</v>
      </c>
      <c r="P96" s="226">
        <v>0</v>
      </c>
      <c r="Q96" s="246">
        <v>0</v>
      </c>
    </row>
    <row r="97" spans="2:17" ht="18.75">
      <c r="B97" s="222">
        <v>88</v>
      </c>
      <c r="C97" s="238" t="s">
        <v>234</v>
      </c>
      <c r="D97" s="224">
        <v>47415.455965000001</v>
      </c>
      <c r="E97" s="224">
        <v>41650.113729999997</v>
      </c>
      <c r="F97" s="224">
        <v>5765.3422350000037</v>
      </c>
      <c r="G97" s="224">
        <v>89065.569694999998</v>
      </c>
      <c r="H97" s="224">
        <v>353.107799</v>
      </c>
      <c r="I97" s="224">
        <v>0</v>
      </c>
      <c r="J97" s="224">
        <v>353.107799</v>
      </c>
      <c r="K97" s="224">
        <v>353.107799</v>
      </c>
      <c r="L97" s="224">
        <v>17286</v>
      </c>
      <c r="M97" s="224">
        <v>6699</v>
      </c>
      <c r="N97" s="224">
        <v>10587</v>
      </c>
      <c r="O97" s="224">
        <v>2044</v>
      </c>
      <c r="P97" s="224">
        <v>981</v>
      </c>
      <c r="Q97" s="245">
        <v>1063</v>
      </c>
    </row>
    <row r="98" spans="2:17" ht="18.75">
      <c r="B98" s="227">
        <v>89</v>
      </c>
      <c r="C98" s="236" t="s">
        <v>272</v>
      </c>
      <c r="D98" s="226">
        <v>39898.923188000001</v>
      </c>
      <c r="E98" s="226">
        <v>39110.401372</v>
      </c>
      <c r="F98" s="226">
        <v>788.5218160000004</v>
      </c>
      <c r="G98" s="226">
        <v>79009.324560000008</v>
      </c>
      <c r="H98" s="226">
        <v>3554.097006</v>
      </c>
      <c r="I98" s="226">
        <v>3280.4488219999998</v>
      </c>
      <c r="J98" s="226">
        <v>273.64818400000013</v>
      </c>
      <c r="K98" s="226">
        <v>6834.5458280000003</v>
      </c>
      <c r="L98" s="226">
        <v>377.03067399999998</v>
      </c>
      <c r="M98" s="226">
        <v>140.95589100000001</v>
      </c>
      <c r="N98" s="226">
        <v>236.07478299999997</v>
      </c>
      <c r="O98" s="226">
        <v>0</v>
      </c>
      <c r="P98" s="226">
        <v>0</v>
      </c>
      <c r="Q98" s="246">
        <v>0</v>
      </c>
    </row>
    <row r="99" spans="2:17" ht="18.75">
      <c r="B99" s="222">
        <v>90</v>
      </c>
      <c r="C99" s="238" t="s">
        <v>183</v>
      </c>
      <c r="D99" s="224">
        <v>39036.137755000003</v>
      </c>
      <c r="E99" s="224">
        <v>39026.022602999998</v>
      </c>
      <c r="F99" s="224">
        <v>10.115152000005764</v>
      </c>
      <c r="G99" s="224">
        <v>78062.160357999994</v>
      </c>
      <c r="H99" s="224">
        <v>5832.3929740000003</v>
      </c>
      <c r="I99" s="224">
        <v>5342.2284820000004</v>
      </c>
      <c r="J99" s="224">
        <v>490.16449199999988</v>
      </c>
      <c r="K99" s="224">
        <v>11174.621456000001</v>
      </c>
      <c r="L99" s="224">
        <v>12024</v>
      </c>
      <c r="M99" s="224">
        <v>11710</v>
      </c>
      <c r="N99" s="224">
        <v>314</v>
      </c>
      <c r="O99" s="224">
        <v>0</v>
      </c>
      <c r="P99" s="224">
        <v>85</v>
      </c>
      <c r="Q99" s="245">
        <v>-85</v>
      </c>
    </row>
    <row r="100" spans="2:17" ht="18.75">
      <c r="B100" s="227">
        <v>91</v>
      </c>
      <c r="C100" s="236" t="s">
        <v>117</v>
      </c>
      <c r="D100" s="226">
        <v>39515.422611000002</v>
      </c>
      <c r="E100" s="226">
        <v>37621.751260999998</v>
      </c>
      <c r="F100" s="226">
        <v>1893.6713500000042</v>
      </c>
      <c r="G100" s="226">
        <v>77137.173871999999</v>
      </c>
      <c r="H100" s="226">
        <v>3916.1136310000002</v>
      </c>
      <c r="I100" s="226">
        <v>5634.4630829999996</v>
      </c>
      <c r="J100" s="226">
        <v>-1718.3494519999995</v>
      </c>
      <c r="K100" s="226">
        <v>9550.5767139999989</v>
      </c>
      <c r="L100" s="226">
        <v>3499</v>
      </c>
      <c r="M100" s="226">
        <v>2393</v>
      </c>
      <c r="N100" s="226">
        <v>1106</v>
      </c>
      <c r="O100" s="226">
        <v>0</v>
      </c>
      <c r="P100" s="226">
        <v>0</v>
      </c>
      <c r="Q100" s="246">
        <v>0</v>
      </c>
    </row>
    <row r="101" spans="2:17" ht="18.75">
      <c r="B101" s="222">
        <v>92</v>
      </c>
      <c r="C101" s="238" t="s">
        <v>249</v>
      </c>
      <c r="D101" s="224">
        <v>40302.981796</v>
      </c>
      <c r="E101" s="224">
        <v>28236.015950000001</v>
      </c>
      <c r="F101" s="224">
        <v>12066.965845999999</v>
      </c>
      <c r="G101" s="224">
        <v>68538.997746000008</v>
      </c>
      <c r="H101" s="224">
        <v>5465.4294339999997</v>
      </c>
      <c r="I101" s="224">
        <v>3441.9396219999999</v>
      </c>
      <c r="J101" s="224">
        <v>2023.4898119999998</v>
      </c>
      <c r="K101" s="224">
        <v>8907.3690559999995</v>
      </c>
      <c r="L101" s="224">
        <v>14489</v>
      </c>
      <c r="M101" s="224">
        <v>871</v>
      </c>
      <c r="N101" s="224">
        <v>13618</v>
      </c>
      <c r="O101" s="224">
        <v>682</v>
      </c>
      <c r="P101" s="224">
        <v>871</v>
      </c>
      <c r="Q101" s="245">
        <v>-189</v>
      </c>
    </row>
    <row r="102" spans="2:17" ht="18.75">
      <c r="B102" s="227">
        <v>93</v>
      </c>
      <c r="C102" s="236" t="s">
        <v>170</v>
      </c>
      <c r="D102" s="226">
        <v>33025.634736</v>
      </c>
      <c r="E102" s="226">
        <v>34153.999498999998</v>
      </c>
      <c r="F102" s="226">
        <v>-1128.3647629999978</v>
      </c>
      <c r="G102" s="226">
        <v>67179.634235000005</v>
      </c>
      <c r="H102" s="226">
        <v>497.21</v>
      </c>
      <c r="I102" s="226">
        <v>1407.796327</v>
      </c>
      <c r="J102" s="226">
        <v>-910.58632699999998</v>
      </c>
      <c r="K102" s="226">
        <v>1905.0063270000001</v>
      </c>
      <c r="L102" s="226">
        <v>0</v>
      </c>
      <c r="M102" s="226">
        <v>5066</v>
      </c>
      <c r="N102" s="226">
        <v>-5066</v>
      </c>
      <c r="O102" s="226">
        <v>0</v>
      </c>
      <c r="P102" s="226">
        <v>0</v>
      </c>
      <c r="Q102" s="246">
        <v>0</v>
      </c>
    </row>
    <row r="103" spans="2:17" ht="18.75">
      <c r="B103" s="222">
        <v>94</v>
      </c>
      <c r="C103" s="238" t="s">
        <v>191</v>
      </c>
      <c r="D103" s="224">
        <v>27352.188623999999</v>
      </c>
      <c r="E103" s="224">
        <v>32123.015360000001</v>
      </c>
      <c r="F103" s="224">
        <v>-4770.8267360000027</v>
      </c>
      <c r="G103" s="224">
        <v>59475.203984</v>
      </c>
      <c r="H103" s="224">
        <v>1940.7782340000001</v>
      </c>
      <c r="I103" s="224">
        <v>2434.3298</v>
      </c>
      <c r="J103" s="224">
        <v>-493.55156599999987</v>
      </c>
      <c r="K103" s="224">
        <v>4375.1080339999999</v>
      </c>
      <c r="L103" s="224">
        <v>1583</v>
      </c>
      <c r="M103" s="224">
        <v>6540</v>
      </c>
      <c r="N103" s="224">
        <v>-4957</v>
      </c>
      <c r="O103" s="224">
        <v>47</v>
      </c>
      <c r="P103" s="224">
        <v>0</v>
      </c>
      <c r="Q103" s="245">
        <v>47</v>
      </c>
    </row>
    <row r="104" spans="2:17" ht="18.75">
      <c r="B104" s="227">
        <v>95</v>
      </c>
      <c r="C104" s="243" t="s">
        <v>202</v>
      </c>
      <c r="D104" s="226">
        <v>30787.259475999999</v>
      </c>
      <c r="E104" s="226">
        <v>26239.326003999999</v>
      </c>
      <c r="F104" s="226">
        <v>4547.9334720000006</v>
      </c>
      <c r="G104" s="226">
        <v>57026.585479999994</v>
      </c>
      <c r="H104" s="226">
        <v>4854.4430220000004</v>
      </c>
      <c r="I104" s="226">
        <v>4392.432476</v>
      </c>
      <c r="J104" s="226">
        <v>462.01054600000043</v>
      </c>
      <c r="K104" s="226">
        <v>9246.8754980000012</v>
      </c>
      <c r="L104" s="226">
        <v>490</v>
      </c>
      <c r="M104" s="226">
        <v>0</v>
      </c>
      <c r="N104" s="226">
        <v>490</v>
      </c>
      <c r="O104" s="226">
        <v>72</v>
      </c>
      <c r="P104" s="226">
        <v>0</v>
      </c>
      <c r="Q104" s="246">
        <v>72</v>
      </c>
    </row>
    <row r="105" spans="2:17" ht="18.75">
      <c r="B105" s="222">
        <v>96</v>
      </c>
      <c r="C105" s="237" t="s">
        <v>251</v>
      </c>
      <c r="D105" s="224">
        <v>28514.849576000001</v>
      </c>
      <c r="E105" s="224">
        <v>16839.981405999999</v>
      </c>
      <c r="F105" s="224">
        <v>11674.868170000002</v>
      </c>
      <c r="G105" s="224">
        <v>45354.830981999999</v>
      </c>
      <c r="H105" s="224">
        <v>5211.0139220000001</v>
      </c>
      <c r="I105" s="224">
        <v>3127.6609680000001</v>
      </c>
      <c r="J105" s="224">
        <v>2083.352954</v>
      </c>
      <c r="K105" s="224">
        <v>8338.6748900000002</v>
      </c>
      <c r="L105" s="224">
        <v>12464.187028</v>
      </c>
      <c r="M105" s="224">
        <v>408.16203000000002</v>
      </c>
      <c r="N105" s="224">
        <v>12056.024998000001</v>
      </c>
      <c r="O105" s="224">
        <v>2036.0707190000001</v>
      </c>
      <c r="P105" s="224">
        <v>148.72146799999999</v>
      </c>
      <c r="Q105" s="245">
        <v>1887.3492510000001</v>
      </c>
    </row>
    <row r="106" spans="2:17" ht="18.75">
      <c r="B106" s="227">
        <v>97</v>
      </c>
      <c r="C106" s="243" t="s">
        <v>150</v>
      </c>
      <c r="D106" s="226">
        <v>17953.705934000001</v>
      </c>
      <c r="E106" s="226">
        <v>17472.026867</v>
      </c>
      <c r="F106" s="226">
        <v>481.67906700000094</v>
      </c>
      <c r="G106" s="226">
        <v>35425.732801000006</v>
      </c>
      <c r="H106" s="226">
        <v>3452.9549010000001</v>
      </c>
      <c r="I106" s="226">
        <v>2684.8663769999998</v>
      </c>
      <c r="J106" s="226">
        <v>768.08852400000023</v>
      </c>
      <c r="K106" s="226">
        <v>6137.8212779999994</v>
      </c>
      <c r="L106" s="226">
        <v>1129</v>
      </c>
      <c r="M106" s="226">
        <v>2421</v>
      </c>
      <c r="N106" s="226">
        <v>-1292</v>
      </c>
      <c r="O106" s="226">
        <v>285</v>
      </c>
      <c r="P106" s="226">
        <v>0</v>
      </c>
      <c r="Q106" s="246">
        <v>285</v>
      </c>
    </row>
    <row r="107" spans="2:17" ht="18.75">
      <c r="B107" s="222">
        <v>98</v>
      </c>
      <c r="C107" s="237" t="s">
        <v>285</v>
      </c>
      <c r="D107" s="224">
        <v>11586.464121999999</v>
      </c>
      <c r="E107" s="224">
        <v>4671.3572059999997</v>
      </c>
      <c r="F107" s="224">
        <v>6915.1069159999997</v>
      </c>
      <c r="G107" s="224">
        <v>16257.821327999998</v>
      </c>
      <c r="H107" s="224">
        <v>3142.9192619999999</v>
      </c>
      <c r="I107" s="224">
        <v>2896.1521360000002</v>
      </c>
      <c r="J107" s="224">
        <v>246.76712599999973</v>
      </c>
      <c r="K107" s="224">
        <v>6039.071398</v>
      </c>
      <c r="L107" s="224">
        <v>5186</v>
      </c>
      <c r="M107" s="224">
        <v>0</v>
      </c>
      <c r="N107" s="224">
        <v>5186</v>
      </c>
      <c r="O107" s="224">
        <v>436</v>
      </c>
      <c r="P107" s="224">
        <v>0</v>
      </c>
      <c r="Q107" s="245">
        <v>436</v>
      </c>
    </row>
    <row r="108" spans="2:17" ht="18.75">
      <c r="B108" s="227">
        <v>99</v>
      </c>
      <c r="C108" s="243" t="s">
        <v>358</v>
      </c>
      <c r="D108" s="226">
        <v>11028.581756</v>
      </c>
      <c r="E108" s="226">
        <v>995.58461899999998</v>
      </c>
      <c r="F108" s="226">
        <v>10032.997137</v>
      </c>
      <c r="G108" s="226">
        <v>12024.166374999999</v>
      </c>
      <c r="H108" s="226">
        <v>11028.581756</v>
      </c>
      <c r="I108" s="226">
        <v>995.58461899999998</v>
      </c>
      <c r="J108" s="226">
        <v>10032.997137</v>
      </c>
      <c r="K108" s="226">
        <v>12024.166374999999</v>
      </c>
      <c r="L108" s="226">
        <v>5047.5667139999996</v>
      </c>
      <c r="M108" s="226">
        <v>0</v>
      </c>
      <c r="N108" s="226">
        <v>5047.5667139999996</v>
      </c>
      <c r="O108" s="226">
        <v>5047.5667139999996</v>
      </c>
      <c r="P108" s="226">
        <v>0</v>
      </c>
      <c r="Q108" s="246">
        <v>5047.5667139999996</v>
      </c>
    </row>
    <row r="109" spans="2:17" ht="21">
      <c r="B109" s="370" t="s">
        <v>274</v>
      </c>
      <c r="C109" s="371"/>
      <c r="D109" s="244">
        <v>7768671.6408219999</v>
      </c>
      <c r="E109" s="244">
        <v>6296082.9953270024</v>
      </c>
      <c r="F109" s="244">
        <v>1472588.6454950001</v>
      </c>
      <c r="G109" s="244">
        <v>14064754.636148997</v>
      </c>
      <c r="H109" s="244">
        <v>879363.13001800026</v>
      </c>
      <c r="I109" s="244">
        <v>766587.33210200013</v>
      </c>
      <c r="J109" s="244">
        <v>112775.797916</v>
      </c>
      <c r="K109" s="244">
        <v>1645950.46212</v>
      </c>
      <c r="L109" s="244">
        <v>2120390.9430529997</v>
      </c>
      <c r="M109" s="244">
        <v>753781.13950600009</v>
      </c>
      <c r="N109" s="244">
        <v>1366609.8035469996</v>
      </c>
      <c r="O109" s="244">
        <v>323233.72807400004</v>
      </c>
      <c r="P109" s="244">
        <v>257979.541287</v>
      </c>
      <c r="Q109" s="247">
        <v>65254.186786999991</v>
      </c>
    </row>
    <row r="110" spans="2:17" ht="21.75" thickBot="1">
      <c r="B110" s="364" t="s">
        <v>275</v>
      </c>
      <c r="C110" s="365"/>
      <c r="D110" s="248">
        <v>14664915.900263999</v>
      </c>
      <c r="E110" s="248">
        <v>12578425.519572003</v>
      </c>
      <c r="F110" s="248">
        <v>2086490.3806920003</v>
      </c>
      <c r="G110" s="248">
        <v>27243341.419835992</v>
      </c>
      <c r="H110" s="248">
        <v>1668772.7941390001</v>
      </c>
      <c r="I110" s="248">
        <v>1553386.2427340001</v>
      </c>
      <c r="J110" s="248">
        <v>115386.55140500001</v>
      </c>
      <c r="K110" s="248">
        <v>3222159.0368730002</v>
      </c>
      <c r="L110" s="248">
        <v>30852339.076938</v>
      </c>
      <c r="M110" s="248">
        <v>26639344.516626004</v>
      </c>
      <c r="N110" s="248">
        <v>4212994.5603120001</v>
      </c>
      <c r="O110" s="248">
        <v>1990385.982146</v>
      </c>
      <c r="P110" s="248">
        <v>1929074.9601149999</v>
      </c>
      <c r="Q110" s="249">
        <v>61311.022030999979</v>
      </c>
    </row>
    <row r="111" spans="2:17" ht="18">
      <c r="C111" s="288" t="s">
        <v>402</v>
      </c>
      <c r="D111" s="288"/>
      <c r="E111" s="288"/>
      <c r="F111" s="288"/>
    </row>
    <row r="112" spans="2:17" ht="15.75">
      <c r="C112" s="284" t="s">
        <v>401</v>
      </c>
      <c r="D112" s="285"/>
      <c r="E112" s="286"/>
      <c r="F112" s="287"/>
      <c r="G112" s="287"/>
    </row>
  </sheetData>
  <sortState ref="B54:Q108">
    <sortCondition descending="1" ref="G54:G108"/>
  </sortState>
  <mergeCells count="15">
    <mergeCell ref="B2:Q2"/>
    <mergeCell ref="B3:B5"/>
    <mergeCell ref="C3:C5"/>
    <mergeCell ref="D3:K3"/>
    <mergeCell ref="L3:Q3"/>
    <mergeCell ref="D4:G4"/>
    <mergeCell ref="H4:K4"/>
    <mergeCell ref="L4:N4"/>
    <mergeCell ref="O4:Q4"/>
    <mergeCell ref="B110:C110"/>
    <mergeCell ref="B34:C34"/>
    <mergeCell ref="B44:C44"/>
    <mergeCell ref="B51:C51"/>
    <mergeCell ref="B53:C53"/>
    <mergeCell ref="B109:C109"/>
  </mergeCells>
  <pageMargins left="0" right="0" top="0" bottom="0" header="0" footer="0"/>
  <pageSetup scale="55"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AN122"/>
  <sheetViews>
    <sheetView rightToLeft="1" zoomScale="90" zoomScaleNormal="90" workbookViewId="0">
      <selection activeCell="C6" sqref="C6"/>
    </sheetView>
  </sheetViews>
  <sheetFormatPr defaultRowHeight="18"/>
  <cols>
    <col min="1" max="1" width="9" style="154" customWidth="1"/>
    <col min="2" max="2" width="7.5" style="151" customWidth="1"/>
    <col min="3" max="3" width="45.25" style="151" customWidth="1"/>
    <col min="4" max="5" width="17.75" style="151" customWidth="1"/>
    <col min="6" max="6" width="17.75" style="152" customWidth="1"/>
    <col min="7" max="7" width="15.875" style="153" customWidth="1"/>
    <col min="8" max="8" width="16.25" style="153" customWidth="1"/>
    <col min="9" max="11" width="17.5" style="151" customWidth="1"/>
    <col min="12" max="12" width="9" style="156"/>
    <col min="13" max="40" width="9" style="154"/>
    <col min="41" max="247" width="9" style="151"/>
    <col min="248" max="248" width="4" style="151" bestFit="1" customWidth="1"/>
    <col min="249" max="249" width="27.875" style="151" customWidth="1"/>
    <col min="250" max="252" width="0" style="151" hidden="1" customWidth="1"/>
    <col min="253" max="253" width="6.875" style="151" customWidth="1"/>
    <col min="254" max="254" width="16.125" style="151" customWidth="1"/>
    <col min="255" max="255" width="7.375" style="151" customWidth="1"/>
    <col min="256" max="256" width="16" style="151" customWidth="1"/>
    <col min="257" max="258" width="9" style="151" customWidth="1"/>
    <col min="259" max="259" width="15.125" style="151" customWidth="1"/>
    <col min="260" max="260" width="10.75" style="151" bestFit="1" customWidth="1"/>
    <col min="261" max="261" width="10.125" style="151" customWidth="1"/>
    <col min="262" max="262" width="13.125" style="151" customWidth="1"/>
    <col min="263" max="263" width="7.875" style="151" customWidth="1"/>
    <col min="264" max="264" width="15.375" style="151" customWidth="1"/>
    <col min="265" max="265" width="6.75" style="151" customWidth="1"/>
    <col min="266" max="266" width="15.375" style="151" customWidth="1"/>
    <col min="267" max="267" width="9.875" style="151" customWidth="1"/>
    <col min="268" max="503" width="9" style="151"/>
    <col min="504" max="504" width="4" style="151" bestFit="1" customWidth="1"/>
    <col min="505" max="505" width="27.875" style="151" customWidth="1"/>
    <col min="506" max="508" width="0" style="151" hidden="1" customWidth="1"/>
    <col min="509" max="509" width="6.875" style="151" customWidth="1"/>
    <col min="510" max="510" width="16.125" style="151" customWidth="1"/>
    <col min="511" max="511" width="7.375" style="151" customWidth="1"/>
    <col min="512" max="512" width="16" style="151" customWidth="1"/>
    <col min="513" max="514" width="9" style="151" customWidth="1"/>
    <col min="515" max="515" width="15.125" style="151" customWidth="1"/>
    <col min="516" max="516" width="10.75" style="151" bestFit="1" customWidth="1"/>
    <col min="517" max="517" width="10.125" style="151" customWidth="1"/>
    <col min="518" max="518" width="13.125" style="151" customWidth="1"/>
    <col min="519" max="519" width="7.875" style="151" customWidth="1"/>
    <col min="520" max="520" width="15.375" style="151" customWidth="1"/>
    <col min="521" max="521" width="6.75" style="151" customWidth="1"/>
    <col min="522" max="522" width="15.375" style="151" customWidth="1"/>
    <col min="523" max="523" width="9.875" style="151" customWidth="1"/>
    <col min="524" max="759" width="9" style="151"/>
    <col min="760" max="760" width="4" style="151" bestFit="1" customWidth="1"/>
    <col min="761" max="761" width="27.875" style="151" customWidth="1"/>
    <col min="762" max="764" width="0" style="151" hidden="1" customWidth="1"/>
    <col min="765" max="765" width="6.875" style="151" customWidth="1"/>
    <col min="766" max="766" width="16.125" style="151" customWidth="1"/>
    <col min="767" max="767" width="7.375" style="151" customWidth="1"/>
    <col min="768" max="768" width="16" style="151" customWidth="1"/>
    <col min="769" max="770" width="9" style="151" customWidth="1"/>
    <col min="771" max="771" width="15.125" style="151" customWidth="1"/>
    <col min="772" max="772" width="10.75" style="151" bestFit="1" customWidth="1"/>
    <col min="773" max="773" width="10.125" style="151" customWidth="1"/>
    <col min="774" max="774" width="13.125" style="151" customWidth="1"/>
    <col min="775" max="775" width="7.875" style="151" customWidth="1"/>
    <col min="776" max="776" width="15.375" style="151" customWidth="1"/>
    <col min="777" max="777" width="6.75" style="151" customWidth="1"/>
    <col min="778" max="778" width="15.375" style="151" customWidth="1"/>
    <col min="779" max="779" width="9.875" style="151" customWidth="1"/>
    <col min="780" max="1015" width="9" style="151"/>
    <col min="1016" max="1016" width="4" style="151" bestFit="1" customWidth="1"/>
    <col min="1017" max="1017" width="27.875" style="151" customWidth="1"/>
    <col min="1018" max="1020" width="0" style="151" hidden="1" customWidth="1"/>
    <col min="1021" max="1021" width="6.875" style="151" customWidth="1"/>
    <col min="1022" max="1022" width="16.125" style="151" customWidth="1"/>
    <col min="1023" max="1023" width="7.375" style="151" customWidth="1"/>
    <col min="1024" max="1024" width="16" style="151" customWidth="1"/>
    <col min="1025" max="1026" width="9" style="151" customWidth="1"/>
    <col min="1027" max="1027" width="15.125" style="151" customWidth="1"/>
    <col min="1028" max="1028" width="10.75" style="151" bestFit="1" customWidth="1"/>
    <col min="1029" max="1029" width="10.125" style="151" customWidth="1"/>
    <col min="1030" max="1030" width="13.125" style="151" customWidth="1"/>
    <col min="1031" max="1031" width="7.875" style="151" customWidth="1"/>
    <col min="1032" max="1032" width="15.375" style="151" customWidth="1"/>
    <col min="1033" max="1033" width="6.75" style="151" customWidth="1"/>
    <col min="1034" max="1034" width="15.375" style="151" customWidth="1"/>
    <col min="1035" max="1035" width="9.875" style="151" customWidth="1"/>
    <col min="1036" max="1271" width="9" style="151"/>
    <col min="1272" max="1272" width="4" style="151" bestFit="1" customWidth="1"/>
    <col min="1273" max="1273" width="27.875" style="151" customWidth="1"/>
    <col min="1274" max="1276" width="0" style="151" hidden="1" customWidth="1"/>
    <col min="1277" max="1277" width="6.875" style="151" customWidth="1"/>
    <col min="1278" max="1278" width="16.125" style="151" customWidth="1"/>
    <col min="1279" max="1279" width="7.375" style="151" customWidth="1"/>
    <col min="1280" max="1280" width="16" style="151" customWidth="1"/>
    <col min="1281" max="1282" width="9" style="151" customWidth="1"/>
    <col min="1283" max="1283" width="15.125" style="151" customWidth="1"/>
    <col min="1284" max="1284" width="10.75" style="151" bestFit="1" customWidth="1"/>
    <col min="1285" max="1285" width="10.125" style="151" customWidth="1"/>
    <col min="1286" max="1286" width="13.125" style="151" customWidth="1"/>
    <col min="1287" max="1287" width="7.875" style="151" customWidth="1"/>
    <col min="1288" max="1288" width="15.375" style="151" customWidth="1"/>
    <col min="1289" max="1289" width="6.75" style="151" customWidth="1"/>
    <col min="1290" max="1290" width="15.375" style="151" customWidth="1"/>
    <col min="1291" max="1291" width="9.875" style="151" customWidth="1"/>
    <col min="1292" max="1527" width="9" style="151"/>
    <col min="1528" max="1528" width="4" style="151" bestFit="1" customWidth="1"/>
    <col min="1529" max="1529" width="27.875" style="151" customWidth="1"/>
    <col min="1530" max="1532" width="0" style="151" hidden="1" customWidth="1"/>
    <col min="1533" max="1533" width="6.875" style="151" customWidth="1"/>
    <col min="1534" max="1534" width="16.125" style="151" customWidth="1"/>
    <col min="1535" max="1535" width="7.375" style="151" customWidth="1"/>
    <col min="1536" max="1536" width="16" style="151" customWidth="1"/>
    <col min="1537" max="1538" width="9" style="151" customWidth="1"/>
    <col min="1539" max="1539" width="15.125" style="151" customWidth="1"/>
    <col min="1540" max="1540" width="10.75" style="151" bestFit="1" customWidth="1"/>
    <col min="1541" max="1541" width="10.125" style="151" customWidth="1"/>
    <col min="1542" max="1542" width="13.125" style="151" customWidth="1"/>
    <col min="1543" max="1543" width="7.875" style="151" customWidth="1"/>
    <col min="1544" max="1544" width="15.375" style="151" customWidth="1"/>
    <col min="1545" max="1545" width="6.75" style="151" customWidth="1"/>
    <col min="1546" max="1546" width="15.375" style="151" customWidth="1"/>
    <col min="1547" max="1547" width="9.875" style="151" customWidth="1"/>
    <col min="1548" max="1783" width="9" style="151"/>
    <col min="1784" max="1784" width="4" style="151" bestFit="1" customWidth="1"/>
    <col min="1785" max="1785" width="27.875" style="151" customWidth="1"/>
    <col min="1786" max="1788" width="0" style="151" hidden="1" customWidth="1"/>
    <col min="1789" max="1789" width="6.875" style="151" customWidth="1"/>
    <col min="1790" max="1790" width="16.125" style="151" customWidth="1"/>
    <col min="1791" max="1791" width="7.375" style="151" customWidth="1"/>
    <col min="1792" max="1792" width="16" style="151" customWidth="1"/>
    <col min="1793" max="1794" width="9" style="151" customWidth="1"/>
    <col min="1795" max="1795" width="15.125" style="151" customWidth="1"/>
    <col min="1796" max="1796" width="10.75" style="151" bestFit="1" customWidth="1"/>
    <col min="1797" max="1797" width="10.125" style="151" customWidth="1"/>
    <col min="1798" max="1798" width="13.125" style="151" customWidth="1"/>
    <col min="1799" max="1799" width="7.875" style="151" customWidth="1"/>
    <col min="1800" max="1800" width="15.375" style="151" customWidth="1"/>
    <col min="1801" max="1801" width="6.75" style="151" customWidth="1"/>
    <col min="1802" max="1802" width="15.375" style="151" customWidth="1"/>
    <col min="1803" max="1803" width="9.875" style="151" customWidth="1"/>
    <col min="1804" max="2039" width="9" style="151"/>
    <col min="2040" max="2040" width="4" style="151" bestFit="1" customWidth="1"/>
    <col min="2041" max="2041" width="27.875" style="151" customWidth="1"/>
    <col min="2042" max="2044" width="0" style="151" hidden="1" customWidth="1"/>
    <col min="2045" max="2045" width="6.875" style="151" customWidth="1"/>
    <col min="2046" max="2046" width="16.125" style="151" customWidth="1"/>
    <col min="2047" max="2047" width="7.375" style="151" customWidth="1"/>
    <col min="2048" max="2048" width="16" style="151" customWidth="1"/>
    <col min="2049" max="2050" width="9" style="151" customWidth="1"/>
    <col min="2051" max="2051" width="15.125" style="151" customWidth="1"/>
    <col min="2052" max="2052" width="10.75" style="151" bestFit="1" customWidth="1"/>
    <col min="2053" max="2053" width="10.125" style="151" customWidth="1"/>
    <col min="2054" max="2054" width="13.125" style="151" customWidth="1"/>
    <col min="2055" max="2055" width="7.875" style="151" customWidth="1"/>
    <col min="2056" max="2056" width="15.375" style="151" customWidth="1"/>
    <col min="2057" max="2057" width="6.75" style="151" customWidth="1"/>
    <col min="2058" max="2058" width="15.375" style="151" customWidth="1"/>
    <col min="2059" max="2059" width="9.875" style="151" customWidth="1"/>
    <col min="2060" max="2295" width="9" style="151"/>
    <col min="2296" max="2296" width="4" style="151" bestFit="1" customWidth="1"/>
    <col min="2297" max="2297" width="27.875" style="151" customWidth="1"/>
    <col min="2298" max="2300" width="0" style="151" hidden="1" customWidth="1"/>
    <col min="2301" max="2301" width="6.875" style="151" customWidth="1"/>
    <col min="2302" max="2302" width="16.125" style="151" customWidth="1"/>
    <col min="2303" max="2303" width="7.375" style="151" customWidth="1"/>
    <col min="2304" max="2304" width="16" style="151" customWidth="1"/>
    <col min="2305" max="2306" width="9" style="151" customWidth="1"/>
    <col min="2307" max="2307" width="15.125" style="151" customWidth="1"/>
    <col min="2308" max="2308" width="10.75" style="151" bestFit="1" customWidth="1"/>
    <col min="2309" max="2309" width="10.125" style="151" customWidth="1"/>
    <col min="2310" max="2310" width="13.125" style="151" customWidth="1"/>
    <col min="2311" max="2311" width="7.875" style="151" customWidth="1"/>
    <col min="2312" max="2312" width="15.375" style="151" customWidth="1"/>
    <col min="2313" max="2313" width="6.75" style="151" customWidth="1"/>
    <col min="2314" max="2314" width="15.375" style="151" customWidth="1"/>
    <col min="2315" max="2315" width="9.875" style="151" customWidth="1"/>
    <col min="2316" max="2551" width="9" style="151"/>
    <col min="2552" max="2552" width="4" style="151" bestFit="1" customWidth="1"/>
    <col min="2553" max="2553" width="27.875" style="151" customWidth="1"/>
    <col min="2554" max="2556" width="0" style="151" hidden="1" customWidth="1"/>
    <col min="2557" max="2557" width="6.875" style="151" customWidth="1"/>
    <col min="2558" max="2558" width="16.125" style="151" customWidth="1"/>
    <col min="2559" max="2559" width="7.375" style="151" customWidth="1"/>
    <col min="2560" max="2560" width="16" style="151" customWidth="1"/>
    <col min="2561" max="2562" width="9" style="151" customWidth="1"/>
    <col min="2563" max="2563" width="15.125" style="151" customWidth="1"/>
    <col min="2564" max="2564" width="10.75" style="151" bestFit="1" customWidth="1"/>
    <col min="2565" max="2565" width="10.125" style="151" customWidth="1"/>
    <col min="2566" max="2566" width="13.125" style="151" customWidth="1"/>
    <col min="2567" max="2567" width="7.875" style="151" customWidth="1"/>
    <col min="2568" max="2568" width="15.375" style="151" customWidth="1"/>
    <col min="2569" max="2569" width="6.75" style="151" customWidth="1"/>
    <col min="2570" max="2570" width="15.375" style="151" customWidth="1"/>
    <col min="2571" max="2571" width="9.875" style="151" customWidth="1"/>
    <col min="2572" max="2807" width="9" style="151"/>
    <col min="2808" max="2808" width="4" style="151" bestFit="1" customWidth="1"/>
    <col min="2809" max="2809" width="27.875" style="151" customWidth="1"/>
    <col min="2810" max="2812" width="0" style="151" hidden="1" customWidth="1"/>
    <col min="2813" max="2813" width="6.875" style="151" customWidth="1"/>
    <col min="2814" max="2814" width="16.125" style="151" customWidth="1"/>
    <col min="2815" max="2815" width="7.375" style="151" customWidth="1"/>
    <col min="2816" max="2816" width="16" style="151" customWidth="1"/>
    <col min="2817" max="2818" width="9" style="151" customWidth="1"/>
    <col min="2819" max="2819" width="15.125" style="151" customWidth="1"/>
    <col min="2820" max="2820" width="10.75" style="151" bestFit="1" customWidth="1"/>
    <col min="2821" max="2821" width="10.125" style="151" customWidth="1"/>
    <col min="2822" max="2822" width="13.125" style="151" customWidth="1"/>
    <col min="2823" max="2823" width="7.875" style="151" customWidth="1"/>
    <col min="2824" max="2824" width="15.375" style="151" customWidth="1"/>
    <col min="2825" max="2825" width="6.75" style="151" customWidth="1"/>
    <col min="2826" max="2826" width="15.375" style="151" customWidth="1"/>
    <col min="2827" max="2827" width="9.875" style="151" customWidth="1"/>
    <col min="2828" max="3063" width="9" style="151"/>
    <col min="3064" max="3064" width="4" style="151" bestFit="1" customWidth="1"/>
    <col min="3065" max="3065" width="27.875" style="151" customWidth="1"/>
    <col min="3066" max="3068" width="0" style="151" hidden="1" customWidth="1"/>
    <col min="3069" max="3069" width="6.875" style="151" customWidth="1"/>
    <col min="3070" max="3070" width="16.125" style="151" customWidth="1"/>
    <col min="3071" max="3071" width="7.375" style="151" customWidth="1"/>
    <col min="3072" max="3072" width="16" style="151" customWidth="1"/>
    <col min="3073" max="3074" width="9" style="151" customWidth="1"/>
    <col min="3075" max="3075" width="15.125" style="151" customWidth="1"/>
    <col min="3076" max="3076" width="10.75" style="151" bestFit="1" customWidth="1"/>
    <col min="3077" max="3077" width="10.125" style="151" customWidth="1"/>
    <col min="3078" max="3078" width="13.125" style="151" customWidth="1"/>
    <col min="3079" max="3079" width="7.875" style="151" customWidth="1"/>
    <col min="3080" max="3080" width="15.375" style="151" customWidth="1"/>
    <col min="3081" max="3081" width="6.75" style="151" customWidth="1"/>
    <col min="3082" max="3082" width="15.375" style="151" customWidth="1"/>
    <col min="3083" max="3083" width="9.875" style="151" customWidth="1"/>
    <col min="3084" max="3319" width="9" style="151"/>
    <col min="3320" max="3320" width="4" style="151" bestFit="1" customWidth="1"/>
    <col min="3321" max="3321" width="27.875" style="151" customWidth="1"/>
    <col min="3322" max="3324" width="0" style="151" hidden="1" customWidth="1"/>
    <col min="3325" max="3325" width="6.875" style="151" customWidth="1"/>
    <col min="3326" max="3326" width="16.125" style="151" customWidth="1"/>
    <col min="3327" max="3327" width="7.375" style="151" customWidth="1"/>
    <col min="3328" max="3328" width="16" style="151" customWidth="1"/>
    <col min="3329" max="3330" width="9" style="151" customWidth="1"/>
    <col min="3331" max="3331" width="15.125" style="151" customWidth="1"/>
    <col min="3332" max="3332" width="10.75" style="151" bestFit="1" customWidth="1"/>
    <col min="3333" max="3333" width="10.125" style="151" customWidth="1"/>
    <col min="3334" max="3334" width="13.125" style="151" customWidth="1"/>
    <col min="3335" max="3335" width="7.875" style="151" customWidth="1"/>
    <col min="3336" max="3336" width="15.375" style="151" customWidth="1"/>
    <col min="3337" max="3337" width="6.75" style="151" customWidth="1"/>
    <col min="3338" max="3338" width="15.375" style="151" customWidth="1"/>
    <col min="3339" max="3339" width="9.875" style="151" customWidth="1"/>
    <col min="3340" max="3575" width="9" style="151"/>
    <col min="3576" max="3576" width="4" style="151" bestFit="1" customWidth="1"/>
    <col min="3577" max="3577" width="27.875" style="151" customWidth="1"/>
    <col min="3578" max="3580" width="0" style="151" hidden="1" customWidth="1"/>
    <col min="3581" max="3581" width="6.875" style="151" customWidth="1"/>
    <col min="3582" max="3582" width="16.125" style="151" customWidth="1"/>
    <col min="3583" max="3583" width="7.375" style="151" customWidth="1"/>
    <col min="3584" max="3584" width="16" style="151" customWidth="1"/>
    <col min="3585" max="3586" width="9" style="151" customWidth="1"/>
    <col min="3587" max="3587" width="15.125" style="151" customWidth="1"/>
    <col min="3588" max="3588" width="10.75" style="151" bestFit="1" customWidth="1"/>
    <col min="3589" max="3589" width="10.125" style="151" customWidth="1"/>
    <col min="3590" max="3590" width="13.125" style="151" customWidth="1"/>
    <col min="3591" max="3591" width="7.875" style="151" customWidth="1"/>
    <col min="3592" max="3592" width="15.375" style="151" customWidth="1"/>
    <col min="3593" max="3593" width="6.75" style="151" customWidth="1"/>
    <col min="3594" max="3594" width="15.375" style="151" customWidth="1"/>
    <col min="3595" max="3595" width="9.875" style="151" customWidth="1"/>
    <col min="3596" max="3831" width="9" style="151"/>
    <col min="3832" max="3832" width="4" style="151" bestFit="1" customWidth="1"/>
    <col min="3833" max="3833" width="27.875" style="151" customWidth="1"/>
    <col min="3834" max="3836" width="0" style="151" hidden="1" customWidth="1"/>
    <col min="3837" max="3837" width="6.875" style="151" customWidth="1"/>
    <col min="3838" max="3838" width="16.125" style="151" customWidth="1"/>
    <col min="3839" max="3839" width="7.375" style="151" customWidth="1"/>
    <col min="3840" max="3840" width="16" style="151" customWidth="1"/>
    <col min="3841" max="3842" width="9" style="151" customWidth="1"/>
    <col min="3843" max="3843" width="15.125" style="151" customWidth="1"/>
    <col min="3844" max="3844" width="10.75" style="151" bestFit="1" customWidth="1"/>
    <col min="3845" max="3845" width="10.125" style="151" customWidth="1"/>
    <col min="3846" max="3846" width="13.125" style="151" customWidth="1"/>
    <col min="3847" max="3847" width="7.875" style="151" customWidth="1"/>
    <col min="3848" max="3848" width="15.375" style="151" customWidth="1"/>
    <col min="3849" max="3849" width="6.75" style="151" customWidth="1"/>
    <col min="3850" max="3850" width="15.375" style="151" customWidth="1"/>
    <col min="3851" max="3851" width="9.875" style="151" customWidth="1"/>
    <col min="3852" max="4087" width="9" style="151"/>
    <col min="4088" max="4088" width="4" style="151" bestFit="1" customWidth="1"/>
    <col min="4089" max="4089" width="27.875" style="151" customWidth="1"/>
    <col min="4090" max="4092" width="0" style="151" hidden="1" customWidth="1"/>
    <col min="4093" max="4093" width="6.875" style="151" customWidth="1"/>
    <col min="4094" max="4094" width="16.125" style="151" customWidth="1"/>
    <col min="4095" max="4095" width="7.375" style="151" customWidth="1"/>
    <col min="4096" max="4096" width="16" style="151" customWidth="1"/>
    <col min="4097" max="4098" width="9" style="151" customWidth="1"/>
    <col min="4099" max="4099" width="15.125" style="151" customWidth="1"/>
    <col min="4100" max="4100" width="10.75" style="151" bestFit="1" customWidth="1"/>
    <col min="4101" max="4101" width="10.125" style="151" customWidth="1"/>
    <col min="4102" max="4102" width="13.125" style="151" customWidth="1"/>
    <col min="4103" max="4103" width="7.875" style="151" customWidth="1"/>
    <col min="4104" max="4104" width="15.375" style="151" customWidth="1"/>
    <col min="4105" max="4105" width="6.75" style="151" customWidth="1"/>
    <col min="4106" max="4106" width="15.375" style="151" customWidth="1"/>
    <col min="4107" max="4107" width="9.875" style="151" customWidth="1"/>
    <col min="4108" max="4343" width="9" style="151"/>
    <col min="4344" max="4344" width="4" style="151" bestFit="1" customWidth="1"/>
    <col min="4345" max="4345" width="27.875" style="151" customWidth="1"/>
    <col min="4346" max="4348" width="0" style="151" hidden="1" customWidth="1"/>
    <col min="4349" max="4349" width="6.875" style="151" customWidth="1"/>
    <col min="4350" max="4350" width="16.125" style="151" customWidth="1"/>
    <col min="4351" max="4351" width="7.375" style="151" customWidth="1"/>
    <col min="4352" max="4352" width="16" style="151" customWidth="1"/>
    <col min="4353" max="4354" width="9" style="151" customWidth="1"/>
    <col min="4355" max="4355" width="15.125" style="151" customWidth="1"/>
    <col min="4356" max="4356" width="10.75" style="151" bestFit="1" customWidth="1"/>
    <col min="4357" max="4357" width="10.125" style="151" customWidth="1"/>
    <col min="4358" max="4358" width="13.125" style="151" customWidth="1"/>
    <col min="4359" max="4359" width="7.875" style="151" customWidth="1"/>
    <col min="4360" max="4360" width="15.375" style="151" customWidth="1"/>
    <col min="4361" max="4361" width="6.75" style="151" customWidth="1"/>
    <col min="4362" max="4362" width="15.375" style="151" customWidth="1"/>
    <col min="4363" max="4363" width="9.875" style="151" customWidth="1"/>
    <col min="4364" max="4599" width="9" style="151"/>
    <col min="4600" max="4600" width="4" style="151" bestFit="1" customWidth="1"/>
    <col min="4601" max="4601" width="27.875" style="151" customWidth="1"/>
    <col min="4602" max="4604" width="0" style="151" hidden="1" customWidth="1"/>
    <col min="4605" max="4605" width="6.875" style="151" customWidth="1"/>
    <col min="4606" max="4606" width="16.125" style="151" customWidth="1"/>
    <col min="4607" max="4607" width="7.375" style="151" customWidth="1"/>
    <col min="4608" max="4608" width="16" style="151" customWidth="1"/>
    <col min="4609" max="4610" width="9" style="151" customWidth="1"/>
    <col min="4611" max="4611" width="15.125" style="151" customWidth="1"/>
    <col min="4612" max="4612" width="10.75" style="151" bestFit="1" customWidth="1"/>
    <col min="4613" max="4613" width="10.125" style="151" customWidth="1"/>
    <col min="4614" max="4614" width="13.125" style="151" customWidth="1"/>
    <col min="4615" max="4615" width="7.875" style="151" customWidth="1"/>
    <col min="4616" max="4616" width="15.375" style="151" customWidth="1"/>
    <col min="4617" max="4617" width="6.75" style="151" customWidth="1"/>
    <col min="4618" max="4618" width="15.375" style="151" customWidth="1"/>
    <col min="4619" max="4619" width="9.875" style="151" customWidth="1"/>
    <col min="4620" max="4855" width="9" style="151"/>
    <col min="4856" max="4856" width="4" style="151" bestFit="1" customWidth="1"/>
    <col min="4857" max="4857" width="27.875" style="151" customWidth="1"/>
    <col min="4858" max="4860" width="0" style="151" hidden="1" customWidth="1"/>
    <col min="4861" max="4861" width="6.875" style="151" customWidth="1"/>
    <col min="4862" max="4862" width="16.125" style="151" customWidth="1"/>
    <col min="4863" max="4863" width="7.375" style="151" customWidth="1"/>
    <col min="4864" max="4864" width="16" style="151" customWidth="1"/>
    <col min="4865" max="4866" width="9" style="151" customWidth="1"/>
    <col min="4867" max="4867" width="15.125" style="151" customWidth="1"/>
    <col min="4868" max="4868" width="10.75" style="151" bestFit="1" customWidth="1"/>
    <col min="4869" max="4869" width="10.125" style="151" customWidth="1"/>
    <col min="4870" max="4870" width="13.125" style="151" customWidth="1"/>
    <col min="4871" max="4871" width="7.875" style="151" customWidth="1"/>
    <col min="4872" max="4872" width="15.375" style="151" customWidth="1"/>
    <col min="4873" max="4873" width="6.75" style="151" customWidth="1"/>
    <col min="4874" max="4874" width="15.375" style="151" customWidth="1"/>
    <col min="4875" max="4875" width="9.875" style="151" customWidth="1"/>
    <col min="4876" max="5111" width="9" style="151"/>
    <col min="5112" max="5112" width="4" style="151" bestFit="1" customWidth="1"/>
    <col min="5113" max="5113" width="27.875" style="151" customWidth="1"/>
    <col min="5114" max="5116" width="0" style="151" hidden="1" customWidth="1"/>
    <col min="5117" max="5117" width="6.875" style="151" customWidth="1"/>
    <col min="5118" max="5118" width="16.125" style="151" customWidth="1"/>
    <col min="5119" max="5119" width="7.375" style="151" customWidth="1"/>
    <col min="5120" max="5120" width="16" style="151" customWidth="1"/>
    <col min="5121" max="5122" width="9" style="151" customWidth="1"/>
    <col min="5123" max="5123" width="15.125" style="151" customWidth="1"/>
    <col min="5124" max="5124" width="10.75" style="151" bestFit="1" customWidth="1"/>
    <col min="5125" max="5125" width="10.125" style="151" customWidth="1"/>
    <col min="5126" max="5126" width="13.125" style="151" customWidth="1"/>
    <col min="5127" max="5127" width="7.875" style="151" customWidth="1"/>
    <col min="5128" max="5128" width="15.375" style="151" customWidth="1"/>
    <col min="5129" max="5129" width="6.75" style="151" customWidth="1"/>
    <col min="5130" max="5130" width="15.375" style="151" customWidth="1"/>
    <col min="5131" max="5131" width="9.875" style="151" customWidth="1"/>
    <col min="5132" max="5367" width="9" style="151"/>
    <col min="5368" max="5368" width="4" style="151" bestFit="1" customWidth="1"/>
    <col min="5369" max="5369" width="27.875" style="151" customWidth="1"/>
    <col min="5370" max="5372" width="0" style="151" hidden="1" customWidth="1"/>
    <col min="5373" max="5373" width="6.875" style="151" customWidth="1"/>
    <col min="5374" max="5374" width="16.125" style="151" customWidth="1"/>
    <col min="5375" max="5375" width="7.375" style="151" customWidth="1"/>
    <col min="5376" max="5376" width="16" style="151" customWidth="1"/>
    <col min="5377" max="5378" width="9" style="151" customWidth="1"/>
    <col min="5379" max="5379" width="15.125" style="151" customWidth="1"/>
    <col min="5380" max="5380" width="10.75" style="151" bestFit="1" customWidth="1"/>
    <col min="5381" max="5381" width="10.125" style="151" customWidth="1"/>
    <col min="5382" max="5382" width="13.125" style="151" customWidth="1"/>
    <col min="5383" max="5383" width="7.875" style="151" customWidth="1"/>
    <col min="5384" max="5384" width="15.375" style="151" customWidth="1"/>
    <col min="5385" max="5385" width="6.75" style="151" customWidth="1"/>
    <col min="5386" max="5386" width="15.375" style="151" customWidth="1"/>
    <col min="5387" max="5387" width="9.875" style="151" customWidth="1"/>
    <col min="5388" max="5623" width="9" style="151"/>
    <col min="5624" max="5624" width="4" style="151" bestFit="1" customWidth="1"/>
    <col min="5625" max="5625" width="27.875" style="151" customWidth="1"/>
    <col min="5626" max="5628" width="0" style="151" hidden="1" customWidth="1"/>
    <col min="5629" max="5629" width="6.875" style="151" customWidth="1"/>
    <col min="5630" max="5630" width="16.125" style="151" customWidth="1"/>
    <col min="5631" max="5631" width="7.375" style="151" customWidth="1"/>
    <col min="5632" max="5632" width="16" style="151" customWidth="1"/>
    <col min="5633" max="5634" width="9" style="151" customWidth="1"/>
    <col min="5635" max="5635" width="15.125" style="151" customWidth="1"/>
    <col min="5636" max="5636" width="10.75" style="151" bestFit="1" customWidth="1"/>
    <col min="5637" max="5637" width="10.125" style="151" customWidth="1"/>
    <col min="5638" max="5638" width="13.125" style="151" customWidth="1"/>
    <col min="5639" max="5639" width="7.875" style="151" customWidth="1"/>
    <col min="5640" max="5640" width="15.375" style="151" customWidth="1"/>
    <col min="5641" max="5641" width="6.75" style="151" customWidth="1"/>
    <col min="5642" max="5642" width="15.375" style="151" customWidth="1"/>
    <col min="5643" max="5643" width="9.875" style="151" customWidth="1"/>
    <col min="5644" max="5879" width="9" style="151"/>
    <col min="5880" max="5880" width="4" style="151" bestFit="1" customWidth="1"/>
    <col min="5881" max="5881" width="27.875" style="151" customWidth="1"/>
    <col min="5882" max="5884" width="0" style="151" hidden="1" customWidth="1"/>
    <col min="5885" max="5885" width="6.875" style="151" customWidth="1"/>
    <col min="5886" max="5886" width="16.125" style="151" customWidth="1"/>
    <col min="5887" max="5887" width="7.375" style="151" customWidth="1"/>
    <col min="5888" max="5888" width="16" style="151" customWidth="1"/>
    <col min="5889" max="5890" width="9" style="151" customWidth="1"/>
    <col min="5891" max="5891" width="15.125" style="151" customWidth="1"/>
    <col min="5892" max="5892" width="10.75" style="151" bestFit="1" customWidth="1"/>
    <col min="5893" max="5893" width="10.125" style="151" customWidth="1"/>
    <col min="5894" max="5894" width="13.125" style="151" customWidth="1"/>
    <col min="5895" max="5895" width="7.875" style="151" customWidth="1"/>
    <col min="5896" max="5896" width="15.375" style="151" customWidth="1"/>
    <col min="5897" max="5897" width="6.75" style="151" customWidth="1"/>
    <col min="5898" max="5898" width="15.375" style="151" customWidth="1"/>
    <col min="5899" max="5899" width="9.875" style="151" customWidth="1"/>
    <col min="5900" max="6135" width="9" style="151"/>
    <col min="6136" max="6136" width="4" style="151" bestFit="1" customWidth="1"/>
    <col min="6137" max="6137" width="27.875" style="151" customWidth="1"/>
    <col min="6138" max="6140" width="0" style="151" hidden="1" customWidth="1"/>
    <col min="6141" max="6141" width="6.875" style="151" customWidth="1"/>
    <col min="6142" max="6142" width="16.125" style="151" customWidth="1"/>
    <col min="6143" max="6143" width="7.375" style="151" customWidth="1"/>
    <col min="6144" max="6144" width="16" style="151" customWidth="1"/>
    <col min="6145" max="6146" width="9" style="151" customWidth="1"/>
    <col min="6147" max="6147" width="15.125" style="151" customWidth="1"/>
    <col min="6148" max="6148" width="10.75" style="151" bestFit="1" customWidth="1"/>
    <col min="6149" max="6149" width="10.125" style="151" customWidth="1"/>
    <col min="6150" max="6150" width="13.125" style="151" customWidth="1"/>
    <col min="6151" max="6151" width="7.875" style="151" customWidth="1"/>
    <col min="6152" max="6152" width="15.375" style="151" customWidth="1"/>
    <col min="6153" max="6153" width="6.75" style="151" customWidth="1"/>
    <col min="6154" max="6154" width="15.375" style="151" customWidth="1"/>
    <col min="6155" max="6155" width="9.875" style="151" customWidth="1"/>
    <col min="6156" max="6391" width="9" style="151"/>
    <col min="6392" max="6392" width="4" style="151" bestFit="1" customWidth="1"/>
    <col min="6393" max="6393" width="27.875" style="151" customWidth="1"/>
    <col min="6394" max="6396" width="0" style="151" hidden="1" customWidth="1"/>
    <col min="6397" max="6397" width="6.875" style="151" customWidth="1"/>
    <col min="6398" max="6398" width="16.125" style="151" customWidth="1"/>
    <col min="6399" max="6399" width="7.375" style="151" customWidth="1"/>
    <col min="6400" max="6400" width="16" style="151" customWidth="1"/>
    <col min="6401" max="6402" width="9" style="151" customWidth="1"/>
    <col min="6403" max="6403" width="15.125" style="151" customWidth="1"/>
    <col min="6404" max="6404" width="10.75" style="151" bestFit="1" customWidth="1"/>
    <col min="6405" max="6405" width="10.125" style="151" customWidth="1"/>
    <col min="6406" max="6406" width="13.125" style="151" customWidth="1"/>
    <col min="6407" max="6407" width="7.875" style="151" customWidth="1"/>
    <col min="6408" max="6408" width="15.375" style="151" customWidth="1"/>
    <col min="6409" max="6409" width="6.75" style="151" customWidth="1"/>
    <col min="6410" max="6410" width="15.375" style="151" customWidth="1"/>
    <col min="6411" max="6411" width="9.875" style="151" customWidth="1"/>
    <col min="6412" max="6647" width="9" style="151"/>
    <col min="6648" max="6648" width="4" style="151" bestFit="1" customWidth="1"/>
    <col min="6649" max="6649" width="27.875" style="151" customWidth="1"/>
    <col min="6650" max="6652" width="0" style="151" hidden="1" customWidth="1"/>
    <col min="6653" max="6653" width="6.875" style="151" customWidth="1"/>
    <col min="6654" max="6654" width="16.125" style="151" customWidth="1"/>
    <col min="6655" max="6655" width="7.375" style="151" customWidth="1"/>
    <col min="6656" max="6656" width="16" style="151" customWidth="1"/>
    <col min="6657" max="6658" width="9" style="151" customWidth="1"/>
    <col min="6659" max="6659" width="15.125" style="151" customWidth="1"/>
    <col min="6660" max="6660" width="10.75" style="151" bestFit="1" customWidth="1"/>
    <col min="6661" max="6661" width="10.125" style="151" customWidth="1"/>
    <col min="6662" max="6662" width="13.125" style="151" customWidth="1"/>
    <col min="6663" max="6663" width="7.875" style="151" customWidth="1"/>
    <col min="6664" max="6664" width="15.375" style="151" customWidth="1"/>
    <col min="6665" max="6665" width="6.75" style="151" customWidth="1"/>
    <col min="6666" max="6666" width="15.375" style="151" customWidth="1"/>
    <col min="6667" max="6667" width="9.875" style="151" customWidth="1"/>
    <col min="6668" max="6903" width="9" style="151"/>
    <col min="6904" max="6904" width="4" style="151" bestFit="1" customWidth="1"/>
    <col min="6905" max="6905" width="27.875" style="151" customWidth="1"/>
    <col min="6906" max="6908" width="0" style="151" hidden="1" customWidth="1"/>
    <col min="6909" max="6909" width="6.875" style="151" customWidth="1"/>
    <col min="6910" max="6910" width="16.125" style="151" customWidth="1"/>
    <col min="6911" max="6911" width="7.375" style="151" customWidth="1"/>
    <col min="6912" max="6912" width="16" style="151" customWidth="1"/>
    <col min="6913" max="6914" width="9" style="151" customWidth="1"/>
    <col min="6915" max="6915" width="15.125" style="151" customWidth="1"/>
    <col min="6916" max="6916" width="10.75" style="151" bestFit="1" customWidth="1"/>
    <col min="6917" max="6917" width="10.125" style="151" customWidth="1"/>
    <col min="6918" max="6918" width="13.125" style="151" customWidth="1"/>
    <col min="6919" max="6919" width="7.875" style="151" customWidth="1"/>
    <col min="6920" max="6920" width="15.375" style="151" customWidth="1"/>
    <col min="6921" max="6921" width="6.75" style="151" customWidth="1"/>
    <col min="6922" max="6922" width="15.375" style="151" customWidth="1"/>
    <col min="6923" max="6923" width="9.875" style="151" customWidth="1"/>
    <col min="6924" max="7159" width="9" style="151"/>
    <col min="7160" max="7160" width="4" style="151" bestFit="1" customWidth="1"/>
    <col min="7161" max="7161" width="27.875" style="151" customWidth="1"/>
    <col min="7162" max="7164" width="0" style="151" hidden="1" customWidth="1"/>
    <col min="7165" max="7165" width="6.875" style="151" customWidth="1"/>
    <col min="7166" max="7166" width="16.125" style="151" customWidth="1"/>
    <col min="7167" max="7167" width="7.375" style="151" customWidth="1"/>
    <col min="7168" max="7168" width="16" style="151" customWidth="1"/>
    <col min="7169" max="7170" width="9" style="151" customWidth="1"/>
    <col min="7171" max="7171" width="15.125" style="151" customWidth="1"/>
    <col min="7172" max="7172" width="10.75" style="151" bestFit="1" customWidth="1"/>
    <col min="7173" max="7173" width="10.125" style="151" customWidth="1"/>
    <col min="7174" max="7174" width="13.125" style="151" customWidth="1"/>
    <col min="7175" max="7175" width="7.875" style="151" customWidth="1"/>
    <col min="7176" max="7176" width="15.375" style="151" customWidth="1"/>
    <col min="7177" max="7177" width="6.75" style="151" customWidth="1"/>
    <col min="7178" max="7178" width="15.375" style="151" customWidth="1"/>
    <col min="7179" max="7179" width="9.875" style="151" customWidth="1"/>
    <col min="7180" max="7415" width="9" style="151"/>
    <col min="7416" max="7416" width="4" style="151" bestFit="1" customWidth="1"/>
    <col min="7417" max="7417" width="27.875" style="151" customWidth="1"/>
    <col min="7418" max="7420" width="0" style="151" hidden="1" customWidth="1"/>
    <col min="7421" max="7421" width="6.875" style="151" customWidth="1"/>
    <col min="7422" max="7422" width="16.125" style="151" customWidth="1"/>
    <col min="7423" max="7423" width="7.375" style="151" customWidth="1"/>
    <col min="7424" max="7424" width="16" style="151" customWidth="1"/>
    <col min="7425" max="7426" width="9" style="151" customWidth="1"/>
    <col min="7427" max="7427" width="15.125" style="151" customWidth="1"/>
    <col min="7428" max="7428" width="10.75" style="151" bestFit="1" customWidth="1"/>
    <col min="7429" max="7429" width="10.125" style="151" customWidth="1"/>
    <col min="7430" max="7430" width="13.125" style="151" customWidth="1"/>
    <col min="7431" max="7431" width="7.875" style="151" customWidth="1"/>
    <col min="7432" max="7432" width="15.375" style="151" customWidth="1"/>
    <col min="7433" max="7433" width="6.75" style="151" customWidth="1"/>
    <col min="7434" max="7434" width="15.375" style="151" customWidth="1"/>
    <col min="7435" max="7435" width="9.875" style="151" customWidth="1"/>
    <col min="7436" max="7671" width="9" style="151"/>
    <col min="7672" max="7672" width="4" style="151" bestFit="1" customWidth="1"/>
    <col min="7673" max="7673" width="27.875" style="151" customWidth="1"/>
    <col min="7674" max="7676" width="0" style="151" hidden="1" customWidth="1"/>
    <col min="7677" max="7677" width="6.875" style="151" customWidth="1"/>
    <col min="7678" max="7678" width="16.125" style="151" customWidth="1"/>
    <col min="7679" max="7679" width="7.375" style="151" customWidth="1"/>
    <col min="7680" max="7680" width="16" style="151" customWidth="1"/>
    <col min="7681" max="7682" width="9" style="151" customWidth="1"/>
    <col min="7683" max="7683" width="15.125" style="151" customWidth="1"/>
    <col min="7684" max="7684" width="10.75" style="151" bestFit="1" customWidth="1"/>
    <col min="7685" max="7685" width="10.125" style="151" customWidth="1"/>
    <col min="7686" max="7686" width="13.125" style="151" customWidth="1"/>
    <col min="7687" max="7687" width="7.875" style="151" customWidth="1"/>
    <col min="7688" max="7688" width="15.375" style="151" customWidth="1"/>
    <col min="7689" max="7689" width="6.75" style="151" customWidth="1"/>
    <col min="7690" max="7690" width="15.375" style="151" customWidth="1"/>
    <col min="7691" max="7691" width="9.875" style="151" customWidth="1"/>
    <col min="7692" max="7927" width="9" style="151"/>
    <col min="7928" max="7928" width="4" style="151" bestFit="1" customWidth="1"/>
    <col min="7929" max="7929" width="27.875" style="151" customWidth="1"/>
    <col min="7930" max="7932" width="0" style="151" hidden="1" customWidth="1"/>
    <col min="7933" max="7933" width="6.875" style="151" customWidth="1"/>
    <col min="7934" max="7934" width="16.125" style="151" customWidth="1"/>
    <col min="7935" max="7935" width="7.375" style="151" customWidth="1"/>
    <col min="7936" max="7936" width="16" style="151" customWidth="1"/>
    <col min="7937" max="7938" width="9" style="151" customWidth="1"/>
    <col min="7939" max="7939" width="15.125" style="151" customWidth="1"/>
    <col min="7940" max="7940" width="10.75" style="151" bestFit="1" customWidth="1"/>
    <col min="7941" max="7941" width="10.125" style="151" customWidth="1"/>
    <col min="7942" max="7942" width="13.125" style="151" customWidth="1"/>
    <col min="7943" max="7943" width="7.875" style="151" customWidth="1"/>
    <col min="7944" max="7944" width="15.375" style="151" customWidth="1"/>
    <col min="7945" max="7945" width="6.75" style="151" customWidth="1"/>
    <col min="7946" max="7946" width="15.375" style="151" customWidth="1"/>
    <col min="7947" max="7947" width="9.875" style="151" customWidth="1"/>
    <col min="7948" max="8183" width="9" style="151"/>
    <col min="8184" max="8184" width="4" style="151" bestFit="1" customWidth="1"/>
    <col min="8185" max="8185" width="27.875" style="151" customWidth="1"/>
    <col min="8186" max="8188" width="0" style="151" hidden="1" customWidth="1"/>
    <col min="8189" max="8189" width="6.875" style="151" customWidth="1"/>
    <col min="8190" max="8190" width="16.125" style="151" customWidth="1"/>
    <col min="8191" max="8191" width="7.375" style="151" customWidth="1"/>
    <col min="8192" max="8192" width="16" style="151" customWidth="1"/>
    <col min="8193" max="8194" width="9" style="151" customWidth="1"/>
    <col min="8195" max="8195" width="15.125" style="151" customWidth="1"/>
    <col min="8196" max="8196" width="10.75" style="151" bestFit="1" customWidth="1"/>
    <col min="8197" max="8197" width="10.125" style="151" customWidth="1"/>
    <col min="8198" max="8198" width="13.125" style="151" customWidth="1"/>
    <col min="8199" max="8199" width="7.875" style="151" customWidth="1"/>
    <col min="8200" max="8200" width="15.375" style="151" customWidth="1"/>
    <col min="8201" max="8201" width="6.75" style="151" customWidth="1"/>
    <col min="8202" max="8202" width="15.375" style="151" customWidth="1"/>
    <col min="8203" max="8203" width="9.875" style="151" customWidth="1"/>
    <col min="8204" max="8439" width="9" style="151"/>
    <col min="8440" max="8440" width="4" style="151" bestFit="1" customWidth="1"/>
    <col min="8441" max="8441" width="27.875" style="151" customWidth="1"/>
    <col min="8442" max="8444" width="0" style="151" hidden="1" customWidth="1"/>
    <col min="8445" max="8445" width="6.875" style="151" customWidth="1"/>
    <col min="8446" max="8446" width="16.125" style="151" customWidth="1"/>
    <col min="8447" max="8447" width="7.375" style="151" customWidth="1"/>
    <col min="8448" max="8448" width="16" style="151" customWidth="1"/>
    <col min="8449" max="8450" width="9" style="151" customWidth="1"/>
    <col min="8451" max="8451" width="15.125" style="151" customWidth="1"/>
    <col min="8452" max="8452" width="10.75" style="151" bestFit="1" customWidth="1"/>
    <col min="8453" max="8453" width="10.125" style="151" customWidth="1"/>
    <col min="8454" max="8454" width="13.125" style="151" customWidth="1"/>
    <col min="8455" max="8455" width="7.875" style="151" customWidth="1"/>
    <col min="8456" max="8456" width="15.375" style="151" customWidth="1"/>
    <col min="8457" max="8457" width="6.75" style="151" customWidth="1"/>
    <col min="8458" max="8458" width="15.375" style="151" customWidth="1"/>
    <col min="8459" max="8459" width="9.875" style="151" customWidth="1"/>
    <col min="8460" max="8695" width="9" style="151"/>
    <col min="8696" max="8696" width="4" style="151" bestFit="1" customWidth="1"/>
    <col min="8697" max="8697" width="27.875" style="151" customWidth="1"/>
    <col min="8698" max="8700" width="0" style="151" hidden="1" customWidth="1"/>
    <col min="8701" max="8701" width="6.875" style="151" customWidth="1"/>
    <col min="8702" max="8702" width="16.125" style="151" customWidth="1"/>
    <col min="8703" max="8703" width="7.375" style="151" customWidth="1"/>
    <col min="8704" max="8704" width="16" style="151" customWidth="1"/>
    <col min="8705" max="8706" width="9" style="151" customWidth="1"/>
    <col min="8707" max="8707" width="15.125" style="151" customWidth="1"/>
    <col min="8708" max="8708" width="10.75" style="151" bestFit="1" customWidth="1"/>
    <col min="8709" max="8709" width="10.125" style="151" customWidth="1"/>
    <col min="8710" max="8710" width="13.125" style="151" customWidth="1"/>
    <col min="8711" max="8711" width="7.875" style="151" customWidth="1"/>
    <col min="8712" max="8712" width="15.375" style="151" customWidth="1"/>
    <col min="8713" max="8713" width="6.75" style="151" customWidth="1"/>
    <col min="8714" max="8714" width="15.375" style="151" customWidth="1"/>
    <col min="8715" max="8715" width="9.875" style="151" customWidth="1"/>
    <col min="8716" max="8951" width="9" style="151"/>
    <col min="8952" max="8952" width="4" style="151" bestFit="1" customWidth="1"/>
    <col min="8953" max="8953" width="27.875" style="151" customWidth="1"/>
    <col min="8954" max="8956" width="0" style="151" hidden="1" customWidth="1"/>
    <col min="8957" max="8957" width="6.875" style="151" customWidth="1"/>
    <col min="8958" max="8958" width="16.125" style="151" customWidth="1"/>
    <col min="8959" max="8959" width="7.375" style="151" customWidth="1"/>
    <col min="8960" max="8960" width="16" style="151" customWidth="1"/>
    <col min="8961" max="8962" width="9" style="151" customWidth="1"/>
    <col min="8963" max="8963" width="15.125" style="151" customWidth="1"/>
    <col min="8964" max="8964" width="10.75" style="151" bestFit="1" customWidth="1"/>
    <col min="8965" max="8965" width="10.125" style="151" customWidth="1"/>
    <col min="8966" max="8966" width="13.125" style="151" customWidth="1"/>
    <col min="8967" max="8967" width="7.875" style="151" customWidth="1"/>
    <col min="8968" max="8968" width="15.375" style="151" customWidth="1"/>
    <col min="8969" max="8969" width="6.75" style="151" customWidth="1"/>
    <col min="8970" max="8970" width="15.375" style="151" customWidth="1"/>
    <col min="8971" max="8971" width="9.875" style="151" customWidth="1"/>
    <col min="8972" max="9207" width="9" style="151"/>
    <col min="9208" max="9208" width="4" style="151" bestFit="1" customWidth="1"/>
    <col min="9209" max="9209" width="27.875" style="151" customWidth="1"/>
    <col min="9210" max="9212" width="0" style="151" hidden="1" customWidth="1"/>
    <col min="9213" max="9213" width="6.875" style="151" customWidth="1"/>
    <col min="9214" max="9214" width="16.125" style="151" customWidth="1"/>
    <col min="9215" max="9215" width="7.375" style="151" customWidth="1"/>
    <col min="9216" max="9216" width="16" style="151" customWidth="1"/>
    <col min="9217" max="9218" width="9" style="151" customWidth="1"/>
    <col min="9219" max="9219" width="15.125" style="151" customWidth="1"/>
    <col min="9220" max="9220" width="10.75" style="151" bestFit="1" customWidth="1"/>
    <col min="9221" max="9221" width="10.125" style="151" customWidth="1"/>
    <col min="9222" max="9222" width="13.125" style="151" customWidth="1"/>
    <col min="9223" max="9223" width="7.875" style="151" customWidth="1"/>
    <col min="9224" max="9224" width="15.375" style="151" customWidth="1"/>
    <col min="9225" max="9225" width="6.75" style="151" customWidth="1"/>
    <col min="9226" max="9226" width="15.375" style="151" customWidth="1"/>
    <col min="9227" max="9227" width="9.875" style="151" customWidth="1"/>
    <col min="9228" max="9463" width="9" style="151"/>
    <col min="9464" max="9464" width="4" style="151" bestFit="1" customWidth="1"/>
    <col min="9465" max="9465" width="27.875" style="151" customWidth="1"/>
    <col min="9466" max="9468" width="0" style="151" hidden="1" customWidth="1"/>
    <col min="9469" max="9469" width="6.875" style="151" customWidth="1"/>
    <col min="9470" max="9470" width="16.125" style="151" customWidth="1"/>
    <col min="9471" max="9471" width="7.375" style="151" customWidth="1"/>
    <col min="9472" max="9472" width="16" style="151" customWidth="1"/>
    <col min="9473" max="9474" width="9" style="151" customWidth="1"/>
    <col min="9475" max="9475" width="15.125" style="151" customWidth="1"/>
    <col min="9476" max="9476" width="10.75" style="151" bestFit="1" customWidth="1"/>
    <col min="9477" max="9477" width="10.125" style="151" customWidth="1"/>
    <col min="9478" max="9478" width="13.125" style="151" customWidth="1"/>
    <col min="9479" max="9479" width="7.875" style="151" customWidth="1"/>
    <col min="9480" max="9480" width="15.375" style="151" customWidth="1"/>
    <col min="9481" max="9481" width="6.75" style="151" customWidth="1"/>
    <col min="9482" max="9482" width="15.375" style="151" customWidth="1"/>
    <col min="9483" max="9483" width="9.875" style="151" customWidth="1"/>
    <col min="9484" max="9719" width="9" style="151"/>
    <col min="9720" max="9720" width="4" style="151" bestFit="1" customWidth="1"/>
    <col min="9721" max="9721" width="27.875" style="151" customWidth="1"/>
    <col min="9722" max="9724" width="0" style="151" hidden="1" customWidth="1"/>
    <col min="9725" max="9725" width="6.875" style="151" customWidth="1"/>
    <col min="9726" max="9726" width="16.125" style="151" customWidth="1"/>
    <col min="9727" max="9727" width="7.375" style="151" customWidth="1"/>
    <col min="9728" max="9728" width="16" style="151" customWidth="1"/>
    <col min="9729" max="9730" width="9" style="151" customWidth="1"/>
    <col min="9731" max="9731" width="15.125" style="151" customWidth="1"/>
    <col min="9732" max="9732" width="10.75" style="151" bestFit="1" customWidth="1"/>
    <col min="9733" max="9733" width="10.125" style="151" customWidth="1"/>
    <col min="9734" max="9734" width="13.125" style="151" customWidth="1"/>
    <col min="9735" max="9735" width="7.875" style="151" customWidth="1"/>
    <col min="9736" max="9736" width="15.375" style="151" customWidth="1"/>
    <col min="9737" max="9737" width="6.75" style="151" customWidth="1"/>
    <col min="9738" max="9738" width="15.375" style="151" customWidth="1"/>
    <col min="9739" max="9739" width="9.875" style="151" customWidth="1"/>
    <col min="9740" max="9975" width="9" style="151"/>
    <col min="9976" max="9976" width="4" style="151" bestFit="1" customWidth="1"/>
    <col min="9977" max="9977" width="27.875" style="151" customWidth="1"/>
    <col min="9978" max="9980" width="0" style="151" hidden="1" customWidth="1"/>
    <col min="9981" max="9981" width="6.875" style="151" customWidth="1"/>
    <col min="9982" max="9982" width="16.125" style="151" customWidth="1"/>
    <col min="9983" max="9983" width="7.375" style="151" customWidth="1"/>
    <col min="9984" max="9984" width="16" style="151" customWidth="1"/>
    <col min="9985" max="9986" width="9" style="151" customWidth="1"/>
    <col min="9987" max="9987" width="15.125" style="151" customWidth="1"/>
    <col min="9988" max="9988" width="10.75" style="151" bestFit="1" customWidth="1"/>
    <col min="9989" max="9989" width="10.125" style="151" customWidth="1"/>
    <col min="9990" max="9990" width="13.125" style="151" customWidth="1"/>
    <col min="9991" max="9991" width="7.875" style="151" customWidth="1"/>
    <col min="9992" max="9992" width="15.375" style="151" customWidth="1"/>
    <col min="9993" max="9993" width="6.75" style="151" customWidth="1"/>
    <col min="9994" max="9994" width="15.375" style="151" customWidth="1"/>
    <col min="9995" max="9995" width="9.875" style="151" customWidth="1"/>
    <col min="9996" max="10231" width="9" style="151"/>
    <col min="10232" max="10232" width="4" style="151" bestFit="1" customWidth="1"/>
    <col min="10233" max="10233" width="27.875" style="151" customWidth="1"/>
    <col min="10234" max="10236" width="0" style="151" hidden="1" customWidth="1"/>
    <col min="10237" max="10237" width="6.875" style="151" customWidth="1"/>
    <col min="10238" max="10238" width="16.125" style="151" customWidth="1"/>
    <col min="10239" max="10239" width="7.375" style="151" customWidth="1"/>
    <col min="10240" max="10240" width="16" style="151" customWidth="1"/>
    <col min="10241" max="10242" width="9" style="151" customWidth="1"/>
    <col min="10243" max="10243" width="15.125" style="151" customWidth="1"/>
    <col min="10244" max="10244" width="10.75" style="151" bestFit="1" customWidth="1"/>
    <col min="10245" max="10245" width="10.125" style="151" customWidth="1"/>
    <col min="10246" max="10246" width="13.125" style="151" customWidth="1"/>
    <col min="10247" max="10247" width="7.875" style="151" customWidth="1"/>
    <col min="10248" max="10248" width="15.375" style="151" customWidth="1"/>
    <col min="10249" max="10249" width="6.75" style="151" customWidth="1"/>
    <col min="10250" max="10250" width="15.375" style="151" customWidth="1"/>
    <col min="10251" max="10251" width="9.875" style="151" customWidth="1"/>
    <col min="10252" max="10487" width="9" style="151"/>
    <col min="10488" max="10488" width="4" style="151" bestFit="1" customWidth="1"/>
    <col min="10489" max="10489" width="27.875" style="151" customWidth="1"/>
    <col min="10490" max="10492" width="0" style="151" hidden="1" customWidth="1"/>
    <col min="10493" max="10493" width="6.875" style="151" customWidth="1"/>
    <col min="10494" max="10494" width="16.125" style="151" customWidth="1"/>
    <col min="10495" max="10495" width="7.375" style="151" customWidth="1"/>
    <col min="10496" max="10496" width="16" style="151" customWidth="1"/>
    <col min="10497" max="10498" width="9" style="151" customWidth="1"/>
    <col min="10499" max="10499" width="15.125" style="151" customWidth="1"/>
    <col min="10500" max="10500" width="10.75" style="151" bestFit="1" customWidth="1"/>
    <col min="10501" max="10501" width="10.125" style="151" customWidth="1"/>
    <col min="10502" max="10502" width="13.125" style="151" customWidth="1"/>
    <col min="10503" max="10503" width="7.875" style="151" customWidth="1"/>
    <col min="10504" max="10504" width="15.375" style="151" customWidth="1"/>
    <col min="10505" max="10505" width="6.75" style="151" customWidth="1"/>
    <col min="10506" max="10506" width="15.375" style="151" customWidth="1"/>
    <col min="10507" max="10507" width="9.875" style="151" customWidth="1"/>
    <col min="10508" max="10743" width="9" style="151"/>
    <col min="10744" max="10744" width="4" style="151" bestFit="1" customWidth="1"/>
    <col min="10745" max="10745" width="27.875" style="151" customWidth="1"/>
    <col min="10746" max="10748" width="0" style="151" hidden="1" customWidth="1"/>
    <col min="10749" max="10749" width="6.875" style="151" customWidth="1"/>
    <col min="10750" max="10750" width="16.125" style="151" customWidth="1"/>
    <col min="10751" max="10751" width="7.375" style="151" customWidth="1"/>
    <col min="10752" max="10752" width="16" style="151" customWidth="1"/>
    <col min="10753" max="10754" width="9" style="151" customWidth="1"/>
    <col min="10755" max="10755" width="15.125" style="151" customWidth="1"/>
    <col min="10756" max="10756" width="10.75" style="151" bestFit="1" customWidth="1"/>
    <col min="10757" max="10757" width="10.125" style="151" customWidth="1"/>
    <col min="10758" max="10758" width="13.125" style="151" customWidth="1"/>
    <col min="10759" max="10759" width="7.875" style="151" customWidth="1"/>
    <col min="10760" max="10760" width="15.375" style="151" customWidth="1"/>
    <col min="10761" max="10761" width="6.75" style="151" customWidth="1"/>
    <col min="10762" max="10762" width="15.375" style="151" customWidth="1"/>
    <col min="10763" max="10763" width="9.875" style="151" customWidth="1"/>
    <col min="10764" max="10999" width="9" style="151"/>
    <col min="11000" max="11000" width="4" style="151" bestFit="1" customWidth="1"/>
    <col min="11001" max="11001" width="27.875" style="151" customWidth="1"/>
    <col min="11002" max="11004" width="0" style="151" hidden="1" customWidth="1"/>
    <col min="11005" max="11005" width="6.875" style="151" customWidth="1"/>
    <col min="11006" max="11006" width="16.125" style="151" customWidth="1"/>
    <col min="11007" max="11007" width="7.375" style="151" customWidth="1"/>
    <col min="11008" max="11008" width="16" style="151" customWidth="1"/>
    <col min="11009" max="11010" width="9" style="151" customWidth="1"/>
    <col min="11011" max="11011" width="15.125" style="151" customWidth="1"/>
    <col min="11012" max="11012" width="10.75" style="151" bestFit="1" customWidth="1"/>
    <col min="11013" max="11013" width="10.125" style="151" customWidth="1"/>
    <col min="11014" max="11014" width="13.125" style="151" customWidth="1"/>
    <col min="11015" max="11015" width="7.875" style="151" customWidth="1"/>
    <col min="11016" max="11016" width="15.375" style="151" customWidth="1"/>
    <col min="11017" max="11017" width="6.75" style="151" customWidth="1"/>
    <col min="11018" max="11018" width="15.375" style="151" customWidth="1"/>
    <col min="11019" max="11019" width="9.875" style="151" customWidth="1"/>
    <col min="11020" max="11255" width="9" style="151"/>
    <col min="11256" max="11256" width="4" style="151" bestFit="1" customWidth="1"/>
    <col min="11257" max="11257" width="27.875" style="151" customWidth="1"/>
    <col min="11258" max="11260" width="0" style="151" hidden="1" customWidth="1"/>
    <col min="11261" max="11261" width="6.875" style="151" customWidth="1"/>
    <col min="11262" max="11262" width="16.125" style="151" customWidth="1"/>
    <col min="11263" max="11263" width="7.375" style="151" customWidth="1"/>
    <col min="11264" max="11264" width="16" style="151" customWidth="1"/>
    <col min="11265" max="11266" width="9" style="151" customWidth="1"/>
    <col min="11267" max="11267" width="15.125" style="151" customWidth="1"/>
    <col min="11268" max="11268" width="10.75" style="151" bestFit="1" customWidth="1"/>
    <col min="11269" max="11269" width="10.125" style="151" customWidth="1"/>
    <col min="11270" max="11270" width="13.125" style="151" customWidth="1"/>
    <col min="11271" max="11271" width="7.875" style="151" customWidth="1"/>
    <col min="11272" max="11272" width="15.375" style="151" customWidth="1"/>
    <col min="11273" max="11273" width="6.75" style="151" customWidth="1"/>
    <col min="11274" max="11274" width="15.375" style="151" customWidth="1"/>
    <col min="11275" max="11275" width="9.875" style="151" customWidth="1"/>
    <col min="11276" max="11511" width="9" style="151"/>
    <col min="11512" max="11512" width="4" style="151" bestFit="1" customWidth="1"/>
    <col min="11513" max="11513" width="27.875" style="151" customWidth="1"/>
    <col min="11514" max="11516" width="0" style="151" hidden="1" customWidth="1"/>
    <col min="11517" max="11517" width="6.875" style="151" customWidth="1"/>
    <col min="11518" max="11518" width="16.125" style="151" customWidth="1"/>
    <col min="11519" max="11519" width="7.375" style="151" customWidth="1"/>
    <col min="11520" max="11520" width="16" style="151" customWidth="1"/>
    <col min="11521" max="11522" width="9" style="151" customWidth="1"/>
    <col min="11523" max="11523" width="15.125" style="151" customWidth="1"/>
    <col min="11524" max="11524" width="10.75" style="151" bestFit="1" customWidth="1"/>
    <col min="11525" max="11525" width="10.125" style="151" customWidth="1"/>
    <col min="11526" max="11526" width="13.125" style="151" customWidth="1"/>
    <col min="11527" max="11527" width="7.875" style="151" customWidth="1"/>
    <col min="11528" max="11528" width="15.375" style="151" customWidth="1"/>
    <col min="11529" max="11529" width="6.75" style="151" customWidth="1"/>
    <col min="11530" max="11530" width="15.375" style="151" customWidth="1"/>
    <col min="11531" max="11531" width="9.875" style="151" customWidth="1"/>
    <col min="11532" max="11767" width="9" style="151"/>
    <col min="11768" max="11768" width="4" style="151" bestFit="1" customWidth="1"/>
    <col min="11769" max="11769" width="27.875" style="151" customWidth="1"/>
    <col min="11770" max="11772" width="0" style="151" hidden="1" customWidth="1"/>
    <col min="11773" max="11773" width="6.875" style="151" customWidth="1"/>
    <col min="11774" max="11774" width="16.125" style="151" customWidth="1"/>
    <col min="11775" max="11775" width="7.375" style="151" customWidth="1"/>
    <col min="11776" max="11776" width="16" style="151" customWidth="1"/>
    <col min="11777" max="11778" width="9" style="151" customWidth="1"/>
    <col min="11779" max="11779" width="15.125" style="151" customWidth="1"/>
    <col min="11780" max="11780" width="10.75" style="151" bestFit="1" customWidth="1"/>
    <col min="11781" max="11781" width="10.125" style="151" customWidth="1"/>
    <col min="11782" max="11782" width="13.125" style="151" customWidth="1"/>
    <col min="11783" max="11783" width="7.875" style="151" customWidth="1"/>
    <col min="11784" max="11784" width="15.375" style="151" customWidth="1"/>
    <col min="11785" max="11785" width="6.75" style="151" customWidth="1"/>
    <col min="11786" max="11786" width="15.375" style="151" customWidth="1"/>
    <col min="11787" max="11787" width="9.875" style="151" customWidth="1"/>
    <col min="11788" max="12023" width="9" style="151"/>
    <col min="12024" max="12024" width="4" style="151" bestFit="1" customWidth="1"/>
    <col min="12025" max="12025" width="27.875" style="151" customWidth="1"/>
    <col min="12026" max="12028" width="0" style="151" hidden="1" customWidth="1"/>
    <col min="12029" max="12029" width="6.875" style="151" customWidth="1"/>
    <col min="12030" max="12030" width="16.125" style="151" customWidth="1"/>
    <col min="12031" max="12031" width="7.375" style="151" customWidth="1"/>
    <col min="12032" max="12032" width="16" style="151" customWidth="1"/>
    <col min="12033" max="12034" width="9" style="151" customWidth="1"/>
    <col min="12035" max="12035" width="15.125" style="151" customWidth="1"/>
    <col min="12036" max="12036" width="10.75" style="151" bestFit="1" customWidth="1"/>
    <col min="12037" max="12037" width="10.125" style="151" customWidth="1"/>
    <col min="12038" max="12038" width="13.125" style="151" customWidth="1"/>
    <col min="12039" max="12039" width="7.875" style="151" customWidth="1"/>
    <col min="12040" max="12040" width="15.375" style="151" customWidth="1"/>
    <col min="12041" max="12041" width="6.75" style="151" customWidth="1"/>
    <col min="12042" max="12042" width="15.375" style="151" customWidth="1"/>
    <col min="12043" max="12043" width="9.875" style="151" customWidth="1"/>
    <col min="12044" max="12279" width="9" style="151"/>
    <col min="12280" max="12280" width="4" style="151" bestFit="1" customWidth="1"/>
    <col min="12281" max="12281" width="27.875" style="151" customWidth="1"/>
    <col min="12282" max="12284" width="0" style="151" hidden="1" customWidth="1"/>
    <col min="12285" max="12285" width="6.875" style="151" customWidth="1"/>
    <col min="12286" max="12286" width="16.125" style="151" customWidth="1"/>
    <col min="12287" max="12287" width="7.375" style="151" customWidth="1"/>
    <col min="12288" max="12288" width="16" style="151" customWidth="1"/>
    <col min="12289" max="12290" width="9" style="151" customWidth="1"/>
    <col min="12291" max="12291" width="15.125" style="151" customWidth="1"/>
    <col min="12292" max="12292" width="10.75" style="151" bestFit="1" customWidth="1"/>
    <col min="12293" max="12293" width="10.125" style="151" customWidth="1"/>
    <col min="12294" max="12294" width="13.125" style="151" customWidth="1"/>
    <col min="12295" max="12295" width="7.875" style="151" customWidth="1"/>
    <col min="12296" max="12296" width="15.375" style="151" customWidth="1"/>
    <col min="12297" max="12297" width="6.75" style="151" customWidth="1"/>
    <col min="12298" max="12298" width="15.375" style="151" customWidth="1"/>
    <col min="12299" max="12299" width="9.875" style="151" customWidth="1"/>
    <col min="12300" max="12535" width="9" style="151"/>
    <col min="12536" max="12536" width="4" style="151" bestFit="1" customWidth="1"/>
    <col min="12537" max="12537" width="27.875" style="151" customWidth="1"/>
    <col min="12538" max="12540" width="0" style="151" hidden="1" customWidth="1"/>
    <col min="12541" max="12541" width="6.875" style="151" customWidth="1"/>
    <col min="12542" max="12542" width="16.125" style="151" customWidth="1"/>
    <col min="12543" max="12543" width="7.375" style="151" customWidth="1"/>
    <col min="12544" max="12544" width="16" style="151" customWidth="1"/>
    <col min="12545" max="12546" width="9" style="151" customWidth="1"/>
    <col min="12547" max="12547" width="15.125" style="151" customWidth="1"/>
    <col min="12548" max="12548" width="10.75" style="151" bestFit="1" customWidth="1"/>
    <col min="12549" max="12549" width="10.125" style="151" customWidth="1"/>
    <col min="12550" max="12550" width="13.125" style="151" customWidth="1"/>
    <col min="12551" max="12551" width="7.875" style="151" customWidth="1"/>
    <col min="12552" max="12552" width="15.375" style="151" customWidth="1"/>
    <col min="12553" max="12553" width="6.75" style="151" customWidth="1"/>
    <col min="12554" max="12554" width="15.375" style="151" customWidth="1"/>
    <col min="12555" max="12555" width="9.875" style="151" customWidth="1"/>
    <col min="12556" max="12791" width="9" style="151"/>
    <col min="12792" max="12792" width="4" style="151" bestFit="1" customWidth="1"/>
    <col min="12793" max="12793" width="27.875" style="151" customWidth="1"/>
    <col min="12794" max="12796" width="0" style="151" hidden="1" customWidth="1"/>
    <col min="12797" max="12797" width="6.875" style="151" customWidth="1"/>
    <col min="12798" max="12798" width="16.125" style="151" customWidth="1"/>
    <col min="12799" max="12799" width="7.375" style="151" customWidth="1"/>
    <col min="12800" max="12800" width="16" style="151" customWidth="1"/>
    <col min="12801" max="12802" width="9" style="151" customWidth="1"/>
    <col min="12803" max="12803" width="15.125" style="151" customWidth="1"/>
    <col min="12804" max="12804" width="10.75" style="151" bestFit="1" customWidth="1"/>
    <col min="12805" max="12805" width="10.125" style="151" customWidth="1"/>
    <col min="12806" max="12806" width="13.125" style="151" customWidth="1"/>
    <col min="12807" max="12807" width="7.875" style="151" customWidth="1"/>
    <col min="12808" max="12808" width="15.375" style="151" customWidth="1"/>
    <col min="12809" max="12809" width="6.75" style="151" customWidth="1"/>
    <col min="12810" max="12810" width="15.375" style="151" customWidth="1"/>
    <col min="12811" max="12811" width="9.875" style="151" customWidth="1"/>
    <col min="12812" max="13047" width="9" style="151"/>
    <col min="13048" max="13048" width="4" style="151" bestFit="1" customWidth="1"/>
    <col min="13049" max="13049" width="27.875" style="151" customWidth="1"/>
    <col min="13050" max="13052" width="0" style="151" hidden="1" customWidth="1"/>
    <col min="13053" max="13053" width="6.875" style="151" customWidth="1"/>
    <col min="13054" max="13054" width="16.125" style="151" customWidth="1"/>
    <col min="13055" max="13055" width="7.375" style="151" customWidth="1"/>
    <col min="13056" max="13056" width="16" style="151" customWidth="1"/>
    <col min="13057" max="13058" width="9" style="151" customWidth="1"/>
    <col min="13059" max="13059" width="15.125" style="151" customWidth="1"/>
    <col min="13060" max="13060" width="10.75" style="151" bestFit="1" customWidth="1"/>
    <col min="13061" max="13061" width="10.125" style="151" customWidth="1"/>
    <col min="13062" max="13062" width="13.125" style="151" customWidth="1"/>
    <col min="13063" max="13063" width="7.875" style="151" customWidth="1"/>
    <col min="13064" max="13064" width="15.375" style="151" customWidth="1"/>
    <col min="13065" max="13065" width="6.75" style="151" customWidth="1"/>
    <col min="13066" max="13066" width="15.375" style="151" customWidth="1"/>
    <col min="13067" max="13067" width="9.875" style="151" customWidth="1"/>
    <col min="13068" max="13303" width="9" style="151"/>
    <col min="13304" max="13304" width="4" style="151" bestFit="1" customWidth="1"/>
    <col min="13305" max="13305" width="27.875" style="151" customWidth="1"/>
    <col min="13306" max="13308" width="0" style="151" hidden="1" customWidth="1"/>
    <col min="13309" max="13309" width="6.875" style="151" customWidth="1"/>
    <col min="13310" max="13310" width="16.125" style="151" customWidth="1"/>
    <col min="13311" max="13311" width="7.375" style="151" customWidth="1"/>
    <col min="13312" max="13312" width="16" style="151" customWidth="1"/>
    <col min="13313" max="13314" width="9" style="151" customWidth="1"/>
    <col min="13315" max="13315" width="15.125" style="151" customWidth="1"/>
    <col min="13316" max="13316" width="10.75" style="151" bestFit="1" customWidth="1"/>
    <col min="13317" max="13317" width="10.125" style="151" customWidth="1"/>
    <col min="13318" max="13318" width="13.125" style="151" customWidth="1"/>
    <col min="13319" max="13319" width="7.875" style="151" customWidth="1"/>
    <col min="13320" max="13320" width="15.375" style="151" customWidth="1"/>
    <col min="13321" max="13321" width="6.75" style="151" customWidth="1"/>
    <col min="13322" max="13322" width="15.375" style="151" customWidth="1"/>
    <col min="13323" max="13323" width="9.875" style="151" customWidth="1"/>
    <col min="13324" max="13559" width="9" style="151"/>
    <col min="13560" max="13560" width="4" style="151" bestFit="1" customWidth="1"/>
    <col min="13561" max="13561" width="27.875" style="151" customWidth="1"/>
    <col min="13562" max="13564" width="0" style="151" hidden="1" customWidth="1"/>
    <col min="13565" max="13565" width="6.875" style="151" customWidth="1"/>
    <col min="13566" max="13566" width="16.125" style="151" customWidth="1"/>
    <col min="13567" max="13567" width="7.375" style="151" customWidth="1"/>
    <col min="13568" max="13568" width="16" style="151" customWidth="1"/>
    <col min="13569" max="13570" width="9" style="151" customWidth="1"/>
    <col min="13571" max="13571" width="15.125" style="151" customWidth="1"/>
    <col min="13572" max="13572" width="10.75" style="151" bestFit="1" customWidth="1"/>
    <col min="13573" max="13573" width="10.125" style="151" customWidth="1"/>
    <col min="13574" max="13574" width="13.125" style="151" customWidth="1"/>
    <col min="13575" max="13575" width="7.875" style="151" customWidth="1"/>
    <col min="13576" max="13576" width="15.375" style="151" customWidth="1"/>
    <col min="13577" max="13577" width="6.75" style="151" customWidth="1"/>
    <col min="13578" max="13578" width="15.375" style="151" customWidth="1"/>
    <col min="13579" max="13579" width="9.875" style="151" customWidth="1"/>
    <col min="13580" max="13815" width="9" style="151"/>
    <col min="13816" max="13816" width="4" style="151" bestFit="1" customWidth="1"/>
    <col min="13817" max="13817" width="27.875" style="151" customWidth="1"/>
    <col min="13818" max="13820" width="0" style="151" hidden="1" customWidth="1"/>
    <col min="13821" max="13821" width="6.875" style="151" customWidth="1"/>
    <col min="13822" max="13822" width="16.125" style="151" customWidth="1"/>
    <col min="13823" max="13823" width="7.375" style="151" customWidth="1"/>
    <col min="13824" max="13824" width="16" style="151" customWidth="1"/>
    <col min="13825" max="13826" width="9" style="151" customWidth="1"/>
    <col min="13827" max="13827" width="15.125" style="151" customWidth="1"/>
    <col min="13828" max="13828" width="10.75" style="151" bestFit="1" customWidth="1"/>
    <col min="13829" max="13829" width="10.125" style="151" customWidth="1"/>
    <col min="13830" max="13830" width="13.125" style="151" customWidth="1"/>
    <col min="13831" max="13831" width="7.875" style="151" customWidth="1"/>
    <col min="13832" max="13832" width="15.375" style="151" customWidth="1"/>
    <col min="13833" max="13833" width="6.75" style="151" customWidth="1"/>
    <col min="13834" max="13834" width="15.375" style="151" customWidth="1"/>
    <col min="13835" max="13835" width="9.875" style="151" customWidth="1"/>
    <col min="13836" max="14071" width="9" style="151"/>
    <col min="14072" max="14072" width="4" style="151" bestFit="1" customWidth="1"/>
    <col min="14073" max="14073" width="27.875" style="151" customWidth="1"/>
    <col min="14074" max="14076" width="0" style="151" hidden="1" customWidth="1"/>
    <col min="14077" max="14077" width="6.875" style="151" customWidth="1"/>
    <col min="14078" max="14078" width="16.125" style="151" customWidth="1"/>
    <col min="14079" max="14079" width="7.375" style="151" customWidth="1"/>
    <col min="14080" max="14080" width="16" style="151" customWidth="1"/>
    <col min="14081" max="14082" width="9" style="151" customWidth="1"/>
    <col min="14083" max="14083" width="15.125" style="151" customWidth="1"/>
    <col min="14084" max="14084" width="10.75" style="151" bestFit="1" customWidth="1"/>
    <col min="14085" max="14085" width="10.125" style="151" customWidth="1"/>
    <col min="14086" max="14086" width="13.125" style="151" customWidth="1"/>
    <col min="14087" max="14087" width="7.875" style="151" customWidth="1"/>
    <col min="14088" max="14088" width="15.375" style="151" customWidth="1"/>
    <col min="14089" max="14089" width="6.75" style="151" customWidth="1"/>
    <col min="14090" max="14090" width="15.375" style="151" customWidth="1"/>
    <col min="14091" max="14091" width="9.875" style="151" customWidth="1"/>
    <col min="14092" max="14327" width="9" style="151"/>
    <col min="14328" max="14328" width="4" style="151" bestFit="1" customWidth="1"/>
    <col min="14329" max="14329" width="27.875" style="151" customWidth="1"/>
    <col min="14330" max="14332" width="0" style="151" hidden="1" customWidth="1"/>
    <col min="14333" max="14333" width="6.875" style="151" customWidth="1"/>
    <col min="14334" max="14334" width="16.125" style="151" customWidth="1"/>
    <col min="14335" max="14335" width="7.375" style="151" customWidth="1"/>
    <col min="14336" max="14336" width="16" style="151" customWidth="1"/>
    <col min="14337" max="14338" width="9" style="151" customWidth="1"/>
    <col min="14339" max="14339" width="15.125" style="151" customWidth="1"/>
    <col min="14340" max="14340" width="10.75" style="151" bestFit="1" customWidth="1"/>
    <col min="14341" max="14341" width="10.125" style="151" customWidth="1"/>
    <col min="14342" max="14342" width="13.125" style="151" customWidth="1"/>
    <col min="14343" max="14343" width="7.875" style="151" customWidth="1"/>
    <col min="14344" max="14344" width="15.375" style="151" customWidth="1"/>
    <col min="14345" max="14345" width="6.75" style="151" customWidth="1"/>
    <col min="14346" max="14346" width="15.375" style="151" customWidth="1"/>
    <col min="14347" max="14347" width="9.875" style="151" customWidth="1"/>
    <col min="14348" max="14583" width="9" style="151"/>
    <col min="14584" max="14584" width="4" style="151" bestFit="1" customWidth="1"/>
    <col min="14585" max="14585" width="27.875" style="151" customWidth="1"/>
    <col min="14586" max="14588" width="0" style="151" hidden="1" customWidth="1"/>
    <col min="14589" max="14589" width="6.875" style="151" customWidth="1"/>
    <col min="14590" max="14590" width="16.125" style="151" customWidth="1"/>
    <col min="14591" max="14591" width="7.375" style="151" customWidth="1"/>
    <col min="14592" max="14592" width="16" style="151" customWidth="1"/>
    <col min="14593" max="14594" width="9" style="151" customWidth="1"/>
    <col min="14595" max="14595" width="15.125" style="151" customWidth="1"/>
    <col min="14596" max="14596" width="10.75" style="151" bestFit="1" customWidth="1"/>
    <col min="14597" max="14597" width="10.125" style="151" customWidth="1"/>
    <col min="14598" max="14598" width="13.125" style="151" customWidth="1"/>
    <col min="14599" max="14599" width="7.875" style="151" customWidth="1"/>
    <col min="14600" max="14600" width="15.375" style="151" customWidth="1"/>
    <col min="14601" max="14601" width="6.75" style="151" customWidth="1"/>
    <col min="14602" max="14602" width="15.375" style="151" customWidth="1"/>
    <col min="14603" max="14603" width="9.875" style="151" customWidth="1"/>
    <col min="14604" max="14839" width="9" style="151"/>
    <col min="14840" max="14840" width="4" style="151" bestFit="1" customWidth="1"/>
    <col min="14841" max="14841" width="27.875" style="151" customWidth="1"/>
    <col min="14842" max="14844" width="0" style="151" hidden="1" customWidth="1"/>
    <col min="14845" max="14845" width="6.875" style="151" customWidth="1"/>
    <col min="14846" max="14846" width="16.125" style="151" customWidth="1"/>
    <col min="14847" max="14847" width="7.375" style="151" customWidth="1"/>
    <col min="14848" max="14848" width="16" style="151" customWidth="1"/>
    <col min="14849" max="14850" width="9" style="151" customWidth="1"/>
    <col min="14851" max="14851" width="15.125" style="151" customWidth="1"/>
    <col min="14852" max="14852" width="10.75" style="151" bestFit="1" customWidth="1"/>
    <col min="14853" max="14853" width="10.125" style="151" customWidth="1"/>
    <col min="14854" max="14854" width="13.125" style="151" customWidth="1"/>
    <col min="14855" max="14855" width="7.875" style="151" customWidth="1"/>
    <col min="14856" max="14856" width="15.375" style="151" customWidth="1"/>
    <col min="14857" max="14857" width="6.75" style="151" customWidth="1"/>
    <col min="14858" max="14858" width="15.375" style="151" customWidth="1"/>
    <col min="14859" max="14859" width="9.875" style="151" customWidth="1"/>
    <col min="14860" max="15095" width="9" style="151"/>
    <col min="15096" max="15096" width="4" style="151" bestFit="1" customWidth="1"/>
    <col min="15097" max="15097" width="27.875" style="151" customWidth="1"/>
    <col min="15098" max="15100" width="0" style="151" hidden="1" customWidth="1"/>
    <col min="15101" max="15101" width="6.875" style="151" customWidth="1"/>
    <col min="15102" max="15102" width="16.125" style="151" customWidth="1"/>
    <col min="15103" max="15103" width="7.375" style="151" customWidth="1"/>
    <col min="15104" max="15104" width="16" style="151" customWidth="1"/>
    <col min="15105" max="15106" width="9" style="151" customWidth="1"/>
    <col min="15107" max="15107" width="15.125" style="151" customWidth="1"/>
    <col min="15108" max="15108" width="10.75" style="151" bestFit="1" customWidth="1"/>
    <col min="15109" max="15109" width="10.125" style="151" customWidth="1"/>
    <col min="15110" max="15110" width="13.125" style="151" customWidth="1"/>
    <col min="15111" max="15111" width="7.875" style="151" customWidth="1"/>
    <col min="15112" max="15112" width="15.375" style="151" customWidth="1"/>
    <col min="15113" max="15113" width="6.75" style="151" customWidth="1"/>
    <col min="15114" max="15114" width="15.375" style="151" customWidth="1"/>
    <col min="15115" max="15115" width="9.875" style="151" customWidth="1"/>
    <col min="15116" max="15351" width="9" style="151"/>
    <col min="15352" max="15352" width="4" style="151" bestFit="1" customWidth="1"/>
    <col min="15353" max="15353" width="27.875" style="151" customWidth="1"/>
    <col min="15354" max="15356" width="0" style="151" hidden="1" customWidth="1"/>
    <col min="15357" max="15357" width="6.875" style="151" customWidth="1"/>
    <col min="15358" max="15358" width="16.125" style="151" customWidth="1"/>
    <col min="15359" max="15359" width="7.375" style="151" customWidth="1"/>
    <col min="15360" max="15360" width="16" style="151" customWidth="1"/>
    <col min="15361" max="15362" width="9" style="151" customWidth="1"/>
    <col min="15363" max="15363" width="15.125" style="151" customWidth="1"/>
    <col min="15364" max="15364" width="10.75" style="151" bestFit="1" customWidth="1"/>
    <col min="15365" max="15365" width="10.125" style="151" customWidth="1"/>
    <col min="15366" max="15366" width="13.125" style="151" customWidth="1"/>
    <col min="15367" max="15367" width="7.875" style="151" customWidth="1"/>
    <col min="15368" max="15368" width="15.375" style="151" customWidth="1"/>
    <col min="15369" max="15369" width="6.75" style="151" customWidth="1"/>
    <col min="15370" max="15370" width="15.375" style="151" customWidth="1"/>
    <col min="15371" max="15371" width="9.875" style="151" customWidth="1"/>
    <col min="15372" max="15607" width="9" style="151"/>
    <col min="15608" max="15608" width="4" style="151" bestFit="1" customWidth="1"/>
    <col min="15609" max="15609" width="27.875" style="151" customWidth="1"/>
    <col min="15610" max="15612" width="0" style="151" hidden="1" customWidth="1"/>
    <col min="15613" max="15613" width="6.875" style="151" customWidth="1"/>
    <col min="15614" max="15614" width="16.125" style="151" customWidth="1"/>
    <col min="15615" max="15615" width="7.375" style="151" customWidth="1"/>
    <col min="15616" max="15616" width="16" style="151" customWidth="1"/>
    <col min="15617" max="15618" width="9" style="151" customWidth="1"/>
    <col min="15619" max="15619" width="15.125" style="151" customWidth="1"/>
    <col min="15620" max="15620" width="10.75" style="151" bestFit="1" customWidth="1"/>
    <col min="15621" max="15621" width="10.125" style="151" customWidth="1"/>
    <col min="15622" max="15622" width="13.125" style="151" customWidth="1"/>
    <col min="15623" max="15623" width="7.875" style="151" customWidth="1"/>
    <col min="15624" max="15624" width="15.375" style="151" customWidth="1"/>
    <col min="15625" max="15625" width="6.75" style="151" customWidth="1"/>
    <col min="15626" max="15626" width="15.375" style="151" customWidth="1"/>
    <col min="15627" max="15627" width="9.875" style="151" customWidth="1"/>
    <col min="15628" max="15863" width="9" style="151"/>
    <col min="15864" max="15864" width="4" style="151" bestFit="1" customWidth="1"/>
    <col min="15865" max="15865" width="27.875" style="151" customWidth="1"/>
    <col min="15866" max="15868" width="0" style="151" hidden="1" customWidth="1"/>
    <col min="15869" max="15869" width="6.875" style="151" customWidth="1"/>
    <col min="15870" max="15870" width="16.125" style="151" customWidth="1"/>
    <col min="15871" max="15871" width="7.375" style="151" customWidth="1"/>
    <col min="15872" max="15872" width="16" style="151" customWidth="1"/>
    <col min="15873" max="15874" width="9" style="151" customWidth="1"/>
    <col min="15875" max="15875" width="15.125" style="151" customWidth="1"/>
    <col min="15876" max="15876" width="10.75" style="151" bestFit="1" customWidth="1"/>
    <col min="15877" max="15877" width="10.125" style="151" customWidth="1"/>
    <col min="15878" max="15878" width="13.125" style="151" customWidth="1"/>
    <col min="15879" max="15879" width="7.875" style="151" customWidth="1"/>
    <col min="15880" max="15880" width="15.375" style="151" customWidth="1"/>
    <col min="15881" max="15881" width="6.75" style="151" customWidth="1"/>
    <col min="15882" max="15882" width="15.375" style="151" customWidth="1"/>
    <col min="15883" max="15883" width="9.875" style="151" customWidth="1"/>
    <col min="15884" max="16119" width="9" style="151"/>
    <col min="16120" max="16120" width="4" style="151" bestFit="1" customWidth="1"/>
    <col min="16121" max="16121" width="27.875" style="151" customWidth="1"/>
    <col min="16122" max="16124" width="0" style="151" hidden="1" customWidth="1"/>
    <col min="16125" max="16125" width="6.875" style="151" customWidth="1"/>
    <col min="16126" max="16126" width="16.125" style="151" customWidth="1"/>
    <col min="16127" max="16127" width="7.375" style="151" customWidth="1"/>
    <col min="16128" max="16128" width="16" style="151" customWidth="1"/>
    <col min="16129" max="16130" width="9" style="151" customWidth="1"/>
    <col min="16131" max="16131" width="15.125" style="151" customWidth="1"/>
    <col min="16132" max="16132" width="10.75" style="151" bestFit="1" customWidth="1"/>
    <col min="16133" max="16133" width="10.125" style="151" customWidth="1"/>
    <col min="16134" max="16134" width="13.125" style="151" customWidth="1"/>
    <col min="16135" max="16135" width="7.875" style="151" customWidth="1"/>
    <col min="16136" max="16136" width="15.375" style="151" customWidth="1"/>
    <col min="16137" max="16137" width="6.75" style="151" customWidth="1"/>
    <col min="16138" max="16138" width="15.375" style="151" customWidth="1"/>
    <col min="16139" max="16139" width="9.875" style="151" customWidth="1"/>
    <col min="16140" max="16384" width="9" style="151"/>
  </cols>
  <sheetData>
    <row r="1" spans="1:40" ht="18.75" thickBot="1"/>
    <row r="2" spans="1:40" ht="53.25" customHeight="1" thickBot="1">
      <c r="B2" s="388" t="s">
        <v>377</v>
      </c>
      <c r="C2" s="389"/>
      <c r="D2" s="389"/>
      <c r="E2" s="389"/>
      <c r="F2" s="389"/>
      <c r="G2" s="389"/>
      <c r="H2" s="389"/>
      <c r="I2" s="389"/>
      <c r="J2" s="389"/>
      <c r="K2" s="390"/>
    </row>
    <row r="3" spans="1:40" ht="30.75" customHeight="1">
      <c r="B3" s="398" t="s">
        <v>253</v>
      </c>
      <c r="C3" s="400" t="s">
        <v>256</v>
      </c>
      <c r="D3" s="400" t="s">
        <v>378</v>
      </c>
      <c r="E3" s="400"/>
      <c r="F3" s="400"/>
      <c r="G3" s="400" t="s">
        <v>379</v>
      </c>
      <c r="H3" s="400"/>
      <c r="I3" s="400"/>
      <c r="J3" s="400"/>
      <c r="K3" s="402"/>
    </row>
    <row r="4" spans="1:40" ht="43.5">
      <c r="B4" s="399"/>
      <c r="C4" s="401"/>
      <c r="D4" s="191" t="s">
        <v>366</v>
      </c>
      <c r="E4" s="191" t="s">
        <v>367</v>
      </c>
      <c r="F4" s="192" t="s">
        <v>368</v>
      </c>
      <c r="G4" s="193" t="s">
        <v>369</v>
      </c>
      <c r="H4" s="193" t="s">
        <v>370</v>
      </c>
      <c r="I4" s="191" t="s">
        <v>366</v>
      </c>
      <c r="J4" s="191" t="s">
        <v>367</v>
      </c>
      <c r="K4" s="194" t="s">
        <v>368</v>
      </c>
    </row>
    <row r="5" spans="1:40" s="163" customFormat="1" ht="27" customHeight="1">
      <c r="A5" s="154"/>
      <c r="B5" s="182">
        <v>1</v>
      </c>
      <c r="C5" s="183" t="s">
        <v>60</v>
      </c>
      <c r="D5" s="165">
        <v>2.6339012741769343</v>
      </c>
      <c r="E5" s="165">
        <v>0.83526583278840816</v>
      </c>
      <c r="F5" s="165">
        <v>0.44874549062722896</v>
      </c>
      <c r="G5" s="162">
        <v>24968.864095000001</v>
      </c>
      <c r="H5" s="162">
        <v>30943.995413000001</v>
      </c>
      <c r="I5" s="165">
        <v>0.35953396923264019</v>
      </c>
      <c r="J5" s="165">
        <v>0.13528000630112555</v>
      </c>
      <c r="K5" s="167">
        <v>1.1035917647078576E-2</v>
      </c>
      <c r="L5" s="173"/>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row>
    <row r="6" spans="1:40" s="154" customFormat="1" ht="27" customHeight="1">
      <c r="B6" s="184">
        <v>2</v>
      </c>
      <c r="C6" s="185" t="s">
        <v>93</v>
      </c>
      <c r="D6" s="166">
        <v>2.2141862547203948</v>
      </c>
      <c r="E6" s="166">
        <v>0.23052488000381935</v>
      </c>
      <c r="F6" s="166">
        <v>2.236913651724418E-3</v>
      </c>
      <c r="G6" s="150">
        <v>176331.343448</v>
      </c>
      <c r="H6" s="150">
        <v>174589.44056799999</v>
      </c>
      <c r="I6" s="166">
        <v>0.20083306805872239</v>
      </c>
      <c r="J6" s="168">
        <v>2.8573370776334517E-5</v>
      </c>
      <c r="K6" s="169">
        <v>0</v>
      </c>
      <c r="L6" s="173"/>
    </row>
    <row r="7" spans="1:40" s="163" customFormat="1" ht="27" customHeight="1">
      <c r="A7" s="154"/>
      <c r="B7" s="182">
        <v>3</v>
      </c>
      <c r="C7" s="183" t="s">
        <v>396</v>
      </c>
      <c r="D7" s="165">
        <v>2.2016951857942826</v>
      </c>
      <c r="E7" s="165">
        <v>0.10206816204500997</v>
      </c>
      <c r="F7" s="165">
        <v>5.3951605221074991E-2</v>
      </c>
      <c r="G7" s="162">
        <v>31060.701495000001</v>
      </c>
      <c r="H7" s="162">
        <v>30324.063223000001</v>
      </c>
      <c r="I7" s="165">
        <v>0.28813736502142728</v>
      </c>
      <c r="J7" s="165">
        <v>3.5985428457301484E-3</v>
      </c>
      <c r="K7" s="167">
        <v>1.9407228632758215E-3</v>
      </c>
      <c r="L7" s="173"/>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row>
    <row r="8" spans="1:40" s="154" customFormat="1" ht="27" customHeight="1">
      <c r="B8" s="184">
        <v>4</v>
      </c>
      <c r="C8" s="186" t="s">
        <v>57</v>
      </c>
      <c r="D8" s="166">
        <v>2.1509267722194827</v>
      </c>
      <c r="E8" s="166">
        <v>1.8360946992513507</v>
      </c>
      <c r="F8" s="166">
        <v>2.4285690818476757</v>
      </c>
      <c r="G8" s="150">
        <v>12905.93779</v>
      </c>
      <c r="H8" s="150">
        <v>10082.890616999999</v>
      </c>
      <c r="I8" s="166">
        <v>8.323464643916019E-2</v>
      </c>
      <c r="J8" s="166">
        <v>0.25291917362613769</v>
      </c>
      <c r="K8" s="170">
        <v>9.809308548450297E-4</v>
      </c>
      <c r="L8" s="173"/>
    </row>
    <row r="9" spans="1:40" s="163" customFormat="1" ht="27" customHeight="1">
      <c r="A9" s="154"/>
      <c r="B9" s="182">
        <v>5</v>
      </c>
      <c r="C9" s="183" t="s">
        <v>266</v>
      </c>
      <c r="D9" s="165">
        <v>2.0277828539673219</v>
      </c>
      <c r="E9" s="165">
        <v>0.18728108795616868</v>
      </c>
      <c r="F9" s="165">
        <v>3.8763330398199784E-2</v>
      </c>
      <c r="G9" s="162">
        <v>17728</v>
      </c>
      <c r="H9" s="162">
        <v>13489</v>
      </c>
      <c r="I9" s="165">
        <v>6.6157990179455922E-2</v>
      </c>
      <c r="J9" s="165">
        <v>2.8632934542406462E-2</v>
      </c>
      <c r="K9" s="167">
        <v>1.5430922807284919E-3</v>
      </c>
      <c r="L9" s="173"/>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row>
    <row r="10" spans="1:40" s="154" customFormat="1" ht="27" customHeight="1">
      <c r="B10" s="184">
        <v>6</v>
      </c>
      <c r="C10" s="185" t="s">
        <v>247</v>
      </c>
      <c r="D10" s="166">
        <v>1.1020008458818027</v>
      </c>
      <c r="E10" s="166">
        <v>0.80998031994700026</v>
      </c>
      <c r="F10" s="166">
        <v>7.4043763761423196E-4</v>
      </c>
      <c r="G10" s="150">
        <v>12487</v>
      </c>
      <c r="H10" s="150">
        <v>8035</v>
      </c>
      <c r="I10" s="166">
        <v>5.9484707138200782E-2</v>
      </c>
      <c r="J10" s="168">
        <v>0</v>
      </c>
      <c r="K10" s="169">
        <v>0</v>
      </c>
      <c r="L10" s="173"/>
    </row>
    <row r="11" spans="1:40" s="163" customFormat="1" ht="27" customHeight="1">
      <c r="A11" s="154"/>
      <c r="B11" s="182">
        <v>7</v>
      </c>
      <c r="C11" s="183" t="s">
        <v>219</v>
      </c>
      <c r="D11" s="165">
        <v>0.94582953341383502</v>
      </c>
      <c r="E11" s="165">
        <v>2.4886845039168843E-2</v>
      </c>
      <c r="F11" s="165">
        <v>3.8962007927345818E-2</v>
      </c>
      <c r="G11" s="162">
        <v>49539.911057999998</v>
      </c>
      <c r="H11" s="162">
        <v>51850.126783</v>
      </c>
      <c r="I11" s="165">
        <v>8.9508608433650549E-2</v>
      </c>
      <c r="J11" s="165">
        <v>2.3346610595087408E-3</v>
      </c>
      <c r="K11" s="167">
        <v>5.9642185085291436E-4</v>
      </c>
      <c r="L11" s="173"/>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row>
    <row r="12" spans="1:40" s="154" customFormat="1" ht="27" customHeight="1">
      <c r="B12" s="184">
        <v>8</v>
      </c>
      <c r="C12" s="186" t="s">
        <v>38</v>
      </c>
      <c r="D12" s="166">
        <v>0.28300542219151681</v>
      </c>
      <c r="E12" s="166">
        <v>2.2415010779368694</v>
      </c>
      <c r="F12" s="166">
        <v>0.6629464285714286</v>
      </c>
      <c r="G12" s="150">
        <v>78290</v>
      </c>
      <c r="H12" s="150">
        <v>52807</v>
      </c>
      <c r="I12" s="166">
        <v>2.920126854163884E-2</v>
      </c>
      <c r="J12" s="166">
        <v>0.39213210466604881</v>
      </c>
      <c r="K12" s="170">
        <v>5.558950533596118E-2</v>
      </c>
      <c r="L12" s="173"/>
    </row>
    <row r="13" spans="1:40" s="163" customFormat="1" ht="27" customHeight="1">
      <c r="A13" s="154"/>
      <c r="B13" s="182">
        <v>9</v>
      </c>
      <c r="C13" s="183" t="s">
        <v>63</v>
      </c>
      <c r="D13" s="165">
        <v>0.23045379724992593</v>
      </c>
      <c r="E13" s="165">
        <v>5.734373457094895</v>
      </c>
      <c r="F13" s="165">
        <v>5.7942134886935914</v>
      </c>
      <c r="G13" s="162">
        <v>0</v>
      </c>
      <c r="H13" s="162">
        <v>89</v>
      </c>
      <c r="I13" s="165">
        <v>8.3301701401458345E-2</v>
      </c>
      <c r="J13" s="165">
        <v>0.40606091948078815</v>
      </c>
      <c r="K13" s="167">
        <v>0.3805140404406061</v>
      </c>
      <c r="L13" s="173"/>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row>
    <row r="14" spans="1:40" s="154" customFormat="1" ht="27" customHeight="1">
      <c r="B14" s="184">
        <v>10</v>
      </c>
      <c r="C14" s="185" t="s">
        <v>279</v>
      </c>
      <c r="D14" s="166">
        <v>0.21077208668369868</v>
      </c>
      <c r="E14" s="166">
        <v>1.0767462958175245</v>
      </c>
      <c r="F14" s="166">
        <v>0.18818856577005408</v>
      </c>
      <c r="G14" s="150">
        <v>20538.857803999999</v>
      </c>
      <c r="H14" s="150">
        <v>21265.403914999999</v>
      </c>
      <c r="I14" s="166">
        <v>0</v>
      </c>
      <c r="J14" s="168">
        <v>1.9265244745077185E-2</v>
      </c>
      <c r="K14" s="169">
        <v>6.3822909329544569E-2</v>
      </c>
      <c r="L14" s="173"/>
    </row>
    <row r="15" spans="1:40" s="163" customFormat="1" ht="27" customHeight="1">
      <c r="A15" s="154"/>
      <c r="B15" s="182">
        <v>11</v>
      </c>
      <c r="C15" s="187" t="s">
        <v>354</v>
      </c>
      <c r="D15" s="165">
        <v>0.18840786272407395</v>
      </c>
      <c r="E15" s="165">
        <v>0.98595628516320655</v>
      </c>
      <c r="F15" s="165">
        <v>0</v>
      </c>
      <c r="G15" s="162">
        <v>0</v>
      </c>
      <c r="H15" s="162">
        <v>49239</v>
      </c>
      <c r="I15" s="165">
        <v>0.15102913207239604</v>
      </c>
      <c r="J15" s="171">
        <v>0</v>
      </c>
      <c r="K15" s="172">
        <v>0</v>
      </c>
      <c r="L15" s="173"/>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row>
    <row r="16" spans="1:40" s="154" customFormat="1" ht="27" customHeight="1">
      <c r="B16" s="184">
        <v>12</v>
      </c>
      <c r="C16" s="185" t="s">
        <v>244</v>
      </c>
      <c r="D16" s="166">
        <v>0.18650229397988616</v>
      </c>
      <c r="E16" s="166">
        <v>1.3189498940705005</v>
      </c>
      <c r="F16" s="166">
        <v>1.3209280955662761</v>
      </c>
      <c r="G16" s="150">
        <v>9144</v>
      </c>
      <c r="H16" s="150">
        <v>5730</v>
      </c>
      <c r="I16" s="166">
        <v>0.12154128370245072</v>
      </c>
      <c r="J16" s="168">
        <v>0</v>
      </c>
      <c r="K16" s="169">
        <v>7.5606781794579289E-2</v>
      </c>
      <c r="L16" s="173"/>
    </row>
    <row r="17" spans="1:40" s="163" customFormat="1" ht="27" customHeight="1">
      <c r="A17" s="154"/>
      <c r="B17" s="182">
        <v>13</v>
      </c>
      <c r="C17" s="183" t="s">
        <v>22</v>
      </c>
      <c r="D17" s="165">
        <v>0.17519182164877639</v>
      </c>
      <c r="E17" s="165">
        <v>5.451581776452438E-4</v>
      </c>
      <c r="F17" s="165">
        <v>4.7826726924817237E-2</v>
      </c>
      <c r="G17" s="162">
        <v>33215</v>
      </c>
      <c r="H17" s="162">
        <v>40969</v>
      </c>
      <c r="I17" s="165">
        <v>1.8554805400956338E-2</v>
      </c>
      <c r="J17" s="165">
        <v>0</v>
      </c>
      <c r="K17" s="167">
        <v>0</v>
      </c>
      <c r="L17" s="173"/>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row>
    <row r="18" spans="1:40" s="154" customFormat="1" ht="27" customHeight="1">
      <c r="B18" s="184">
        <v>14</v>
      </c>
      <c r="C18" s="186" t="s">
        <v>33</v>
      </c>
      <c r="D18" s="166">
        <v>0.16257355544319949</v>
      </c>
      <c r="E18" s="166">
        <v>1.2832697152617396</v>
      </c>
      <c r="F18" s="166">
        <v>1.0071185654519228</v>
      </c>
      <c r="G18" s="150">
        <v>862867</v>
      </c>
      <c r="H18" s="150">
        <v>830330</v>
      </c>
      <c r="I18" s="166">
        <v>1.5080268791867159E-2</v>
      </c>
      <c r="J18" s="166">
        <v>5.1904056052406125E-2</v>
      </c>
      <c r="K18" s="170">
        <v>5.1477150113697794E-2</v>
      </c>
      <c r="L18" s="173"/>
    </row>
    <row r="19" spans="1:40" s="163" customFormat="1" ht="27" customHeight="1">
      <c r="A19" s="154"/>
      <c r="B19" s="182">
        <v>15</v>
      </c>
      <c r="C19" s="183" t="s">
        <v>45</v>
      </c>
      <c r="D19" s="165">
        <v>0.1368018168679615</v>
      </c>
      <c r="E19" s="165">
        <v>0.10574506283662477</v>
      </c>
      <c r="F19" s="165">
        <v>0.90319895544312057</v>
      </c>
      <c r="G19" s="162">
        <v>3876</v>
      </c>
      <c r="H19" s="162">
        <v>8237</v>
      </c>
      <c r="I19" s="165">
        <v>4.6113120683985528E-2</v>
      </c>
      <c r="J19" s="165">
        <v>1.6441959881617889E-3</v>
      </c>
      <c r="K19" s="167">
        <v>9.9528663816726946E-3</v>
      </c>
      <c r="L19" s="173"/>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row>
    <row r="20" spans="1:40" s="154" customFormat="1" ht="27" customHeight="1">
      <c r="B20" s="184">
        <v>16</v>
      </c>
      <c r="C20" s="186" t="s">
        <v>29</v>
      </c>
      <c r="D20" s="166">
        <v>0.12298822597465466</v>
      </c>
      <c r="E20" s="166">
        <v>0.89619964163921162</v>
      </c>
      <c r="F20" s="166">
        <v>1.5302106814634993</v>
      </c>
      <c r="G20" s="150">
        <v>61977</v>
      </c>
      <c r="H20" s="150">
        <v>61133</v>
      </c>
      <c r="I20" s="166">
        <v>3.8910468539261452E-2</v>
      </c>
      <c r="J20" s="166">
        <v>6.6638150341070262E-3</v>
      </c>
      <c r="K20" s="170">
        <v>0.13618455656772593</v>
      </c>
      <c r="L20" s="173"/>
    </row>
    <row r="21" spans="1:40" s="163" customFormat="1" ht="27" customHeight="1">
      <c r="A21" s="154"/>
      <c r="B21" s="182">
        <v>17</v>
      </c>
      <c r="C21" s="183" t="s">
        <v>31</v>
      </c>
      <c r="D21" s="165">
        <v>9.6139582107824681E-2</v>
      </c>
      <c r="E21" s="165">
        <v>0.23521455179268327</v>
      </c>
      <c r="F21" s="165">
        <v>0.68692908149862242</v>
      </c>
      <c r="G21" s="162">
        <v>23331.786683999999</v>
      </c>
      <c r="H21" s="162">
        <v>27183.772486000002</v>
      </c>
      <c r="I21" s="165">
        <v>8.4774117488478056E-3</v>
      </c>
      <c r="J21" s="165">
        <v>5.2494411543105974E-4</v>
      </c>
      <c r="K21" s="167">
        <v>6.1123297602764701E-4</v>
      </c>
      <c r="L21" s="173"/>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row>
    <row r="22" spans="1:40" s="154" customFormat="1" ht="27" customHeight="1">
      <c r="B22" s="184">
        <v>18</v>
      </c>
      <c r="C22" s="186" t="s">
        <v>55</v>
      </c>
      <c r="D22" s="166">
        <v>5.932509142569678E-2</v>
      </c>
      <c r="E22" s="166">
        <v>1.2311568826958668</v>
      </c>
      <c r="F22" s="166">
        <v>1.1573624054151634</v>
      </c>
      <c r="G22" s="150">
        <v>67984</v>
      </c>
      <c r="H22" s="150">
        <v>77423</v>
      </c>
      <c r="I22" s="166">
        <v>1.111445710980471E-2</v>
      </c>
      <c r="J22" s="166">
        <v>7.7086801284246918E-3</v>
      </c>
      <c r="K22" s="170">
        <v>0.11369370257875608</v>
      </c>
      <c r="L22" s="173"/>
    </row>
    <row r="23" spans="1:40" s="163" customFormat="1" ht="27" customHeight="1">
      <c r="A23" s="154"/>
      <c r="B23" s="182">
        <v>19</v>
      </c>
      <c r="C23" s="183" t="s">
        <v>47</v>
      </c>
      <c r="D23" s="165">
        <v>5.6346655565931804E-2</v>
      </c>
      <c r="E23" s="165">
        <v>1.9436940192034746E-2</v>
      </c>
      <c r="F23" s="165">
        <v>0.43665855095665324</v>
      </c>
      <c r="G23" s="162">
        <v>15363</v>
      </c>
      <c r="H23" s="162">
        <v>11492</v>
      </c>
      <c r="I23" s="165">
        <v>2.3444200135102771E-2</v>
      </c>
      <c r="J23" s="165">
        <v>0</v>
      </c>
      <c r="K23" s="167">
        <v>1.304939158567278E-2</v>
      </c>
      <c r="L23" s="173"/>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row>
    <row r="24" spans="1:40" s="154" customFormat="1" ht="27" customHeight="1">
      <c r="B24" s="184">
        <v>20</v>
      </c>
      <c r="C24" s="185" t="s">
        <v>277</v>
      </c>
      <c r="D24" s="166">
        <v>4.5577306677491373E-2</v>
      </c>
      <c r="E24" s="166">
        <v>0.60888979094783846</v>
      </c>
      <c r="F24" s="166">
        <v>0</v>
      </c>
      <c r="G24" s="150">
        <v>0</v>
      </c>
      <c r="H24" s="150">
        <v>476</v>
      </c>
      <c r="I24" s="166">
        <v>4.4706229345012942E-2</v>
      </c>
      <c r="J24" s="168">
        <v>0</v>
      </c>
      <c r="K24" s="169">
        <v>0</v>
      </c>
      <c r="L24" s="173"/>
    </row>
    <row r="25" spans="1:40" s="163" customFormat="1" ht="27" customHeight="1">
      <c r="A25" s="154"/>
      <c r="B25" s="182">
        <v>21</v>
      </c>
      <c r="C25" s="183" t="s">
        <v>49</v>
      </c>
      <c r="D25" s="165">
        <v>3.9112439618463384E-2</v>
      </c>
      <c r="E25" s="165">
        <v>0.40820359598407274</v>
      </c>
      <c r="F25" s="165">
        <v>1.3189891955794215</v>
      </c>
      <c r="G25" s="162">
        <v>12348</v>
      </c>
      <c r="H25" s="162">
        <v>10472</v>
      </c>
      <c r="I25" s="165">
        <v>5.2306618711622475E-3</v>
      </c>
      <c r="J25" s="165">
        <v>3.4151202105281086E-3</v>
      </c>
      <c r="K25" s="167">
        <v>0.1027005850841857</v>
      </c>
      <c r="L25" s="173"/>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row>
    <row r="26" spans="1:40" s="154" customFormat="1" ht="27" customHeight="1">
      <c r="B26" s="184">
        <v>22</v>
      </c>
      <c r="C26" s="186" t="s">
        <v>53</v>
      </c>
      <c r="D26" s="166">
        <v>3.2875601091425982E-2</v>
      </c>
      <c r="E26" s="166">
        <v>2.1595347314706449E-2</v>
      </c>
      <c r="F26" s="166">
        <v>1.0590957396720342</v>
      </c>
      <c r="G26" s="150">
        <v>6965</v>
      </c>
      <c r="H26" s="150">
        <v>6672</v>
      </c>
      <c r="I26" s="166">
        <v>2.0035415083450137E-2</v>
      </c>
      <c r="J26" s="166">
        <v>2.049445825137513E-3</v>
      </c>
      <c r="K26" s="170">
        <v>7.7095676140445935E-2</v>
      </c>
      <c r="L26" s="173"/>
    </row>
    <row r="27" spans="1:40" s="163" customFormat="1" ht="27" customHeight="1">
      <c r="A27" s="154"/>
      <c r="B27" s="182">
        <v>23</v>
      </c>
      <c r="C27" s="183" t="s">
        <v>51</v>
      </c>
      <c r="D27" s="165">
        <v>1.491713620369233E-2</v>
      </c>
      <c r="E27" s="165">
        <v>0.1344106260476064</v>
      </c>
      <c r="F27" s="165">
        <v>1.553409599740055</v>
      </c>
      <c r="G27" s="162">
        <v>751</v>
      </c>
      <c r="H27" s="162">
        <v>7526</v>
      </c>
      <c r="I27" s="165">
        <v>2.6559827287599692E-2</v>
      </c>
      <c r="J27" s="165">
        <v>0</v>
      </c>
      <c r="K27" s="167">
        <v>8.9168016863035035E-2</v>
      </c>
      <c r="L27" s="173"/>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row>
    <row r="28" spans="1:40" s="154" customFormat="1" ht="27" customHeight="1">
      <c r="B28" s="184">
        <v>24</v>
      </c>
      <c r="C28" s="188" t="s">
        <v>26</v>
      </c>
      <c r="D28" s="166">
        <v>1.2901667028319866E-2</v>
      </c>
      <c r="E28" s="166">
        <v>0.15216616988170895</v>
      </c>
      <c r="F28" s="166">
        <v>0.87012354010835535</v>
      </c>
      <c r="G28" s="150">
        <v>10995</v>
      </c>
      <c r="H28" s="150">
        <v>13013</v>
      </c>
      <c r="I28" s="166">
        <v>4.73975126547381E-3</v>
      </c>
      <c r="J28" s="166">
        <v>9.7994486188442611E-3</v>
      </c>
      <c r="K28" s="170">
        <v>6.0076760905994918E-2</v>
      </c>
      <c r="L28" s="173"/>
    </row>
    <row r="29" spans="1:40" s="163" customFormat="1" ht="27" customHeight="1">
      <c r="A29" s="154"/>
      <c r="B29" s="182">
        <v>25</v>
      </c>
      <c r="C29" s="189" t="s">
        <v>36</v>
      </c>
      <c r="D29" s="165">
        <v>3.3690820647064509E-3</v>
      </c>
      <c r="E29" s="165">
        <v>1.1388860745177412</v>
      </c>
      <c r="F29" s="165">
        <v>1.5892935823698366</v>
      </c>
      <c r="G29" s="162">
        <v>1125</v>
      </c>
      <c r="H29" s="162">
        <v>4567</v>
      </c>
      <c r="I29" s="165">
        <v>2.222160292667814E-3</v>
      </c>
      <c r="J29" s="165">
        <v>4.150277452446547E-2</v>
      </c>
      <c r="K29" s="167">
        <v>0.13399223162103746</v>
      </c>
      <c r="L29" s="173"/>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row>
    <row r="30" spans="1:40" s="154" customFormat="1" ht="27" customHeight="1">
      <c r="B30" s="184">
        <v>26</v>
      </c>
      <c r="C30" s="188" t="s">
        <v>380</v>
      </c>
      <c r="D30" s="166">
        <v>2.6648962213572185E-3</v>
      </c>
      <c r="E30" s="166">
        <v>1.5888067243915747</v>
      </c>
      <c r="F30" s="166">
        <v>1.5543099141493557</v>
      </c>
      <c r="G30" s="150">
        <v>2700</v>
      </c>
      <c r="H30" s="150">
        <v>3215</v>
      </c>
      <c r="I30" s="166">
        <v>1.4502660837428252E-5</v>
      </c>
      <c r="J30" s="166">
        <v>7.4132776045752982E-2</v>
      </c>
      <c r="K30" s="170">
        <v>0.10518469721683116</v>
      </c>
      <c r="L30" s="173"/>
    </row>
    <row r="31" spans="1:40" s="163" customFormat="1" ht="27" customHeight="1">
      <c r="A31" s="154"/>
      <c r="B31" s="182">
        <v>27</v>
      </c>
      <c r="C31" s="189" t="s">
        <v>221</v>
      </c>
      <c r="D31" s="165">
        <v>2.6294847007187934E-3</v>
      </c>
      <c r="E31" s="165">
        <v>2.159452979353385</v>
      </c>
      <c r="F31" s="165">
        <v>1.1603365168931381</v>
      </c>
      <c r="G31" s="162">
        <v>2204</v>
      </c>
      <c r="H31" s="162">
        <v>3902</v>
      </c>
      <c r="I31" s="165">
        <v>6.1324966023600363E-4</v>
      </c>
      <c r="J31" s="165">
        <v>0.16008057191096484</v>
      </c>
      <c r="K31" s="167">
        <v>6.292021204770587E-2</v>
      </c>
      <c r="L31" s="173"/>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row>
    <row r="32" spans="1:40" s="154" customFormat="1" ht="27" customHeight="1">
      <c r="B32" s="184">
        <v>28</v>
      </c>
      <c r="C32" s="188" t="s">
        <v>43</v>
      </c>
      <c r="D32" s="166">
        <v>0</v>
      </c>
      <c r="E32" s="166">
        <v>2.0082911100875171E-2</v>
      </c>
      <c r="F32" s="166">
        <v>0.1558268079226163</v>
      </c>
      <c r="G32" s="150">
        <v>0</v>
      </c>
      <c r="H32" s="150">
        <v>0</v>
      </c>
      <c r="I32" s="166">
        <v>0</v>
      </c>
      <c r="J32" s="166">
        <v>0</v>
      </c>
      <c r="K32" s="170">
        <v>0</v>
      </c>
      <c r="L32" s="173"/>
    </row>
    <row r="33" spans="1:40" s="155" customFormat="1" ht="27" customHeight="1">
      <c r="A33" s="164"/>
      <c r="B33" s="391" t="s">
        <v>267</v>
      </c>
      <c r="C33" s="392"/>
      <c r="D33" s="175">
        <v>0.18851800497212098</v>
      </c>
      <c r="E33" s="175">
        <v>1.312416056929699</v>
      </c>
      <c r="F33" s="175">
        <v>1.0617149427891439</v>
      </c>
      <c r="G33" s="176">
        <f>SUM(G5:G32)</f>
        <v>1538696.4023739998</v>
      </c>
      <c r="H33" s="176">
        <f>SUM(H5:H32)</f>
        <v>1555055.693005</v>
      </c>
      <c r="I33" s="175">
        <v>1.8667193859542679E-2</v>
      </c>
      <c r="J33" s="175">
        <v>7.0467640798111533E-2</v>
      </c>
      <c r="K33" s="177">
        <v>6.2864319729748028E-2</v>
      </c>
      <c r="L33" s="17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row>
    <row r="34" spans="1:40" s="163" customFormat="1" ht="27" customHeight="1">
      <c r="A34" s="154"/>
      <c r="B34" s="182">
        <v>29</v>
      </c>
      <c r="C34" s="187" t="s">
        <v>224</v>
      </c>
      <c r="D34" s="165">
        <v>7.034949035305897</v>
      </c>
      <c r="E34" s="165">
        <v>0.46686871643807731</v>
      </c>
      <c r="F34" s="165">
        <v>0.46286419458704803</v>
      </c>
      <c r="G34" s="162">
        <v>5233.3265430000001</v>
      </c>
      <c r="H34" s="162">
        <v>4728.9299529999998</v>
      </c>
      <c r="I34" s="165">
        <v>7.4247392485364258E-2</v>
      </c>
      <c r="J34" s="171">
        <v>0</v>
      </c>
      <c r="K34" s="172">
        <v>2.7271888165014961E-2</v>
      </c>
      <c r="L34" s="173"/>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row>
    <row r="35" spans="1:40" s="154" customFormat="1" ht="27" customHeight="1">
      <c r="B35" s="184">
        <v>30</v>
      </c>
      <c r="C35" s="185" t="s">
        <v>235</v>
      </c>
      <c r="D35" s="166">
        <v>5.101747299328367</v>
      </c>
      <c r="E35" s="166">
        <v>1.1755018479803796</v>
      </c>
      <c r="F35" s="166">
        <v>5.8020419348370079E-2</v>
      </c>
      <c r="G35" s="150">
        <v>9644.7923350000001</v>
      </c>
      <c r="H35" s="150">
        <v>9782.3637080000008</v>
      </c>
      <c r="I35" s="166">
        <v>0.58873421723328379</v>
      </c>
      <c r="J35" s="168">
        <v>5.2399421346231823E-2</v>
      </c>
      <c r="K35" s="169">
        <v>0</v>
      </c>
      <c r="L35" s="173"/>
    </row>
    <row r="36" spans="1:40" s="163" customFormat="1" ht="27" customHeight="1">
      <c r="A36" s="154"/>
      <c r="B36" s="182">
        <v>31</v>
      </c>
      <c r="C36" s="183" t="s">
        <v>154</v>
      </c>
      <c r="D36" s="165">
        <v>2.4352712852615581</v>
      </c>
      <c r="E36" s="165">
        <v>0.4237355542276367</v>
      </c>
      <c r="F36" s="165">
        <v>0.11150928929862249</v>
      </c>
      <c r="G36" s="162">
        <v>18170.075914000001</v>
      </c>
      <c r="H36" s="162">
        <v>22916.458223000001</v>
      </c>
      <c r="I36" s="165">
        <v>0.32439123058570307</v>
      </c>
      <c r="J36" s="165">
        <v>5.3180626008984537E-2</v>
      </c>
      <c r="K36" s="167">
        <v>1.1537672876911294E-2</v>
      </c>
      <c r="L36" s="173"/>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154"/>
      <c r="AJ36" s="154"/>
      <c r="AK36" s="154"/>
      <c r="AL36" s="154"/>
      <c r="AM36" s="154"/>
      <c r="AN36" s="154"/>
    </row>
    <row r="37" spans="1:40" s="154" customFormat="1" ht="27" customHeight="1">
      <c r="B37" s="184">
        <v>32</v>
      </c>
      <c r="C37" s="186" t="s">
        <v>77</v>
      </c>
      <c r="D37" s="166">
        <v>1.6039472005956554</v>
      </c>
      <c r="E37" s="166">
        <v>5.9331931791637468E-2</v>
      </c>
      <c r="F37" s="166">
        <v>0.19773417425835085</v>
      </c>
      <c r="G37" s="150">
        <v>5298</v>
      </c>
      <c r="H37" s="150">
        <v>5621</v>
      </c>
      <c r="I37" s="166">
        <v>6.5030600144463935E-2</v>
      </c>
      <c r="J37" s="166">
        <v>0</v>
      </c>
      <c r="K37" s="170">
        <v>4.8498606954906617E-3</v>
      </c>
      <c r="L37" s="173"/>
    </row>
    <row r="38" spans="1:40" s="163" customFormat="1" ht="27" customHeight="1">
      <c r="A38" s="154"/>
      <c r="B38" s="182">
        <v>33</v>
      </c>
      <c r="C38" s="190" t="s">
        <v>75</v>
      </c>
      <c r="D38" s="165">
        <v>1.511333187585266</v>
      </c>
      <c r="E38" s="165">
        <v>3.6772913307701847E-2</v>
      </c>
      <c r="F38" s="165">
        <v>0.19111993054694282</v>
      </c>
      <c r="G38" s="162">
        <v>13091</v>
      </c>
      <c r="H38" s="162">
        <v>13781</v>
      </c>
      <c r="I38" s="165">
        <v>5.4422809314264763E-2</v>
      </c>
      <c r="J38" s="171">
        <v>0</v>
      </c>
      <c r="K38" s="172">
        <v>5.2910052910052907E-3</v>
      </c>
      <c r="L38" s="173"/>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row>
    <row r="39" spans="1:40" s="154" customFormat="1" ht="27" customHeight="1">
      <c r="B39" s="184">
        <v>34</v>
      </c>
      <c r="C39" s="186" t="s">
        <v>283</v>
      </c>
      <c r="D39" s="166">
        <v>1.3670843792386318</v>
      </c>
      <c r="E39" s="166">
        <v>1.0763498711341444</v>
      </c>
      <c r="F39" s="166">
        <v>0.1062800334819209</v>
      </c>
      <c r="G39" s="150">
        <v>3388.2109730000002</v>
      </c>
      <c r="H39" s="150">
        <v>3921.573202</v>
      </c>
      <c r="I39" s="166">
        <v>0.41622886670723996</v>
      </c>
      <c r="J39" s="166">
        <v>1.4023795840463406E-2</v>
      </c>
      <c r="K39" s="170">
        <v>2.7053577587515601E-2</v>
      </c>
      <c r="L39" s="173"/>
    </row>
    <row r="40" spans="1:40" s="163" customFormat="1" ht="27" customHeight="1">
      <c r="A40" s="154"/>
      <c r="B40" s="182">
        <v>35</v>
      </c>
      <c r="C40" s="183" t="s">
        <v>240</v>
      </c>
      <c r="D40" s="165">
        <v>1.2493937792351413</v>
      </c>
      <c r="E40" s="165">
        <v>0.899625393707287</v>
      </c>
      <c r="F40" s="165">
        <v>5.4437061211260211E-3</v>
      </c>
      <c r="G40" s="162">
        <v>3856.92724</v>
      </c>
      <c r="H40" s="162">
        <v>4115.3474420000002</v>
      </c>
      <c r="I40" s="165">
        <v>6.7427323935898946E-3</v>
      </c>
      <c r="J40" s="165">
        <v>1.9293152482494343E-3</v>
      </c>
      <c r="K40" s="167">
        <v>0</v>
      </c>
      <c r="L40" s="173"/>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4"/>
      <c r="AM40" s="154"/>
      <c r="AN40" s="154"/>
    </row>
    <row r="41" spans="1:40" s="154" customFormat="1" ht="27" customHeight="1">
      <c r="B41" s="184">
        <v>36</v>
      </c>
      <c r="C41" s="188" t="s">
        <v>281</v>
      </c>
      <c r="D41" s="166">
        <v>1.1684490317592979</v>
      </c>
      <c r="E41" s="166">
        <v>0.87338069368992899</v>
      </c>
      <c r="F41" s="166">
        <v>0</v>
      </c>
      <c r="G41" s="150">
        <v>3788</v>
      </c>
      <c r="H41" s="150">
        <v>3587</v>
      </c>
      <c r="I41" s="166">
        <v>0.45383966685563115</v>
      </c>
      <c r="J41" s="166">
        <v>9.4482237339380201E-3</v>
      </c>
      <c r="K41" s="170">
        <v>0</v>
      </c>
      <c r="L41" s="173"/>
    </row>
    <row r="42" spans="1:40" s="163" customFormat="1" ht="27" customHeight="1">
      <c r="A42" s="154"/>
      <c r="B42" s="182">
        <v>37</v>
      </c>
      <c r="C42" s="187" t="s">
        <v>72</v>
      </c>
      <c r="D42" s="165">
        <v>1.007884045571106</v>
      </c>
      <c r="E42" s="165">
        <v>0</v>
      </c>
      <c r="F42" s="165">
        <v>7.9774951201153313E-2</v>
      </c>
      <c r="G42" s="162">
        <v>34118</v>
      </c>
      <c r="H42" s="162">
        <v>36545</v>
      </c>
      <c r="I42" s="165">
        <v>0</v>
      </c>
      <c r="J42" s="171">
        <v>0</v>
      </c>
      <c r="K42" s="172">
        <v>0</v>
      </c>
      <c r="L42" s="173"/>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c r="AJ42" s="154"/>
      <c r="AK42" s="154"/>
      <c r="AL42" s="154"/>
      <c r="AM42" s="154"/>
      <c r="AN42" s="154"/>
    </row>
    <row r="43" spans="1:40" s="155" customFormat="1" ht="27" customHeight="1">
      <c r="A43" s="164"/>
      <c r="B43" s="393" t="s">
        <v>268</v>
      </c>
      <c r="C43" s="394"/>
      <c r="D43" s="175">
        <v>1.5206563746757493</v>
      </c>
      <c r="E43" s="175">
        <v>0.14969666564543302</v>
      </c>
      <c r="F43" s="175">
        <v>9.2074828208098244E-2</v>
      </c>
      <c r="G43" s="176">
        <f>SUM(G34:G42)</f>
        <v>96588.333004999993</v>
      </c>
      <c r="H43" s="176">
        <f>SUM(H34:H42)</f>
        <v>104998.672528</v>
      </c>
      <c r="I43" s="175">
        <v>7.2145969879306451E-2</v>
      </c>
      <c r="J43" s="175">
        <v>5.5270197510544463E-3</v>
      </c>
      <c r="K43" s="177">
        <v>2.3194580873645105E-3</v>
      </c>
      <c r="L43" s="17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row>
    <row r="44" spans="1:40" s="163" customFormat="1" ht="27" customHeight="1">
      <c r="A44" s="154"/>
      <c r="B44" s="182">
        <v>38</v>
      </c>
      <c r="C44" s="183" t="s">
        <v>90</v>
      </c>
      <c r="D44" s="165">
        <v>4.4703909228396652</v>
      </c>
      <c r="E44" s="165">
        <v>3.6720105847380446E-2</v>
      </c>
      <c r="F44" s="165">
        <v>0.14086636768218294</v>
      </c>
      <c r="G44" s="162">
        <v>62594</v>
      </c>
      <c r="H44" s="162">
        <v>68884</v>
      </c>
      <c r="I44" s="165">
        <v>0.27837974142655542</v>
      </c>
      <c r="J44" s="165">
        <v>4.2610327866606382E-3</v>
      </c>
      <c r="K44" s="167">
        <v>1.9592530176606791E-3</v>
      </c>
      <c r="L44" s="173"/>
      <c r="M44" s="154"/>
      <c r="N44" s="154"/>
      <c r="O44" s="154"/>
      <c r="P44" s="154"/>
      <c r="Q44" s="154"/>
      <c r="R44" s="154"/>
      <c r="S44" s="154"/>
      <c r="T44" s="154"/>
      <c r="U44" s="154"/>
      <c r="V44" s="154"/>
      <c r="W44" s="154"/>
      <c r="X44" s="154"/>
      <c r="Y44" s="154"/>
      <c r="Z44" s="154"/>
      <c r="AA44" s="154"/>
      <c r="AB44" s="154"/>
      <c r="AC44" s="154"/>
      <c r="AD44" s="154"/>
      <c r="AE44" s="154"/>
      <c r="AF44" s="154"/>
      <c r="AG44" s="154"/>
      <c r="AH44" s="154"/>
      <c r="AI44" s="154"/>
      <c r="AJ44" s="154"/>
      <c r="AK44" s="154"/>
      <c r="AL44" s="154"/>
      <c r="AM44" s="154"/>
      <c r="AN44" s="154"/>
    </row>
    <row r="45" spans="1:40" s="154" customFormat="1" ht="27" customHeight="1">
      <c r="B45" s="184">
        <v>39</v>
      </c>
      <c r="C45" s="185" t="s">
        <v>88</v>
      </c>
      <c r="D45" s="166">
        <v>4.0954960112544665</v>
      </c>
      <c r="E45" s="166">
        <v>3.9540741608575945E-4</v>
      </c>
      <c r="F45" s="166">
        <v>4.2535586667447715E-2</v>
      </c>
      <c r="G45" s="150">
        <v>170105</v>
      </c>
      <c r="H45" s="150">
        <v>180335</v>
      </c>
      <c r="I45" s="166">
        <v>0.18911540482613662</v>
      </c>
      <c r="J45" s="168">
        <v>0</v>
      </c>
      <c r="K45" s="169">
        <v>1.1309533661033968E-3</v>
      </c>
      <c r="L45" s="173"/>
    </row>
    <row r="46" spans="1:40" s="163" customFormat="1" ht="27" customHeight="1">
      <c r="A46" s="154"/>
      <c r="B46" s="182">
        <v>40</v>
      </c>
      <c r="C46" s="183" t="s">
        <v>82</v>
      </c>
      <c r="D46" s="165">
        <v>1.6371198553534516</v>
      </c>
      <c r="E46" s="165">
        <v>5.4491239416640019E-4</v>
      </c>
      <c r="F46" s="165">
        <v>1.6085903205692815</v>
      </c>
      <c r="G46" s="162">
        <v>402567</v>
      </c>
      <c r="H46" s="162">
        <v>279239</v>
      </c>
      <c r="I46" s="165">
        <v>0.25897789101469365</v>
      </c>
      <c r="J46" s="165">
        <v>0</v>
      </c>
      <c r="K46" s="167">
        <v>0.19533202979976735</v>
      </c>
      <c r="L46" s="173"/>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row>
    <row r="47" spans="1:40" s="154" customFormat="1" ht="27" customHeight="1">
      <c r="B47" s="184">
        <v>41</v>
      </c>
      <c r="C47" s="186" t="s">
        <v>85</v>
      </c>
      <c r="D47" s="166">
        <v>1.0974144531605212</v>
      </c>
      <c r="E47" s="166">
        <v>0.75556797309509882</v>
      </c>
      <c r="F47" s="166">
        <v>0.83756891661978883</v>
      </c>
      <c r="G47" s="150">
        <v>185169.50304000001</v>
      </c>
      <c r="H47" s="150">
        <v>161451.39052399999</v>
      </c>
      <c r="I47" s="166">
        <v>9.2354074131571567E-2</v>
      </c>
      <c r="J47" s="166">
        <v>2.7950841730303065E-2</v>
      </c>
      <c r="K47" s="170">
        <v>0.25643170844386376</v>
      </c>
      <c r="L47" s="173"/>
    </row>
    <row r="48" spans="1:40" s="163" customFormat="1" ht="27" customHeight="1">
      <c r="A48" s="154"/>
      <c r="B48" s="182">
        <v>42</v>
      </c>
      <c r="C48" s="183" t="s">
        <v>237</v>
      </c>
      <c r="D48" s="165">
        <v>0.95665830262143925</v>
      </c>
      <c r="E48" s="165">
        <v>0.93567250033484672</v>
      </c>
      <c r="F48" s="165">
        <v>0</v>
      </c>
      <c r="G48" s="162">
        <v>249204.587715</v>
      </c>
      <c r="H48" s="162">
        <v>366231.17812900001</v>
      </c>
      <c r="I48" s="165">
        <v>0.29025959294894105</v>
      </c>
      <c r="J48" s="165">
        <v>0</v>
      </c>
      <c r="K48" s="167">
        <v>0</v>
      </c>
      <c r="L48" s="173"/>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c r="AJ48" s="154"/>
      <c r="AK48" s="154"/>
      <c r="AL48" s="154"/>
      <c r="AM48" s="154"/>
      <c r="AN48" s="154"/>
    </row>
    <row r="49" spans="1:40" s="154" customFormat="1" ht="27" customHeight="1">
      <c r="B49" s="184">
        <v>43</v>
      </c>
      <c r="C49" s="185" t="s">
        <v>352</v>
      </c>
      <c r="D49" s="166">
        <v>0.95306589348327786</v>
      </c>
      <c r="E49" s="166">
        <v>0.34678709595146856</v>
      </c>
      <c r="F49" s="166">
        <v>0.40026993936631872</v>
      </c>
      <c r="G49" s="150">
        <v>199650.78017899999</v>
      </c>
      <c r="H49" s="150">
        <v>201919.68917699999</v>
      </c>
      <c r="I49" s="166">
        <v>3.9401549794684743E-2</v>
      </c>
      <c r="J49" s="168">
        <v>3.5215895114224967E-2</v>
      </c>
      <c r="K49" s="169">
        <v>5.8914442734913253E-2</v>
      </c>
      <c r="L49" s="173"/>
    </row>
    <row r="50" spans="1:40" s="155" customFormat="1" ht="27" customHeight="1">
      <c r="A50" s="164"/>
      <c r="B50" s="393" t="s">
        <v>269</v>
      </c>
      <c r="C50" s="394"/>
      <c r="D50" s="175">
        <v>1.7687928292559589</v>
      </c>
      <c r="E50" s="175">
        <v>0.39737889288035455</v>
      </c>
      <c r="F50" s="175">
        <v>0.60472595100293058</v>
      </c>
      <c r="G50" s="176">
        <v>1269290.870934</v>
      </c>
      <c r="H50" s="176">
        <f>SUM(H44:H49)</f>
        <v>1258060.25783</v>
      </c>
      <c r="I50" s="175">
        <v>0.20130953861972095</v>
      </c>
      <c r="J50" s="175">
        <v>9.5983827024115655E-3</v>
      </c>
      <c r="K50" s="177">
        <v>9.3673920035935943E-2</v>
      </c>
      <c r="L50" s="17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row>
    <row r="51" spans="1:40" s="163" customFormat="1" ht="27" customHeight="1">
      <c r="A51" s="154"/>
      <c r="B51" s="182">
        <v>44</v>
      </c>
      <c r="C51" s="183" t="s">
        <v>97</v>
      </c>
      <c r="D51" s="165">
        <v>0.44326742815686548</v>
      </c>
      <c r="E51" s="165">
        <v>5.1788488669035843E-3</v>
      </c>
      <c r="F51" s="165">
        <v>2.3465542796935551E-2</v>
      </c>
      <c r="G51" s="162">
        <v>71281</v>
      </c>
      <c r="H51" s="162">
        <v>73589</v>
      </c>
      <c r="I51" s="165">
        <v>1.1926266202573409E-2</v>
      </c>
      <c r="J51" s="165">
        <v>0</v>
      </c>
      <c r="K51" s="167">
        <v>0</v>
      </c>
      <c r="L51" s="173"/>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c r="AJ51" s="154"/>
      <c r="AK51" s="154"/>
      <c r="AL51" s="154"/>
      <c r="AM51" s="154"/>
      <c r="AN51" s="154"/>
    </row>
    <row r="52" spans="1:40" s="155" customFormat="1" ht="27" customHeight="1">
      <c r="A52" s="164"/>
      <c r="B52" s="393" t="s">
        <v>371</v>
      </c>
      <c r="C52" s="394"/>
      <c r="D52" s="175">
        <v>0.44326742815686548</v>
      </c>
      <c r="E52" s="175">
        <v>5.1788488669035843E-3</v>
      </c>
      <c r="F52" s="175">
        <v>2.3465542796935551E-2</v>
      </c>
      <c r="G52" s="176">
        <v>71281</v>
      </c>
      <c r="H52" s="176">
        <v>73589</v>
      </c>
      <c r="I52" s="175">
        <v>1.1926266202573409E-2</v>
      </c>
      <c r="J52" s="175">
        <v>0</v>
      </c>
      <c r="K52" s="177">
        <v>0</v>
      </c>
      <c r="L52" s="17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row>
    <row r="53" spans="1:40" s="163" customFormat="1" ht="27" customHeight="1">
      <c r="A53" s="154"/>
      <c r="B53" s="182">
        <v>45</v>
      </c>
      <c r="C53" s="187" t="s">
        <v>139</v>
      </c>
      <c r="D53" s="165">
        <v>16.741072456223627</v>
      </c>
      <c r="E53" s="165">
        <v>0.24136939010356731</v>
      </c>
      <c r="F53" s="165">
        <v>1.4192558496355964E-2</v>
      </c>
      <c r="G53" s="162">
        <v>7975</v>
      </c>
      <c r="H53" s="162">
        <v>15720</v>
      </c>
      <c r="I53" s="165">
        <v>1.0677557650338947</v>
      </c>
      <c r="J53" s="171">
        <v>2.1211458561119615E-2</v>
      </c>
      <c r="K53" s="172">
        <v>1.9680734747430572E-3</v>
      </c>
      <c r="L53" s="173"/>
      <c r="M53" s="154"/>
      <c r="N53" s="154"/>
      <c r="O53" s="154"/>
      <c r="P53" s="154"/>
      <c r="Q53" s="154"/>
      <c r="R53" s="154"/>
      <c r="S53" s="154"/>
      <c r="T53" s="154"/>
      <c r="U53" s="154"/>
      <c r="V53" s="154"/>
      <c r="W53" s="154"/>
      <c r="X53" s="154"/>
      <c r="Y53" s="154"/>
      <c r="Z53" s="154"/>
      <c r="AA53" s="154"/>
      <c r="AB53" s="154"/>
      <c r="AC53" s="154"/>
      <c r="AD53" s="154"/>
      <c r="AE53" s="154"/>
      <c r="AF53" s="154"/>
      <c r="AG53" s="154"/>
      <c r="AH53" s="154"/>
      <c r="AI53" s="154"/>
      <c r="AJ53" s="154"/>
      <c r="AK53" s="154"/>
      <c r="AL53" s="154"/>
      <c r="AM53" s="154"/>
      <c r="AN53" s="154"/>
    </row>
    <row r="54" spans="1:40" s="154" customFormat="1" ht="27" customHeight="1">
      <c r="B54" s="184">
        <v>46</v>
      </c>
      <c r="C54" s="186" t="s">
        <v>130</v>
      </c>
      <c r="D54" s="166">
        <v>15.705564628512901</v>
      </c>
      <c r="E54" s="166">
        <v>0.32027059718385759</v>
      </c>
      <c r="F54" s="166">
        <v>0.2739116950283888</v>
      </c>
      <c r="G54" s="150">
        <v>27388.185447</v>
      </c>
      <c r="H54" s="150">
        <v>32153.122351000002</v>
      </c>
      <c r="I54" s="166">
        <v>1.025242493482462</v>
      </c>
      <c r="J54" s="166">
        <v>0</v>
      </c>
      <c r="K54" s="170">
        <v>0</v>
      </c>
      <c r="L54" s="173"/>
    </row>
    <row r="55" spans="1:40" s="163" customFormat="1" ht="27" customHeight="1">
      <c r="A55" s="154"/>
      <c r="B55" s="182">
        <v>47</v>
      </c>
      <c r="C55" s="187" t="s">
        <v>163</v>
      </c>
      <c r="D55" s="165">
        <v>15.383780574229274</v>
      </c>
      <c r="E55" s="165">
        <v>7.5226977950713356E-2</v>
      </c>
      <c r="F55" s="165">
        <v>0.49206824304100566</v>
      </c>
      <c r="G55" s="162">
        <v>11854</v>
      </c>
      <c r="H55" s="162">
        <v>9578</v>
      </c>
      <c r="I55" s="165">
        <v>2.2849250631332811</v>
      </c>
      <c r="J55" s="171">
        <v>3.9945440374123146E-3</v>
      </c>
      <c r="K55" s="172">
        <v>0</v>
      </c>
      <c r="L55" s="173"/>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row>
    <row r="56" spans="1:40" s="154" customFormat="1" ht="27" customHeight="1">
      <c r="B56" s="184">
        <v>48</v>
      </c>
      <c r="C56" s="186" t="s">
        <v>127</v>
      </c>
      <c r="D56" s="166">
        <v>13.861186368931106</v>
      </c>
      <c r="E56" s="166">
        <v>0.58478858824281965</v>
      </c>
      <c r="F56" s="166">
        <v>4.1706646197147063E-2</v>
      </c>
      <c r="G56" s="150">
        <v>23490</v>
      </c>
      <c r="H56" s="150">
        <v>19064</v>
      </c>
      <c r="I56" s="166">
        <v>0.84279306536149223</v>
      </c>
      <c r="J56" s="166">
        <v>0</v>
      </c>
      <c r="K56" s="170">
        <v>1.4901598067930733E-3</v>
      </c>
      <c r="L56" s="173"/>
    </row>
    <row r="57" spans="1:40" s="163" customFormat="1" ht="27" customHeight="1">
      <c r="A57" s="154"/>
      <c r="B57" s="182">
        <v>49</v>
      </c>
      <c r="C57" s="183" t="s">
        <v>254</v>
      </c>
      <c r="D57" s="165">
        <v>13.778628863036964</v>
      </c>
      <c r="E57" s="165">
        <v>0.99998743073740981</v>
      </c>
      <c r="F57" s="165">
        <v>0.71330280655638967</v>
      </c>
      <c r="G57" s="162">
        <v>20077.809635000001</v>
      </c>
      <c r="H57" s="162">
        <v>15689.972134</v>
      </c>
      <c r="I57" s="165">
        <v>1.4034291781115906</v>
      </c>
      <c r="J57" s="165">
        <v>3.6015046879138791E-2</v>
      </c>
      <c r="K57" s="167">
        <v>1.60012276361126E-2</v>
      </c>
      <c r="L57" s="173"/>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4"/>
      <c r="AM57" s="154"/>
      <c r="AN57" s="154"/>
    </row>
    <row r="58" spans="1:40" s="154" customFormat="1" ht="27" customHeight="1">
      <c r="B58" s="184">
        <v>50</v>
      </c>
      <c r="C58" s="185" t="s">
        <v>193</v>
      </c>
      <c r="D58" s="166">
        <v>12.556445152707809</v>
      </c>
      <c r="E58" s="166">
        <v>1.8419395465994963</v>
      </c>
      <c r="F58" s="166">
        <v>1.6040617128463477</v>
      </c>
      <c r="G58" s="150">
        <v>7915</v>
      </c>
      <c r="H58" s="150">
        <v>8871</v>
      </c>
      <c r="I58" s="166">
        <v>1.3691014448238481</v>
      </c>
      <c r="J58" s="168">
        <v>0.44682926829268294</v>
      </c>
      <c r="K58" s="169">
        <v>0.29289972899729</v>
      </c>
      <c r="L58" s="173"/>
    </row>
    <row r="59" spans="1:40" s="163" customFormat="1" ht="27" customHeight="1">
      <c r="A59" s="154"/>
      <c r="B59" s="182">
        <v>51</v>
      </c>
      <c r="C59" s="187" t="s">
        <v>208</v>
      </c>
      <c r="D59" s="165">
        <v>11.564233629551229</v>
      </c>
      <c r="E59" s="165">
        <v>1.9089449831152933E-2</v>
      </c>
      <c r="F59" s="165">
        <v>3.4766815787025382E-2</v>
      </c>
      <c r="G59" s="162">
        <v>9716.4727270000003</v>
      </c>
      <c r="H59" s="162">
        <v>9353.2966660000002</v>
      </c>
      <c r="I59" s="165">
        <v>1.0055614565373112</v>
      </c>
      <c r="J59" s="171">
        <v>5.0568695174883476E-3</v>
      </c>
      <c r="K59" s="172">
        <v>0</v>
      </c>
      <c r="L59" s="173"/>
      <c r="M59" s="154"/>
      <c r="N59" s="154"/>
      <c r="O59" s="154"/>
      <c r="P59" s="154"/>
      <c r="Q59" s="154"/>
      <c r="R59" s="154"/>
      <c r="S59" s="154"/>
      <c r="T59" s="154"/>
      <c r="U59" s="154"/>
      <c r="V59" s="154"/>
      <c r="W59" s="154"/>
      <c r="X59" s="154"/>
      <c r="Y59" s="154"/>
      <c r="Z59" s="154"/>
      <c r="AA59" s="154"/>
      <c r="AB59" s="154"/>
      <c r="AC59" s="154"/>
      <c r="AD59" s="154"/>
      <c r="AE59" s="154"/>
      <c r="AF59" s="154"/>
      <c r="AG59" s="154"/>
      <c r="AH59" s="154"/>
      <c r="AI59" s="154"/>
      <c r="AJ59" s="154"/>
      <c r="AK59" s="154"/>
      <c r="AL59" s="154"/>
      <c r="AM59" s="154"/>
      <c r="AN59" s="154"/>
    </row>
    <row r="60" spans="1:40" s="154" customFormat="1" ht="27" customHeight="1">
      <c r="B60" s="184">
        <v>52</v>
      </c>
      <c r="C60" s="186" t="s">
        <v>271</v>
      </c>
      <c r="D60" s="166">
        <v>11.025528528961313</v>
      </c>
      <c r="E60" s="166">
        <v>1.8146185671771794E-3</v>
      </c>
      <c r="F60" s="166">
        <v>0.19859185599187051</v>
      </c>
      <c r="G60" s="150">
        <v>21025</v>
      </c>
      <c r="H60" s="150">
        <v>20459</v>
      </c>
      <c r="I60" s="166">
        <v>0.56705520116988817</v>
      </c>
      <c r="J60" s="166">
        <v>1.4129083305075166E-3</v>
      </c>
      <c r="K60" s="170">
        <v>2.3228212953543576E-2</v>
      </c>
      <c r="L60" s="173"/>
    </row>
    <row r="61" spans="1:40" s="163" customFormat="1" ht="27" customHeight="1">
      <c r="A61" s="154"/>
      <c r="B61" s="182">
        <v>53</v>
      </c>
      <c r="C61" s="187" t="s">
        <v>199</v>
      </c>
      <c r="D61" s="165">
        <v>9.0615962518927873</v>
      </c>
      <c r="E61" s="165">
        <v>2.460292898590771</v>
      </c>
      <c r="F61" s="165">
        <v>0.3426360873169384</v>
      </c>
      <c r="G61" s="162">
        <v>45408</v>
      </c>
      <c r="H61" s="162">
        <v>64106</v>
      </c>
      <c r="I61" s="165">
        <v>0.39024674702634188</v>
      </c>
      <c r="J61" s="171">
        <v>0.21326989529250379</v>
      </c>
      <c r="K61" s="172">
        <v>7.8643490944451194E-2</v>
      </c>
      <c r="L61" s="173"/>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4"/>
      <c r="AM61" s="154"/>
      <c r="AN61" s="154"/>
    </row>
    <row r="62" spans="1:40" s="154" customFormat="1" ht="27" customHeight="1">
      <c r="B62" s="184">
        <v>54</v>
      </c>
      <c r="C62" s="185" t="s">
        <v>176</v>
      </c>
      <c r="D62" s="166">
        <v>8.4873368102583306</v>
      </c>
      <c r="E62" s="166">
        <v>0.37158167901376016</v>
      </c>
      <c r="F62" s="166">
        <v>0.1067597520697576</v>
      </c>
      <c r="G62" s="150">
        <v>13079.475817</v>
      </c>
      <c r="H62" s="150">
        <v>16455.564628</v>
      </c>
      <c r="I62" s="166">
        <v>0.33115426121960756</v>
      </c>
      <c r="J62" s="168">
        <v>8.7061923100853297E-2</v>
      </c>
      <c r="K62" s="169">
        <v>0</v>
      </c>
      <c r="L62" s="173"/>
    </row>
    <row r="63" spans="1:40" s="163" customFormat="1" ht="27" customHeight="1">
      <c r="A63" s="154"/>
      <c r="B63" s="182">
        <v>55</v>
      </c>
      <c r="C63" s="183" t="s">
        <v>273</v>
      </c>
      <c r="D63" s="165">
        <v>8.213631042012624</v>
      </c>
      <c r="E63" s="165">
        <v>0.62540542489036077</v>
      </c>
      <c r="F63" s="165">
        <v>0.75493604352521981</v>
      </c>
      <c r="G63" s="162">
        <v>10628.971674</v>
      </c>
      <c r="H63" s="162">
        <v>11784.437035000001</v>
      </c>
      <c r="I63" s="165">
        <v>0.49011431392923105</v>
      </c>
      <c r="J63" s="165">
        <v>0.11577979594624188</v>
      </c>
      <c r="K63" s="167">
        <v>0</v>
      </c>
      <c r="L63" s="173"/>
      <c r="M63" s="154"/>
      <c r="N63" s="154"/>
      <c r="O63" s="154"/>
      <c r="P63" s="154"/>
      <c r="Q63" s="154"/>
      <c r="R63" s="154"/>
      <c r="S63" s="154"/>
      <c r="T63" s="154"/>
      <c r="U63" s="154"/>
      <c r="V63" s="154"/>
      <c r="W63" s="154"/>
      <c r="X63" s="154"/>
      <c r="Y63" s="154"/>
      <c r="Z63" s="154"/>
      <c r="AA63" s="154"/>
      <c r="AB63" s="154"/>
      <c r="AC63" s="154"/>
      <c r="AD63" s="154"/>
      <c r="AE63" s="154"/>
      <c r="AF63" s="154"/>
      <c r="AG63" s="154"/>
      <c r="AH63" s="154"/>
      <c r="AI63" s="154"/>
      <c r="AJ63" s="154"/>
      <c r="AK63" s="154"/>
      <c r="AL63" s="154"/>
      <c r="AM63" s="154"/>
      <c r="AN63" s="154"/>
    </row>
    <row r="64" spans="1:40" s="154" customFormat="1" ht="27" customHeight="1">
      <c r="B64" s="184">
        <v>56</v>
      </c>
      <c r="C64" s="186" t="s">
        <v>105</v>
      </c>
      <c r="D64" s="166">
        <v>7.7226337398676712</v>
      </c>
      <c r="E64" s="166">
        <v>1.0259675543989812</v>
      </c>
      <c r="F64" s="166">
        <v>0.47453075687946406</v>
      </c>
      <c r="G64" s="150">
        <v>64641</v>
      </c>
      <c r="H64" s="150">
        <v>62609</v>
      </c>
      <c r="I64" s="166">
        <v>0.52708902344856889</v>
      </c>
      <c r="J64" s="166">
        <v>9.1070810113031711E-2</v>
      </c>
      <c r="K64" s="170">
        <v>0.11562923081766947</v>
      </c>
      <c r="L64" s="173"/>
    </row>
    <row r="65" spans="1:40" s="163" customFormat="1" ht="27" customHeight="1">
      <c r="A65" s="154"/>
      <c r="B65" s="182">
        <v>57</v>
      </c>
      <c r="C65" s="187" t="s">
        <v>197</v>
      </c>
      <c r="D65" s="165">
        <v>7.5148316141870684</v>
      </c>
      <c r="E65" s="165">
        <v>8.7884494664155679E-3</v>
      </c>
      <c r="F65" s="165">
        <v>1.6321406151914627E-2</v>
      </c>
      <c r="G65" s="162">
        <v>9182</v>
      </c>
      <c r="H65" s="162">
        <v>11581</v>
      </c>
      <c r="I65" s="165">
        <v>0.51752991282186012</v>
      </c>
      <c r="J65" s="171">
        <v>0</v>
      </c>
      <c r="K65" s="172">
        <v>0</v>
      </c>
      <c r="L65" s="173"/>
      <c r="M65" s="154"/>
      <c r="N65" s="154"/>
      <c r="O65" s="154"/>
      <c r="P65" s="154"/>
      <c r="Q65" s="154"/>
      <c r="R65" s="154"/>
      <c r="S65" s="154"/>
      <c r="T65" s="154"/>
      <c r="U65" s="154"/>
      <c r="V65" s="154"/>
      <c r="W65" s="154"/>
      <c r="X65" s="154"/>
      <c r="Y65" s="154"/>
      <c r="Z65" s="154"/>
      <c r="AA65" s="154"/>
      <c r="AB65" s="154"/>
      <c r="AC65" s="154"/>
      <c r="AD65" s="154"/>
      <c r="AE65" s="154"/>
      <c r="AF65" s="154"/>
      <c r="AG65" s="154"/>
      <c r="AH65" s="154"/>
      <c r="AI65" s="154"/>
      <c r="AJ65" s="154"/>
      <c r="AK65" s="154"/>
      <c r="AL65" s="154"/>
      <c r="AM65" s="154"/>
      <c r="AN65" s="154"/>
    </row>
    <row r="66" spans="1:40" s="154" customFormat="1" ht="27" customHeight="1">
      <c r="B66" s="184">
        <v>58</v>
      </c>
      <c r="C66" s="186" t="s">
        <v>152</v>
      </c>
      <c r="D66" s="166">
        <v>7.1118383138886045</v>
      </c>
      <c r="E66" s="166">
        <v>0.17683935380427873</v>
      </c>
      <c r="F66" s="166">
        <v>0.12581613496249278</v>
      </c>
      <c r="G66" s="150">
        <v>23868.727203999999</v>
      </c>
      <c r="H66" s="150">
        <v>23817.855484</v>
      </c>
      <c r="I66" s="166">
        <v>0.49927178374051395</v>
      </c>
      <c r="J66" s="166">
        <v>2.0146191930452036E-2</v>
      </c>
      <c r="K66" s="170">
        <v>1.6980748264836369E-3</v>
      </c>
      <c r="L66" s="173"/>
    </row>
    <row r="67" spans="1:40" s="163" customFormat="1" ht="27" customHeight="1">
      <c r="A67" s="154"/>
      <c r="B67" s="182">
        <v>59</v>
      </c>
      <c r="C67" s="187" t="s">
        <v>168</v>
      </c>
      <c r="D67" s="165">
        <v>6.8756787368514782</v>
      </c>
      <c r="E67" s="165">
        <v>0.28730855989552417</v>
      </c>
      <c r="F67" s="165">
        <v>0.34168348569393325</v>
      </c>
      <c r="G67" s="162">
        <v>9141</v>
      </c>
      <c r="H67" s="162">
        <v>10303</v>
      </c>
      <c r="I67" s="165">
        <v>0.30898061635475998</v>
      </c>
      <c r="J67" s="171">
        <v>5.2176566314076488E-2</v>
      </c>
      <c r="K67" s="172">
        <v>5.3905614320585845E-3</v>
      </c>
      <c r="L67" s="173"/>
      <c r="M67" s="154"/>
      <c r="N67" s="154"/>
      <c r="O67" s="154"/>
      <c r="P67" s="154"/>
      <c r="Q67" s="154"/>
      <c r="R67" s="154"/>
      <c r="S67" s="154"/>
      <c r="T67" s="154"/>
      <c r="U67" s="154"/>
      <c r="V67" s="154"/>
      <c r="W67" s="154"/>
      <c r="X67" s="154"/>
      <c r="Y67" s="154"/>
      <c r="Z67" s="154"/>
      <c r="AA67" s="154"/>
      <c r="AB67" s="154"/>
      <c r="AC67" s="154"/>
      <c r="AD67" s="154"/>
      <c r="AE67" s="154"/>
      <c r="AF67" s="154"/>
      <c r="AG67" s="154"/>
      <c r="AH67" s="154"/>
      <c r="AI67" s="154"/>
      <c r="AJ67" s="154"/>
      <c r="AK67" s="154"/>
      <c r="AL67" s="154"/>
      <c r="AM67" s="154"/>
      <c r="AN67" s="154"/>
    </row>
    <row r="68" spans="1:40" s="154" customFormat="1" ht="27" customHeight="1">
      <c r="B68" s="184">
        <v>60</v>
      </c>
      <c r="C68" s="185" t="s">
        <v>178</v>
      </c>
      <c r="D68" s="166">
        <v>6.365322423401877</v>
      </c>
      <c r="E68" s="166">
        <v>0.10804649083594099</v>
      </c>
      <c r="F68" s="166">
        <v>0.10549843540455968</v>
      </c>
      <c r="G68" s="150">
        <v>30422</v>
      </c>
      <c r="H68" s="150">
        <v>32250</v>
      </c>
      <c r="I68" s="166">
        <v>0.7983817967120812</v>
      </c>
      <c r="J68" s="168">
        <v>0</v>
      </c>
      <c r="K68" s="169">
        <v>0</v>
      </c>
      <c r="L68" s="173"/>
    </row>
    <row r="69" spans="1:40" s="163" customFormat="1" ht="27" customHeight="1">
      <c r="A69" s="154"/>
      <c r="B69" s="182">
        <v>61</v>
      </c>
      <c r="C69" s="187" t="s">
        <v>353</v>
      </c>
      <c r="D69" s="165">
        <v>6.2753334380595414</v>
      </c>
      <c r="E69" s="165">
        <v>3.6397990682209165</v>
      </c>
      <c r="F69" s="165">
        <v>1.0969883251283694</v>
      </c>
      <c r="G69" s="162">
        <v>135748.75648000001</v>
      </c>
      <c r="H69" s="162">
        <v>148044.05783800001</v>
      </c>
      <c r="I69" s="165">
        <v>0.15614763167209475</v>
      </c>
      <c r="J69" s="171">
        <v>0.22055152456178928</v>
      </c>
      <c r="K69" s="172">
        <v>0.20128024180127402</v>
      </c>
      <c r="L69" s="173"/>
      <c r="M69" s="154"/>
      <c r="N69" s="154"/>
      <c r="O69" s="154"/>
      <c r="P69" s="154"/>
      <c r="Q69" s="154"/>
      <c r="R69" s="154"/>
      <c r="S69" s="154"/>
      <c r="T69" s="154"/>
      <c r="U69" s="154"/>
      <c r="V69" s="154"/>
      <c r="W69" s="154"/>
      <c r="X69" s="154"/>
      <c r="Y69" s="154"/>
      <c r="Z69" s="154"/>
      <c r="AA69" s="154"/>
      <c r="AB69" s="154"/>
      <c r="AC69" s="154"/>
      <c r="AD69" s="154"/>
      <c r="AE69" s="154"/>
      <c r="AF69" s="154"/>
      <c r="AG69" s="154"/>
      <c r="AH69" s="154"/>
      <c r="AI69" s="154"/>
      <c r="AJ69" s="154"/>
      <c r="AK69" s="154"/>
      <c r="AL69" s="154"/>
      <c r="AM69" s="154"/>
      <c r="AN69" s="154"/>
    </row>
    <row r="70" spans="1:40" s="154" customFormat="1" ht="27" customHeight="1">
      <c r="B70" s="184">
        <v>62</v>
      </c>
      <c r="C70" s="185" t="s">
        <v>210</v>
      </c>
      <c r="D70" s="166">
        <v>6.2702115104870808</v>
      </c>
      <c r="E70" s="166">
        <v>1.7520998455620962</v>
      </c>
      <c r="F70" s="166">
        <v>0.33167437887715673</v>
      </c>
      <c r="G70" s="150">
        <v>66448.042616000006</v>
      </c>
      <c r="H70" s="150">
        <v>68535.974056999999</v>
      </c>
      <c r="I70" s="166">
        <v>0.18810838403759586</v>
      </c>
      <c r="J70" s="168">
        <v>4.7697654024318636E-2</v>
      </c>
      <c r="K70" s="169">
        <v>8.3644907253543579E-2</v>
      </c>
      <c r="L70" s="173"/>
    </row>
    <row r="71" spans="1:40" s="163" customFormat="1" ht="27" customHeight="1">
      <c r="A71" s="154"/>
      <c r="B71" s="182">
        <v>63</v>
      </c>
      <c r="C71" s="183" t="s">
        <v>234</v>
      </c>
      <c r="D71" s="165">
        <v>5.8053428298135836</v>
      </c>
      <c r="E71" s="165">
        <v>2.253421978881502</v>
      </c>
      <c r="F71" s="165">
        <v>0.87328901055924912</v>
      </c>
      <c r="G71" s="162">
        <v>9137</v>
      </c>
      <c r="H71" s="162">
        <v>9669</v>
      </c>
      <c r="I71" s="165">
        <v>1.1930929821597514E-2</v>
      </c>
      <c r="J71" s="165">
        <v>0.13812677388836328</v>
      </c>
      <c r="K71" s="167">
        <v>6.6292742262467896E-2</v>
      </c>
      <c r="L71" s="173"/>
      <c r="M71" s="154"/>
      <c r="N71" s="154"/>
      <c r="O71" s="154"/>
      <c r="P71" s="154"/>
      <c r="Q71" s="154"/>
      <c r="R71" s="154"/>
      <c r="S71" s="154"/>
      <c r="T71" s="154"/>
      <c r="U71" s="154"/>
      <c r="V71" s="154"/>
      <c r="W71" s="154"/>
      <c r="X71" s="154"/>
      <c r="Y71" s="154"/>
      <c r="Z71" s="154"/>
      <c r="AA71" s="154"/>
      <c r="AB71" s="154"/>
      <c r="AC71" s="154"/>
      <c r="AD71" s="154"/>
      <c r="AE71" s="154"/>
      <c r="AF71" s="154"/>
      <c r="AG71" s="154"/>
      <c r="AH71" s="154"/>
      <c r="AI71" s="154"/>
      <c r="AJ71" s="154"/>
      <c r="AK71" s="154"/>
      <c r="AL71" s="154"/>
      <c r="AM71" s="154"/>
      <c r="AN71" s="154"/>
    </row>
    <row r="72" spans="1:40" s="154" customFormat="1" ht="27" customHeight="1">
      <c r="B72" s="184">
        <v>64</v>
      </c>
      <c r="C72" s="185" t="s">
        <v>136</v>
      </c>
      <c r="D72" s="166">
        <v>5.6418564765192913</v>
      </c>
      <c r="E72" s="166">
        <v>0.54754098360655734</v>
      </c>
      <c r="F72" s="166">
        <v>0.44454379864215932</v>
      </c>
      <c r="G72" s="150">
        <v>35131</v>
      </c>
      <c r="H72" s="150">
        <v>37127</v>
      </c>
      <c r="I72" s="166">
        <v>0.38814474105947855</v>
      </c>
      <c r="J72" s="168">
        <v>1.4588575405535629E-2</v>
      </c>
      <c r="K72" s="169">
        <v>0</v>
      </c>
      <c r="L72" s="173"/>
    </row>
    <row r="73" spans="1:40" s="163" customFormat="1" ht="27" customHeight="1">
      <c r="A73" s="154"/>
      <c r="B73" s="182">
        <v>65</v>
      </c>
      <c r="C73" s="183" t="s">
        <v>214</v>
      </c>
      <c r="D73" s="165">
        <v>5.594779328435723</v>
      </c>
      <c r="E73" s="165">
        <v>2.0748214664889413</v>
      </c>
      <c r="F73" s="165">
        <v>0.29510175815302936</v>
      </c>
      <c r="G73" s="162">
        <v>68368.156761999999</v>
      </c>
      <c r="H73" s="162">
        <v>78915.606694000002</v>
      </c>
      <c r="I73" s="165">
        <v>0.26157494352680261</v>
      </c>
      <c r="J73" s="165">
        <v>0.20545285581850128</v>
      </c>
      <c r="K73" s="167">
        <v>9.9458427928718396E-2</v>
      </c>
      <c r="L73" s="173"/>
      <c r="M73" s="154"/>
      <c r="N73" s="154"/>
      <c r="O73" s="154"/>
      <c r="P73" s="154"/>
      <c r="Q73" s="154"/>
      <c r="R73" s="154"/>
      <c r="S73" s="154"/>
      <c r="T73" s="154"/>
      <c r="U73" s="154"/>
      <c r="V73" s="154"/>
      <c r="W73" s="154"/>
      <c r="X73" s="154"/>
      <c r="Y73" s="154"/>
      <c r="Z73" s="154"/>
      <c r="AA73" s="154"/>
      <c r="AB73" s="154"/>
      <c r="AC73" s="154"/>
      <c r="AD73" s="154"/>
      <c r="AE73" s="154"/>
      <c r="AF73" s="154"/>
      <c r="AG73" s="154"/>
      <c r="AH73" s="154"/>
      <c r="AI73" s="154"/>
      <c r="AJ73" s="154"/>
      <c r="AK73" s="154"/>
      <c r="AL73" s="154"/>
      <c r="AM73" s="154"/>
      <c r="AN73" s="154"/>
    </row>
    <row r="74" spans="1:40" s="154" customFormat="1" ht="27" customHeight="1">
      <c r="B74" s="184">
        <v>66</v>
      </c>
      <c r="C74" s="186" t="s">
        <v>186</v>
      </c>
      <c r="D74" s="166">
        <v>5.3326053692758295</v>
      </c>
      <c r="E74" s="166">
        <v>2.5695024443082537</v>
      </c>
      <c r="F74" s="166">
        <v>0.62969086270541452</v>
      </c>
      <c r="G74" s="150">
        <v>164300</v>
      </c>
      <c r="H74" s="150">
        <v>190755</v>
      </c>
      <c r="I74" s="166">
        <v>0.36707762915356318</v>
      </c>
      <c r="J74" s="166">
        <v>0.32019615159106657</v>
      </c>
      <c r="K74" s="170">
        <v>0.14764138372155003</v>
      </c>
      <c r="L74" s="173"/>
    </row>
    <row r="75" spans="1:40" s="163" customFormat="1" ht="27" customHeight="1">
      <c r="A75" s="154"/>
      <c r="B75" s="182">
        <v>67</v>
      </c>
      <c r="C75" s="183" t="s">
        <v>392</v>
      </c>
      <c r="D75" s="165">
        <v>5.2899491105742218</v>
      </c>
      <c r="E75" s="165">
        <v>0.63265535453421728</v>
      </c>
      <c r="F75" s="165">
        <v>0.81436116417575011</v>
      </c>
      <c r="G75" s="162">
        <v>15221</v>
      </c>
      <c r="H75" s="162">
        <v>14003</v>
      </c>
      <c r="I75" s="165">
        <v>0.32124793428050447</v>
      </c>
      <c r="J75" s="165">
        <v>0</v>
      </c>
      <c r="K75" s="167">
        <v>0.10727852909892113</v>
      </c>
      <c r="L75" s="173"/>
      <c r="M75" s="154"/>
      <c r="N75" s="154"/>
      <c r="O75" s="154"/>
      <c r="P75" s="154"/>
      <c r="Q75" s="154"/>
      <c r="R75" s="154"/>
      <c r="S75" s="154"/>
      <c r="T75" s="154"/>
      <c r="U75" s="154"/>
      <c r="V75" s="154"/>
      <c r="W75" s="154"/>
      <c r="X75" s="154"/>
      <c r="Y75" s="154"/>
      <c r="Z75" s="154"/>
      <c r="AA75" s="154"/>
      <c r="AB75" s="154"/>
      <c r="AC75" s="154"/>
      <c r="AD75" s="154"/>
      <c r="AE75" s="154"/>
      <c r="AF75" s="154"/>
      <c r="AG75" s="154"/>
      <c r="AH75" s="154"/>
      <c r="AI75" s="154"/>
      <c r="AJ75" s="154"/>
      <c r="AK75" s="154"/>
      <c r="AL75" s="154"/>
      <c r="AM75" s="154"/>
      <c r="AN75" s="154"/>
    </row>
    <row r="76" spans="1:40" s="154" customFormat="1" ht="27" customHeight="1">
      <c r="B76" s="184">
        <v>68</v>
      </c>
      <c r="C76" s="186" t="s">
        <v>229</v>
      </c>
      <c r="D76" s="166">
        <v>4.8261529214811203</v>
      </c>
      <c r="E76" s="166">
        <v>2.6375094666233907</v>
      </c>
      <c r="F76" s="166">
        <v>0.63875365141187923</v>
      </c>
      <c r="G76" s="150">
        <v>52575</v>
      </c>
      <c r="H76" s="150">
        <v>57822</v>
      </c>
      <c r="I76" s="166">
        <v>0.13730760717255142</v>
      </c>
      <c r="J76" s="166">
        <v>5.3175175064205604E-2</v>
      </c>
      <c r="K76" s="170">
        <v>8.9056408550893338E-3</v>
      </c>
      <c r="L76" s="173"/>
    </row>
    <row r="77" spans="1:40" s="163" customFormat="1" ht="27" customHeight="1">
      <c r="A77" s="154"/>
      <c r="B77" s="182">
        <v>69</v>
      </c>
      <c r="C77" s="183" t="s">
        <v>160</v>
      </c>
      <c r="D77" s="165">
        <v>4.8161657526211528</v>
      </c>
      <c r="E77" s="165">
        <v>0.12349353281475045</v>
      </c>
      <c r="F77" s="165">
        <v>0.25639823656813349</v>
      </c>
      <c r="G77" s="162">
        <v>33014.881277</v>
      </c>
      <c r="H77" s="162">
        <v>35991.681400000001</v>
      </c>
      <c r="I77" s="165">
        <v>0.59255328186628864</v>
      </c>
      <c r="J77" s="165">
        <v>1.374386591751214E-2</v>
      </c>
      <c r="K77" s="167">
        <v>1.304050044911118E-3</v>
      </c>
      <c r="L77" s="173"/>
      <c r="M77" s="154"/>
      <c r="N77" s="154"/>
      <c r="O77" s="154"/>
      <c r="P77" s="154"/>
      <c r="Q77" s="154"/>
      <c r="R77" s="154"/>
      <c r="S77" s="154"/>
      <c r="T77" s="154"/>
      <c r="U77" s="154"/>
      <c r="V77" s="154"/>
      <c r="W77" s="154"/>
      <c r="X77" s="154"/>
      <c r="Y77" s="154"/>
      <c r="Z77" s="154"/>
      <c r="AA77" s="154"/>
      <c r="AB77" s="154"/>
      <c r="AC77" s="154"/>
      <c r="AD77" s="154"/>
      <c r="AE77" s="154"/>
      <c r="AF77" s="154"/>
      <c r="AG77" s="154"/>
      <c r="AH77" s="154"/>
      <c r="AI77" s="154"/>
      <c r="AJ77" s="154"/>
      <c r="AK77" s="154"/>
      <c r="AL77" s="154"/>
      <c r="AM77" s="154"/>
      <c r="AN77" s="154"/>
    </row>
    <row r="78" spans="1:40" s="154" customFormat="1" ht="27" customHeight="1">
      <c r="B78" s="184">
        <v>70</v>
      </c>
      <c r="C78" s="186" t="s">
        <v>121</v>
      </c>
      <c r="D78" s="166">
        <v>4.6634149112728789</v>
      </c>
      <c r="E78" s="166">
        <v>2.5249584026622297E-2</v>
      </c>
      <c r="F78" s="166">
        <v>8.9267886855241271E-2</v>
      </c>
      <c r="G78" s="150">
        <v>25826</v>
      </c>
      <c r="H78" s="150">
        <v>28168</v>
      </c>
      <c r="I78" s="166">
        <v>0.65875450452561535</v>
      </c>
      <c r="J78" s="166">
        <v>9.3016599885518026E-4</v>
      </c>
      <c r="K78" s="170">
        <v>0</v>
      </c>
      <c r="L78" s="173"/>
    </row>
    <row r="79" spans="1:40" s="163" customFormat="1" ht="27" customHeight="1">
      <c r="A79" s="154"/>
      <c r="B79" s="182">
        <v>71</v>
      </c>
      <c r="C79" s="187" t="s">
        <v>191</v>
      </c>
      <c r="D79" s="165">
        <v>4.5595832554431155</v>
      </c>
      <c r="E79" s="165">
        <v>0.24271695798834714</v>
      </c>
      <c r="F79" s="165">
        <v>1.0027598896044159</v>
      </c>
      <c r="G79" s="162">
        <v>6831</v>
      </c>
      <c r="H79" s="162">
        <v>6311</v>
      </c>
      <c r="I79" s="165">
        <v>0.33582345977893768</v>
      </c>
      <c r="J79" s="171">
        <v>7.2152287381025484E-3</v>
      </c>
      <c r="K79" s="172">
        <v>0</v>
      </c>
      <c r="L79" s="173"/>
      <c r="M79" s="154"/>
      <c r="N79" s="154"/>
      <c r="O79" s="154"/>
      <c r="P79" s="154"/>
      <c r="Q79" s="154"/>
      <c r="R79" s="154"/>
      <c r="S79" s="154"/>
      <c r="T79" s="154"/>
      <c r="U79" s="154"/>
      <c r="V79" s="154"/>
      <c r="W79" s="154"/>
      <c r="X79" s="154"/>
      <c r="Y79" s="154"/>
      <c r="Z79" s="154"/>
      <c r="AA79" s="154"/>
      <c r="AB79" s="154"/>
      <c r="AC79" s="154"/>
      <c r="AD79" s="154"/>
      <c r="AE79" s="154"/>
      <c r="AF79" s="154"/>
      <c r="AG79" s="154"/>
      <c r="AH79" s="154"/>
      <c r="AI79" s="154"/>
      <c r="AJ79" s="154"/>
      <c r="AK79" s="154"/>
      <c r="AL79" s="154"/>
      <c r="AM79" s="154"/>
      <c r="AN79" s="154"/>
    </row>
    <row r="80" spans="1:40" s="154" customFormat="1" ht="27" customHeight="1">
      <c r="B80" s="184">
        <v>72</v>
      </c>
      <c r="C80" s="186" t="s">
        <v>181</v>
      </c>
      <c r="D80" s="166">
        <v>4.5346928251761947</v>
      </c>
      <c r="E80" s="166">
        <v>3.8958496476115899E-2</v>
      </c>
      <c r="F80" s="166">
        <v>0.29444009397024273</v>
      </c>
      <c r="G80" s="150">
        <v>13009</v>
      </c>
      <c r="H80" s="150">
        <v>11888</v>
      </c>
      <c r="I80" s="166">
        <v>0.33786105544894857</v>
      </c>
      <c r="J80" s="166">
        <v>0</v>
      </c>
      <c r="K80" s="170">
        <v>0</v>
      </c>
      <c r="L80" s="173"/>
    </row>
    <row r="81" spans="1:40" s="163" customFormat="1" ht="27" customHeight="1">
      <c r="A81" s="154"/>
      <c r="B81" s="182">
        <v>73</v>
      </c>
      <c r="C81" s="187" t="s">
        <v>217</v>
      </c>
      <c r="D81" s="165">
        <v>4.4199511131315505</v>
      </c>
      <c r="E81" s="165">
        <v>2.6016530913361731</v>
      </c>
      <c r="F81" s="165">
        <v>0.62832536108708026</v>
      </c>
      <c r="G81" s="162">
        <v>111894.65513899999</v>
      </c>
      <c r="H81" s="162">
        <v>107337.58770800001</v>
      </c>
      <c r="I81" s="165">
        <v>0.15881247499343185</v>
      </c>
      <c r="J81" s="171">
        <v>3.1640973473676011E-2</v>
      </c>
      <c r="K81" s="172">
        <v>8.1317610713216193E-2</v>
      </c>
      <c r="L81" s="173"/>
      <c r="M81" s="154"/>
      <c r="N81" s="154"/>
      <c r="O81" s="154"/>
      <c r="P81" s="154"/>
      <c r="Q81" s="154"/>
      <c r="R81" s="154"/>
      <c r="S81" s="154"/>
      <c r="T81" s="154"/>
      <c r="U81" s="154"/>
      <c r="V81" s="154"/>
      <c r="W81" s="154"/>
      <c r="X81" s="154"/>
      <c r="Y81" s="154"/>
      <c r="Z81" s="154"/>
      <c r="AA81" s="154"/>
      <c r="AB81" s="154"/>
      <c r="AC81" s="154"/>
      <c r="AD81" s="154"/>
      <c r="AE81" s="154"/>
      <c r="AF81" s="154"/>
      <c r="AG81" s="154"/>
      <c r="AH81" s="154"/>
      <c r="AI81" s="154"/>
      <c r="AJ81" s="154"/>
      <c r="AK81" s="154"/>
      <c r="AL81" s="154"/>
      <c r="AM81" s="154"/>
      <c r="AN81" s="154"/>
    </row>
    <row r="82" spans="1:40" s="154" customFormat="1" ht="27" customHeight="1">
      <c r="B82" s="184">
        <v>74</v>
      </c>
      <c r="C82" s="185" t="s">
        <v>142</v>
      </c>
      <c r="D82" s="166">
        <v>4.4131282158943623</v>
      </c>
      <c r="E82" s="166">
        <v>0.27130589760207391</v>
      </c>
      <c r="F82" s="166">
        <v>0.18988982501620219</v>
      </c>
      <c r="G82" s="150">
        <v>12927</v>
      </c>
      <c r="H82" s="150">
        <v>15662</v>
      </c>
      <c r="I82" s="166">
        <v>0.36158077273004263</v>
      </c>
      <c r="J82" s="168">
        <v>7.6599634369287017E-2</v>
      </c>
      <c r="K82" s="169">
        <v>0</v>
      </c>
      <c r="L82" s="173"/>
    </row>
    <row r="83" spans="1:40" s="163" customFormat="1" ht="27" customHeight="1">
      <c r="A83" s="154"/>
      <c r="B83" s="182">
        <v>75</v>
      </c>
      <c r="C83" s="187" t="s">
        <v>202</v>
      </c>
      <c r="D83" s="165">
        <v>4.2481067848629319</v>
      </c>
      <c r="E83" s="165">
        <v>7.3003575685339689E-2</v>
      </c>
      <c r="F83" s="165">
        <v>0</v>
      </c>
      <c r="G83" s="162">
        <v>7736</v>
      </c>
      <c r="H83" s="162">
        <v>8253</v>
      </c>
      <c r="I83" s="165">
        <v>0.55145965517652684</v>
      </c>
      <c r="J83" s="171">
        <v>8.5877862595419852E-3</v>
      </c>
      <c r="K83" s="172">
        <v>0</v>
      </c>
      <c r="L83" s="173"/>
      <c r="M83" s="154"/>
      <c r="N83" s="154"/>
      <c r="O83" s="154"/>
      <c r="P83" s="154"/>
      <c r="Q83" s="154"/>
      <c r="R83" s="154"/>
      <c r="S83" s="154"/>
      <c r="T83" s="154"/>
      <c r="U83" s="154"/>
      <c r="V83" s="154"/>
      <c r="W83" s="154"/>
      <c r="X83" s="154"/>
      <c r="Y83" s="154"/>
      <c r="Z83" s="154"/>
      <c r="AA83" s="154"/>
      <c r="AB83" s="154"/>
      <c r="AC83" s="154"/>
      <c r="AD83" s="154"/>
      <c r="AE83" s="154"/>
      <c r="AF83" s="154"/>
      <c r="AG83" s="154"/>
      <c r="AH83" s="154"/>
      <c r="AI83" s="154"/>
      <c r="AJ83" s="154"/>
      <c r="AK83" s="154"/>
      <c r="AL83" s="154"/>
      <c r="AM83" s="154"/>
      <c r="AN83" s="154"/>
    </row>
    <row r="84" spans="1:40" s="154" customFormat="1" ht="27" customHeight="1">
      <c r="B84" s="184">
        <v>76</v>
      </c>
      <c r="C84" s="185" t="s">
        <v>272</v>
      </c>
      <c r="D84" s="166">
        <v>4.2145835705752726</v>
      </c>
      <c r="E84" s="166">
        <v>4.022379113079514E-2</v>
      </c>
      <c r="F84" s="166">
        <v>1.5037981546931449E-2</v>
      </c>
      <c r="G84" s="150">
        <v>11930.210950999999</v>
      </c>
      <c r="H84" s="150">
        <v>12942.304587000001</v>
      </c>
      <c r="I84" s="166">
        <v>0.28271514619294907</v>
      </c>
      <c r="J84" s="168">
        <v>0</v>
      </c>
      <c r="K84" s="169">
        <v>0</v>
      </c>
      <c r="L84" s="173"/>
    </row>
    <row r="85" spans="1:40" s="163" customFormat="1" ht="27" customHeight="1">
      <c r="A85" s="154"/>
      <c r="B85" s="182">
        <v>77</v>
      </c>
      <c r="C85" s="187" t="s">
        <v>109</v>
      </c>
      <c r="D85" s="165">
        <v>4.023368469084672</v>
      </c>
      <c r="E85" s="165">
        <v>0.18913152610441766</v>
      </c>
      <c r="F85" s="165">
        <v>0.24443607764390896</v>
      </c>
      <c r="G85" s="162">
        <v>27407</v>
      </c>
      <c r="H85" s="162">
        <v>33139</v>
      </c>
      <c r="I85" s="165">
        <v>0.32625630447861986</v>
      </c>
      <c r="J85" s="171">
        <v>4.8500475795806861E-3</v>
      </c>
      <c r="K85" s="172">
        <v>0</v>
      </c>
      <c r="L85" s="173"/>
      <c r="M85" s="154"/>
      <c r="N85" s="154"/>
      <c r="O85" s="154"/>
      <c r="P85" s="154"/>
      <c r="Q85" s="154"/>
      <c r="R85" s="154"/>
      <c r="S85" s="154"/>
      <c r="T85" s="154"/>
      <c r="U85" s="154"/>
      <c r="V85" s="154"/>
      <c r="W85" s="154"/>
      <c r="X85" s="154"/>
      <c r="Y85" s="154"/>
      <c r="Z85" s="154"/>
      <c r="AA85" s="154"/>
      <c r="AB85" s="154"/>
      <c r="AC85" s="154"/>
      <c r="AD85" s="154"/>
      <c r="AE85" s="154"/>
      <c r="AF85" s="154"/>
      <c r="AG85" s="154"/>
      <c r="AH85" s="154"/>
      <c r="AI85" s="154"/>
      <c r="AJ85" s="154"/>
      <c r="AK85" s="154"/>
      <c r="AL85" s="154"/>
      <c r="AM85" s="154"/>
      <c r="AN85" s="154"/>
    </row>
    <row r="86" spans="1:40" s="154" customFormat="1" ht="27" customHeight="1">
      <c r="B86" s="184">
        <v>78</v>
      </c>
      <c r="C86" s="185" t="s">
        <v>112</v>
      </c>
      <c r="D86" s="166">
        <v>3.94684798461269</v>
      </c>
      <c r="E86" s="166">
        <v>0.31193742338450764</v>
      </c>
      <c r="F86" s="166">
        <v>8.6031171560329231E-2</v>
      </c>
      <c r="G86" s="150">
        <v>147193</v>
      </c>
      <c r="H86" s="150">
        <v>134433</v>
      </c>
      <c r="I86" s="166">
        <v>0.10569787323022972</v>
      </c>
      <c r="J86" s="168">
        <v>4.0290392291069052E-2</v>
      </c>
      <c r="K86" s="169">
        <v>2.7977943721112657E-2</v>
      </c>
      <c r="L86" s="173"/>
    </row>
    <row r="87" spans="1:40" s="163" customFormat="1" ht="27" customHeight="1">
      <c r="A87" s="154"/>
      <c r="B87" s="182">
        <v>79</v>
      </c>
      <c r="C87" s="183" t="s">
        <v>117</v>
      </c>
      <c r="D87" s="165">
        <v>3.9175812022346368</v>
      </c>
      <c r="E87" s="165">
        <v>0.35540883697308279</v>
      </c>
      <c r="F87" s="165">
        <v>0.24306754697816149</v>
      </c>
      <c r="G87" s="162">
        <v>10444</v>
      </c>
      <c r="H87" s="162">
        <v>9227</v>
      </c>
      <c r="I87" s="165">
        <v>0.47205302066033999</v>
      </c>
      <c r="J87" s="165">
        <v>0</v>
      </c>
      <c r="K87" s="167">
        <v>0</v>
      </c>
      <c r="L87" s="173"/>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c r="AJ87" s="154"/>
      <c r="AK87" s="154"/>
      <c r="AL87" s="154"/>
      <c r="AM87" s="154"/>
      <c r="AN87" s="154"/>
    </row>
    <row r="88" spans="1:40" s="154" customFormat="1" ht="27" customHeight="1">
      <c r="B88" s="184">
        <v>80</v>
      </c>
      <c r="C88" s="185" t="s">
        <v>183</v>
      </c>
      <c r="D88" s="166">
        <v>3.797536503113446</v>
      </c>
      <c r="E88" s="166">
        <v>1.1698774080560421</v>
      </c>
      <c r="F88" s="166">
        <v>1.1393267172601673</v>
      </c>
      <c r="G88" s="150">
        <v>12700</v>
      </c>
      <c r="H88" s="150">
        <v>13493</v>
      </c>
      <c r="I88" s="166">
        <v>0.41046949221275347</v>
      </c>
      <c r="J88" s="168">
        <v>0</v>
      </c>
      <c r="K88" s="169">
        <v>6.244490155744931E-3</v>
      </c>
      <c r="L88" s="173"/>
    </row>
    <row r="89" spans="1:40" s="163" customFormat="1" ht="27" customHeight="1">
      <c r="A89" s="154"/>
      <c r="B89" s="182">
        <v>81</v>
      </c>
      <c r="C89" s="183" t="s">
        <v>205</v>
      </c>
      <c r="D89" s="165">
        <v>3.7128496230027772</v>
      </c>
      <c r="E89" s="165">
        <v>1.0259761476882862E-2</v>
      </c>
      <c r="F89" s="165">
        <v>0.53242934161084787</v>
      </c>
      <c r="G89" s="162">
        <v>35623</v>
      </c>
      <c r="H89" s="162">
        <v>33260</v>
      </c>
      <c r="I89" s="165">
        <v>0.641118215128191</v>
      </c>
      <c r="J89" s="165">
        <v>2.3257101722133008E-3</v>
      </c>
      <c r="K89" s="167">
        <v>0</v>
      </c>
      <c r="L89" s="173"/>
      <c r="M89" s="154"/>
      <c r="N89" s="154"/>
      <c r="O89" s="154"/>
      <c r="P89" s="154"/>
      <c r="Q89" s="154"/>
      <c r="R89" s="154"/>
      <c r="S89" s="154"/>
      <c r="T89" s="154"/>
      <c r="U89" s="154"/>
      <c r="V89" s="154"/>
      <c r="W89" s="154"/>
      <c r="X89" s="154"/>
      <c r="Y89" s="154"/>
      <c r="Z89" s="154"/>
      <c r="AA89" s="154"/>
      <c r="AB89" s="154"/>
      <c r="AC89" s="154"/>
      <c r="AD89" s="154"/>
      <c r="AE89" s="154"/>
      <c r="AF89" s="154"/>
      <c r="AG89" s="154"/>
      <c r="AH89" s="154"/>
      <c r="AI89" s="154"/>
      <c r="AJ89" s="154"/>
      <c r="AK89" s="154"/>
      <c r="AL89" s="154"/>
      <c r="AM89" s="154"/>
      <c r="AN89" s="154"/>
    </row>
    <row r="90" spans="1:40" s="154" customFormat="1" ht="27" customHeight="1">
      <c r="B90" s="184">
        <v>82</v>
      </c>
      <c r="C90" s="186" t="s">
        <v>144</v>
      </c>
      <c r="D90" s="166">
        <v>3.603268219852894</v>
      </c>
      <c r="E90" s="166">
        <v>1.9460287760500679</v>
      </c>
      <c r="F90" s="166">
        <v>0.58671527195302919</v>
      </c>
      <c r="G90" s="150">
        <v>59232</v>
      </c>
      <c r="H90" s="150">
        <v>77551</v>
      </c>
      <c r="I90" s="166">
        <v>0.1971690217163945</v>
      </c>
      <c r="J90" s="166">
        <v>0.54834082861454336</v>
      </c>
      <c r="K90" s="170">
        <v>5.9509046630111605E-2</v>
      </c>
      <c r="L90" s="173"/>
    </row>
    <row r="91" spans="1:40" s="163" customFormat="1" ht="27" customHeight="1">
      <c r="A91" s="154"/>
      <c r="B91" s="182">
        <v>83</v>
      </c>
      <c r="C91" s="183" t="s">
        <v>101</v>
      </c>
      <c r="D91" s="165">
        <v>3.4628995751665177</v>
      </c>
      <c r="E91" s="165">
        <v>0.2199423401928621</v>
      </c>
      <c r="F91" s="165">
        <v>0.14572025052192067</v>
      </c>
      <c r="G91" s="162">
        <v>80025</v>
      </c>
      <c r="H91" s="162">
        <v>78732</v>
      </c>
      <c r="I91" s="165">
        <v>0.20170034318311764</v>
      </c>
      <c r="J91" s="165">
        <v>0</v>
      </c>
      <c r="K91" s="167">
        <v>2.773013150371641E-2</v>
      </c>
      <c r="L91" s="156"/>
      <c r="M91" s="154"/>
      <c r="N91" s="154"/>
      <c r="O91" s="154"/>
      <c r="P91" s="154"/>
      <c r="Q91" s="154"/>
      <c r="R91" s="154"/>
      <c r="S91" s="154"/>
      <c r="T91" s="154"/>
      <c r="U91" s="154"/>
      <c r="V91" s="154"/>
      <c r="W91" s="154"/>
      <c r="X91" s="154"/>
      <c r="Y91" s="154"/>
      <c r="Z91" s="154"/>
      <c r="AA91" s="154"/>
      <c r="AB91" s="154"/>
      <c r="AC91" s="154"/>
      <c r="AD91" s="154"/>
      <c r="AE91" s="154"/>
      <c r="AF91" s="154"/>
      <c r="AG91" s="154"/>
      <c r="AH91" s="154"/>
      <c r="AI91" s="154"/>
      <c r="AJ91" s="154"/>
      <c r="AK91" s="154"/>
      <c r="AL91" s="154"/>
      <c r="AM91" s="154"/>
      <c r="AN91" s="154"/>
    </row>
    <row r="92" spans="1:40" s="154" customFormat="1" ht="27" customHeight="1">
      <c r="B92" s="184">
        <v>84</v>
      </c>
      <c r="C92" s="185" t="s">
        <v>107</v>
      </c>
      <c r="D92" s="166">
        <v>3.1089395132946875</v>
      </c>
      <c r="E92" s="166">
        <v>1.2857663536803374</v>
      </c>
      <c r="F92" s="166">
        <v>0.62495444052970472</v>
      </c>
      <c r="G92" s="150">
        <v>98321</v>
      </c>
      <c r="H92" s="150">
        <v>91393</v>
      </c>
      <c r="I92" s="166">
        <v>0.22883828140467605</v>
      </c>
      <c r="J92" s="168">
        <v>1.3909979250947618E-4</v>
      </c>
      <c r="K92" s="169">
        <v>8.536090600331521E-2</v>
      </c>
      <c r="L92" s="173"/>
    </row>
    <row r="93" spans="1:40" s="163" customFormat="1" ht="27" customHeight="1">
      <c r="A93" s="154"/>
      <c r="B93" s="182">
        <v>85</v>
      </c>
      <c r="C93" s="183" t="s">
        <v>249</v>
      </c>
      <c r="D93" s="165">
        <v>3.0837306643570597</v>
      </c>
      <c r="E93" s="165">
        <v>1.3037883559794834</v>
      </c>
      <c r="F93" s="165">
        <v>7.8376675965085935E-2</v>
      </c>
      <c r="G93" s="162">
        <v>13613</v>
      </c>
      <c r="H93" s="162">
        <v>15989</v>
      </c>
      <c r="I93" s="165">
        <v>0.25084114491692477</v>
      </c>
      <c r="J93" s="165">
        <v>3.8411715009856379E-2</v>
      </c>
      <c r="K93" s="167">
        <v>4.9056603773584909E-2</v>
      </c>
      <c r="L93" s="173"/>
      <c r="M93" s="154"/>
      <c r="N93" s="154"/>
      <c r="O93" s="154"/>
      <c r="P93" s="154"/>
      <c r="Q93" s="154"/>
      <c r="R93" s="154"/>
      <c r="S93" s="154"/>
      <c r="T93" s="154"/>
      <c r="U93" s="154"/>
      <c r="V93" s="154"/>
      <c r="W93" s="154"/>
      <c r="X93" s="154"/>
      <c r="Y93" s="154"/>
      <c r="Z93" s="154"/>
      <c r="AA93" s="154"/>
      <c r="AB93" s="154"/>
      <c r="AC93" s="154"/>
      <c r="AD93" s="154"/>
      <c r="AE93" s="154"/>
      <c r="AF93" s="154"/>
      <c r="AG93" s="154"/>
      <c r="AH93" s="154"/>
      <c r="AI93" s="154"/>
      <c r="AJ93" s="154"/>
      <c r="AK93" s="154"/>
      <c r="AL93" s="154"/>
      <c r="AM93" s="154"/>
      <c r="AN93" s="154"/>
    </row>
    <row r="94" spans="1:40" s="154" customFormat="1" ht="27" customHeight="1">
      <c r="B94" s="184">
        <v>86</v>
      </c>
      <c r="C94" s="186" t="s">
        <v>189</v>
      </c>
      <c r="D94" s="166">
        <v>2.4068724619413477</v>
      </c>
      <c r="E94" s="166">
        <v>2.7891433162599175</v>
      </c>
      <c r="F94" s="166">
        <v>0.89756954906096209</v>
      </c>
      <c r="G94" s="150">
        <v>284800</v>
      </c>
      <c r="H94" s="150">
        <v>270515</v>
      </c>
      <c r="I94" s="166">
        <v>0.14267519622605881</v>
      </c>
      <c r="J94" s="166">
        <v>0.10966880099034483</v>
      </c>
      <c r="K94" s="170">
        <v>0.20053084161826262</v>
      </c>
      <c r="L94" s="173"/>
    </row>
    <row r="95" spans="1:40" s="163" customFormat="1" ht="27" customHeight="1">
      <c r="A95" s="154"/>
      <c r="B95" s="182">
        <v>87</v>
      </c>
      <c r="C95" s="183" t="s">
        <v>251</v>
      </c>
      <c r="D95" s="165">
        <v>2.3145503175801863</v>
      </c>
      <c r="E95" s="165">
        <v>1.2721462044687391</v>
      </c>
      <c r="F95" s="165">
        <v>4.1658695918659769E-2</v>
      </c>
      <c r="G95" s="162">
        <v>10904.313021</v>
      </c>
      <c r="H95" s="162">
        <v>13196.521602999999</v>
      </c>
      <c r="I95" s="165">
        <v>0.33113769550441496</v>
      </c>
      <c r="J95" s="165">
        <v>0.16170909039330042</v>
      </c>
      <c r="K95" s="167">
        <v>1.1811777011384021E-2</v>
      </c>
      <c r="L95" s="173"/>
      <c r="M95" s="154"/>
      <c r="N95" s="154"/>
      <c r="O95" s="154"/>
      <c r="P95" s="154"/>
      <c r="Q95" s="154"/>
      <c r="R95" s="154"/>
      <c r="S95" s="154"/>
      <c r="T95" s="154"/>
      <c r="U95" s="154"/>
      <c r="V95" s="154"/>
      <c r="W95" s="154"/>
      <c r="X95" s="154"/>
      <c r="Y95" s="154"/>
      <c r="Z95" s="154"/>
      <c r="AA95" s="154"/>
      <c r="AB95" s="154"/>
      <c r="AC95" s="154"/>
      <c r="AD95" s="154"/>
      <c r="AE95" s="154"/>
      <c r="AF95" s="154"/>
      <c r="AG95" s="154"/>
      <c r="AH95" s="154"/>
      <c r="AI95" s="154"/>
      <c r="AJ95" s="154"/>
      <c r="AK95" s="154"/>
      <c r="AL95" s="154"/>
      <c r="AM95" s="154"/>
      <c r="AN95" s="154"/>
    </row>
    <row r="96" spans="1:40" s="154" customFormat="1" ht="27" customHeight="1">
      <c r="B96" s="184">
        <v>88</v>
      </c>
      <c r="C96" s="185" t="s">
        <v>119</v>
      </c>
      <c r="D96" s="166">
        <v>2.2399887754480585</v>
      </c>
      <c r="E96" s="166">
        <v>1.4632690472222643</v>
      </c>
      <c r="F96" s="166">
        <v>0.24907964306815944</v>
      </c>
      <c r="G96" s="150">
        <v>130425</v>
      </c>
      <c r="H96" s="150">
        <v>161606</v>
      </c>
      <c r="I96" s="166">
        <v>0.19582774832786717</v>
      </c>
      <c r="J96" s="168">
        <v>0.25081347003073107</v>
      </c>
      <c r="K96" s="169">
        <v>1.9742788523616456E-2</v>
      </c>
      <c r="L96" s="173"/>
    </row>
    <row r="97" spans="1:40" s="163" customFormat="1" ht="27" customHeight="1">
      <c r="A97" s="154"/>
      <c r="B97" s="182">
        <v>89</v>
      </c>
      <c r="C97" s="183" t="s">
        <v>124</v>
      </c>
      <c r="D97" s="165">
        <v>2.1882718595167181</v>
      </c>
      <c r="E97" s="165">
        <v>3.1148713095978348E-2</v>
      </c>
      <c r="F97" s="165">
        <v>6.196142292968046E-2</v>
      </c>
      <c r="G97" s="162">
        <v>36681.264625999996</v>
      </c>
      <c r="H97" s="162">
        <v>39788.335021999999</v>
      </c>
      <c r="I97" s="165">
        <v>0.20023354803267701</v>
      </c>
      <c r="J97" s="165">
        <v>3.622872180763416E-3</v>
      </c>
      <c r="K97" s="167">
        <v>0</v>
      </c>
      <c r="L97" s="173"/>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row>
    <row r="98" spans="1:40" s="154" customFormat="1" ht="27" customHeight="1">
      <c r="B98" s="184">
        <v>90</v>
      </c>
      <c r="C98" s="185" t="s">
        <v>170</v>
      </c>
      <c r="D98" s="166">
        <v>2.1837093432258485</v>
      </c>
      <c r="E98" s="166">
        <v>0</v>
      </c>
      <c r="F98" s="166">
        <v>0.32934598881809907</v>
      </c>
      <c r="G98" s="150">
        <v>11099</v>
      </c>
      <c r="H98" s="150">
        <v>10227</v>
      </c>
      <c r="I98" s="166">
        <v>5.530413769378157E-2</v>
      </c>
      <c r="J98" s="168">
        <v>0</v>
      </c>
      <c r="K98" s="169">
        <v>0</v>
      </c>
      <c r="L98" s="173"/>
    </row>
    <row r="99" spans="1:40" s="163" customFormat="1" ht="27" customHeight="1">
      <c r="A99" s="154"/>
      <c r="B99" s="182">
        <v>91</v>
      </c>
      <c r="C99" s="183" t="s">
        <v>215</v>
      </c>
      <c r="D99" s="165">
        <v>2.1806093859883009</v>
      </c>
      <c r="E99" s="165">
        <v>1.7496269014703538</v>
      </c>
      <c r="F99" s="165">
        <v>0.94332764996039342</v>
      </c>
      <c r="G99" s="162">
        <v>47654.489984</v>
      </c>
      <c r="H99" s="162">
        <v>44098.379279000001</v>
      </c>
      <c r="I99" s="165">
        <v>0.17565760018316715</v>
      </c>
      <c r="J99" s="165">
        <v>3.0688674697102993E-2</v>
      </c>
      <c r="K99" s="167">
        <v>0.18126524813588982</v>
      </c>
      <c r="L99" s="173"/>
      <c r="M99" s="154"/>
      <c r="N99" s="154"/>
      <c r="O99" s="154"/>
      <c r="P99" s="154"/>
      <c r="Q99" s="154"/>
      <c r="R99" s="154"/>
      <c r="S99" s="154"/>
      <c r="T99" s="154"/>
      <c r="U99" s="154"/>
      <c r="V99" s="154"/>
      <c r="W99" s="154"/>
      <c r="X99" s="154"/>
      <c r="Y99" s="154"/>
      <c r="Z99" s="154"/>
      <c r="AA99" s="154"/>
      <c r="AB99" s="154"/>
      <c r="AC99" s="154"/>
      <c r="AD99" s="154"/>
      <c r="AE99" s="154"/>
      <c r="AF99" s="154"/>
      <c r="AG99" s="154"/>
      <c r="AH99" s="154"/>
      <c r="AI99" s="154"/>
      <c r="AJ99" s="154"/>
      <c r="AK99" s="154"/>
      <c r="AL99" s="154"/>
      <c r="AM99" s="154"/>
      <c r="AN99" s="154"/>
    </row>
    <row r="100" spans="1:40" s="154" customFormat="1" ht="27" customHeight="1">
      <c r="B100" s="184">
        <v>92</v>
      </c>
      <c r="C100" s="185" t="s">
        <v>255</v>
      </c>
      <c r="D100" s="166">
        <v>2.1205885925962833</v>
      </c>
      <c r="E100" s="166">
        <v>2.2804358284815099E-2</v>
      </c>
      <c r="F100" s="166">
        <v>6.7356409049789095E-2</v>
      </c>
      <c r="G100" s="150">
        <v>23864.861966</v>
      </c>
      <c r="H100" s="150">
        <v>40529.610235</v>
      </c>
      <c r="I100" s="166">
        <v>0.24814570386385973</v>
      </c>
      <c r="J100" s="168">
        <v>0</v>
      </c>
      <c r="K100" s="169">
        <v>0</v>
      </c>
      <c r="L100" s="173"/>
    </row>
    <row r="101" spans="1:40" s="163" customFormat="1" ht="27" customHeight="1">
      <c r="A101" s="154"/>
      <c r="B101" s="182">
        <v>93</v>
      </c>
      <c r="C101" s="183" t="s">
        <v>285</v>
      </c>
      <c r="D101" s="165">
        <v>1.5957814416961129</v>
      </c>
      <c r="E101" s="165">
        <v>1.0180604632901453</v>
      </c>
      <c r="F101" s="165">
        <v>0</v>
      </c>
      <c r="G101" s="162">
        <v>6699</v>
      </c>
      <c r="H101" s="162">
        <v>6920</v>
      </c>
      <c r="I101" s="165">
        <v>0.52295387928645654</v>
      </c>
      <c r="J101" s="165">
        <v>7.5510910980256321E-2</v>
      </c>
      <c r="K101" s="167">
        <v>0</v>
      </c>
      <c r="L101" s="173"/>
      <c r="M101" s="154"/>
      <c r="N101" s="154"/>
      <c r="O101" s="154"/>
      <c r="P101" s="154"/>
      <c r="Q101" s="154"/>
      <c r="R101" s="154"/>
      <c r="S101" s="154"/>
      <c r="T101" s="154"/>
      <c r="U101" s="154"/>
      <c r="V101" s="154"/>
      <c r="W101" s="154"/>
      <c r="X101" s="154"/>
      <c r="Y101" s="154"/>
      <c r="Z101" s="154"/>
      <c r="AA101" s="154"/>
      <c r="AB101" s="154"/>
      <c r="AC101" s="154"/>
      <c r="AD101" s="154"/>
      <c r="AE101" s="154"/>
      <c r="AF101" s="154"/>
      <c r="AG101" s="154"/>
      <c r="AH101" s="154"/>
      <c r="AI101" s="154"/>
      <c r="AJ101" s="154"/>
      <c r="AK101" s="154"/>
      <c r="AL101" s="154"/>
      <c r="AM101" s="154"/>
      <c r="AN101" s="154"/>
    </row>
    <row r="102" spans="1:40" s="154" customFormat="1" ht="27" customHeight="1">
      <c r="B102" s="184">
        <v>94</v>
      </c>
      <c r="C102" s="185" t="s">
        <v>133</v>
      </c>
      <c r="D102" s="166">
        <v>1.4269376870485244</v>
      </c>
      <c r="E102" s="166">
        <v>1.0106129502730541</v>
      </c>
      <c r="F102" s="166">
        <v>0.31984525500799665</v>
      </c>
      <c r="G102" s="150">
        <v>1169484</v>
      </c>
      <c r="H102" s="150">
        <v>1202400</v>
      </c>
      <c r="I102" s="166">
        <v>9.3609645883263384E-2</v>
      </c>
      <c r="J102" s="168">
        <v>3.8860429681956091E-2</v>
      </c>
      <c r="K102" s="169">
        <v>4.6825139670289749E-2</v>
      </c>
      <c r="L102" s="173"/>
    </row>
    <row r="103" spans="1:40" s="163" customFormat="1" ht="27" customHeight="1">
      <c r="A103" s="154"/>
      <c r="B103" s="182">
        <v>95</v>
      </c>
      <c r="C103" s="183" t="s">
        <v>150</v>
      </c>
      <c r="D103" s="165">
        <v>1.384899640383112</v>
      </c>
      <c r="E103" s="165">
        <v>8.8272087568412816E-2</v>
      </c>
      <c r="F103" s="165">
        <v>0.18928850664581703</v>
      </c>
      <c r="G103" s="162">
        <v>14734</v>
      </c>
      <c r="H103" s="162">
        <v>15503</v>
      </c>
      <c r="I103" s="165">
        <v>0.21232258468244083</v>
      </c>
      <c r="J103" s="165">
        <v>1.9717725197177252E-2</v>
      </c>
      <c r="K103" s="167">
        <v>0</v>
      </c>
      <c r="L103" s="173"/>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row>
    <row r="104" spans="1:40" s="154" customFormat="1" ht="27" customHeight="1">
      <c r="B104" s="184">
        <v>96</v>
      </c>
      <c r="C104" s="186" t="s">
        <v>264</v>
      </c>
      <c r="D104" s="166">
        <v>1.2658325969475339</v>
      </c>
      <c r="E104" s="166">
        <v>0.22474160437752583</v>
      </c>
      <c r="F104" s="166">
        <v>0.16989735703301026</v>
      </c>
      <c r="G104" s="150">
        <v>20158</v>
      </c>
      <c r="H104" s="150">
        <v>16490</v>
      </c>
      <c r="I104" s="166">
        <v>0.19204740931897812</v>
      </c>
      <c r="J104" s="166">
        <v>2.5512807429329525E-3</v>
      </c>
      <c r="K104" s="170">
        <v>1.6328196754770896E-3</v>
      </c>
      <c r="L104" s="173"/>
    </row>
    <row r="105" spans="1:40" s="163" customFormat="1" ht="27" customHeight="1">
      <c r="A105" s="154"/>
      <c r="B105" s="182">
        <v>97</v>
      </c>
      <c r="C105" s="183" t="s">
        <v>358</v>
      </c>
      <c r="D105" s="165">
        <v>1.1804289983173057</v>
      </c>
      <c r="E105" s="165">
        <v>0.99105317313888119</v>
      </c>
      <c r="F105" s="165">
        <v>0</v>
      </c>
      <c r="G105" s="162">
        <v>0</v>
      </c>
      <c r="H105" s="162">
        <v>10241.324291000001</v>
      </c>
      <c r="I105" s="165">
        <v>1.1804289983173057</v>
      </c>
      <c r="J105" s="165">
        <v>0.99105317313888119</v>
      </c>
      <c r="K105" s="167">
        <v>0</v>
      </c>
      <c r="L105" s="173"/>
      <c r="M105" s="154"/>
      <c r="N105" s="154"/>
      <c r="O105" s="154"/>
      <c r="P105" s="154"/>
      <c r="Q105" s="154"/>
      <c r="R105" s="154"/>
      <c r="S105" s="154"/>
      <c r="T105" s="154"/>
      <c r="U105" s="154"/>
      <c r="V105" s="154"/>
      <c r="W105" s="154"/>
      <c r="X105" s="154"/>
      <c r="Y105" s="154"/>
      <c r="Z105" s="154"/>
      <c r="AA105" s="154"/>
      <c r="AB105" s="154"/>
      <c r="AC105" s="154"/>
      <c r="AD105" s="154"/>
      <c r="AE105" s="154"/>
      <c r="AF105" s="154"/>
      <c r="AG105" s="154"/>
      <c r="AH105" s="154"/>
      <c r="AI105" s="154"/>
      <c r="AJ105" s="154"/>
      <c r="AK105" s="154"/>
      <c r="AL105" s="154"/>
      <c r="AM105" s="154"/>
      <c r="AN105" s="154"/>
    </row>
    <row r="106" spans="1:40" s="154" customFormat="1" ht="27" customHeight="1">
      <c r="B106" s="184">
        <v>98</v>
      </c>
      <c r="C106" s="186" t="s">
        <v>115</v>
      </c>
      <c r="D106" s="166">
        <v>1.0939605969193982</v>
      </c>
      <c r="E106" s="166">
        <v>0.30303267767516506</v>
      </c>
      <c r="F106" s="166">
        <v>0.52333139239475435</v>
      </c>
      <c r="G106" s="150">
        <v>76337.252082000006</v>
      </c>
      <c r="H106" s="150">
        <v>69997.454496999999</v>
      </c>
      <c r="I106" s="166">
        <v>6.0386623202895125E-2</v>
      </c>
      <c r="J106" s="166">
        <v>3.9310830517436442E-3</v>
      </c>
      <c r="K106" s="170">
        <v>0.18492251772834181</v>
      </c>
      <c r="L106" s="173"/>
    </row>
    <row r="107" spans="1:40" s="163" customFormat="1" ht="27" customHeight="1">
      <c r="A107" s="154"/>
      <c r="B107" s="182">
        <v>99</v>
      </c>
      <c r="C107" s="183" t="s">
        <v>238</v>
      </c>
      <c r="D107" s="165">
        <v>0.95324171637715327</v>
      </c>
      <c r="E107" s="165">
        <v>1.383459343597172</v>
      </c>
      <c r="F107" s="165">
        <v>0.27683886842149391</v>
      </c>
      <c r="G107" s="162">
        <v>66180.763286999994</v>
      </c>
      <c r="H107" s="162">
        <v>81894.646783999997</v>
      </c>
      <c r="I107" s="165">
        <v>7.782084237111489E-2</v>
      </c>
      <c r="J107" s="165">
        <v>0.16650630659660601</v>
      </c>
      <c r="K107" s="167">
        <v>0.14561347562370916</v>
      </c>
      <c r="L107" s="173"/>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row>
    <row r="108" spans="1:40" s="155" customFormat="1" ht="27" customHeight="1">
      <c r="A108" s="164"/>
      <c r="B108" s="405" t="s">
        <v>274</v>
      </c>
      <c r="C108" s="406"/>
      <c r="D108" s="175">
        <v>3.5895291500006761</v>
      </c>
      <c r="E108" s="175">
        <v>1.3442039355434356</v>
      </c>
      <c r="F108" s="175">
        <v>0.43075865306410061</v>
      </c>
      <c r="G108" s="176">
        <v>3489490.290695</v>
      </c>
      <c r="H108" s="176">
        <f>SUM(H53:H107)</f>
        <v>3665844.7322930009</v>
      </c>
      <c r="I108" s="175">
        <v>0.23391145383961723</v>
      </c>
      <c r="J108" s="175">
        <v>9.4891516344018378E-2</v>
      </c>
      <c r="K108" s="177">
        <v>7.053738611261412E-2</v>
      </c>
      <c r="L108" s="17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c r="AI108" s="164"/>
      <c r="AJ108" s="164"/>
      <c r="AK108" s="164"/>
      <c r="AL108" s="164"/>
      <c r="AM108" s="164"/>
      <c r="AN108" s="164"/>
    </row>
    <row r="109" spans="1:40" s="155" customFormat="1" ht="27" customHeight="1">
      <c r="A109" s="164"/>
      <c r="B109" s="403" t="s">
        <v>275</v>
      </c>
      <c r="C109" s="404"/>
      <c r="D109" s="175">
        <v>0.70331788391963568</v>
      </c>
      <c r="E109" s="175">
        <v>1.2620723636829247</v>
      </c>
      <c r="F109" s="175">
        <v>0.95081251924756116</v>
      </c>
      <c r="G109" s="176">
        <f>G108+G52+G50+G43+G33</f>
        <v>6465346.8970079999</v>
      </c>
      <c r="H109" s="176">
        <f>H108+H52+H50+H43+H33</f>
        <v>6657548.3556560008</v>
      </c>
      <c r="I109" s="175">
        <v>5.4822266025426093E-2</v>
      </c>
      <c r="J109" s="175">
        <v>7.0078146383446588E-2</v>
      </c>
      <c r="K109" s="177">
        <v>6.4677876646595869E-2</v>
      </c>
      <c r="L109" s="17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row>
    <row r="110" spans="1:40" s="155" customFormat="1" ht="27" customHeight="1" thickBot="1">
      <c r="A110" s="164"/>
      <c r="B110" s="407" t="s">
        <v>372</v>
      </c>
      <c r="C110" s="408"/>
      <c r="D110" s="178">
        <v>0.19</v>
      </c>
      <c r="E110" s="178" t="s">
        <v>68</v>
      </c>
      <c r="F110" s="178" t="s">
        <v>68</v>
      </c>
      <c r="G110" s="179"/>
      <c r="H110" s="179"/>
      <c r="I110" s="178">
        <v>0.02</v>
      </c>
      <c r="J110" s="180" t="s">
        <v>68</v>
      </c>
      <c r="K110" s="181" t="s">
        <v>68</v>
      </c>
      <c r="L110" s="17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row>
    <row r="111" spans="1:40" s="159" customFormat="1" ht="6.75" customHeight="1">
      <c r="A111" s="154"/>
      <c r="B111" s="157"/>
      <c r="C111" s="157"/>
      <c r="D111" s="80"/>
      <c r="E111" s="80"/>
      <c r="F111" s="80"/>
      <c r="G111" s="81"/>
      <c r="H111" s="81"/>
      <c r="I111" s="80"/>
      <c r="J111" s="158"/>
      <c r="K111" s="158"/>
      <c r="L111" s="156"/>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c r="AI111" s="154"/>
      <c r="AJ111" s="154"/>
      <c r="AK111" s="154"/>
      <c r="AL111" s="154"/>
      <c r="AM111" s="154"/>
      <c r="AN111" s="154"/>
    </row>
    <row r="112" spans="1:40" ht="30.75" customHeight="1">
      <c r="B112" s="155" t="s">
        <v>373</v>
      </c>
      <c r="C112" s="395" t="s">
        <v>374</v>
      </c>
      <c r="D112" s="395"/>
      <c r="E112" s="395"/>
      <c r="F112" s="395"/>
      <c r="G112" s="395"/>
      <c r="H112" s="395"/>
      <c r="I112" s="395"/>
      <c r="J112" s="395"/>
      <c r="K112" s="395"/>
    </row>
    <row r="113" spans="2:11" ht="14.25" customHeight="1">
      <c r="B113" s="396" t="s">
        <v>375</v>
      </c>
      <c r="C113" s="397" t="s">
        <v>376</v>
      </c>
      <c r="D113" s="397"/>
      <c r="E113" s="397"/>
      <c r="F113" s="397"/>
      <c r="G113" s="397"/>
      <c r="H113" s="397"/>
      <c r="I113" s="397"/>
      <c r="J113" s="397"/>
      <c r="K113" s="397"/>
    </row>
    <row r="114" spans="2:11" ht="16.5" customHeight="1">
      <c r="B114" s="396"/>
      <c r="C114" s="397"/>
      <c r="D114" s="397"/>
      <c r="E114" s="397"/>
      <c r="F114" s="397"/>
      <c r="G114" s="397"/>
      <c r="H114" s="397"/>
      <c r="I114" s="397"/>
      <c r="J114" s="397"/>
      <c r="K114" s="397"/>
    </row>
    <row r="115" spans="2:11" ht="19.5" customHeight="1">
      <c r="B115" s="409" t="s">
        <v>403</v>
      </c>
      <c r="C115" s="409"/>
      <c r="D115" s="409"/>
      <c r="E115" s="409"/>
      <c r="F115" s="160"/>
      <c r="G115" s="161"/>
      <c r="H115" s="161"/>
    </row>
    <row r="116" spans="2:11" ht="19.5" customHeight="1">
      <c r="B116" s="409" t="s">
        <v>399</v>
      </c>
      <c r="C116" s="409"/>
      <c r="D116" s="409"/>
      <c r="E116" s="409"/>
      <c r="F116" s="160"/>
      <c r="G116" s="161"/>
      <c r="H116" s="161"/>
    </row>
    <row r="117" spans="2:11" ht="14.25" customHeight="1">
      <c r="B117" s="151" t="s">
        <v>404</v>
      </c>
    </row>
    <row r="118" spans="2:11" ht="14.25" customHeight="1"/>
    <row r="119" spans="2:11" ht="14.25" customHeight="1">
      <c r="C119" s="410"/>
      <c r="D119" s="410"/>
    </row>
    <row r="120" spans="2:11" ht="14.25" customHeight="1">
      <c r="C120" s="410"/>
      <c r="D120" s="410"/>
    </row>
    <row r="121" spans="2:11" ht="14.25" customHeight="1">
      <c r="C121" s="410"/>
      <c r="D121" s="410"/>
    </row>
    <row r="122" spans="2:11" ht="14.25" customHeight="1">
      <c r="C122" s="410"/>
      <c r="D122" s="410"/>
    </row>
  </sheetData>
  <sortState ref="B53:O107">
    <sortCondition descending="1" ref="D53:D107"/>
  </sortState>
  <mergeCells count="18">
    <mergeCell ref="B116:E116"/>
    <mergeCell ref="C119:D122"/>
    <mergeCell ref="B115:E115"/>
    <mergeCell ref="B2:K2"/>
    <mergeCell ref="B33:C33"/>
    <mergeCell ref="B43:C43"/>
    <mergeCell ref="C112:K112"/>
    <mergeCell ref="B113:B114"/>
    <mergeCell ref="C113:K114"/>
    <mergeCell ref="B3:B4"/>
    <mergeCell ref="C3:C4"/>
    <mergeCell ref="D3:F3"/>
    <mergeCell ref="G3:K3"/>
    <mergeCell ref="B109:C109"/>
    <mergeCell ref="B108:C108"/>
    <mergeCell ref="B110:C110"/>
    <mergeCell ref="B50:C50"/>
    <mergeCell ref="B52:C52"/>
  </mergeCells>
  <printOptions horizontalCentered="1"/>
  <pageMargins left="0" right="0" top="0" bottom="0" header="0" footer="0"/>
  <pageSetup paperSize="9" scale="50"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پیوست1</vt:lpstr>
      <vt:lpstr>پیوست2</vt:lpstr>
      <vt:lpstr>پیوست3</vt:lpstr>
      <vt:lpstr>پیوست4</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2013-11-04T06:26:06Z</dcterms:modified>
</cp:coreProperties>
</file>