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3900" windowHeight="2790" activeTab="1"/>
  </bookViews>
  <sheets>
    <sheet name="پیوست1" sheetId="8" r:id="rId1"/>
    <sheet name="پیوست2" sheetId="4" r:id="rId2"/>
    <sheet name="پیوست3" sheetId="9" r:id="rId3"/>
    <sheet name="پیوست4" sheetId="10" r:id="rId4"/>
  </sheets>
  <definedNames>
    <definedName name="_xlnm._FilterDatabase" localSheetId="0" hidden="1">پیوست1!$F$1:$F$119</definedName>
    <definedName name="_xlnm._FilterDatabase" localSheetId="1" hidden="1">پیوست2!#REF!</definedName>
    <definedName name="_xlnm.Print_Area" localSheetId="0">پیوست1!$D$2:$Y$116</definedName>
    <definedName name="_xlnm.Print_Area" localSheetId="1">پیوست2!$B$2:$J$120</definedName>
    <definedName name="_xlnm.Print_Area" localSheetId="2">پیوست3!$A$2:$P$118</definedName>
    <definedName name="_xlnm.Print_Area" localSheetId="3">پیوست4!$A$2:$L$123</definedName>
    <definedName name="_xlnm.Print_Titles" localSheetId="0">پیوست1!$2:$3</definedName>
    <definedName name="_xlnm.Print_Titles" localSheetId="1">پیوست2!$2:$6</definedName>
    <definedName name="_xlnm.Print_Titles" localSheetId="2">پیوست3!$2:$5</definedName>
    <definedName name="_xlnm.Print_Titles" localSheetId="3">پیوست4!$2:$4</definedName>
  </definedNames>
  <calcPr calcId="125725"/>
</workbook>
</file>

<file path=xl/calcChain.xml><?xml version="1.0" encoding="utf-8"?>
<calcChain xmlns="http://schemas.openxmlformats.org/spreadsheetml/2006/main">
  <c r="I116" i="10"/>
  <c r="H116"/>
  <c r="I115"/>
  <c r="H115"/>
  <c r="I112"/>
  <c r="H112"/>
  <c r="I52"/>
  <c r="H52"/>
  <c r="I44"/>
  <c r="H44"/>
  <c r="I32"/>
  <c r="H32"/>
  <c r="D117" i="9"/>
  <c r="E117"/>
  <c r="F117"/>
  <c r="G117"/>
  <c r="H117"/>
  <c r="I117"/>
  <c r="J117"/>
  <c r="K117"/>
  <c r="L117"/>
  <c r="M117"/>
  <c r="N117"/>
  <c r="O117"/>
  <c r="P117"/>
  <c r="C117"/>
  <c r="D116"/>
  <c r="E116"/>
  <c r="F116"/>
  <c r="G116"/>
  <c r="H116"/>
  <c r="I116"/>
  <c r="J116"/>
  <c r="K116"/>
  <c r="L116"/>
  <c r="M116"/>
  <c r="N116"/>
  <c r="O116"/>
  <c r="P116"/>
  <c r="C116"/>
  <c r="D113"/>
  <c r="E113"/>
  <c r="F113"/>
  <c r="G113"/>
  <c r="H113"/>
  <c r="I113"/>
  <c r="J113"/>
  <c r="K113"/>
  <c r="L113"/>
  <c r="M113"/>
  <c r="N113"/>
  <c r="O113"/>
  <c r="P113"/>
  <c r="C113"/>
  <c r="D53"/>
  <c r="E53"/>
  <c r="F53"/>
  <c r="G53"/>
  <c r="H53"/>
  <c r="I53"/>
  <c r="J53"/>
  <c r="K53"/>
  <c r="L53"/>
  <c r="M53"/>
  <c r="N53"/>
  <c r="O53"/>
  <c r="P53"/>
  <c r="C53"/>
  <c r="D45"/>
  <c r="E45"/>
  <c r="F45"/>
  <c r="G45"/>
  <c r="H45"/>
  <c r="I45"/>
  <c r="J45"/>
  <c r="K45"/>
  <c r="L45"/>
  <c r="M45"/>
  <c r="N45"/>
  <c r="O45"/>
  <c r="P45"/>
  <c r="C45"/>
  <c r="D33"/>
  <c r="E33"/>
  <c r="F33"/>
  <c r="G33"/>
  <c r="H33"/>
  <c r="I33"/>
  <c r="J33"/>
  <c r="K33"/>
  <c r="L33"/>
  <c r="M33"/>
  <c r="N33"/>
  <c r="O33"/>
  <c r="P33"/>
  <c r="C33"/>
  <c r="I93" i="4"/>
  <c r="G106"/>
  <c r="J113" i="8"/>
  <c r="I102" i="4"/>
  <c r="I81"/>
  <c r="I108"/>
  <c r="I105"/>
  <c r="I97"/>
  <c r="I69"/>
  <c r="I49"/>
  <c r="I35"/>
  <c r="I42" l="1"/>
  <c r="I32"/>
  <c r="I18"/>
  <c r="I109"/>
  <c r="I111"/>
  <c r="I116"/>
  <c r="I16"/>
  <c r="I33"/>
  <c r="I31"/>
  <c r="G39"/>
  <c r="G40"/>
  <c r="G43"/>
  <c r="G51"/>
  <c r="I30"/>
  <c r="D117"/>
  <c r="D118" s="1"/>
  <c r="D114"/>
  <c r="D54"/>
  <c r="D46"/>
  <c r="D34"/>
  <c r="I29"/>
  <c r="I28"/>
  <c r="I25"/>
  <c r="G107"/>
  <c r="I23"/>
  <c r="I21"/>
  <c r="I14"/>
  <c r="G12"/>
  <c r="G9"/>
  <c r="G8"/>
  <c r="G7"/>
  <c r="X115" i="8" l="1"/>
  <c r="X114"/>
  <c r="X111"/>
  <c r="X51"/>
  <c r="X43"/>
  <c r="X31"/>
  <c r="X54"/>
  <c r="AC31"/>
  <c r="AC43"/>
  <c r="AC51"/>
  <c r="AC53"/>
  <c r="AC111"/>
  <c r="AA52"/>
  <c r="Y114"/>
  <c r="W114"/>
  <c r="U114"/>
  <c r="Y111"/>
  <c r="W111"/>
  <c r="U111"/>
  <c r="Y51"/>
  <c r="W51"/>
  <c r="U51"/>
  <c r="Y43"/>
  <c r="W43"/>
  <c r="U43"/>
  <c r="Y31"/>
  <c r="W31"/>
  <c r="U31"/>
  <c r="W115" l="1"/>
  <c r="U115"/>
  <c r="Y115"/>
  <c r="J35" l="1"/>
  <c r="M114" l="1"/>
  <c r="J114"/>
  <c r="M111"/>
  <c r="J111"/>
  <c r="M51"/>
  <c r="J51"/>
  <c r="M43"/>
  <c r="J43"/>
  <c r="M31"/>
  <c r="J31"/>
  <c r="I111"/>
  <c r="I51"/>
  <c r="I43"/>
  <c r="I31"/>
  <c r="Z7" l="1"/>
  <c r="AA7" s="1"/>
  <c r="Z15"/>
  <c r="AA15" s="1"/>
  <c r="Z23"/>
  <c r="AA23" s="1"/>
  <c r="Z4"/>
  <c r="Z6"/>
  <c r="AA6" s="1"/>
  <c r="Z10"/>
  <c r="AA10" s="1"/>
  <c r="Z14"/>
  <c r="AA14" s="1"/>
  <c r="Z18"/>
  <c r="AA18" s="1"/>
  <c r="Z22"/>
  <c r="AA22" s="1"/>
  <c r="Z26"/>
  <c r="AA26" s="1"/>
  <c r="Z30"/>
  <c r="AA30" s="1"/>
  <c r="Z9"/>
  <c r="AA9" s="1"/>
  <c r="Z17"/>
  <c r="AA17" s="1"/>
  <c r="Z21"/>
  <c r="AA21" s="1"/>
  <c r="Z29"/>
  <c r="AA29" s="1"/>
  <c r="Z5"/>
  <c r="AA5" s="1"/>
  <c r="Z13"/>
  <c r="AA13" s="1"/>
  <c r="Z25"/>
  <c r="AA25" s="1"/>
  <c r="Z8"/>
  <c r="AA8" s="1"/>
  <c r="Z12"/>
  <c r="AA12" s="1"/>
  <c r="Z16"/>
  <c r="AA16" s="1"/>
  <c r="Z20"/>
  <c r="AA20" s="1"/>
  <c r="Z24"/>
  <c r="AA24" s="1"/>
  <c r="Z28"/>
  <c r="AA28" s="1"/>
  <c r="Z11"/>
  <c r="AA11" s="1"/>
  <c r="Z19"/>
  <c r="AA19" s="1"/>
  <c r="Z27"/>
  <c r="AA27" s="1"/>
  <c r="Z34"/>
  <c r="AA34" s="1"/>
  <c r="Z38"/>
  <c r="AA38" s="1"/>
  <c r="Z42"/>
  <c r="AA42" s="1"/>
  <c r="Z37"/>
  <c r="AA37" s="1"/>
  <c r="Z33"/>
  <c r="AA33" s="1"/>
  <c r="Z41"/>
  <c r="AA41" s="1"/>
  <c r="Z36"/>
  <c r="AA36" s="1"/>
  <c r="Z40"/>
  <c r="AA40" s="1"/>
  <c r="Z39"/>
  <c r="AA39" s="1"/>
  <c r="Z32"/>
  <c r="Z71"/>
  <c r="AA71" s="1"/>
  <c r="Z83"/>
  <c r="AA83" s="1"/>
  <c r="Z91"/>
  <c r="AA91" s="1"/>
  <c r="Z99"/>
  <c r="AA99" s="1"/>
  <c r="Z107"/>
  <c r="AA107" s="1"/>
  <c r="Z59"/>
  <c r="AA59" s="1"/>
  <c r="Z67"/>
  <c r="AA67" s="1"/>
  <c r="Z74"/>
  <c r="AA74" s="1"/>
  <c r="Z78"/>
  <c r="AA78" s="1"/>
  <c r="Z82"/>
  <c r="AA82" s="1"/>
  <c r="Z86"/>
  <c r="AA86" s="1"/>
  <c r="Z90"/>
  <c r="AA90" s="1"/>
  <c r="Z94"/>
  <c r="AA94" s="1"/>
  <c r="Z98"/>
  <c r="AA98" s="1"/>
  <c r="Z102"/>
  <c r="AA102" s="1"/>
  <c r="Z106"/>
  <c r="AA106" s="1"/>
  <c r="Z110"/>
  <c r="AA110" s="1"/>
  <c r="Z58"/>
  <c r="AA58" s="1"/>
  <c r="Z62"/>
  <c r="AA62" s="1"/>
  <c r="Z66"/>
  <c r="AA66" s="1"/>
  <c r="Z70"/>
  <c r="AA70" s="1"/>
  <c r="Z73"/>
  <c r="AA73" s="1"/>
  <c r="Z81"/>
  <c r="AA81" s="1"/>
  <c r="Z89"/>
  <c r="AA89" s="1"/>
  <c r="Z97"/>
  <c r="AA97" s="1"/>
  <c r="Z101"/>
  <c r="AA101" s="1"/>
  <c r="Z109"/>
  <c r="AA109" s="1"/>
  <c r="Z61"/>
  <c r="AA61" s="1"/>
  <c r="Z69"/>
  <c r="AA69" s="1"/>
  <c r="Z77"/>
  <c r="AA77" s="1"/>
  <c r="Z85"/>
  <c r="AA85" s="1"/>
  <c r="Z93"/>
  <c r="AA93" s="1"/>
  <c r="Z105"/>
  <c r="AA105" s="1"/>
  <c r="Z57"/>
  <c r="AA57" s="1"/>
  <c r="Z65"/>
  <c r="AA65" s="1"/>
  <c r="Z72"/>
  <c r="AA72" s="1"/>
  <c r="Z76"/>
  <c r="AA76" s="1"/>
  <c r="Z80"/>
  <c r="AA80" s="1"/>
  <c r="Z84"/>
  <c r="AA84" s="1"/>
  <c r="Z88"/>
  <c r="AA88" s="1"/>
  <c r="Z92"/>
  <c r="AA92" s="1"/>
  <c r="Z96"/>
  <c r="AA96" s="1"/>
  <c r="Z100"/>
  <c r="AA100" s="1"/>
  <c r="Z104"/>
  <c r="AA104" s="1"/>
  <c r="Z108"/>
  <c r="AA108" s="1"/>
  <c r="Z56"/>
  <c r="AA56" s="1"/>
  <c r="Z60"/>
  <c r="AA60" s="1"/>
  <c r="Z64"/>
  <c r="AA64" s="1"/>
  <c r="Z68"/>
  <c r="AA68" s="1"/>
  <c r="Z75"/>
  <c r="AA75" s="1"/>
  <c r="Z79"/>
  <c r="AA79" s="1"/>
  <c r="Z87"/>
  <c r="AA87" s="1"/>
  <c r="Z95"/>
  <c r="AA95" s="1"/>
  <c r="Z103"/>
  <c r="AA103" s="1"/>
  <c r="Z55"/>
  <c r="AA55" s="1"/>
  <c r="Z63"/>
  <c r="AA63" s="1"/>
  <c r="Z54"/>
  <c r="Z35"/>
  <c r="AA35" s="1"/>
  <c r="Z47"/>
  <c r="AA47" s="1"/>
  <c r="Z46"/>
  <c r="AA46" s="1"/>
  <c r="Z50"/>
  <c r="AA50" s="1"/>
  <c r="Z49"/>
  <c r="AA49" s="1"/>
  <c r="Z45"/>
  <c r="AA45" s="1"/>
  <c r="Z48"/>
  <c r="AA48" s="1"/>
  <c r="Z44"/>
  <c r="J115"/>
  <c r="Z113"/>
  <c r="AA113" s="1"/>
  <c r="Z112"/>
  <c r="I115"/>
  <c r="M115"/>
  <c r="Z111" l="1"/>
  <c r="AA54"/>
  <c r="AA111" s="1"/>
  <c r="AA32"/>
  <c r="AA43" s="1"/>
  <c r="Z43"/>
  <c r="AA44"/>
  <c r="AA51" s="1"/>
  <c r="Z51"/>
  <c r="AA4"/>
  <c r="AA31" s="1"/>
  <c r="Z31"/>
  <c r="AA112"/>
  <c r="AA114" s="1"/>
  <c r="Z114"/>
  <c r="AB5"/>
  <c r="AC5" s="1"/>
  <c r="AB7"/>
  <c r="AC7" s="1"/>
  <c r="AB9"/>
  <c r="AC9" s="1"/>
  <c r="AB11"/>
  <c r="AC11" s="1"/>
  <c r="AB13"/>
  <c r="AC13" s="1"/>
  <c r="AB15"/>
  <c r="AC15" s="1"/>
  <c r="AB17"/>
  <c r="AC17" s="1"/>
  <c r="AB19"/>
  <c r="AC19" s="1"/>
  <c r="AB21"/>
  <c r="AC21" s="1"/>
  <c r="AB23"/>
  <c r="AC23" s="1"/>
  <c r="AB25"/>
  <c r="AC25" s="1"/>
  <c r="AB27"/>
  <c r="AC27" s="1"/>
  <c r="AB29"/>
  <c r="AC29" s="1"/>
  <c r="AB32"/>
  <c r="AC32" s="1"/>
  <c r="AB34"/>
  <c r="AC34" s="1"/>
  <c r="AB36"/>
  <c r="AC36" s="1"/>
  <c r="AB38"/>
  <c r="AC38" s="1"/>
  <c r="AB40"/>
  <c r="AC40" s="1"/>
  <c r="AB42"/>
  <c r="AC42" s="1"/>
  <c r="AB45"/>
  <c r="AC45" s="1"/>
  <c r="AB47"/>
  <c r="AC47" s="1"/>
  <c r="AB49"/>
  <c r="AC49" s="1"/>
  <c r="AB52"/>
  <c r="AC52" s="1"/>
  <c r="AB55"/>
  <c r="AC55" s="1"/>
  <c r="AB57"/>
  <c r="AC57" s="1"/>
  <c r="AB59"/>
  <c r="AC59" s="1"/>
  <c r="AB61"/>
  <c r="AC61" s="1"/>
  <c r="AB63"/>
  <c r="AC63" s="1"/>
  <c r="AB65"/>
  <c r="AC65" s="1"/>
  <c r="AB67"/>
  <c r="AC67" s="1"/>
  <c r="AB69"/>
  <c r="AC69" s="1"/>
  <c r="AB71"/>
  <c r="AC71" s="1"/>
  <c r="AB73"/>
  <c r="AC73" s="1"/>
  <c r="AB75"/>
  <c r="AC75" s="1"/>
  <c r="AB77"/>
  <c r="AC77" s="1"/>
  <c r="AB79"/>
  <c r="AC79" s="1"/>
  <c r="AB81"/>
  <c r="AC81" s="1"/>
  <c r="AB83"/>
  <c r="AC83" s="1"/>
  <c r="AB85"/>
  <c r="AC85" s="1"/>
  <c r="AB87"/>
  <c r="AC87" s="1"/>
  <c r="AB89"/>
  <c r="AC89" s="1"/>
  <c r="AB91"/>
  <c r="AC91" s="1"/>
  <c r="AB93"/>
  <c r="AC93" s="1"/>
  <c r="AB95"/>
  <c r="AC95" s="1"/>
  <c r="AB97"/>
  <c r="AC97" s="1"/>
  <c r="AB99"/>
  <c r="AC99" s="1"/>
  <c r="AB101"/>
  <c r="AC101" s="1"/>
  <c r="AB103"/>
  <c r="AC103" s="1"/>
  <c r="AB105"/>
  <c r="AC105" s="1"/>
  <c r="AB107"/>
  <c r="AC107" s="1"/>
  <c r="AB109"/>
  <c r="AC109" s="1"/>
  <c r="AB112"/>
  <c r="AC112" s="1"/>
  <c r="AB4"/>
  <c r="AB6"/>
  <c r="AC6" s="1"/>
  <c r="AB8"/>
  <c r="AC8" s="1"/>
  <c r="AB10"/>
  <c r="AC10" s="1"/>
  <c r="AB12"/>
  <c r="AC12" s="1"/>
  <c r="AB14"/>
  <c r="AC14" s="1"/>
  <c r="AB16"/>
  <c r="AC16" s="1"/>
  <c r="AB18"/>
  <c r="AC18" s="1"/>
  <c r="AB20"/>
  <c r="AC20" s="1"/>
  <c r="AB22"/>
  <c r="AC22" s="1"/>
  <c r="AB24"/>
  <c r="AC24" s="1"/>
  <c r="AB26"/>
  <c r="AC26" s="1"/>
  <c r="AB28"/>
  <c r="AC28" s="1"/>
  <c r="AB30"/>
  <c r="AC30" s="1"/>
  <c r="AB33"/>
  <c r="AC33" s="1"/>
  <c r="AB35"/>
  <c r="AC35" s="1"/>
  <c r="AB37"/>
  <c r="AC37" s="1"/>
  <c r="AB39"/>
  <c r="AC39" s="1"/>
  <c r="AB41"/>
  <c r="AC41" s="1"/>
  <c r="AB44"/>
  <c r="AC44" s="1"/>
  <c r="AB46"/>
  <c r="AC46" s="1"/>
  <c r="AB48"/>
  <c r="AC48" s="1"/>
  <c r="AB50"/>
  <c r="AC50" s="1"/>
  <c r="AB54"/>
  <c r="AC54" s="1"/>
  <c r="AB56"/>
  <c r="AC56" s="1"/>
  <c r="AB58"/>
  <c r="AC58" s="1"/>
  <c r="AB60"/>
  <c r="AC60" s="1"/>
  <c r="AB62"/>
  <c r="AC62" s="1"/>
  <c r="AB64"/>
  <c r="AC64" s="1"/>
  <c r="AB66"/>
  <c r="AC66" s="1"/>
  <c r="AB68"/>
  <c r="AC68" s="1"/>
  <c r="AB70"/>
  <c r="AC70" s="1"/>
  <c r="AB72"/>
  <c r="AC72" s="1"/>
  <c r="AB74"/>
  <c r="AC74" s="1"/>
  <c r="AB76"/>
  <c r="AC76" s="1"/>
  <c r="AB78"/>
  <c r="AC78" s="1"/>
  <c r="AB80"/>
  <c r="AC80" s="1"/>
  <c r="AB82"/>
  <c r="AC82" s="1"/>
  <c r="AB84"/>
  <c r="AC84" s="1"/>
  <c r="AB86"/>
  <c r="AC86" s="1"/>
  <c r="AB88"/>
  <c r="AC88" s="1"/>
  <c r="AB90"/>
  <c r="AC90" s="1"/>
  <c r="AB92"/>
  <c r="AC92" s="1"/>
  <c r="AB94"/>
  <c r="AC94" s="1"/>
  <c r="AB96"/>
  <c r="AC96" s="1"/>
  <c r="AB98"/>
  <c r="AC98" s="1"/>
  <c r="AB100"/>
  <c r="AC100" s="1"/>
  <c r="AB102"/>
  <c r="AC102" s="1"/>
  <c r="AB104"/>
  <c r="AC104" s="1"/>
  <c r="AB106"/>
  <c r="AC106" s="1"/>
  <c r="AB108"/>
  <c r="AC108" s="1"/>
  <c r="AB110"/>
  <c r="AC110" s="1"/>
  <c r="AB113"/>
  <c r="AC113" s="1"/>
  <c r="AC4" l="1"/>
  <c r="AC114" s="1"/>
  <c r="AB114"/>
</calcChain>
</file>

<file path=xl/sharedStrings.xml><?xml version="1.0" encoding="utf-8"?>
<sst xmlns="http://schemas.openxmlformats.org/spreadsheetml/2006/main" count="919" uniqueCount="422">
  <si>
    <t>رديف</t>
  </si>
  <si>
    <t>نام صندوق سرمایه گذاری</t>
  </si>
  <si>
    <t>نام مدیر</t>
  </si>
  <si>
    <t>نوع صندوق</t>
  </si>
  <si>
    <t>نرخ سود - تضمین شده یا پیش بینی شده</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</si>
  <si>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</si>
  <si>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</si>
  <si>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</si>
  <si>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</si>
  <si>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</si>
  <si>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</si>
  <si>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در سال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</si>
  <si>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</si>
  <si>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</si>
  <si>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</si>
  <si>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</si>
  <si>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</si>
  <si>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</si>
  <si>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کارآفرین</t>
  </si>
  <si>
    <t>کارگزاری بانک کارآفرین</t>
  </si>
  <si>
    <t>در اوراق بهادار با درآمد ثابت و با تضمین سود</t>
  </si>
  <si>
    <t>1386/04/23</t>
  </si>
  <si>
    <t>امين صبار (امین گلوبال)</t>
  </si>
  <si>
    <t>تأمین سرمایه امین</t>
  </si>
  <si>
    <t>در اوراق بهادار با درآمد ثابت و با پیش بینی سود</t>
  </si>
  <si>
    <t>1388/04/02</t>
  </si>
  <si>
    <t>نوين سامان</t>
  </si>
  <si>
    <t>تأمین سرمایه نوین</t>
  </si>
  <si>
    <t>1388/10/21</t>
  </si>
  <si>
    <t>آتيه نوين</t>
  </si>
  <si>
    <t>1388/12/26</t>
  </si>
  <si>
    <t>امین ملت</t>
  </si>
  <si>
    <t>1389/02/19</t>
  </si>
  <si>
    <t xml:space="preserve">یکم کارگزاری بانک کشاورزي </t>
  </si>
  <si>
    <t>کارگزاری بانک کشاورزی</t>
  </si>
  <si>
    <t>1389/12/25</t>
  </si>
  <si>
    <t>آرمان کارآفرین</t>
  </si>
  <si>
    <t>1390/01/14</t>
  </si>
  <si>
    <t>يكم ايرانيان</t>
  </si>
  <si>
    <t>1387/11/14</t>
  </si>
  <si>
    <t>پارسیان</t>
  </si>
  <si>
    <t>کارگزاری بانک پارسیان</t>
  </si>
  <si>
    <t>1390/01/28</t>
  </si>
  <si>
    <t>توس ایرانیان</t>
  </si>
  <si>
    <t>1390/05/16</t>
  </si>
  <si>
    <t xml:space="preserve">امین شهر </t>
  </si>
  <si>
    <t>1390/07/17</t>
  </si>
  <si>
    <t xml:space="preserve">گسترش فردای ایرانیان </t>
  </si>
  <si>
    <t>1390/07/23</t>
  </si>
  <si>
    <t>ارمغان ایرانیان</t>
  </si>
  <si>
    <t>1390/07/20</t>
  </si>
  <si>
    <t>ارزش آفرینان دی</t>
  </si>
  <si>
    <t>1390/07/12</t>
  </si>
  <si>
    <t>نهال سرمایه ایرانیان</t>
  </si>
  <si>
    <t>1390/07/19</t>
  </si>
  <si>
    <t>امین سامان</t>
  </si>
  <si>
    <t>1390/08/04</t>
  </si>
  <si>
    <t>بانک ایران زمین</t>
  </si>
  <si>
    <t>کارگزاری آگاه</t>
  </si>
  <si>
    <t>1390/11/29</t>
  </si>
  <si>
    <t>اندوخته ملت</t>
  </si>
  <si>
    <t>تامین سرمایه بانک ملت</t>
  </si>
  <si>
    <t>1390/12/09</t>
  </si>
  <si>
    <t>امین آشنا ایرانیان</t>
  </si>
  <si>
    <t>کارگزاری سهم آشنا</t>
  </si>
  <si>
    <t>_</t>
  </si>
  <si>
    <t>1391/02/16</t>
  </si>
  <si>
    <t>کل ص س در اوراق بهادار با درآمد ثابت(جمع/ میانگین ساده)</t>
  </si>
  <si>
    <t>-</t>
  </si>
  <si>
    <t>بانک گردشگری</t>
  </si>
  <si>
    <t>مختلط</t>
  </si>
  <si>
    <t>1390/04/27</t>
  </si>
  <si>
    <t>تجربه ايرانيان</t>
  </si>
  <si>
    <t>در سهام و با اندازه بزرگ</t>
  </si>
  <si>
    <t>1390/05/05</t>
  </si>
  <si>
    <t>یکم نیکوکاری آگاه</t>
  </si>
  <si>
    <t>1390/09/01</t>
  </si>
  <si>
    <t>نيكوكاري بانك گردشگري</t>
  </si>
  <si>
    <t>1390/10/28</t>
  </si>
  <si>
    <t>کل ص س مختلط</t>
  </si>
  <si>
    <t>کارگزاری مفید</t>
  </si>
  <si>
    <t>1388/11/27</t>
  </si>
  <si>
    <t>سپهر اول کارگزاری بانک صادرات</t>
  </si>
  <si>
    <t>کارگزاری بانک صادرات</t>
  </si>
  <si>
    <t>1390/02/13</t>
  </si>
  <si>
    <t>پیشرو</t>
  </si>
  <si>
    <t>کارگزاری مقید</t>
  </si>
  <si>
    <t>1390/01/31</t>
  </si>
  <si>
    <t>بانک دي</t>
  </si>
  <si>
    <t>1390/03/23</t>
  </si>
  <si>
    <t>يکم سامان</t>
  </si>
  <si>
    <t>کارگزاری بانک سامان</t>
  </si>
  <si>
    <t>1390/03/31</t>
  </si>
  <si>
    <t>آتیه ملت</t>
  </si>
  <si>
    <t>تأمین سرمایه بانک ملت</t>
  </si>
  <si>
    <t>1390/05/23</t>
  </si>
  <si>
    <t>کل ص س در سهام در اندازه بزرگ (جمع/ میانگین ساده)</t>
  </si>
  <si>
    <t>شاخصی کارآفرين</t>
  </si>
  <si>
    <t>شاخصی و در اندازه بزرگ</t>
  </si>
  <si>
    <t>1389/12/24</t>
  </si>
  <si>
    <t>کل ص شاخصی(جمع/میانگین ساده)</t>
  </si>
  <si>
    <t>پويا</t>
  </si>
  <si>
    <t>کارگزاری نهایت نگر</t>
  </si>
  <si>
    <t>در سهام و با اندازه کوچک</t>
  </si>
  <si>
    <t>1387/01/05</t>
  </si>
  <si>
    <t>حافظ</t>
  </si>
  <si>
    <t>کارگزاری حافظ</t>
  </si>
  <si>
    <t>بانك صادرات</t>
  </si>
  <si>
    <t>1387/01/11</t>
  </si>
  <si>
    <t>خبرگان سهام</t>
  </si>
  <si>
    <t>کارگزاری خبرگان سهام</t>
  </si>
  <si>
    <t>1387/02/07</t>
  </si>
  <si>
    <t>بانك ملي</t>
  </si>
  <si>
    <t>کارگزاری بانک ملی</t>
  </si>
  <si>
    <t>1387/02/21</t>
  </si>
  <si>
    <t>پیشتاز</t>
  </si>
  <si>
    <t>1387/02/24</t>
  </si>
  <si>
    <t>کاسپين مهر ايرانيان</t>
  </si>
  <si>
    <t>1387/05/05</t>
  </si>
  <si>
    <t>آگاه</t>
  </si>
  <si>
    <t>1387/05/16</t>
  </si>
  <si>
    <t>بانك تجارت</t>
  </si>
  <si>
    <t>کارگزاری بانک تجارت</t>
  </si>
  <si>
    <t>1387/05/21</t>
  </si>
  <si>
    <t>بانك اقتصاد نوين</t>
  </si>
  <si>
    <t>کارگزاری بانک اقتصاد نوین</t>
  </si>
  <si>
    <t>1387/10/02</t>
  </si>
  <si>
    <t>بورس بيمه</t>
  </si>
  <si>
    <t>کارگزاری بورس بیمه</t>
  </si>
  <si>
    <t>1388/02/26</t>
  </si>
  <si>
    <t>صنعت و معدن</t>
  </si>
  <si>
    <t>کارگزاری بانک صنعت و معدن</t>
  </si>
  <si>
    <t>1388/04/09</t>
  </si>
  <si>
    <t>بورسيران</t>
  </si>
  <si>
    <t>کارگزاری بورسیران</t>
  </si>
  <si>
    <t>1388/04/27</t>
  </si>
  <si>
    <t>پيشگام</t>
  </si>
  <si>
    <t>کارگزاری سرمایه گذاری ملی ایران</t>
  </si>
  <si>
    <t>1388/04/28</t>
  </si>
  <si>
    <t>رضوي</t>
  </si>
  <si>
    <t>کارگزاری رضوی</t>
  </si>
  <si>
    <t>1388/07/05</t>
  </si>
  <si>
    <t>امين کارآفرين</t>
  </si>
  <si>
    <t>1388/08/24</t>
  </si>
  <si>
    <t>فارابي</t>
  </si>
  <si>
    <t>کارگزاری فارابی</t>
  </si>
  <si>
    <t>1388/09/02</t>
  </si>
  <si>
    <t>ایساتیس</t>
  </si>
  <si>
    <t>کارگزاری ایساتیس پویا</t>
  </si>
  <si>
    <t>1388/11/28</t>
  </si>
  <si>
    <t>بانک کشاورزي</t>
  </si>
  <si>
    <t>1388/12/16</t>
  </si>
  <si>
    <t>بانک مسکن</t>
  </si>
  <si>
    <t>کارگزاری بانک مسکن</t>
  </si>
  <si>
    <t>پارس</t>
  </si>
  <si>
    <t>کارگزاری آبان</t>
  </si>
  <si>
    <t>1388/12/24</t>
  </si>
  <si>
    <t>صبا</t>
  </si>
  <si>
    <t>کارگزاری صباتأمین</t>
  </si>
  <si>
    <t>کارگزاری تأمین سرمایه نوین</t>
  </si>
  <si>
    <t>گنجینه بهمن</t>
  </si>
  <si>
    <t>کارگزاری بهمن</t>
  </si>
  <si>
    <t>1389/01/30</t>
  </si>
  <si>
    <t>نوانديشان بازار سرمايه</t>
  </si>
  <si>
    <t>کارگزاری نواندیشان بازارسرمایه</t>
  </si>
  <si>
    <t>1389/02/13</t>
  </si>
  <si>
    <t>کارگزاری بانک رفاه</t>
  </si>
  <si>
    <t>1389/04/16</t>
  </si>
  <si>
    <t>بيمه دي</t>
  </si>
  <si>
    <t>1389/04/20</t>
  </si>
  <si>
    <t>اميد ايرانيان</t>
  </si>
  <si>
    <t>1389/05/04</t>
  </si>
  <si>
    <t>فيروزه</t>
  </si>
  <si>
    <t>1389/05/24</t>
  </si>
  <si>
    <t>کارگزاری ارگ هومن</t>
  </si>
  <si>
    <t>1389/07/20</t>
  </si>
  <si>
    <t>نقش جهان</t>
  </si>
  <si>
    <t>کارگزاری اردیبهشت ایرانیان</t>
  </si>
  <si>
    <t>تدبيرگران فردا</t>
  </si>
  <si>
    <t>کارگزاری تدبیرگران فردا</t>
  </si>
  <si>
    <t>1389/09/09</t>
  </si>
  <si>
    <t>آپادانا</t>
  </si>
  <si>
    <t>کارگزاری آپادانا</t>
  </si>
  <si>
    <t>راهنما</t>
  </si>
  <si>
    <t>کارگزاری راهنمای سرمایه گذاران</t>
  </si>
  <si>
    <t>1389/10/08</t>
  </si>
  <si>
    <t>سينا</t>
  </si>
  <si>
    <t>کارگزاری بهگزین</t>
  </si>
  <si>
    <t>1389/11/11</t>
  </si>
  <si>
    <t>عقيق</t>
  </si>
  <si>
    <t>1389/12/06</t>
  </si>
  <si>
    <t>تدبيرگران آگاه</t>
  </si>
  <si>
    <t>1389/12/16</t>
  </si>
  <si>
    <t>تدبيرگر سرمايه</t>
  </si>
  <si>
    <t>کارگزاری تدبیرگر سرمایه</t>
  </si>
  <si>
    <t>کارآفرينان برتر آینده</t>
  </si>
  <si>
    <t>1390/02/06</t>
  </si>
  <si>
    <t>مهر شريعه</t>
  </si>
  <si>
    <t>کارگزاری مهر آفرین</t>
  </si>
  <si>
    <t>توسعه صادرات</t>
  </si>
  <si>
    <t>کارگزاری بانک توسعه صادرات</t>
  </si>
  <si>
    <t>1390/02/24</t>
  </si>
  <si>
    <t>توسعه فردا</t>
  </si>
  <si>
    <t>کارگزاری توسعه فردا</t>
  </si>
  <si>
    <t>1390/03/21</t>
  </si>
  <si>
    <t>خوارزمی</t>
  </si>
  <si>
    <t>کارگزاری بانک  صادرات</t>
  </si>
  <si>
    <t>1390/05/24</t>
  </si>
  <si>
    <t>کارگزاری بانک ملت</t>
  </si>
  <si>
    <t>1390/08/15</t>
  </si>
  <si>
    <t>بانک توسعه تعاون</t>
  </si>
  <si>
    <t>1391/03/03</t>
  </si>
  <si>
    <t>کل ص س در سهام و در اندازه کوچک</t>
  </si>
  <si>
    <t xml:space="preserve">کل </t>
  </si>
  <si>
    <t>آرمان</t>
  </si>
  <si>
    <t>یکم دانا</t>
  </si>
  <si>
    <t>کارگزاری توسعه اندیشه دانا</t>
  </si>
  <si>
    <t>آسمان یکم</t>
  </si>
  <si>
    <t>1391/04/21</t>
  </si>
  <si>
    <t>نگین رفاه</t>
  </si>
  <si>
    <t>1391/07/04</t>
  </si>
  <si>
    <t>لوتوس پارسیان</t>
  </si>
  <si>
    <t>تامین سرمایه لوتوس پارسیان</t>
  </si>
  <si>
    <t>1391/07/25</t>
  </si>
  <si>
    <t>آرمان اندیش</t>
  </si>
  <si>
    <t>مشاور سرمایه گذاری آرمان آتی</t>
  </si>
  <si>
    <t>1391/07/02</t>
  </si>
  <si>
    <t>1391/05/05</t>
  </si>
  <si>
    <t>1391/06/13</t>
  </si>
  <si>
    <t>کاریزما</t>
  </si>
  <si>
    <t>سبدگردان کاریزما</t>
  </si>
  <si>
    <t>1391/07/18</t>
  </si>
  <si>
    <t>1391/08/01</t>
  </si>
  <si>
    <t>نیکان پارس</t>
  </si>
  <si>
    <t>کوثر</t>
  </si>
  <si>
    <t>1391/12/08</t>
  </si>
  <si>
    <t>توسعه بازار سرمایه</t>
  </si>
  <si>
    <t>امید توسعه</t>
  </si>
  <si>
    <t>1391/12/12</t>
  </si>
  <si>
    <t>پارس گستر</t>
  </si>
  <si>
    <t>1391/12/23</t>
  </si>
  <si>
    <t>1391/11/25</t>
  </si>
  <si>
    <t>بازده صندوق  از ابتدای سال(%)</t>
  </si>
  <si>
    <t>نوین بانک مسکن</t>
  </si>
  <si>
    <t>تامین سرمایه نوین</t>
  </si>
  <si>
    <t>1392/02/16</t>
  </si>
  <si>
    <t>سپهر آگاه</t>
  </si>
  <si>
    <t>1392/02/22</t>
  </si>
  <si>
    <t>البرز</t>
  </si>
  <si>
    <t>1392/02/23</t>
  </si>
  <si>
    <t>سبحان</t>
  </si>
  <si>
    <t>1392/03/20</t>
  </si>
  <si>
    <t xml:space="preserve"> ملت ایران زمین</t>
  </si>
  <si>
    <t>پیروزان</t>
  </si>
  <si>
    <t>1392/04/19</t>
  </si>
  <si>
    <t>امین انصار</t>
  </si>
  <si>
    <t>1392/04/26</t>
  </si>
  <si>
    <t>نوین نیک</t>
  </si>
  <si>
    <t>1392/04/04</t>
  </si>
  <si>
    <t>آسمان خاورمیانه</t>
  </si>
  <si>
    <t>1392/04/12</t>
  </si>
  <si>
    <t>یکم سهام گستران شرق</t>
  </si>
  <si>
    <t>1392/04/24</t>
  </si>
  <si>
    <t>بازده صندوق در سه ماه گذشته(%)</t>
  </si>
  <si>
    <t>کارگزاری بانک دی</t>
  </si>
  <si>
    <t>کارگزاری بانک تات</t>
  </si>
  <si>
    <t>مشاور سرمایه گذاری تامین سرمایه نوین</t>
  </si>
  <si>
    <t>ارزش صندوق در پایان سال 1391(میلیون ريال)</t>
  </si>
  <si>
    <t>کارگزاری کاسپین مهر ایرانیان (بانک سپه)</t>
  </si>
  <si>
    <t xml:space="preserve"> مشاور سرمایه گذاری آرمان آتی</t>
  </si>
  <si>
    <t>اندیشه فردا</t>
  </si>
  <si>
    <t>مشاور سرمایه گذاری ارزش پرداز آریان</t>
  </si>
  <si>
    <t>1392/06/06</t>
  </si>
  <si>
    <t>امین آوید</t>
  </si>
  <si>
    <t>تامین سرمایه امین</t>
  </si>
  <si>
    <t>آرمان سپهر آیندگان</t>
  </si>
  <si>
    <t>کل ص س قابل معامله</t>
  </si>
  <si>
    <t>1392/06/13</t>
  </si>
  <si>
    <t>توسعه ملی</t>
  </si>
  <si>
    <t>کارگزاری بانک ملی ایران</t>
  </si>
  <si>
    <t>1392/07/27</t>
  </si>
  <si>
    <t>ارگ</t>
  </si>
  <si>
    <t>1392/04/25</t>
  </si>
  <si>
    <t>دماسنج</t>
  </si>
  <si>
    <t>1392/07/28</t>
  </si>
  <si>
    <t>مختلط و قابل معامله</t>
  </si>
  <si>
    <t>سپهر کاریزما</t>
  </si>
  <si>
    <t>در سهام و قابل معامله</t>
  </si>
  <si>
    <t xml:space="preserve"> کارگزاری سهام گستران شرق</t>
  </si>
  <si>
    <t xml:space="preserve"> کارگزاری پارس نمودگر</t>
  </si>
  <si>
    <t xml:space="preserve"> تامین سرمایه آرمان</t>
  </si>
  <si>
    <t xml:space="preserve"> کارگزاری نهایت نگر</t>
  </si>
  <si>
    <t xml:space="preserve"> سبدگردان آسمان</t>
  </si>
  <si>
    <t xml:space="preserve"> کارگزاری بانک صنعت و معدن</t>
  </si>
  <si>
    <t xml:space="preserve"> تامین سرمایه امین</t>
  </si>
  <si>
    <t xml:space="preserve"> کارگزاری مفید</t>
  </si>
  <si>
    <t>شرکت سبدگردان آسمان</t>
  </si>
  <si>
    <t>آرمان شهر</t>
  </si>
  <si>
    <t>تامین سرمایه آرمان</t>
  </si>
  <si>
    <t>1392/08/11</t>
  </si>
  <si>
    <t>دیدگاهان</t>
  </si>
  <si>
    <t>مشاور سرمایه گذاری دیدگاهان نوین</t>
  </si>
  <si>
    <t>1392/08/19</t>
  </si>
  <si>
    <t>وضعیت صندوق های سرمایه گذاری در پایان سال 1391 و پایان آبان ماه سال 1392 (پیوست 1)</t>
  </si>
  <si>
    <t>ارزش صندوق در پایان آبان سال1392 (میلیون ريال)</t>
  </si>
  <si>
    <t xml:space="preserve"> کارگزاری پارس گستر خبره</t>
  </si>
  <si>
    <t>ردیف</t>
  </si>
  <si>
    <t xml:space="preserve">نام </t>
  </si>
  <si>
    <t>ارزش صندوق</t>
  </si>
  <si>
    <t>ترکیب داراییهای صندوق(%)</t>
  </si>
  <si>
    <t>سایر( ماه قبل)</t>
  </si>
  <si>
    <t>(میلیون ریال)</t>
  </si>
  <si>
    <t>سهام</t>
  </si>
  <si>
    <t>اوراق مشارکت</t>
  </si>
  <si>
    <t>گواهی سپرده</t>
  </si>
  <si>
    <t>نقد*</t>
  </si>
  <si>
    <t>سایر**</t>
  </si>
  <si>
    <t xml:space="preserve"> یکم ایرانیان</t>
  </si>
  <si>
    <t>کل صندوقهای سرمایه گذاری در اوراق بهادار با درآمد ثابت</t>
  </si>
  <si>
    <t>تجربه ایرانیان</t>
  </si>
  <si>
    <t xml:space="preserve"> پارس</t>
  </si>
  <si>
    <t xml:space="preserve"> امین صبار (امین گلوبال)</t>
  </si>
  <si>
    <t>کل صندوقهای سرمایه گذاری مختلط</t>
  </si>
  <si>
    <t>بانک دی</t>
  </si>
  <si>
    <t>یکم سامان</t>
  </si>
  <si>
    <t>کل صندوقهای سرمایه گذاری در اندازه بزرگ</t>
  </si>
  <si>
    <t>شاخصی کارآفرین</t>
  </si>
  <si>
    <t>کل صندوقهای شاخصی</t>
  </si>
  <si>
    <t xml:space="preserve"> بورسیران</t>
  </si>
  <si>
    <t>عقیق</t>
  </si>
  <si>
    <t xml:space="preserve"> صبا</t>
  </si>
  <si>
    <t xml:space="preserve"> پویا</t>
  </si>
  <si>
    <t>تدبیرگران آگاه</t>
  </si>
  <si>
    <t xml:space="preserve"> کارگزاری بانک اقتصاد نوین</t>
  </si>
  <si>
    <t xml:space="preserve"> مسکن</t>
  </si>
  <si>
    <t xml:space="preserve"> گنجینه بهمن                        </t>
  </si>
  <si>
    <t>سینا</t>
  </si>
  <si>
    <t xml:space="preserve"> آگاه</t>
  </si>
  <si>
    <t xml:space="preserve"> حافظ</t>
  </si>
  <si>
    <t xml:space="preserve"> کارگزاری بانک ملی</t>
  </si>
  <si>
    <t xml:space="preserve"> کارگزاری بانک صادرات</t>
  </si>
  <si>
    <t xml:space="preserve"> خبرگان</t>
  </si>
  <si>
    <t xml:space="preserve">نواندیشان                             </t>
  </si>
  <si>
    <t>کارآفرینان برتر آینده</t>
  </si>
  <si>
    <t xml:space="preserve"> پیشتاز</t>
  </si>
  <si>
    <t>ارگ هومن</t>
  </si>
  <si>
    <t xml:space="preserve"> كارگزاري رضوی</t>
  </si>
  <si>
    <t>تدبیرگر سرمایه</t>
  </si>
  <si>
    <t xml:space="preserve"> ایساتیس</t>
  </si>
  <si>
    <t xml:space="preserve"> پیشگام</t>
  </si>
  <si>
    <t>تدبیرگران فردا</t>
  </si>
  <si>
    <t xml:space="preserve"> کارگزاری کاسپین مهر ایرانیان</t>
  </si>
  <si>
    <t>بانک کشاورزی</t>
  </si>
  <si>
    <t xml:space="preserve"> کارگزاری بانک تجارت</t>
  </si>
  <si>
    <t>بیمه دی</t>
  </si>
  <si>
    <t xml:space="preserve"> امین کارآفرین</t>
  </si>
  <si>
    <t xml:space="preserve"> صنعت و معدن</t>
  </si>
  <si>
    <t>فیروزه</t>
  </si>
  <si>
    <t>مهر شریعه</t>
  </si>
  <si>
    <t>امید ایرانیان</t>
  </si>
  <si>
    <t>کل صندوقهای سرمایه گذاری در اندازه کوچک</t>
  </si>
  <si>
    <t>کل صندوق های سرمایه گذاری قابل معامله</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</si>
  <si>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</si>
  <si>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</si>
  <si>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</si>
  <si>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ترکیب دارایی های صندوق های سرمایه گذاری درتاریخ 1392/08/30</t>
  </si>
  <si>
    <t>و</t>
  </si>
  <si>
    <t>سپرده بانکی</t>
  </si>
  <si>
    <t xml:space="preserve"> نوین پایدار</t>
  </si>
  <si>
    <t>گنجینه رفاه</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</si>
  <si>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</si>
  <si>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</si>
  <si>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</si>
  <si>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</si>
  <si>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</si>
  <si>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</si>
  <si>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</si>
  <si>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</si>
  <si>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</si>
  <si>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</si>
  <si>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یکم کارگزاری بانک کشاورزی</t>
  </si>
  <si>
    <t>بانک گردشگري</t>
  </si>
  <si>
    <t>کل صندوق های سرمایه گذاری در اوراق بهادار با درآمد ثابت</t>
  </si>
  <si>
    <t>امين صبار(امین گلوبال)</t>
  </si>
  <si>
    <t>کل صندوق های سرمایه گذاری مختلط</t>
  </si>
  <si>
    <t>سپهر اول بانک صادرات</t>
  </si>
  <si>
    <t>کل صندوق های سرمایه گذاری در اندازه بزرگ</t>
  </si>
  <si>
    <t>کل صندوق های سرمایه گذاری شاخصی</t>
  </si>
  <si>
    <t>کارآفرينان برتر</t>
  </si>
  <si>
    <t>صباتامین</t>
  </si>
  <si>
    <t>پارسيان</t>
  </si>
  <si>
    <t>ایساتیس پویا</t>
  </si>
  <si>
    <t>کل صندوق های سرمایه گذاری در اندازه کوچک</t>
  </si>
  <si>
    <t>کل صندوق های سرمایه گذاری</t>
  </si>
  <si>
    <t>حجم معاملات سهام و حق تقدم سهام در بازار بورس تهران و بازار اول فرابورس ایران و صدور و ابطال صندوق های سرمایه گذاری تا تاریخ 1392/08/30</t>
  </si>
  <si>
    <t>از ابتدای آذر ماه سال1391*</t>
  </si>
  <si>
    <t>آبان ماه 1392</t>
  </si>
  <si>
    <t>از ابتدای آذر ماه1391*</t>
  </si>
  <si>
    <t xml:space="preserve">  * تاریخ گزارشگری: منتهی به 1392/08/30 </t>
  </si>
  <si>
    <t>نوين پایدار</t>
  </si>
  <si>
    <t>توسعه ممتاز</t>
  </si>
  <si>
    <t xml:space="preserve">گنجینه رفاه </t>
  </si>
  <si>
    <t>كارگزاري بورس بیمه</t>
  </si>
  <si>
    <t>كارگزاري فارابی</t>
  </si>
  <si>
    <t>نسبت فعالیت معاملاتی</t>
  </si>
  <si>
    <t>نسبت فعالیت  صدور  سرمایه گذاران</t>
  </si>
  <si>
    <t>نسبت فعالیت  ابطال  سرمایه گذاران</t>
  </si>
  <si>
    <t>ارزش سهام ابتدای ماه</t>
  </si>
  <si>
    <t>ارزش سهام انتهای ماه</t>
  </si>
  <si>
    <t>کل صندوق های شاخصی</t>
  </si>
  <si>
    <t>بورس اوراق بهادار تهران</t>
  </si>
  <si>
    <t>*</t>
  </si>
  <si>
    <t>نسبت فعالیت معاملاتی در مورد صندوق های سرمایه گذاری حاصل تقسیم نصف ارزش معاملاتی توسط صندوق ها در دورۀ مورد نظر ( نصف جمع خرید و فروش صندوق ) بر متوسط ارزش صندوق ها در همان دوره می باشد و در مورد بورس اوراق بهادار تهران، برابر حاصل تقسیم ارزش معاملات خرد وبلوک بورس اوراق بهادار تهران در دورۀ مورد نظر بر متوسط ارزش بازار در همان دوره است.</t>
  </si>
  <si>
    <t>**</t>
  </si>
  <si>
    <t>نسبت فعالیت صدور سرمایه گذاران در مورد صندوق های سرمایه گذاری برابر حاصل تقسیم  ارزش واحدهای سرمایه گذاری صادر  شدۀ صندوق در دورۀ مورد نظر بر متوسط ارزش صندوق ها در همان دوره است. نسبت فعالیت ابطال سرمایه گذاران در مورد صندوق های سرمایه گذاری برابر حاصل تقسیم  ارزش واحدهای سرمایه گذاری  باطل شدۀ صندوق در دورۀ مورد نظر بر متوسط ارزش صندوق ها در همان دوره است</t>
  </si>
  <si>
    <t>نسبت فعالیت معاملاتی و سرمایه گذاران صندوق های سرمایه گذاری تا پایان آبان ماه سال 1392</t>
  </si>
  <si>
    <t>ماه گذشته(آبان ماه1392)</t>
  </si>
  <si>
    <t>ملت ایران زمین</t>
  </si>
  <si>
    <t>از آذر ماه 1391</t>
  </si>
  <si>
    <t>توضیح1: ارزش ریالی معاملات صندوق ها در آبان ماه شامل خرید و فروش، مبلغ 5.440  میلیارد ریال بوده است.</t>
  </si>
  <si>
    <t>توضیح2: ارزش ریالی معاملات بورس اوراق بهادار تهران در آبان ماه شامل (خرد و بلوک)، مبلغ  66.212 میلیارد ریال بوده است.</t>
  </si>
  <si>
    <t>*با توجه به بازگشت به عقب NAV صندوق سرمایه گذاری توس ایرانیان اطلاعات ارائه شده در این پیوست مربوط به تاریخ 1392/08/15 می باشد.</t>
  </si>
</sst>
</file>

<file path=xl/styles.xml><?xml version="1.0" encoding="utf-8"?>
<styleSheet xmlns="http://schemas.openxmlformats.org/spreadsheetml/2006/main">
  <numFmts count="3">
    <numFmt numFmtId="43" formatCode="_-* #,##0.00_-;_-* #,##0.00\-;_-* &quot;-&quot;??_-;_-@_-"/>
    <numFmt numFmtId="164" formatCode="#,##0_-;\(#,##0\)"/>
    <numFmt numFmtId="165" formatCode="_-* #,##0_-;_-* #,##0\-;_-* &quot;-&quot;??_-;_-@_-"/>
  </numFmts>
  <fonts count="72">
    <font>
      <sz val="11"/>
      <color theme="1"/>
      <name val="Arial"/>
      <family val="2"/>
      <scheme val="minor"/>
    </font>
    <font>
      <sz val="11"/>
      <color theme="1"/>
      <name val="Arial"/>
      <family val="2"/>
      <charset val="178"/>
      <scheme val="minor"/>
    </font>
    <font>
      <sz val="11"/>
      <color theme="1"/>
      <name val="Arial"/>
      <family val="2"/>
      <charset val="178"/>
      <scheme val="minor"/>
    </font>
    <font>
      <sz val="11"/>
      <color theme="1"/>
      <name val="Arial"/>
      <family val="2"/>
      <scheme val="minor"/>
    </font>
    <font>
      <sz val="11"/>
      <color theme="1"/>
      <name val="B Nazanin"/>
      <charset val="178"/>
    </font>
    <font>
      <sz val="10"/>
      <name val="Arial"/>
      <family val="2"/>
    </font>
    <font>
      <sz val="18"/>
      <name val="B Nazanin"/>
      <charset val="178"/>
    </font>
    <font>
      <sz val="20"/>
      <name val="B Nazanin"/>
      <charset val="178"/>
    </font>
    <font>
      <b/>
      <sz val="16"/>
      <name val="B Nazanin"/>
      <charset val="178"/>
    </font>
    <font>
      <sz val="26"/>
      <name val="B Nazanin"/>
      <charset val="178"/>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sz val="26"/>
      <color theme="1"/>
      <name val="B Zar"/>
      <charset val="178"/>
    </font>
    <font>
      <sz val="26"/>
      <name val="B Zar"/>
      <charset val="178"/>
    </font>
    <font>
      <b/>
      <sz val="11"/>
      <color theme="1"/>
      <name val="B Zar"/>
      <charset val="178"/>
    </font>
    <font>
      <b/>
      <sz val="20"/>
      <name val="B Nazanin"/>
      <charset val="178"/>
    </font>
    <font>
      <b/>
      <sz val="18"/>
      <name val="B Nazanin"/>
      <charset val="178"/>
    </font>
    <font>
      <b/>
      <sz val="26"/>
      <name val="B Nazanin"/>
      <charset val="178"/>
    </font>
    <font>
      <b/>
      <sz val="13"/>
      <name val="B Zar"/>
      <charset val="178"/>
    </font>
    <font>
      <b/>
      <sz val="26"/>
      <color theme="1"/>
      <name val="B Zar"/>
      <charset val="178"/>
    </font>
    <font>
      <sz val="11"/>
      <name val="Arial"/>
      <family val="2"/>
      <charset val="178"/>
      <scheme val="minor"/>
    </font>
    <font>
      <sz val="30"/>
      <name val="B Nazanin"/>
      <charset val="178"/>
    </font>
    <font>
      <b/>
      <sz val="30"/>
      <name val="B Nazanin"/>
      <charset val="178"/>
    </font>
    <font>
      <sz val="30"/>
      <color theme="1"/>
      <name val="B Nazanin"/>
      <charset val="178"/>
    </font>
    <font>
      <b/>
      <sz val="40"/>
      <name val="B Nazanin"/>
      <charset val="178"/>
    </font>
    <font>
      <b/>
      <sz val="14"/>
      <color theme="1"/>
      <name val="B Nazanin"/>
      <charset val="178"/>
    </font>
    <font>
      <b/>
      <sz val="12"/>
      <name val="B Nazanin"/>
      <charset val="178"/>
    </font>
    <font>
      <b/>
      <sz val="12"/>
      <color theme="1"/>
      <name val="B Nazanin"/>
      <charset val="178"/>
    </font>
    <font>
      <sz val="11"/>
      <color theme="1"/>
      <name val="B Lotus"/>
      <charset val="178"/>
    </font>
    <font>
      <b/>
      <sz val="18"/>
      <color theme="3" tint="0.79998168889431442"/>
      <name val="B Nazanin"/>
      <charset val="178"/>
    </font>
    <font>
      <sz val="13"/>
      <name val="B Nazanin"/>
      <charset val="178"/>
    </font>
    <font>
      <sz val="13"/>
      <color theme="1"/>
      <name val="B Nazanin"/>
      <charset val="178"/>
    </font>
    <font>
      <sz val="14"/>
      <name val="B Nazanin"/>
      <charset val="178"/>
    </font>
    <font>
      <sz val="13"/>
      <color indexed="8"/>
      <name val="B Nazanin"/>
      <charset val="178"/>
    </font>
    <font>
      <b/>
      <sz val="11"/>
      <color theme="1"/>
      <name val="Arial"/>
      <family val="2"/>
      <scheme val="minor"/>
    </font>
    <font>
      <b/>
      <sz val="13"/>
      <color indexed="8"/>
      <name val="B Nazanin"/>
      <charset val="178"/>
    </font>
    <font>
      <b/>
      <sz val="14"/>
      <name val="B Nazanin"/>
      <charset val="178"/>
    </font>
    <font>
      <b/>
      <sz val="13"/>
      <name val="B Nazanin"/>
      <charset val="178"/>
    </font>
    <font>
      <b/>
      <sz val="13"/>
      <color theme="1"/>
      <name val="B Nazanin"/>
      <charset val="178"/>
    </font>
    <font>
      <b/>
      <sz val="11"/>
      <color indexed="8"/>
      <name val="B Nazanin"/>
      <charset val="178"/>
    </font>
    <font>
      <sz val="15"/>
      <color theme="1"/>
      <name val="B Nazanin"/>
      <charset val="178"/>
    </font>
    <font>
      <b/>
      <sz val="11"/>
      <color theme="1"/>
      <name val="B Nazanin"/>
      <charset val="178"/>
    </font>
    <font>
      <sz val="12"/>
      <color indexed="8"/>
      <name val="B Nazanin"/>
      <charset val="178"/>
    </font>
    <font>
      <sz val="12"/>
      <name val="B Nazanin"/>
      <charset val="178"/>
    </font>
    <font>
      <sz val="11"/>
      <name val="B Nazanin"/>
      <charset val="178"/>
    </font>
    <font>
      <sz val="12"/>
      <color theme="1"/>
      <name val="B Nazanin"/>
      <charset val="178"/>
    </font>
    <font>
      <b/>
      <sz val="10"/>
      <color indexed="8"/>
      <name val="B Nazanin"/>
      <charset val="178"/>
    </font>
    <font>
      <b/>
      <sz val="12"/>
      <color indexed="8"/>
      <name val="B Nazanin"/>
      <charset val="178"/>
    </font>
    <font>
      <b/>
      <sz val="10"/>
      <name val="B Nazanin"/>
      <charset val="178"/>
    </font>
    <font>
      <b/>
      <sz val="9"/>
      <name val="B Nazanin"/>
      <charset val="178"/>
    </font>
    <font>
      <sz val="20"/>
      <color theme="1" tint="4.9989318521683403E-2"/>
      <name val="B Nazanin"/>
      <charset val="178"/>
    </font>
    <font>
      <sz val="11"/>
      <color indexed="8"/>
      <name val="B Nazanin"/>
      <charset val="178"/>
    </font>
    <font>
      <sz val="28"/>
      <name val="B Nazanin"/>
      <charset val="178"/>
    </font>
    <font>
      <b/>
      <sz val="28"/>
      <name val="B Nazanin"/>
      <charset val="178"/>
    </font>
    <font>
      <sz val="27"/>
      <name val="B Nazanin"/>
      <charset val="178"/>
    </font>
    <font>
      <sz val="27"/>
      <color theme="1"/>
      <name val="B Nazanin"/>
      <charset val="178"/>
    </font>
    <font>
      <b/>
      <sz val="27"/>
      <name val="B Nazanin"/>
      <charset val="178"/>
    </font>
    <font>
      <sz val="27"/>
      <color theme="1"/>
      <name val="B Zar"/>
      <charset val="178"/>
    </font>
    <font>
      <b/>
      <sz val="14"/>
      <color rgb="FF92D050"/>
      <name val="B Nazanin"/>
      <charset val="178"/>
    </font>
    <font>
      <sz val="11"/>
      <color rgb="FF92D050"/>
      <name val="B Nazanin"/>
      <charset val="178"/>
    </font>
    <font>
      <b/>
      <sz val="12"/>
      <color rgb="FF92D050"/>
      <name val="B Nazanin"/>
      <charset val="178"/>
    </font>
    <font>
      <b/>
      <sz val="10"/>
      <color rgb="FF92D050"/>
      <name val="B Nazanin"/>
      <charset val="178"/>
    </font>
    <font>
      <b/>
      <sz val="11"/>
      <color rgb="FF92D050"/>
      <name val="B Nazanin"/>
      <charset val="178"/>
    </font>
    <font>
      <b/>
      <sz val="13"/>
      <color rgb="FF92D050"/>
      <name val="B Nazanin"/>
      <charset val="178"/>
    </font>
    <font>
      <b/>
      <sz val="11"/>
      <color theme="4" tint="0.79998168889431442"/>
      <name val="B Nazanin"/>
      <charset val="178"/>
    </font>
    <font>
      <b/>
      <sz val="14"/>
      <color theme="4" tint="0.79998168889431442"/>
      <name val="B Nazanin"/>
      <charset val="178"/>
    </font>
    <font>
      <b/>
      <sz val="12"/>
      <color theme="4" tint="0.79998168889431442"/>
      <name val="B Nazanin"/>
      <charset val="178"/>
    </font>
    <font>
      <sz val="21"/>
      <name val="B Nazanin"/>
      <charset val="178"/>
    </font>
  </fonts>
  <fills count="14">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rgb="FFFFFF00"/>
        <bgColor indexed="64"/>
      </patternFill>
    </fill>
    <fill>
      <patternFill patternType="solid">
        <fgColor theme="7" tint="-0.249977111117893"/>
        <bgColor indexed="64"/>
      </patternFill>
    </fill>
    <fill>
      <patternFill patternType="solid">
        <fgColor theme="7" tint="-0.499984740745262"/>
        <bgColor indexed="64"/>
      </patternFill>
    </fill>
    <fill>
      <patternFill patternType="solid">
        <fgColor theme="7" tint="0.39997558519241921"/>
        <bgColor indexed="64"/>
      </patternFill>
    </fill>
  </fills>
  <borders count="5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top style="medium">
        <color indexed="64"/>
      </top>
      <bottom/>
      <diagonal/>
    </border>
    <border>
      <left style="thin">
        <color indexed="64"/>
      </left>
      <right/>
      <top/>
      <bottom/>
      <diagonal/>
    </border>
    <border>
      <left style="medium">
        <color indexed="64"/>
      </left>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s>
  <cellStyleXfs count="6">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cellStyleXfs>
  <cellXfs count="382">
    <xf numFmtId="0" fontId="0" fillId="0" borderId="0" xfId="0"/>
    <xf numFmtId="0" fontId="7" fillId="0" borderId="1" xfId="0" applyNumberFormat="1" applyFont="1" applyFill="1" applyBorder="1" applyAlignment="1">
      <alignment horizontal="center" vertical="center" readingOrder="2"/>
    </xf>
    <xf numFmtId="0" fontId="9" fillId="0" borderId="1" xfId="0" applyFont="1" applyFill="1" applyBorder="1" applyAlignment="1">
      <alignment horizontal="center" vertical="center" readingOrder="2"/>
    </xf>
    <xf numFmtId="0" fontId="9" fillId="0" borderId="1" xfId="0" applyFont="1" applyFill="1" applyBorder="1" applyAlignment="1">
      <alignment horizontal="center" vertical="center" wrapText="1" readingOrder="2"/>
    </xf>
    <xf numFmtId="0" fontId="7" fillId="0" borderId="1" xfId="0" applyFont="1" applyFill="1" applyBorder="1" applyAlignment="1">
      <alignment horizontal="center" vertical="center" readingOrder="2"/>
    </xf>
    <xf numFmtId="0" fontId="9" fillId="0" borderId="3" xfId="0" applyFont="1" applyFill="1" applyBorder="1" applyAlignment="1">
      <alignment horizontal="center" vertical="center" readingOrder="2"/>
    </xf>
    <xf numFmtId="0" fontId="10" fillId="0" borderId="0" xfId="0" applyFont="1" applyAlignment="1">
      <alignment horizontal="center" vertical="center" readingOrder="2"/>
    </xf>
    <xf numFmtId="0" fontId="6" fillId="0" borderId="1" xfId="0" applyFont="1" applyFill="1" applyBorder="1" applyAlignment="1">
      <alignment horizontal="center" vertical="center" wrapText="1" readingOrder="2"/>
    </xf>
    <xf numFmtId="0" fontId="6" fillId="0" borderId="7" xfId="0" applyFont="1" applyFill="1" applyBorder="1" applyAlignment="1">
      <alignment horizontal="center" vertical="center" wrapText="1" readingOrder="2"/>
    </xf>
    <xf numFmtId="0" fontId="13" fillId="0" borderId="0" xfId="0" applyFont="1" applyAlignment="1">
      <alignment horizontal="center" vertical="center" readingOrder="2"/>
    </xf>
    <xf numFmtId="0" fontId="7" fillId="0" borderId="3" xfId="0" applyFont="1" applyFill="1" applyBorder="1" applyAlignment="1">
      <alignment horizontal="center" vertical="center" readingOrder="2"/>
    </xf>
    <xf numFmtId="0" fontId="7" fillId="6" borderId="1" xfId="0" applyNumberFormat="1" applyFont="1" applyFill="1" applyBorder="1" applyAlignment="1">
      <alignment horizontal="center" vertical="center" readingOrder="2"/>
    </xf>
    <xf numFmtId="0" fontId="6" fillId="6" borderId="1" xfId="0" applyFont="1" applyFill="1" applyBorder="1" applyAlignment="1">
      <alignment horizontal="center" vertical="center" wrapText="1" readingOrder="2"/>
    </xf>
    <xf numFmtId="0" fontId="9" fillId="6" borderId="1" xfId="0" applyFont="1" applyFill="1" applyBorder="1" applyAlignment="1">
      <alignment horizontal="center" vertical="center" readingOrder="2"/>
    </xf>
    <xf numFmtId="0" fontId="9" fillId="6" borderId="1" xfId="0" applyFont="1" applyFill="1" applyBorder="1" applyAlignment="1">
      <alignment horizontal="center" vertical="center" wrapText="1" readingOrder="2"/>
    </xf>
    <xf numFmtId="0" fontId="6" fillId="6" borderId="7" xfId="0" applyFont="1" applyFill="1" applyBorder="1" applyAlignment="1">
      <alignment horizontal="center" vertical="center" wrapText="1" readingOrder="2"/>
    </xf>
    <xf numFmtId="0" fontId="9" fillId="6" borderId="3" xfId="0" applyFont="1" applyFill="1" applyBorder="1" applyAlignment="1">
      <alignment horizontal="center" vertical="center" readingOrder="2"/>
    </xf>
    <xf numFmtId="0" fontId="7" fillId="6" borderId="0" xfId="0" applyNumberFormat="1" applyFont="1" applyFill="1" applyBorder="1" applyAlignment="1">
      <alignment horizontal="center" vertical="center" readingOrder="2"/>
    </xf>
    <xf numFmtId="0" fontId="7" fillId="6" borderId="1" xfId="0" applyFont="1" applyFill="1" applyBorder="1" applyAlignment="1">
      <alignment horizontal="center" vertical="center" readingOrder="2"/>
    </xf>
    <xf numFmtId="0" fontId="7" fillId="6" borderId="3" xfId="0" applyFont="1" applyFill="1" applyBorder="1" applyAlignment="1">
      <alignment horizontal="center" vertical="center" readingOrder="2"/>
    </xf>
    <xf numFmtId="0" fontId="4" fillId="0" borderId="0" xfId="0" applyFont="1" applyAlignment="1">
      <alignment horizontal="center" vertical="center" readingOrder="2"/>
    </xf>
    <xf numFmtId="2" fontId="25" fillId="6" borderId="1" xfId="0" applyNumberFormat="1" applyFont="1" applyFill="1" applyBorder="1" applyAlignment="1">
      <alignment horizontal="center" vertical="center" readingOrder="1"/>
    </xf>
    <xf numFmtId="3" fontId="25" fillId="6" borderId="1" xfId="0" applyNumberFormat="1" applyFont="1" applyFill="1" applyBorder="1" applyAlignment="1">
      <alignment horizontal="center" vertical="center" readingOrder="2"/>
    </xf>
    <xf numFmtId="0" fontId="25" fillId="6" borderId="1" xfId="0" applyFont="1" applyFill="1" applyBorder="1" applyAlignment="1">
      <alignment horizontal="center" vertical="center" readingOrder="2"/>
    </xf>
    <xf numFmtId="2" fontId="25" fillId="0" borderId="1" xfId="0" applyNumberFormat="1" applyFont="1" applyFill="1" applyBorder="1" applyAlignment="1">
      <alignment horizontal="center" vertical="center" readingOrder="1"/>
    </xf>
    <xf numFmtId="3" fontId="25" fillId="0" borderId="1" xfId="0" applyNumberFormat="1" applyFont="1" applyFill="1" applyBorder="1" applyAlignment="1">
      <alignment horizontal="center" vertical="center" readingOrder="2"/>
    </xf>
    <xf numFmtId="0" fontId="25" fillId="0" borderId="1" xfId="0" applyFont="1" applyFill="1" applyBorder="1" applyAlignment="1">
      <alignment horizontal="center" vertical="center" readingOrder="2"/>
    </xf>
    <xf numFmtId="0" fontId="25" fillId="0" borderId="1" xfId="0" applyNumberFormat="1" applyFont="1" applyFill="1" applyBorder="1" applyAlignment="1">
      <alignment horizontal="center" vertical="center" readingOrder="2"/>
    </xf>
    <xf numFmtId="0" fontId="25" fillId="6" borderId="1" xfId="0" applyNumberFormat="1" applyFont="1" applyFill="1" applyBorder="1" applyAlignment="1">
      <alignment horizontal="center" vertical="center" readingOrder="2"/>
    </xf>
    <xf numFmtId="2" fontId="27" fillId="0" borderId="1" xfId="0" applyNumberFormat="1" applyFont="1" applyFill="1" applyBorder="1" applyAlignment="1">
      <alignment horizontal="center" vertical="center" readingOrder="1"/>
    </xf>
    <xf numFmtId="3" fontId="27" fillId="0" borderId="1" xfId="0" applyNumberFormat="1" applyFont="1" applyFill="1" applyBorder="1" applyAlignment="1">
      <alignment horizontal="center" vertical="center" readingOrder="2"/>
    </xf>
    <xf numFmtId="3" fontId="9" fillId="0" borderId="1" xfId="0" applyNumberFormat="1" applyFont="1" applyFill="1" applyBorder="1" applyAlignment="1">
      <alignment horizontal="center" vertical="center" readingOrder="2"/>
    </xf>
    <xf numFmtId="0" fontId="8" fillId="4" borderId="1" xfId="0" applyFont="1" applyFill="1" applyBorder="1" applyAlignment="1">
      <alignment horizontal="center" vertical="center" readingOrder="2"/>
    </xf>
    <xf numFmtId="0" fontId="8" fillId="4" borderId="1" xfId="0" applyFont="1" applyFill="1" applyBorder="1" applyAlignment="1">
      <alignment horizontal="center" vertical="center" wrapText="1" readingOrder="2"/>
    </xf>
    <xf numFmtId="2" fontId="8" fillId="4" borderId="1" xfId="0" applyNumberFormat="1" applyFont="1" applyFill="1" applyBorder="1" applyAlignment="1">
      <alignment horizontal="center" vertical="center" wrapText="1" readingOrder="2"/>
    </xf>
    <xf numFmtId="3" fontId="8" fillId="4" borderId="1" xfId="0" applyNumberFormat="1" applyFont="1" applyFill="1" applyBorder="1" applyAlignment="1">
      <alignment horizontal="center" vertical="center" wrapText="1" readingOrder="2"/>
    </xf>
    <xf numFmtId="3" fontId="9" fillId="6" borderId="1" xfId="0" applyNumberFormat="1" applyFont="1" applyFill="1" applyBorder="1" applyAlignment="1">
      <alignment horizontal="center" vertical="center" readingOrder="2"/>
    </xf>
    <xf numFmtId="0" fontId="7" fillId="6" borderId="11" xfId="0" applyNumberFormat="1" applyFont="1" applyFill="1" applyBorder="1" applyAlignment="1">
      <alignment horizontal="center" vertical="center" readingOrder="2"/>
    </xf>
    <xf numFmtId="0" fontId="19" fillId="5" borderId="3" xfId="0" applyFont="1" applyFill="1" applyBorder="1" applyAlignment="1">
      <alignment horizontal="center" vertical="center" readingOrder="2"/>
    </xf>
    <xf numFmtId="0" fontId="20" fillId="5" borderId="1" xfId="0" applyNumberFormat="1" applyFont="1" applyFill="1" applyBorder="1" applyAlignment="1">
      <alignment horizontal="center" vertical="center" readingOrder="2"/>
    </xf>
    <xf numFmtId="0" fontId="21" fillId="5" borderId="3" xfId="0" applyNumberFormat="1" applyFont="1" applyFill="1" applyBorder="1" applyAlignment="1">
      <alignment horizontal="center" vertical="center" readingOrder="2"/>
    </xf>
    <xf numFmtId="0" fontId="19" fillId="5" borderId="1" xfId="0" applyFont="1" applyFill="1" applyBorder="1" applyAlignment="1">
      <alignment horizontal="center" vertical="center" readingOrder="2"/>
    </xf>
    <xf numFmtId="0" fontId="20" fillId="5" borderId="1" xfId="0" applyFont="1" applyFill="1" applyBorder="1" applyAlignment="1">
      <alignment horizontal="center" vertical="center" readingOrder="2"/>
    </xf>
    <xf numFmtId="0" fontId="21" fillId="5" borderId="1" xfId="0" applyFont="1" applyFill="1" applyBorder="1" applyAlignment="1">
      <alignment horizontal="center" vertical="center" readingOrder="2"/>
    </xf>
    <xf numFmtId="0" fontId="19" fillId="5" borderId="6" xfId="0" applyFont="1" applyFill="1" applyBorder="1" applyAlignment="1">
      <alignment horizontal="center" vertical="center" readingOrder="2"/>
    </xf>
    <xf numFmtId="3" fontId="11" fillId="0" borderId="0" xfId="0" applyNumberFormat="1" applyFont="1" applyAlignment="1">
      <alignment horizontal="center" vertical="center" readingOrder="2"/>
    </xf>
    <xf numFmtId="3" fontId="11" fillId="0" borderId="0" xfId="0" applyNumberFormat="1" applyFont="1" applyFill="1" applyAlignment="1">
      <alignment horizontal="center" vertical="center" readingOrder="2"/>
    </xf>
    <xf numFmtId="0" fontId="12" fillId="0" borderId="0" xfId="0" applyFont="1" applyAlignment="1">
      <alignment horizontal="center" vertical="center" readingOrder="2"/>
    </xf>
    <xf numFmtId="2" fontId="10" fillId="0" borderId="0" xfId="0" applyNumberFormat="1" applyFont="1" applyAlignment="1">
      <alignment horizontal="center" vertical="center" readingOrder="2"/>
    </xf>
    <xf numFmtId="3" fontId="10" fillId="0" borderId="0" xfId="0" applyNumberFormat="1" applyFont="1" applyAlignment="1">
      <alignment horizontal="center" vertical="center" readingOrder="2"/>
    </xf>
    <xf numFmtId="0" fontId="16" fillId="0" borderId="0" xfId="0" applyFont="1" applyFill="1" applyAlignment="1">
      <alignment horizontal="center" vertical="center" readingOrder="2"/>
    </xf>
    <xf numFmtId="0" fontId="10" fillId="0" borderId="0" xfId="0" applyFont="1" applyFill="1" applyAlignment="1">
      <alignment horizontal="center" vertical="center" readingOrder="2"/>
    </xf>
    <xf numFmtId="0" fontId="14" fillId="0" borderId="0" xfId="0" applyFont="1" applyAlignment="1">
      <alignment horizontal="center" vertical="center" readingOrder="2"/>
    </xf>
    <xf numFmtId="0" fontId="17" fillId="0" borderId="0" xfId="0" applyFont="1" applyFill="1" applyAlignment="1">
      <alignment horizontal="center" vertical="center" readingOrder="2"/>
    </xf>
    <xf numFmtId="0" fontId="14" fillId="0" borderId="0" xfId="0" applyFont="1" applyFill="1" applyAlignment="1">
      <alignment horizontal="center" vertical="center" readingOrder="2"/>
    </xf>
    <xf numFmtId="0" fontId="15" fillId="0" borderId="0" xfId="0" applyFont="1" applyAlignment="1">
      <alignment horizontal="center" vertical="center" readingOrder="2"/>
    </xf>
    <xf numFmtId="3" fontId="15" fillId="0" borderId="0" xfId="0" applyNumberFormat="1" applyFont="1" applyAlignment="1">
      <alignment horizontal="center" vertical="center" readingOrder="2"/>
    </xf>
    <xf numFmtId="3" fontId="15" fillId="0" borderId="0" xfId="0" applyNumberFormat="1" applyFont="1" applyFill="1" applyAlignment="1">
      <alignment horizontal="center" vertical="center" readingOrder="2"/>
    </xf>
    <xf numFmtId="0" fontId="15" fillId="0" borderId="0" xfId="0" applyFont="1" applyFill="1" applyAlignment="1">
      <alignment horizontal="center" vertical="center" readingOrder="2"/>
    </xf>
    <xf numFmtId="0" fontId="10" fillId="6" borderId="0" xfId="0" applyFont="1" applyFill="1" applyAlignment="1">
      <alignment horizontal="center" vertical="center" readingOrder="2"/>
    </xf>
    <xf numFmtId="3" fontId="11" fillId="6" borderId="0" xfId="0" applyNumberFormat="1" applyFont="1" applyFill="1" applyAlignment="1">
      <alignment horizontal="center" vertical="center" readingOrder="2"/>
    </xf>
    <xf numFmtId="0" fontId="18" fillId="2" borderId="0" xfId="0" applyFont="1" applyFill="1" applyAlignment="1">
      <alignment horizontal="center" vertical="center" readingOrder="2"/>
    </xf>
    <xf numFmtId="3" fontId="22" fillId="2" borderId="0" xfId="0" applyNumberFormat="1" applyFont="1" applyFill="1" applyAlignment="1">
      <alignment horizontal="center" vertical="center" readingOrder="2"/>
    </xf>
    <xf numFmtId="3" fontId="22" fillId="0" borderId="0" xfId="0" applyNumberFormat="1" applyFont="1" applyFill="1" applyAlignment="1">
      <alignment horizontal="center" vertical="center" readingOrder="2"/>
    </xf>
    <xf numFmtId="0" fontId="23" fillId="0" borderId="0" xfId="0" applyFont="1" applyFill="1" applyAlignment="1">
      <alignment horizontal="center" vertical="center" readingOrder="2"/>
    </xf>
    <xf numFmtId="0" fontId="18" fillId="0" borderId="0" xfId="0" applyFont="1" applyFill="1" applyAlignment="1">
      <alignment horizontal="center" vertical="center" readingOrder="2"/>
    </xf>
    <xf numFmtId="3" fontId="21" fillId="5" borderId="1" xfId="0" applyNumberFormat="1" applyFont="1" applyFill="1" applyBorder="1" applyAlignment="1">
      <alignment horizontal="center" vertical="center" readingOrder="2"/>
    </xf>
    <xf numFmtId="0" fontId="18" fillId="0" borderId="0" xfId="0" applyFont="1" applyAlignment="1">
      <alignment horizontal="center" vertical="center" readingOrder="2"/>
    </xf>
    <xf numFmtId="3" fontId="22" fillId="0" borderId="0" xfId="0" applyNumberFormat="1" applyFont="1" applyAlignment="1">
      <alignment horizontal="center" vertical="center" readingOrder="2"/>
    </xf>
    <xf numFmtId="1" fontId="9" fillId="6" borderId="1" xfId="0" applyNumberFormat="1" applyFont="1" applyFill="1" applyBorder="1" applyAlignment="1">
      <alignment horizontal="center" vertical="center" readingOrder="2"/>
    </xf>
    <xf numFmtId="1" fontId="9" fillId="0" borderId="1" xfId="0" applyNumberFormat="1" applyFont="1" applyFill="1" applyBorder="1" applyAlignment="1">
      <alignment horizontal="center" vertical="center" readingOrder="2"/>
    </xf>
    <xf numFmtId="1" fontId="9" fillId="0" borderId="3" xfId="0" applyNumberFormat="1" applyFont="1" applyFill="1" applyBorder="1" applyAlignment="1">
      <alignment horizontal="center" vertical="center" readingOrder="2"/>
    </xf>
    <xf numFmtId="1" fontId="9" fillId="6" borderId="3" xfId="0" applyNumberFormat="1" applyFont="1" applyFill="1" applyBorder="1" applyAlignment="1">
      <alignment horizontal="center" vertical="center" readingOrder="2"/>
    </xf>
    <xf numFmtId="0" fontId="21" fillId="5" borderId="3" xfId="0" applyFont="1" applyFill="1" applyBorder="1" applyAlignment="1">
      <alignment horizontal="center" vertical="center" readingOrder="2"/>
    </xf>
    <xf numFmtId="0" fontId="9" fillId="0" borderId="1" xfId="0" applyNumberFormat="1" applyFont="1" applyFill="1" applyBorder="1" applyAlignment="1">
      <alignment horizontal="center" vertical="center" readingOrder="2"/>
    </xf>
    <xf numFmtId="0" fontId="9" fillId="6" borderId="1" xfId="0" applyNumberFormat="1" applyFont="1" applyFill="1" applyBorder="1" applyAlignment="1">
      <alignment horizontal="center" vertical="center" readingOrder="2"/>
    </xf>
    <xf numFmtId="2" fontId="25" fillId="0" borderId="3" xfId="0" applyNumberFormat="1" applyFont="1" applyFill="1" applyBorder="1" applyAlignment="1">
      <alignment horizontal="center" vertical="center" readingOrder="1"/>
    </xf>
    <xf numFmtId="0" fontId="25" fillId="0" borderId="3" xfId="0" applyFont="1" applyFill="1" applyBorder="1" applyAlignment="1">
      <alignment horizontal="center" vertical="center" readingOrder="2"/>
    </xf>
    <xf numFmtId="3" fontId="25" fillId="0" borderId="3" xfId="0" applyNumberFormat="1" applyFont="1" applyFill="1" applyBorder="1" applyAlignment="1">
      <alignment horizontal="center" vertical="center" readingOrder="2"/>
    </xf>
    <xf numFmtId="2" fontId="26" fillId="5" borderId="3" xfId="0" applyNumberFormat="1" applyFont="1" applyFill="1" applyBorder="1" applyAlignment="1">
      <alignment horizontal="center" vertical="center" wrapText="1" readingOrder="1"/>
    </xf>
    <xf numFmtId="3" fontId="26" fillId="5" borderId="3" xfId="0" applyNumberFormat="1" applyFont="1" applyFill="1" applyBorder="1" applyAlignment="1">
      <alignment horizontal="center" vertical="center" wrapText="1" readingOrder="2"/>
    </xf>
    <xf numFmtId="2" fontId="26" fillId="5" borderId="1" xfId="0" applyNumberFormat="1" applyFont="1" applyFill="1" applyBorder="1" applyAlignment="1">
      <alignment horizontal="center" vertical="center" wrapText="1" readingOrder="1"/>
    </xf>
    <xf numFmtId="3" fontId="26" fillId="5" borderId="1" xfId="0" applyNumberFormat="1" applyFont="1" applyFill="1" applyBorder="1" applyAlignment="1">
      <alignment horizontal="center" vertical="center" readingOrder="2"/>
    </xf>
    <xf numFmtId="3" fontId="26" fillId="5" borderId="1" xfId="0" applyNumberFormat="1" applyFont="1" applyFill="1" applyBorder="1" applyAlignment="1">
      <alignment horizontal="center" vertical="center" wrapText="1" readingOrder="2"/>
    </xf>
    <xf numFmtId="2" fontId="26" fillId="5" borderId="1" xfId="0" applyNumberFormat="1" applyFont="1" applyFill="1" applyBorder="1" applyAlignment="1">
      <alignment horizontal="center" vertical="center" readingOrder="1"/>
    </xf>
    <xf numFmtId="3" fontId="26" fillId="5" borderId="1" xfId="0" applyNumberFormat="1" applyFont="1" applyFill="1" applyBorder="1" applyAlignment="1">
      <alignment horizontal="center" vertical="center" wrapText="1" readingOrder="1"/>
    </xf>
    <xf numFmtId="2" fontId="25" fillId="6" borderId="1" xfId="0" applyNumberFormat="1" applyFont="1" applyFill="1" applyBorder="1" applyAlignment="1">
      <alignment horizontal="center" vertical="center" readingOrder="2"/>
    </xf>
    <xf numFmtId="0" fontId="25" fillId="6" borderId="1" xfId="0" applyFont="1" applyFill="1" applyBorder="1" applyAlignment="1">
      <alignment horizontal="center" vertical="center" readingOrder="1"/>
    </xf>
    <xf numFmtId="0" fontId="4" fillId="0" borderId="24" xfId="0" applyFont="1" applyBorder="1" applyAlignment="1">
      <alignment horizontal="center" vertical="center" readingOrder="2"/>
    </xf>
    <xf numFmtId="0" fontId="4" fillId="0" borderId="28" xfId="0" applyFont="1" applyBorder="1" applyAlignment="1">
      <alignment horizontal="center" vertical="center" readingOrder="2"/>
    </xf>
    <xf numFmtId="3" fontId="36" fillId="0" borderId="16" xfId="0" applyNumberFormat="1" applyFont="1" applyFill="1" applyBorder="1" applyAlignment="1">
      <alignment horizontal="center" vertical="center"/>
    </xf>
    <xf numFmtId="3" fontId="36" fillId="9" borderId="16" xfId="0" applyNumberFormat="1" applyFont="1" applyFill="1" applyBorder="1" applyAlignment="1">
      <alignment horizontal="center" vertical="center"/>
    </xf>
    <xf numFmtId="0" fontId="35" fillId="0" borderId="24" xfId="0" applyFont="1" applyFill="1" applyBorder="1" applyAlignment="1">
      <alignment horizontal="center" vertical="center" readingOrder="2"/>
    </xf>
    <xf numFmtId="0" fontId="37" fillId="0" borderId="16" xfId="0" applyFont="1" applyFill="1" applyBorder="1" applyAlignment="1">
      <alignment vertical="center"/>
    </xf>
    <xf numFmtId="0" fontId="37" fillId="0" borderId="19" xfId="0" applyFont="1" applyFill="1" applyBorder="1" applyAlignment="1">
      <alignment vertical="center"/>
    </xf>
    <xf numFmtId="3" fontId="40" fillId="9" borderId="16" xfId="0" applyNumberFormat="1" applyFont="1" applyFill="1" applyBorder="1" applyAlignment="1">
      <alignment horizontal="center" vertical="center"/>
    </xf>
    <xf numFmtId="0" fontId="0" fillId="0" borderId="0" xfId="0" applyAlignment="1">
      <alignment vertical="center"/>
    </xf>
    <xf numFmtId="2" fontId="24" fillId="0" borderId="0" xfId="0" applyNumberFormat="1" applyFont="1" applyAlignment="1">
      <alignment vertical="center"/>
    </xf>
    <xf numFmtId="2" fontId="0" fillId="0" borderId="0" xfId="0" applyNumberFormat="1" applyAlignment="1">
      <alignment vertical="center"/>
    </xf>
    <xf numFmtId="2" fontId="4" fillId="0" borderId="0" xfId="0" applyNumberFormat="1" applyFont="1" applyAlignment="1">
      <alignment vertical="center"/>
    </xf>
    <xf numFmtId="0" fontId="0" fillId="0" borderId="0" xfId="0" applyFill="1" applyAlignment="1">
      <alignment vertical="center"/>
    </xf>
    <xf numFmtId="2" fontId="34" fillId="0" borderId="16" xfId="0" applyNumberFormat="1" applyFont="1" applyFill="1" applyBorder="1" applyAlignment="1">
      <alignment horizontal="center" vertical="center"/>
    </xf>
    <xf numFmtId="2" fontId="35" fillId="0" borderId="25" xfId="0" applyNumberFormat="1" applyFont="1" applyFill="1" applyBorder="1" applyAlignment="1">
      <alignment horizontal="center" vertical="center"/>
    </xf>
    <xf numFmtId="2" fontId="35" fillId="0" borderId="16" xfId="0" applyNumberFormat="1" applyFont="1" applyFill="1" applyBorder="1" applyAlignment="1">
      <alignment horizontal="center" vertical="center"/>
    </xf>
    <xf numFmtId="0" fontId="38" fillId="0" borderId="0" xfId="0" applyFont="1" applyAlignment="1">
      <alignment vertical="center"/>
    </xf>
    <xf numFmtId="2" fontId="41" fillId="9" borderId="16" xfId="0" applyNumberFormat="1" applyFont="1" applyFill="1" applyBorder="1" applyAlignment="1">
      <alignment horizontal="center" vertical="center"/>
    </xf>
    <xf numFmtId="2" fontId="42" fillId="9" borderId="16" xfId="0" applyNumberFormat="1" applyFont="1" applyFill="1" applyBorder="1" applyAlignment="1">
      <alignment horizontal="center" vertical="center"/>
    </xf>
    <xf numFmtId="2" fontId="42" fillId="9" borderId="25" xfId="0" applyNumberFormat="1" applyFont="1" applyFill="1" applyBorder="1" applyAlignment="1">
      <alignment horizontal="center" vertical="center"/>
    </xf>
    <xf numFmtId="4" fontId="34" fillId="9" borderId="16" xfId="0" applyNumberFormat="1" applyFont="1" applyFill="1" applyBorder="1" applyAlignment="1">
      <alignment horizontal="center" vertical="center"/>
    </xf>
    <xf numFmtId="2" fontId="34" fillId="9" borderId="16" xfId="0" applyNumberFormat="1" applyFont="1" applyFill="1" applyBorder="1" applyAlignment="1">
      <alignment horizontal="center" vertical="center"/>
    </xf>
    <xf numFmtId="2" fontId="35" fillId="9" borderId="16" xfId="0" applyNumberFormat="1" applyFont="1" applyFill="1" applyBorder="1" applyAlignment="1">
      <alignment horizontal="center" vertical="center"/>
    </xf>
    <xf numFmtId="3" fontId="34" fillId="9" borderId="25" xfId="0" applyNumberFormat="1" applyFont="1" applyFill="1" applyBorder="1" applyAlignment="1">
      <alignment horizontal="center" vertical="center"/>
    </xf>
    <xf numFmtId="4" fontId="41" fillId="9" borderId="16" xfId="0" applyNumberFormat="1" applyFont="1" applyFill="1" applyBorder="1" applyAlignment="1">
      <alignment horizontal="center" vertical="center"/>
    </xf>
    <xf numFmtId="3" fontId="41" fillId="9" borderId="16" xfId="0" applyNumberFormat="1" applyFont="1" applyFill="1" applyBorder="1" applyAlignment="1">
      <alignment horizontal="center" vertical="center"/>
    </xf>
    <xf numFmtId="3" fontId="41" fillId="9" borderId="25" xfId="0" applyNumberFormat="1" applyFont="1" applyFill="1" applyBorder="1" applyAlignment="1">
      <alignment horizontal="center" vertical="center"/>
    </xf>
    <xf numFmtId="0" fontId="24" fillId="0" borderId="0" xfId="0" applyFont="1" applyFill="1" applyAlignment="1">
      <alignment vertical="center"/>
    </xf>
    <xf numFmtId="0" fontId="38" fillId="0" borderId="0" xfId="0" applyFont="1" applyFill="1" applyAlignment="1">
      <alignment vertical="center"/>
    </xf>
    <xf numFmtId="2" fontId="41" fillId="9" borderId="25" xfId="0" applyNumberFormat="1" applyFont="1" applyFill="1" applyBorder="1" applyAlignment="1">
      <alignment horizontal="center" vertical="center"/>
    </xf>
    <xf numFmtId="0" fontId="32" fillId="0" borderId="0" xfId="0" applyFont="1" applyAlignment="1">
      <alignment vertical="center"/>
    </xf>
    <xf numFmtId="2" fontId="32" fillId="0" borderId="25" xfId="0" applyNumberFormat="1" applyFont="1" applyBorder="1" applyAlignment="1">
      <alignment vertical="center"/>
    </xf>
    <xf numFmtId="2" fontId="32" fillId="0" borderId="32" xfId="0" applyNumberFormat="1" applyFont="1" applyBorder="1" applyAlignment="1">
      <alignment vertical="center"/>
    </xf>
    <xf numFmtId="0" fontId="24" fillId="0" borderId="0" xfId="0" applyFont="1" applyAlignment="1">
      <alignment vertical="center"/>
    </xf>
    <xf numFmtId="0" fontId="35" fillId="7" borderId="24" xfId="0" applyFont="1" applyFill="1" applyBorder="1" applyAlignment="1">
      <alignment horizontal="center" vertical="center" readingOrder="2"/>
    </xf>
    <xf numFmtId="0" fontId="37" fillId="7" borderId="16" xfId="0" applyFont="1" applyFill="1" applyBorder="1" applyAlignment="1">
      <alignment vertical="center"/>
    </xf>
    <xf numFmtId="3" fontId="36" fillId="7" borderId="22" xfId="0" applyNumberFormat="1" applyFont="1" applyFill="1" applyBorder="1" applyAlignment="1">
      <alignment horizontal="center" vertical="center"/>
    </xf>
    <xf numFmtId="2" fontId="34" fillId="7" borderId="16" xfId="0" applyNumberFormat="1" applyFont="1" applyFill="1" applyBorder="1" applyAlignment="1">
      <alignment horizontal="center" vertical="center"/>
    </xf>
    <xf numFmtId="2" fontId="34" fillId="7" borderId="22" xfId="0" applyNumberFormat="1" applyFont="1" applyFill="1" applyBorder="1" applyAlignment="1">
      <alignment horizontal="center" vertical="center"/>
    </xf>
    <xf numFmtId="2" fontId="35" fillId="7" borderId="25" xfId="0" applyNumberFormat="1" applyFont="1" applyFill="1" applyBorder="1" applyAlignment="1">
      <alignment horizontal="center" vertical="center"/>
    </xf>
    <xf numFmtId="0" fontId="0" fillId="7" borderId="0" xfId="0" applyFill="1" applyAlignment="1">
      <alignment vertical="center"/>
    </xf>
    <xf numFmtId="3" fontId="36" fillId="7" borderId="16" xfId="0" applyNumberFormat="1" applyFont="1" applyFill="1" applyBorder="1" applyAlignment="1">
      <alignment horizontal="center" vertical="center"/>
    </xf>
    <xf numFmtId="2" fontId="35" fillId="7" borderId="16" xfId="0" applyNumberFormat="1" applyFont="1" applyFill="1" applyBorder="1" applyAlignment="1">
      <alignment horizontal="center" vertical="center"/>
    </xf>
    <xf numFmtId="0" fontId="37" fillId="7" borderId="19" xfId="0" applyFont="1" applyFill="1" applyBorder="1" applyAlignment="1">
      <alignment vertical="center"/>
    </xf>
    <xf numFmtId="0" fontId="34" fillId="7" borderId="19" xfId="0" applyFont="1" applyFill="1" applyBorder="1" applyAlignment="1">
      <alignment vertical="center"/>
    </xf>
    <xf numFmtId="0" fontId="24" fillId="7" borderId="0" xfId="0" applyFont="1" applyFill="1" applyAlignment="1">
      <alignment vertical="center"/>
    </xf>
    <xf numFmtId="0" fontId="37" fillId="7" borderId="24" xfId="0" applyFont="1" applyFill="1" applyBorder="1" applyAlignment="1">
      <alignment horizontal="center" vertical="center"/>
    </xf>
    <xf numFmtId="0" fontId="37" fillId="7" borderId="19" xfId="0" applyFont="1" applyFill="1" applyBorder="1" applyAlignment="1">
      <alignment horizontal="right" vertical="center"/>
    </xf>
    <xf numFmtId="0" fontId="32" fillId="0" borderId="0" xfId="0" applyFont="1" applyFill="1" applyAlignment="1">
      <alignment vertical="center"/>
    </xf>
    <xf numFmtId="0" fontId="46" fillId="0" borderId="16" xfId="2" applyFont="1" applyFill="1" applyBorder="1" applyAlignment="1">
      <alignment vertical="center"/>
    </xf>
    <xf numFmtId="164" fontId="47" fillId="0" borderId="16" xfId="2" applyNumberFormat="1" applyFont="1" applyFill="1" applyBorder="1" applyAlignment="1">
      <alignment horizontal="center" vertical="center"/>
    </xf>
    <xf numFmtId="0" fontId="47" fillId="10" borderId="16" xfId="2" applyFont="1" applyFill="1" applyBorder="1" applyAlignment="1">
      <alignment vertical="center"/>
    </xf>
    <xf numFmtId="164" fontId="47" fillId="10" borderId="16" xfId="2" applyNumberFormat="1" applyFont="1" applyFill="1" applyBorder="1" applyAlignment="1">
      <alignment horizontal="center" vertical="center"/>
    </xf>
    <xf numFmtId="0" fontId="46" fillId="10" borderId="19" xfId="2" applyFont="1" applyFill="1" applyBorder="1" applyAlignment="1">
      <alignment vertical="center"/>
    </xf>
    <xf numFmtId="0" fontId="47" fillId="0" borderId="16" xfId="2" applyFont="1" applyFill="1" applyBorder="1" applyAlignment="1">
      <alignment vertical="center"/>
    </xf>
    <xf numFmtId="0" fontId="47" fillId="10" borderId="19" xfId="2" applyFont="1" applyFill="1" applyBorder="1" applyAlignment="1">
      <alignment vertical="center"/>
    </xf>
    <xf numFmtId="0" fontId="47" fillId="0" borderId="19" xfId="2" applyFont="1" applyFill="1" applyBorder="1" applyAlignment="1">
      <alignment vertical="center"/>
    </xf>
    <xf numFmtId="164" fontId="47" fillId="0" borderId="19" xfId="2" applyNumberFormat="1" applyFont="1" applyFill="1" applyBorder="1" applyAlignment="1">
      <alignment horizontal="center" vertical="center"/>
    </xf>
    <xf numFmtId="0" fontId="46" fillId="10" borderId="16" xfId="2" applyFont="1" applyFill="1" applyBorder="1" applyAlignment="1">
      <alignment vertical="center"/>
    </xf>
    <xf numFmtId="0" fontId="46" fillId="10" borderId="39" xfId="2" applyFont="1" applyFill="1" applyBorder="1" applyAlignment="1">
      <alignment vertical="center"/>
    </xf>
    <xf numFmtId="0" fontId="46" fillId="0" borderId="19" xfId="2" applyFont="1" applyFill="1" applyBorder="1" applyAlignment="1">
      <alignment vertical="center"/>
    </xf>
    <xf numFmtId="164" fontId="47" fillId="0" borderId="25" xfId="2" applyNumberFormat="1" applyFont="1" applyFill="1" applyBorder="1" applyAlignment="1">
      <alignment horizontal="center" vertical="center"/>
    </xf>
    <xf numFmtId="164" fontId="47" fillId="10" borderId="25" xfId="2" applyNumberFormat="1" applyFont="1" applyFill="1" applyBorder="1" applyAlignment="1">
      <alignment horizontal="center" vertical="center"/>
    </xf>
    <xf numFmtId="0" fontId="31" fillId="5" borderId="16" xfId="2" applyFont="1" applyFill="1" applyBorder="1" applyAlignment="1">
      <alignment horizontal="center" vertical="center"/>
    </xf>
    <xf numFmtId="0" fontId="31" fillId="5" borderId="16" xfId="2" applyFont="1" applyFill="1" applyBorder="1" applyAlignment="1">
      <alignment horizontal="center" vertical="center" wrapText="1"/>
    </xf>
    <xf numFmtId="0" fontId="29" fillId="5" borderId="16" xfId="2" applyFont="1" applyFill="1" applyBorder="1" applyAlignment="1">
      <alignment horizontal="center" vertical="center"/>
    </xf>
    <xf numFmtId="0" fontId="31" fillId="5" borderId="25" xfId="2" applyFont="1" applyFill="1" applyBorder="1" applyAlignment="1">
      <alignment horizontal="center" vertical="center" wrapText="1"/>
    </xf>
    <xf numFmtId="0" fontId="47" fillId="0" borderId="37" xfId="2" applyFont="1" applyFill="1" applyBorder="1" applyAlignment="1">
      <alignment vertical="center"/>
    </xf>
    <xf numFmtId="0" fontId="46" fillId="0" borderId="39" xfId="2" applyFont="1" applyFill="1" applyBorder="1" applyAlignment="1">
      <alignment vertical="center"/>
    </xf>
    <xf numFmtId="0" fontId="47" fillId="0" borderId="39" xfId="2" applyFont="1" applyFill="1" applyBorder="1" applyAlignment="1">
      <alignment vertical="center"/>
    </xf>
    <xf numFmtId="0" fontId="4" fillId="0" borderId="0" xfId="0" applyFont="1" applyAlignment="1">
      <alignment horizontal="center" vertical="center"/>
    </xf>
    <xf numFmtId="0" fontId="4" fillId="0" borderId="0" xfId="0" applyFont="1" applyAlignment="1">
      <alignment vertical="center"/>
    </xf>
    <xf numFmtId="0" fontId="4" fillId="0" borderId="10" xfId="0" applyFont="1" applyFill="1" applyBorder="1" applyAlignment="1">
      <alignment vertical="center"/>
    </xf>
    <xf numFmtId="0" fontId="4" fillId="0" borderId="0" xfId="0" applyFont="1" applyFill="1" applyAlignment="1">
      <alignment vertical="center"/>
    </xf>
    <xf numFmtId="0" fontId="4" fillId="0" borderId="0" xfId="0" applyFont="1" applyFill="1" applyBorder="1" applyAlignment="1">
      <alignment vertical="center"/>
    </xf>
    <xf numFmtId="0" fontId="4" fillId="0" borderId="24" xfId="0" applyFont="1" applyFill="1" applyBorder="1" applyAlignment="1">
      <alignment horizontal="center" vertical="center"/>
    </xf>
    <xf numFmtId="9" fontId="4" fillId="0" borderId="0" xfId="0" applyNumberFormat="1" applyFont="1" applyFill="1" applyBorder="1" applyAlignment="1">
      <alignment vertical="center"/>
    </xf>
    <xf numFmtId="9" fontId="4" fillId="0" borderId="0" xfId="0" applyNumberFormat="1" applyFont="1" applyFill="1" applyAlignment="1">
      <alignment vertical="center"/>
    </xf>
    <xf numFmtId="0" fontId="48" fillId="0" borderId="0" xfId="0" applyFont="1" applyFill="1" applyAlignment="1">
      <alignment vertical="center"/>
    </xf>
    <xf numFmtId="0" fontId="49" fillId="0" borderId="19" xfId="0" applyFont="1" applyFill="1" applyBorder="1" applyAlignment="1">
      <alignment vertical="center"/>
    </xf>
    <xf numFmtId="0" fontId="49" fillId="0" borderId="16" xfId="0" applyFont="1" applyFill="1" applyBorder="1" applyAlignment="1">
      <alignment vertical="center"/>
    </xf>
    <xf numFmtId="0" fontId="4" fillId="0" borderId="0" xfId="0" applyFont="1" applyBorder="1" applyAlignment="1">
      <alignment vertical="center" readingOrder="2"/>
    </xf>
    <xf numFmtId="0" fontId="4" fillId="10" borderId="24" xfId="0" applyFont="1" applyFill="1" applyBorder="1" applyAlignment="1">
      <alignment horizontal="center" vertical="center"/>
    </xf>
    <xf numFmtId="0" fontId="4" fillId="10" borderId="0" xfId="0" applyFont="1" applyFill="1" applyAlignment="1">
      <alignment vertical="center"/>
    </xf>
    <xf numFmtId="164" fontId="47" fillId="10" borderId="19" xfId="2" applyNumberFormat="1" applyFont="1" applyFill="1" applyBorder="1" applyAlignment="1">
      <alignment horizontal="center" vertical="center"/>
    </xf>
    <xf numFmtId="0" fontId="47" fillId="10" borderId="39" xfId="2" applyFont="1" applyFill="1" applyBorder="1" applyAlignment="1">
      <alignment vertical="center"/>
    </xf>
    <xf numFmtId="0" fontId="49" fillId="10" borderId="16" xfId="0" applyFont="1" applyFill="1" applyBorder="1" applyAlignment="1">
      <alignment vertical="center"/>
    </xf>
    <xf numFmtId="0" fontId="49" fillId="10" borderId="19" xfId="0" applyFont="1" applyFill="1" applyBorder="1" applyAlignment="1">
      <alignment vertical="center"/>
    </xf>
    <xf numFmtId="0" fontId="48" fillId="10" borderId="0" xfId="0" applyFont="1" applyFill="1" applyAlignment="1">
      <alignment vertical="center"/>
    </xf>
    <xf numFmtId="164" fontId="30" fillId="5" borderId="16" xfId="2" applyNumberFormat="1" applyFont="1" applyFill="1" applyBorder="1" applyAlignment="1">
      <alignment horizontal="center" vertical="center"/>
    </xf>
    <xf numFmtId="164" fontId="30" fillId="5" borderId="25" xfId="2" applyNumberFormat="1" applyFont="1" applyFill="1" applyBorder="1" applyAlignment="1">
      <alignment horizontal="center" vertical="center"/>
    </xf>
    <xf numFmtId="0" fontId="45" fillId="0" borderId="0" xfId="0" applyFont="1" applyFill="1" applyBorder="1" applyAlignment="1">
      <alignment vertical="center"/>
    </xf>
    <xf numFmtId="0" fontId="45" fillId="0" borderId="0" xfId="0" applyFont="1" applyFill="1" applyAlignment="1">
      <alignment vertical="center"/>
    </xf>
    <xf numFmtId="0" fontId="45" fillId="4" borderId="0" xfId="0" applyFont="1" applyFill="1" applyAlignment="1">
      <alignment vertical="center"/>
    </xf>
    <xf numFmtId="164" fontId="30" fillId="5" borderId="50" xfId="2" applyNumberFormat="1" applyFont="1" applyFill="1" applyBorder="1" applyAlignment="1">
      <alignment horizontal="center" vertical="center"/>
    </xf>
    <xf numFmtId="0" fontId="46" fillId="0" borderId="16" xfId="2" applyFont="1" applyFill="1" applyBorder="1" applyAlignment="1">
      <alignment horizontal="right" vertical="center"/>
    </xf>
    <xf numFmtId="3" fontId="55" fillId="0" borderId="16" xfId="2" applyNumberFormat="1" applyFont="1" applyFill="1" applyBorder="1" applyAlignment="1">
      <alignment horizontal="center" vertical="center"/>
    </xf>
    <xf numFmtId="3" fontId="48" fillId="0" borderId="16" xfId="2" applyNumberFormat="1" applyFont="1" applyFill="1" applyBorder="1" applyAlignment="1">
      <alignment horizontal="center" vertical="center"/>
    </xf>
    <xf numFmtId="9" fontId="48" fillId="2" borderId="0" xfId="2" applyNumberFormat="1" applyFont="1" applyFill="1" applyBorder="1" applyAlignment="1">
      <alignment horizontal="center" vertical="center"/>
    </xf>
    <xf numFmtId="3" fontId="48" fillId="2" borderId="0" xfId="2" applyNumberFormat="1" applyFont="1" applyFill="1" applyBorder="1" applyAlignment="1">
      <alignment horizontal="center" vertical="center"/>
    </xf>
    <xf numFmtId="0" fontId="47" fillId="0" borderId="16" xfId="2" applyFont="1" applyFill="1" applyBorder="1" applyAlignment="1">
      <alignment horizontal="right" vertical="center"/>
    </xf>
    <xf numFmtId="0" fontId="46" fillId="0" borderId="19" xfId="2" applyFont="1" applyFill="1" applyBorder="1" applyAlignment="1">
      <alignment horizontal="right" vertical="center"/>
    </xf>
    <xf numFmtId="3" fontId="47" fillId="0" borderId="16" xfId="2" applyNumberFormat="1" applyFont="1" applyFill="1" applyBorder="1" applyAlignment="1">
      <alignment horizontal="center" vertical="center"/>
    </xf>
    <xf numFmtId="3" fontId="56" fillId="6" borderId="1" xfId="0" applyNumberFormat="1" applyFont="1" applyFill="1" applyBorder="1" applyAlignment="1">
      <alignment horizontal="center" vertical="center" readingOrder="2"/>
    </xf>
    <xf numFmtId="3" fontId="56" fillId="0" borderId="1" xfId="0" applyNumberFormat="1" applyFont="1" applyFill="1" applyBorder="1" applyAlignment="1">
      <alignment horizontal="center" vertical="center" readingOrder="2"/>
    </xf>
    <xf numFmtId="3" fontId="56" fillId="0" borderId="3" xfId="0" applyNumberFormat="1" applyFont="1" applyFill="1" applyBorder="1" applyAlignment="1">
      <alignment horizontal="center" vertical="center" readingOrder="2"/>
    </xf>
    <xf numFmtId="3" fontId="56" fillId="6" borderId="3" xfId="0" applyNumberFormat="1" applyFont="1" applyFill="1" applyBorder="1" applyAlignment="1">
      <alignment horizontal="center" vertical="center" readingOrder="2"/>
    </xf>
    <xf numFmtId="3" fontId="57" fillId="5" borderId="3" xfId="0" applyNumberFormat="1" applyFont="1" applyFill="1" applyBorder="1" applyAlignment="1">
      <alignment horizontal="center" vertical="center" readingOrder="2"/>
    </xf>
    <xf numFmtId="0" fontId="56" fillId="0" borderId="1" xfId="0" applyNumberFormat="1" applyFont="1" applyFill="1" applyBorder="1" applyAlignment="1">
      <alignment horizontal="center" vertical="center" readingOrder="2"/>
    </xf>
    <xf numFmtId="0" fontId="56" fillId="6" borderId="3" xfId="0" applyNumberFormat="1" applyFont="1" applyFill="1" applyBorder="1" applyAlignment="1">
      <alignment horizontal="center" vertical="center" readingOrder="2"/>
    </xf>
    <xf numFmtId="3" fontId="57" fillId="5" borderId="1" xfId="0" applyNumberFormat="1" applyFont="1" applyFill="1" applyBorder="1" applyAlignment="1">
      <alignment horizontal="center" vertical="center" readingOrder="2"/>
    </xf>
    <xf numFmtId="3" fontId="58" fillId="6" borderId="1" xfId="0" applyNumberFormat="1" applyFont="1" applyFill="1" applyBorder="1" applyAlignment="1">
      <alignment horizontal="center" vertical="center" readingOrder="2"/>
    </xf>
    <xf numFmtId="3" fontId="59" fillId="6" borderId="1" xfId="0" applyNumberFormat="1" applyFont="1" applyFill="1" applyBorder="1" applyAlignment="1">
      <alignment horizontal="center" vertical="center" readingOrder="2"/>
    </xf>
    <xf numFmtId="3" fontId="58" fillId="6" borderId="1" xfId="0" applyNumberFormat="1" applyFont="1" applyFill="1" applyBorder="1" applyAlignment="1">
      <alignment horizontal="center" vertical="center"/>
    </xf>
    <xf numFmtId="3" fontId="58" fillId="0" borderId="1" xfId="0" applyNumberFormat="1" applyFont="1" applyFill="1" applyBorder="1" applyAlignment="1">
      <alignment horizontal="center" vertical="center" readingOrder="2"/>
    </xf>
    <xf numFmtId="3" fontId="59" fillId="0" borderId="1" xfId="0" applyNumberFormat="1" applyFont="1" applyFill="1" applyBorder="1" applyAlignment="1">
      <alignment horizontal="center" vertical="center" readingOrder="2"/>
    </xf>
    <xf numFmtId="3" fontId="58" fillId="0" borderId="1" xfId="0" applyNumberFormat="1" applyFont="1" applyFill="1" applyBorder="1" applyAlignment="1">
      <alignment horizontal="center" vertical="center"/>
    </xf>
    <xf numFmtId="3" fontId="59" fillId="0" borderId="3" xfId="0" applyNumberFormat="1" applyFont="1" applyFill="1" applyBorder="1" applyAlignment="1">
      <alignment horizontal="center" vertical="center" readingOrder="2"/>
    </xf>
    <xf numFmtId="3" fontId="59" fillId="6" borderId="3" xfId="0" applyNumberFormat="1" applyFont="1" applyFill="1" applyBorder="1" applyAlignment="1">
      <alignment horizontal="center" vertical="center" readingOrder="2"/>
    </xf>
    <xf numFmtId="3" fontId="60" fillId="5" borderId="3" xfId="0" applyNumberFormat="1" applyFont="1" applyFill="1" applyBorder="1" applyAlignment="1">
      <alignment horizontal="center" vertical="center" readingOrder="2"/>
    </xf>
    <xf numFmtId="2" fontId="60" fillId="5" borderId="3" xfId="0" applyNumberFormat="1" applyFont="1" applyFill="1" applyBorder="1" applyAlignment="1">
      <alignment horizontal="center" vertical="center" wrapText="1"/>
    </xf>
    <xf numFmtId="0" fontId="58" fillId="0" borderId="1" xfId="0" applyNumberFormat="1" applyFont="1" applyFill="1" applyBorder="1" applyAlignment="1">
      <alignment horizontal="center" vertical="center" readingOrder="2"/>
    </xf>
    <xf numFmtId="0" fontId="58" fillId="6" borderId="1" xfId="0" applyNumberFormat="1" applyFont="1" applyFill="1" applyBorder="1" applyAlignment="1">
      <alignment horizontal="center" vertical="center" readingOrder="2"/>
    </xf>
    <xf numFmtId="3" fontId="60" fillId="5" borderId="1" xfId="0" applyNumberFormat="1" applyFont="1" applyFill="1" applyBorder="1" applyAlignment="1">
      <alignment horizontal="center" vertical="center" readingOrder="2"/>
    </xf>
    <xf numFmtId="3" fontId="60" fillId="5" borderId="1" xfId="0" applyNumberFormat="1" applyFont="1" applyFill="1" applyBorder="1" applyAlignment="1">
      <alignment horizontal="center" vertical="center" wrapText="1"/>
    </xf>
    <xf numFmtId="3" fontId="60" fillId="5" borderId="1" xfId="0" applyNumberFormat="1" applyFont="1" applyFill="1" applyBorder="1" applyAlignment="1">
      <alignment horizontal="center" vertical="center"/>
    </xf>
    <xf numFmtId="2" fontId="60" fillId="5" borderId="1" xfId="0" applyNumberFormat="1" applyFont="1" applyFill="1" applyBorder="1" applyAlignment="1">
      <alignment horizontal="center" vertical="center"/>
    </xf>
    <xf numFmtId="2" fontId="60" fillId="5" borderId="1" xfId="0" applyNumberFormat="1" applyFont="1" applyFill="1" applyBorder="1" applyAlignment="1">
      <alignment horizontal="center" vertical="center" readingOrder="2"/>
    </xf>
    <xf numFmtId="0" fontId="61" fillId="0" borderId="0" xfId="0" applyFont="1" applyAlignment="1">
      <alignment horizontal="center" vertical="center" readingOrder="2"/>
    </xf>
    <xf numFmtId="2" fontId="61" fillId="0" borderId="0" xfId="0" applyNumberFormat="1" applyFont="1" applyAlignment="1">
      <alignment horizontal="center" vertical="center" readingOrder="2"/>
    </xf>
    <xf numFmtId="9" fontId="35" fillId="0" borderId="16" xfId="0" applyNumberFormat="1" applyFont="1" applyFill="1" applyBorder="1" applyAlignment="1">
      <alignment horizontal="center" vertical="center"/>
    </xf>
    <xf numFmtId="9" fontId="35" fillId="0" borderId="25" xfId="0" applyNumberFormat="1" applyFont="1" applyFill="1" applyBorder="1" applyAlignment="1">
      <alignment horizontal="center" vertical="center"/>
    </xf>
    <xf numFmtId="0" fontId="4" fillId="0" borderId="24" xfId="2" applyFont="1" applyFill="1" applyBorder="1" applyAlignment="1">
      <alignment horizontal="center" vertical="center"/>
    </xf>
    <xf numFmtId="0" fontId="4" fillId="2" borderId="0" xfId="2" applyFont="1" applyFill="1" applyBorder="1" applyAlignment="1">
      <alignment vertical="center"/>
    </xf>
    <xf numFmtId="9" fontId="4" fillId="0" borderId="0" xfId="0" applyNumberFormat="1" applyFont="1" applyAlignment="1">
      <alignment vertical="center"/>
    </xf>
    <xf numFmtId="3" fontId="4" fillId="0" borderId="0" xfId="0" applyNumberFormat="1" applyFont="1" applyAlignment="1">
      <alignment vertical="center"/>
    </xf>
    <xf numFmtId="0" fontId="4" fillId="0" borderId="0" xfId="0" applyFont="1" applyFill="1" applyBorder="1" applyAlignment="1">
      <alignment horizontal="center" vertical="center"/>
    </xf>
    <xf numFmtId="0" fontId="4" fillId="2" borderId="0" xfId="2" applyFont="1" applyFill="1" applyBorder="1" applyAlignment="1">
      <alignment horizontal="center" vertical="center"/>
    </xf>
    <xf numFmtId="0" fontId="4" fillId="2" borderId="0" xfId="0" applyFont="1" applyFill="1" applyAlignment="1">
      <alignment vertical="center"/>
    </xf>
    <xf numFmtId="0" fontId="64" fillId="11" borderId="45" xfId="2" applyFont="1" applyFill="1" applyBorder="1" applyAlignment="1">
      <alignment vertical="center"/>
    </xf>
    <xf numFmtId="0" fontId="63" fillId="11" borderId="45" xfId="2" applyFont="1" applyFill="1" applyBorder="1" applyAlignment="1">
      <alignment vertical="center"/>
    </xf>
    <xf numFmtId="0" fontId="64" fillId="11" borderId="16" xfId="2" applyFont="1" applyFill="1" applyBorder="1" applyAlignment="1">
      <alignment horizontal="center" vertical="center"/>
    </xf>
    <xf numFmtId="0" fontId="64" fillId="11" borderId="16" xfId="2" applyFont="1" applyFill="1" applyBorder="1" applyAlignment="1">
      <alignment horizontal="center" vertical="center" wrapText="1"/>
    </xf>
    <xf numFmtId="9" fontId="64" fillId="11" borderId="16" xfId="2" applyNumberFormat="1" applyFont="1" applyFill="1" applyBorder="1" applyAlignment="1">
      <alignment horizontal="center" vertical="center" wrapText="1"/>
    </xf>
    <xf numFmtId="3" fontId="64" fillId="11" borderId="16" xfId="2" applyNumberFormat="1" applyFont="1" applyFill="1" applyBorder="1" applyAlignment="1">
      <alignment horizontal="center" vertical="center" wrapText="1"/>
    </xf>
    <xf numFmtId="9" fontId="64" fillId="11" borderId="25" xfId="2" applyNumberFormat="1" applyFont="1" applyFill="1" applyBorder="1" applyAlignment="1">
      <alignment horizontal="center" vertical="center" wrapText="1"/>
    </xf>
    <xf numFmtId="3" fontId="66" fillId="11" borderId="16" xfId="2" applyNumberFormat="1" applyFont="1" applyFill="1" applyBorder="1" applyAlignment="1">
      <alignment horizontal="center" vertical="center"/>
    </xf>
    <xf numFmtId="9" fontId="67" fillId="11" borderId="16" xfId="2" applyNumberFormat="1" applyFont="1" applyFill="1" applyBorder="1" applyAlignment="1">
      <alignment horizontal="center" vertical="center"/>
    </xf>
    <xf numFmtId="9" fontId="67" fillId="11" borderId="25" xfId="2" applyNumberFormat="1" applyFont="1" applyFill="1" applyBorder="1" applyAlignment="1">
      <alignment horizontal="center" vertical="center"/>
    </xf>
    <xf numFmtId="0" fontId="66" fillId="11" borderId="50" xfId="2" applyFont="1" applyFill="1" applyBorder="1" applyAlignment="1">
      <alignment vertical="center"/>
    </xf>
    <xf numFmtId="9" fontId="67" fillId="11" borderId="50" xfId="2" applyNumberFormat="1" applyFont="1" applyFill="1" applyBorder="1" applyAlignment="1">
      <alignment horizontal="center" vertical="center"/>
    </xf>
    <xf numFmtId="0" fontId="67" fillId="11" borderId="50" xfId="2" applyFont="1" applyFill="1" applyBorder="1" applyAlignment="1">
      <alignment horizontal="center" vertical="center"/>
    </xf>
    <xf numFmtId="0" fontId="67" fillId="11" borderId="32" xfId="2" applyFont="1" applyFill="1" applyBorder="1" applyAlignment="1">
      <alignment horizontal="center" vertical="center"/>
    </xf>
    <xf numFmtId="9" fontId="34" fillId="0" borderId="16" xfId="2" applyNumberFormat="1" applyFont="1" applyFill="1" applyBorder="1" applyAlignment="1">
      <alignment horizontal="center" vertical="center"/>
    </xf>
    <xf numFmtId="9" fontId="34" fillId="0" borderId="25" xfId="2" applyNumberFormat="1" applyFont="1" applyFill="1" applyBorder="1" applyAlignment="1">
      <alignment horizontal="center" vertical="center"/>
    </xf>
    <xf numFmtId="0" fontId="4" fillId="0" borderId="0" xfId="0" applyFont="1" applyFill="1" applyAlignment="1">
      <alignment horizontal="center" vertical="center"/>
    </xf>
    <xf numFmtId="0" fontId="4" fillId="13" borderId="24" xfId="2" applyFont="1" applyFill="1" applyBorder="1" applyAlignment="1">
      <alignment horizontal="center" vertical="center"/>
    </xf>
    <xf numFmtId="0" fontId="46" fillId="13" borderId="16" xfId="2" applyFont="1" applyFill="1" applyBorder="1" applyAlignment="1">
      <alignment horizontal="right" vertical="center"/>
    </xf>
    <xf numFmtId="3" fontId="55" fillId="13" borderId="16" xfId="2" applyNumberFormat="1" applyFont="1" applyFill="1" applyBorder="1" applyAlignment="1">
      <alignment horizontal="center" vertical="center"/>
    </xf>
    <xf numFmtId="3" fontId="48" fillId="13" borderId="16" xfId="2" applyNumberFormat="1" applyFont="1" applyFill="1" applyBorder="1" applyAlignment="1">
      <alignment horizontal="center" vertical="center"/>
    </xf>
    <xf numFmtId="9" fontId="35" fillId="13" borderId="16" xfId="0" applyNumberFormat="1" applyFont="1" applyFill="1" applyBorder="1" applyAlignment="1">
      <alignment horizontal="center" vertical="center"/>
    </xf>
    <xf numFmtId="9" fontId="35" fillId="13" borderId="25" xfId="0" applyNumberFormat="1" applyFont="1" applyFill="1" applyBorder="1" applyAlignment="1">
      <alignment horizontal="center" vertical="center"/>
    </xf>
    <xf numFmtId="0" fontId="4" fillId="13" borderId="0" xfId="0" applyFont="1" applyFill="1" applyAlignment="1">
      <alignment vertical="center"/>
    </xf>
    <xf numFmtId="0" fontId="47" fillId="13" borderId="16" xfId="2" applyFont="1" applyFill="1" applyBorder="1" applyAlignment="1">
      <alignment horizontal="right" vertical="center"/>
    </xf>
    <xf numFmtId="9" fontId="34" fillId="13" borderId="16" xfId="2" applyNumberFormat="1" applyFont="1" applyFill="1" applyBorder="1" applyAlignment="1">
      <alignment horizontal="center" vertical="center"/>
    </xf>
    <xf numFmtId="9" fontId="34" fillId="13" borderId="25" xfId="2" applyNumberFormat="1" applyFont="1" applyFill="1" applyBorder="1" applyAlignment="1">
      <alignment horizontal="center" vertical="center"/>
    </xf>
    <xf numFmtId="0" fontId="46" fillId="13" borderId="19" xfId="2" applyFont="1" applyFill="1" applyBorder="1" applyAlignment="1">
      <alignment horizontal="right" vertical="center"/>
    </xf>
    <xf numFmtId="0" fontId="31" fillId="0" borderId="0" xfId="0" applyFont="1" applyAlignment="1">
      <alignment vertical="center"/>
    </xf>
    <xf numFmtId="0" fontId="49" fillId="0" borderId="0" xfId="0" applyFont="1" applyAlignment="1">
      <alignment vertical="center"/>
    </xf>
    <xf numFmtId="3" fontId="47" fillId="13" borderId="16" xfId="2" applyNumberFormat="1" applyFont="1" applyFill="1" applyBorder="1" applyAlignment="1">
      <alignment horizontal="center" vertical="center"/>
    </xf>
    <xf numFmtId="3" fontId="64" fillId="11" borderId="16" xfId="2" applyNumberFormat="1" applyFont="1" applyFill="1" applyBorder="1" applyAlignment="1">
      <alignment horizontal="center" vertical="center"/>
    </xf>
    <xf numFmtId="3" fontId="64" fillId="11" borderId="50" xfId="2" applyNumberFormat="1" applyFont="1" applyFill="1" applyBorder="1" applyAlignment="1">
      <alignment horizontal="center" vertical="center"/>
    </xf>
    <xf numFmtId="165" fontId="4" fillId="0" borderId="0" xfId="5" applyNumberFormat="1" applyFont="1" applyAlignment="1">
      <alignment vertical="center"/>
    </xf>
    <xf numFmtId="2" fontId="70" fillId="9" borderId="15" xfId="0" applyNumberFormat="1" applyFont="1" applyFill="1" applyBorder="1" applyAlignment="1">
      <alignment horizontal="center" vertical="center"/>
    </xf>
    <xf numFmtId="2" fontId="70" fillId="9" borderId="34" xfId="0" applyNumberFormat="1" applyFont="1" applyFill="1" applyBorder="1" applyAlignment="1">
      <alignment horizontal="center" vertical="center"/>
    </xf>
    <xf numFmtId="2" fontId="70" fillId="9" borderId="22" xfId="0" applyNumberFormat="1" applyFont="1" applyFill="1" applyBorder="1" applyAlignment="1">
      <alignment horizontal="center" vertical="center"/>
    </xf>
    <xf numFmtId="0" fontId="71" fillId="6" borderId="1" xfId="0" applyFont="1" applyFill="1" applyBorder="1" applyAlignment="1">
      <alignment horizontal="center" vertical="center" readingOrder="2"/>
    </xf>
    <xf numFmtId="0" fontId="71" fillId="0" borderId="1" xfId="0" applyFont="1" applyFill="1" applyBorder="1" applyAlignment="1">
      <alignment horizontal="center" vertical="center" readingOrder="2"/>
    </xf>
    <xf numFmtId="0" fontId="71" fillId="6" borderId="2" xfId="0" applyFont="1" applyFill="1" applyBorder="1" applyAlignment="1">
      <alignment horizontal="center" vertical="center" readingOrder="2"/>
    </xf>
    <xf numFmtId="0" fontId="71" fillId="0" borderId="2" xfId="0" applyFont="1" applyFill="1" applyBorder="1" applyAlignment="1">
      <alignment horizontal="center" vertical="center" readingOrder="2"/>
    </xf>
    <xf numFmtId="0" fontId="71" fillId="0" borderId="1" xfId="0" applyNumberFormat="1" applyFont="1" applyFill="1" applyBorder="1" applyAlignment="1">
      <alignment horizontal="center" vertical="center" readingOrder="2"/>
    </xf>
    <xf numFmtId="0" fontId="71" fillId="6" borderId="6" xfId="0" applyNumberFormat="1" applyFont="1" applyFill="1" applyBorder="1" applyAlignment="1">
      <alignment horizontal="center" vertical="center" readingOrder="2"/>
    </xf>
    <xf numFmtId="0" fontId="71" fillId="0" borderId="6" xfId="0" applyFont="1" applyFill="1" applyBorder="1" applyAlignment="1">
      <alignment horizontal="center" vertical="center" readingOrder="2"/>
    </xf>
    <xf numFmtId="0" fontId="71" fillId="6" borderId="6" xfId="0" applyFont="1" applyFill="1" applyBorder="1" applyAlignment="1">
      <alignment horizontal="center" vertical="center" readingOrder="2"/>
    </xf>
    <xf numFmtId="0" fontId="71" fillId="6" borderId="7" xfId="0" applyFont="1" applyFill="1" applyBorder="1" applyAlignment="1">
      <alignment horizontal="center" vertical="center" readingOrder="2"/>
    </xf>
    <xf numFmtId="0" fontId="13" fillId="0" borderId="40" xfId="0" applyFont="1" applyBorder="1" applyAlignment="1">
      <alignment vertical="center" wrapText="1" readingOrder="2"/>
    </xf>
    <xf numFmtId="0" fontId="13" fillId="0" borderId="40" xfId="0" applyFont="1" applyBorder="1" applyAlignment="1">
      <alignment horizontal="right" vertical="center" readingOrder="2"/>
    </xf>
    <xf numFmtId="0" fontId="19" fillId="5" borderId="5" xfId="0" applyNumberFormat="1" applyFont="1" applyFill="1" applyBorder="1" applyAlignment="1">
      <alignment horizontal="center" vertical="center" wrapText="1" readingOrder="2"/>
    </xf>
    <xf numFmtId="0" fontId="19" fillId="5" borderId="6" xfId="0" applyNumberFormat="1" applyFont="1" applyFill="1" applyBorder="1" applyAlignment="1">
      <alignment horizontal="center" vertical="center" wrapText="1" readingOrder="2"/>
    </xf>
    <xf numFmtId="0" fontId="19" fillId="5" borderId="4" xfId="0" applyNumberFormat="1" applyFont="1" applyFill="1" applyBorder="1" applyAlignment="1">
      <alignment horizontal="center" vertical="center" wrapText="1" readingOrder="2"/>
    </xf>
    <xf numFmtId="0" fontId="19" fillId="5" borderId="2" xfId="0" applyNumberFormat="1" applyFont="1" applyFill="1" applyBorder="1" applyAlignment="1">
      <alignment horizontal="center" vertical="center" wrapText="1" readingOrder="2"/>
    </xf>
    <xf numFmtId="0" fontId="28" fillId="3" borderId="5" xfId="0" applyFont="1" applyFill="1" applyBorder="1" applyAlignment="1">
      <alignment horizontal="center" vertical="center" readingOrder="2"/>
    </xf>
    <xf numFmtId="0" fontId="28" fillId="3" borderId="8" xfId="0" applyFont="1" applyFill="1" applyBorder="1" applyAlignment="1">
      <alignment horizontal="center" vertical="center" readingOrder="2"/>
    </xf>
    <xf numFmtId="0" fontId="28" fillId="3" borderId="6" xfId="0" applyFont="1" applyFill="1" applyBorder="1" applyAlignment="1">
      <alignment horizontal="center" vertical="center" readingOrder="2"/>
    </xf>
    <xf numFmtId="0" fontId="19" fillId="5" borderId="5" xfId="0" applyFont="1" applyFill="1" applyBorder="1" applyAlignment="1">
      <alignment horizontal="center" vertical="center" readingOrder="2"/>
    </xf>
    <xf numFmtId="0" fontId="19" fillId="5" borderId="6" xfId="0" applyFont="1" applyFill="1" applyBorder="1" applyAlignment="1">
      <alignment horizontal="center" vertical="center" readingOrder="2"/>
    </xf>
    <xf numFmtId="0" fontId="19" fillId="5" borderId="5" xfId="0" applyNumberFormat="1" applyFont="1" applyFill="1" applyBorder="1" applyAlignment="1">
      <alignment horizontal="center" vertical="center" readingOrder="2"/>
    </xf>
    <xf numFmtId="0" fontId="19" fillId="5" borderId="6" xfId="0" applyNumberFormat="1" applyFont="1" applyFill="1" applyBorder="1" applyAlignment="1">
      <alignment horizontal="center" vertical="center" readingOrder="2"/>
    </xf>
    <xf numFmtId="0" fontId="19" fillId="5" borderId="9" xfId="0" applyNumberFormat="1" applyFont="1" applyFill="1" applyBorder="1" applyAlignment="1">
      <alignment horizontal="center" vertical="center" wrapText="1" readingOrder="2"/>
    </xf>
    <xf numFmtId="0" fontId="32" fillId="0" borderId="17" xfId="0" applyFont="1" applyBorder="1" applyAlignment="1">
      <alignment horizontal="right" vertical="center" readingOrder="2"/>
    </xf>
    <xf numFmtId="0" fontId="32" fillId="0" borderId="18" xfId="0" applyFont="1" applyBorder="1" applyAlignment="1">
      <alignment horizontal="right" vertical="center" readingOrder="2"/>
    </xf>
    <xf numFmtId="0" fontId="32" fillId="0" borderId="19" xfId="0" applyFont="1" applyBorder="1" applyAlignment="1">
      <alignment horizontal="right" vertical="center" readingOrder="2"/>
    </xf>
    <xf numFmtId="2" fontId="69" fillId="9" borderId="18" xfId="0" applyNumberFormat="1" applyFont="1" applyFill="1" applyBorder="1" applyAlignment="1">
      <alignment horizontal="center" vertical="center"/>
    </xf>
    <xf numFmtId="2" fontId="69" fillId="9" borderId="43" xfId="0" applyNumberFormat="1" applyFont="1" applyFill="1" applyBorder="1" applyAlignment="1">
      <alignment horizontal="center" vertical="center"/>
    </xf>
    <xf numFmtId="2" fontId="69" fillId="9" borderId="19" xfId="0" applyNumberFormat="1" applyFont="1" applyFill="1" applyBorder="1" applyAlignment="1">
      <alignment horizontal="center" vertical="center"/>
    </xf>
    <xf numFmtId="0" fontId="43" fillId="9" borderId="26" xfId="0" applyFont="1" applyFill="1" applyBorder="1" applyAlignment="1">
      <alignment horizontal="center" vertical="center"/>
    </xf>
    <xf numFmtId="0" fontId="43" fillId="9" borderId="19" xfId="0" applyFont="1" applyFill="1" applyBorder="1" applyAlignment="1">
      <alignment horizontal="center" vertical="center"/>
    </xf>
    <xf numFmtId="2" fontId="70" fillId="9" borderId="20" xfId="0" applyNumberFormat="1" applyFont="1" applyFill="1" applyBorder="1" applyAlignment="1">
      <alignment horizontal="center" vertical="center"/>
    </xf>
    <xf numFmtId="2" fontId="70" fillId="9" borderId="42" xfId="0" applyNumberFormat="1" applyFont="1" applyFill="1" applyBorder="1" applyAlignment="1">
      <alignment horizontal="center" vertical="center"/>
    </xf>
    <xf numFmtId="2" fontId="70" fillId="9" borderId="23" xfId="0" applyNumberFormat="1" applyFont="1" applyFill="1" applyBorder="1" applyAlignment="1">
      <alignment horizontal="center" vertical="center"/>
    </xf>
    <xf numFmtId="0" fontId="32" fillId="0" borderId="29" xfId="0" applyFont="1" applyBorder="1" applyAlignment="1">
      <alignment horizontal="right" vertical="center" wrapText="1" readingOrder="2"/>
    </xf>
    <xf numFmtId="0" fontId="32" fillId="0" borderId="30" xfId="0" applyFont="1" applyBorder="1" applyAlignment="1">
      <alignment horizontal="right" vertical="center" wrapText="1" readingOrder="2"/>
    </xf>
    <xf numFmtId="0" fontId="32" fillId="0" borderId="31" xfId="0" applyFont="1" applyBorder="1" applyAlignment="1">
      <alignment horizontal="right" vertical="center" wrapText="1" readingOrder="2"/>
    </xf>
    <xf numFmtId="0" fontId="44" fillId="9" borderId="27" xfId="0" applyFont="1" applyFill="1" applyBorder="1" applyAlignment="1">
      <alignment horizontal="center" vertical="center" readingOrder="2"/>
    </xf>
    <xf numFmtId="0" fontId="44" fillId="9" borderId="19" xfId="0" applyFont="1" applyFill="1" applyBorder="1" applyAlignment="1">
      <alignment horizontal="center" vertical="center" readingOrder="2"/>
    </xf>
    <xf numFmtId="0" fontId="39" fillId="9" borderId="27" xfId="0" applyFont="1" applyFill="1" applyBorder="1" applyAlignment="1">
      <alignment horizontal="center" vertical="center"/>
    </xf>
    <xf numFmtId="0" fontId="39" fillId="9" borderId="19" xfId="0" applyFont="1" applyFill="1" applyBorder="1" applyAlignment="1">
      <alignment horizontal="center" vertical="center"/>
    </xf>
    <xf numFmtId="0" fontId="42" fillId="9" borderId="27" xfId="0" applyFont="1" applyFill="1" applyBorder="1" applyAlignment="1">
      <alignment horizontal="center" vertical="center" readingOrder="2"/>
    </xf>
    <xf numFmtId="0" fontId="42" fillId="9" borderId="19" xfId="0" applyFont="1" applyFill="1" applyBorder="1" applyAlignment="1">
      <alignment horizontal="center" vertical="center" readingOrder="2"/>
    </xf>
    <xf numFmtId="0" fontId="39" fillId="9" borderId="26" xfId="0" applyFont="1" applyFill="1" applyBorder="1" applyAlignment="1">
      <alignment horizontal="center" vertical="center"/>
    </xf>
    <xf numFmtId="0" fontId="33" fillId="8" borderId="33" xfId="0" applyFont="1" applyFill="1" applyBorder="1" applyAlignment="1">
      <alignment horizontal="center" vertical="center"/>
    </xf>
    <xf numFmtId="0" fontId="33" fillId="8" borderId="12" xfId="0" applyFont="1" applyFill="1" applyBorder="1" applyAlignment="1">
      <alignment horizontal="center" vertical="center"/>
    </xf>
    <xf numFmtId="0" fontId="33" fillId="8" borderId="40" xfId="0" applyFont="1" applyFill="1" applyBorder="1" applyAlignment="1">
      <alignment horizontal="center" vertical="center"/>
    </xf>
    <xf numFmtId="0" fontId="33" fillId="8" borderId="13" xfId="0" applyFont="1" applyFill="1" applyBorder="1" applyAlignment="1">
      <alignment horizontal="center" vertical="center"/>
    </xf>
    <xf numFmtId="2" fontId="70" fillId="9" borderId="35" xfId="0" applyNumberFormat="1" applyFont="1" applyFill="1" applyBorder="1" applyAlignment="1">
      <alignment horizontal="center" vertical="center"/>
    </xf>
    <xf numFmtId="2" fontId="70" fillId="9" borderId="10" xfId="0" applyNumberFormat="1" applyFont="1" applyFill="1" applyBorder="1" applyAlignment="1">
      <alignment horizontal="center" vertical="center"/>
    </xf>
    <xf numFmtId="2" fontId="70" fillId="9" borderId="36" xfId="0" applyNumberFormat="1" applyFont="1" applyFill="1" applyBorder="1" applyAlignment="1">
      <alignment horizontal="center" vertical="center"/>
    </xf>
    <xf numFmtId="2" fontId="69" fillId="9" borderId="37" xfId="0" applyNumberFormat="1" applyFont="1" applyFill="1" applyBorder="1" applyAlignment="1">
      <alignment horizontal="center" vertical="center"/>
    </xf>
    <xf numFmtId="2" fontId="69" fillId="9" borderId="38" xfId="0" applyNumberFormat="1" applyFont="1" applyFill="1" applyBorder="1" applyAlignment="1">
      <alignment horizontal="center" vertical="center"/>
    </xf>
    <xf numFmtId="2" fontId="69" fillId="9" borderId="39" xfId="0" applyNumberFormat="1" applyFont="1" applyFill="1" applyBorder="1" applyAlignment="1">
      <alignment horizontal="center" vertical="center"/>
    </xf>
    <xf numFmtId="0" fontId="70" fillId="9" borderId="15" xfId="0" applyFont="1" applyFill="1" applyBorder="1" applyAlignment="1">
      <alignment horizontal="center" vertical="center"/>
    </xf>
    <xf numFmtId="0" fontId="70" fillId="9" borderId="34" xfId="0" applyFont="1" applyFill="1" applyBorder="1" applyAlignment="1">
      <alignment horizontal="center" vertical="center"/>
    </xf>
    <xf numFmtId="0" fontId="68" fillId="9" borderId="34" xfId="0" applyFont="1" applyFill="1" applyBorder="1" applyAlignment="1">
      <alignment horizontal="center" vertical="center"/>
    </xf>
    <xf numFmtId="0" fontId="68" fillId="9" borderId="22" xfId="0" applyFont="1" applyFill="1" applyBorder="1" applyAlignment="1">
      <alignment horizontal="center" vertical="center"/>
    </xf>
    <xf numFmtId="0" fontId="69" fillId="9" borderId="15" xfId="0" applyFont="1" applyFill="1" applyBorder="1" applyAlignment="1">
      <alignment horizontal="center" vertical="center"/>
    </xf>
    <xf numFmtId="0" fontId="69" fillId="9" borderId="34" xfId="0" applyFont="1" applyFill="1" applyBorder="1" applyAlignment="1">
      <alignment horizontal="center" vertical="center"/>
    </xf>
    <xf numFmtId="0" fontId="69" fillId="9" borderId="22" xfId="0" applyFont="1" applyFill="1" applyBorder="1" applyAlignment="1">
      <alignment horizontal="center" vertical="center"/>
    </xf>
    <xf numFmtId="0" fontId="68" fillId="9" borderId="14" xfId="0" applyFont="1" applyFill="1" applyBorder="1" applyAlignment="1">
      <alignment horizontal="center" vertical="center" readingOrder="2"/>
    </xf>
    <xf numFmtId="0" fontId="68" fillId="9" borderId="41" xfId="0" applyFont="1" applyFill="1" applyBorder="1" applyAlignment="1">
      <alignment horizontal="center" vertical="center" readingOrder="2"/>
    </xf>
    <xf numFmtId="0" fontId="68" fillId="9" borderId="21" xfId="0" applyFont="1" applyFill="1" applyBorder="1" applyAlignment="1">
      <alignment horizontal="center" vertical="center" readingOrder="2"/>
    </xf>
    <xf numFmtId="2" fontId="69" fillId="9" borderId="15" xfId="0" applyNumberFormat="1" applyFont="1" applyFill="1" applyBorder="1" applyAlignment="1">
      <alignment horizontal="center" vertical="center"/>
    </xf>
    <xf numFmtId="2" fontId="69" fillId="9" borderId="34" xfId="0" applyNumberFormat="1" applyFont="1" applyFill="1" applyBorder="1" applyAlignment="1">
      <alignment horizontal="center" vertical="center"/>
    </xf>
    <xf numFmtId="2" fontId="69" fillId="9" borderId="22" xfId="0" applyNumberFormat="1" applyFont="1" applyFill="1" applyBorder="1" applyAlignment="1">
      <alignment horizontal="center" vertical="center"/>
    </xf>
    <xf numFmtId="0" fontId="54" fillId="3" borderId="5" xfId="1" applyFont="1" applyFill="1" applyBorder="1" applyAlignment="1">
      <alignment horizontal="center" vertical="center"/>
    </xf>
    <xf numFmtId="0" fontId="54" fillId="3" borderId="8" xfId="1" applyFont="1" applyFill="1" applyBorder="1" applyAlignment="1">
      <alignment horizontal="center" vertical="center"/>
    </xf>
    <xf numFmtId="0" fontId="54" fillId="3" borderId="6" xfId="1" applyFont="1" applyFill="1" applyBorder="1" applyAlignment="1">
      <alignment horizontal="center" vertical="center"/>
    </xf>
    <xf numFmtId="0" fontId="4" fillId="5" borderId="44" xfId="0" applyFont="1" applyFill="1" applyBorder="1" applyAlignment="1">
      <alignment horizontal="center" vertical="center"/>
    </xf>
    <xf numFmtId="0" fontId="4" fillId="5" borderId="24" xfId="0" applyFont="1" applyFill="1" applyBorder="1" applyAlignment="1">
      <alignment horizontal="center" vertical="center"/>
    </xf>
    <xf numFmtId="0" fontId="29" fillId="5" borderId="45" xfId="2" applyFont="1" applyFill="1" applyBorder="1" applyAlignment="1">
      <alignment horizontal="center" vertical="center"/>
    </xf>
    <xf numFmtId="0" fontId="29" fillId="5" borderId="16" xfId="2" applyFont="1" applyFill="1" applyBorder="1" applyAlignment="1">
      <alignment horizontal="center" vertical="center"/>
    </xf>
    <xf numFmtId="0" fontId="31" fillId="5" borderId="46" xfId="2" applyFont="1" applyFill="1" applyBorder="1" applyAlignment="1">
      <alignment horizontal="center" vertical="center"/>
    </xf>
    <xf numFmtId="0" fontId="31" fillId="5" borderId="12" xfId="2" applyFont="1" applyFill="1" applyBorder="1" applyAlignment="1">
      <alignment horizontal="center" vertical="center"/>
    </xf>
    <xf numFmtId="0" fontId="31" fillId="5" borderId="47" xfId="2" applyFont="1" applyFill="1" applyBorder="1" applyAlignment="1">
      <alignment horizontal="center" vertical="center"/>
    </xf>
    <xf numFmtId="0" fontId="31" fillId="5" borderId="13" xfId="2" applyFont="1" applyFill="1" applyBorder="1" applyAlignment="1">
      <alignment horizontal="center" vertical="center"/>
    </xf>
    <xf numFmtId="0" fontId="31" fillId="5" borderId="16" xfId="2" applyFont="1" applyFill="1" applyBorder="1" applyAlignment="1">
      <alignment horizontal="center" vertical="center"/>
    </xf>
    <xf numFmtId="0" fontId="31" fillId="5" borderId="17" xfId="2" applyFont="1" applyFill="1" applyBorder="1" applyAlignment="1">
      <alignment horizontal="center" vertical="center"/>
    </xf>
    <xf numFmtId="0" fontId="31" fillId="5" borderId="18" xfId="2" applyFont="1" applyFill="1" applyBorder="1" applyAlignment="1">
      <alignment horizontal="center" vertical="center"/>
    </xf>
    <xf numFmtId="0" fontId="31" fillId="5" borderId="19" xfId="2" applyFont="1" applyFill="1" applyBorder="1" applyAlignment="1">
      <alignment horizontal="center" vertical="center"/>
    </xf>
    <xf numFmtId="0" fontId="31" fillId="5" borderId="48" xfId="2" applyFont="1" applyFill="1" applyBorder="1" applyAlignment="1">
      <alignment horizontal="center" vertical="center"/>
    </xf>
    <xf numFmtId="0" fontId="51" fillId="5" borderId="49" xfId="2" applyFont="1" applyFill="1" applyBorder="1" applyAlignment="1">
      <alignment horizontal="center" vertical="center"/>
    </xf>
    <xf numFmtId="0" fontId="51" fillId="5" borderId="31" xfId="2" applyFont="1" applyFill="1" applyBorder="1" applyAlignment="1">
      <alignment horizontal="center" vertical="center"/>
    </xf>
    <xf numFmtId="0" fontId="35" fillId="0" borderId="40" xfId="0" applyFont="1" applyBorder="1" applyAlignment="1">
      <alignment horizontal="right" vertical="center" readingOrder="2"/>
    </xf>
    <xf numFmtId="0" fontId="50" fillId="4" borderId="27" xfId="2" applyFont="1" applyFill="1" applyBorder="1" applyAlignment="1">
      <alignment horizontal="center" vertical="center"/>
    </xf>
    <xf numFmtId="0" fontId="50" fillId="4" borderId="19" xfId="2" applyFont="1" applyFill="1" applyBorder="1" applyAlignment="1">
      <alignment horizontal="center" vertical="center"/>
    </xf>
    <xf numFmtId="0" fontId="53" fillId="5" borderId="26" xfId="2" applyFont="1" applyFill="1" applyBorder="1" applyAlignment="1">
      <alignment horizontal="center" vertical="center"/>
    </xf>
    <xf numFmtId="0" fontId="53" fillId="5" borderId="39" xfId="2" applyFont="1" applyFill="1" applyBorder="1" applyAlignment="1">
      <alignment horizontal="center" vertical="center"/>
    </xf>
    <xf numFmtId="0" fontId="52" fillId="5" borderId="27" xfId="2" applyFont="1" applyFill="1" applyBorder="1" applyAlignment="1">
      <alignment horizontal="center" vertical="center"/>
    </xf>
    <xf numFmtId="0" fontId="52" fillId="5" borderId="19" xfId="2" applyFont="1" applyFill="1" applyBorder="1" applyAlignment="1">
      <alignment horizontal="center" vertical="center"/>
    </xf>
    <xf numFmtId="0" fontId="50" fillId="5" borderId="27" xfId="2" applyFont="1" applyFill="1" applyBorder="1" applyAlignment="1">
      <alignment horizontal="center" vertical="center"/>
    </xf>
    <xf numFmtId="0" fontId="50" fillId="5" borderId="19" xfId="2" applyFont="1" applyFill="1" applyBorder="1" applyAlignment="1">
      <alignment horizontal="center" vertical="center"/>
    </xf>
    <xf numFmtId="0" fontId="4" fillId="0" borderId="0" xfId="0" applyFont="1" applyAlignment="1">
      <alignment horizontal="center" vertical="center"/>
    </xf>
    <xf numFmtId="0" fontId="47" fillId="0" borderId="0" xfId="0" applyFont="1" applyAlignment="1">
      <alignment horizontal="right" vertical="center" readingOrder="2"/>
    </xf>
    <xf numFmtId="0" fontId="49" fillId="0" borderId="0" xfId="0" applyFont="1" applyBorder="1" applyAlignment="1">
      <alignment horizontal="right" vertical="center" wrapText="1" readingOrder="2"/>
    </xf>
    <xf numFmtId="0" fontId="31" fillId="0" borderId="0" xfId="0" applyFont="1" applyAlignment="1">
      <alignment horizontal="left" vertical="center" readingOrder="2"/>
    </xf>
    <xf numFmtId="0" fontId="49" fillId="0" borderId="0" xfId="0" applyFont="1" applyAlignment="1">
      <alignment horizontal="right" vertical="center" wrapText="1" readingOrder="2"/>
    </xf>
    <xf numFmtId="0" fontId="62" fillId="12" borderId="5" xfId="0" applyFont="1" applyFill="1" applyBorder="1" applyAlignment="1">
      <alignment horizontal="center" vertical="center"/>
    </xf>
    <xf numFmtId="0" fontId="62" fillId="12" borderId="8" xfId="0" applyFont="1" applyFill="1" applyBorder="1" applyAlignment="1">
      <alignment horizontal="center" vertical="center"/>
    </xf>
    <xf numFmtId="0" fontId="62" fillId="12" borderId="6" xfId="0" applyFont="1" applyFill="1" applyBorder="1" applyAlignment="1">
      <alignment horizontal="center" vertical="center"/>
    </xf>
    <xf numFmtId="0" fontId="64" fillId="11" borderId="27" xfId="2" applyFont="1" applyFill="1" applyBorder="1" applyAlignment="1">
      <alignment horizontal="center" vertical="center"/>
    </xf>
    <xf numFmtId="0" fontId="64" fillId="11" borderId="19" xfId="2" applyFont="1" applyFill="1" applyBorder="1" applyAlignment="1">
      <alignment horizontal="center" vertical="center"/>
    </xf>
    <xf numFmtId="0" fontId="66" fillId="11" borderId="49" xfId="2" applyFont="1" applyFill="1" applyBorder="1" applyAlignment="1">
      <alignment horizontal="center" vertical="center"/>
    </xf>
    <xf numFmtId="0" fontId="66" fillId="11" borderId="31" xfId="2" applyFont="1" applyFill="1" applyBorder="1" applyAlignment="1">
      <alignment horizontal="center" vertical="center"/>
    </xf>
    <xf numFmtId="0" fontId="65" fillId="11" borderId="27" xfId="2" applyFont="1" applyFill="1" applyBorder="1" applyAlignment="1">
      <alignment horizontal="center" vertical="center"/>
    </xf>
    <xf numFmtId="0" fontId="65" fillId="11" borderId="19" xfId="2" applyFont="1" applyFill="1" applyBorder="1" applyAlignment="1">
      <alignment horizontal="center" vertical="center"/>
    </xf>
    <xf numFmtId="0" fontId="66" fillId="11" borderId="27" xfId="2" applyFont="1" applyFill="1" applyBorder="1" applyAlignment="1">
      <alignment horizontal="center" vertical="center"/>
    </xf>
    <xf numFmtId="0" fontId="66" fillId="11" borderId="19" xfId="2" applyFont="1" applyFill="1" applyBorder="1" applyAlignment="1">
      <alignment horizontal="center" vertical="center"/>
    </xf>
    <xf numFmtId="0" fontId="62" fillId="11" borderId="27" xfId="2" applyFont="1" applyFill="1" applyBorder="1" applyAlignment="1">
      <alignment horizontal="center" vertical="center"/>
    </xf>
    <xf numFmtId="0" fontId="62" fillId="11" borderId="19" xfId="2" applyFont="1" applyFill="1" applyBorder="1" applyAlignment="1">
      <alignment horizontal="center" vertical="center"/>
    </xf>
    <xf numFmtId="0" fontId="63" fillId="11" borderId="44" xfId="2" applyFont="1" applyFill="1" applyBorder="1" applyAlignment="1">
      <alignment horizontal="center" vertical="center"/>
    </xf>
    <xf numFmtId="0" fontId="63" fillId="11" borderId="24" xfId="2" applyFont="1" applyFill="1" applyBorder="1" applyAlignment="1">
      <alignment horizontal="center" vertical="center"/>
    </xf>
    <xf numFmtId="0" fontId="62" fillId="11" borderId="45" xfId="2" applyFont="1" applyFill="1" applyBorder="1" applyAlignment="1">
      <alignment horizontal="center" vertical="center"/>
    </xf>
    <xf numFmtId="0" fontId="62" fillId="11" borderId="16" xfId="2" applyFont="1" applyFill="1" applyBorder="1" applyAlignment="1">
      <alignment horizontal="center" vertical="center"/>
    </xf>
    <xf numFmtId="0" fontId="64" fillId="11" borderId="45" xfId="2" applyFont="1" applyFill="1" applyBorder="1" applyAlignment="1">
      <alignment horizontal="center" vertical="center"/>
    </xf>
    <xf numFmtId="0" fontId="64" fillId="11" borderId="51" xfId="2" applyFont="1" applyFill="1" applyBorder="1" applyAlignment="1">
      <alignment horizontal="center" vertical="center"/>
    </xf>
  </cellXfs>
  <cellStyles count="6">
    <cellStyle name="Comma" xfId="5" builtinId="3"/>
    <cellStyle name="Normal" xfId="0" builtinId="0"/>
    <cellStyle name="Normal 2" xfId="3"/>
    <cellStyle name="Normal 2 2" xfId="1"/>
    <cellStyle name="Normal 2 3" xfId="2"/>
    <cellStyle name="Normal 3" xfId="4"/>
  </cellStyles>
  <dxfs count="0"/>
  <tableStyles count="0" defaultTableStyle="TableStyleMedium9" defaultPivotStyle="PivotStyleLight16"/>
  <colors>
    <mruColors>
      <color rgb="FFFFCC66"/>
      <color rgb="FFFF6699"/>
      <color rgb="FF9999FF"/>
      <color rgb="FF669900"/>
      <color rgb="FF00CCFF"/>
      <color rgb="FF66FF66"/>
      <color rgb="FFFFCCFF"/>
      <color rgb="FFFF99CC"/>
      <color rgb="FFCC99FF"/>
      <color rgb="FFFFCC99"/>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FO119"/>
  <sheetViews>
    <sheetView rightToLeft="1" zoomScale="50" zoomScaleNormal="50" workbookViewId="0">
      <pane xSplit="5" topLeftCell="P1" activePane="topRight" state="frozen"/>
      <selection pane="topRight" activeCell="F1" sqref="F1:F1048576"/>
    </sheetView>
  </sheetViews>
  <sheetFormatPr defaultRowHeight="45"/>
  <cols>
    <col min="1" max="1" width="6.125" style="6" hidden="1" customWidth="1"/>
    <col min="2" max="2" width="0.875" style="45" hidden="1" customWidth="1"/>
    <col min="3" max="3" width="8.5" style="46" customWidth="1"/>
    <col min="4" max="4" width="8.5" style="6" customWidth="1"/>
    <col min="5" max="5" width="37" style="47" customWidth="1"/>
    <col min="6" max="6" width="34.5" style="9" customWidth="1"/>
    <col min="7" max="7" width="23" style="9" customWidth="1"/>
    <col min="8" max="8" width="9.5" style="9" customWidth="1"/>
    <col min="9" max="9" width="26" style="47" customWidth="1"/>
    <col min="10" max="10" width="26.375" style="6" customWidth="1"/>
    <col min="11" max="11" width="19.75" style="6" customWidth="1"/>
    <col min="12" max="12" width="9.25" style="6" customWidth="1"/>
    <col min="13" max="13" width="25.875" style="6" customWidth="1"/>
    <col min="14" max="14" width="21.625" style="6" customWidth="1"/>
    <col min="15" max="15" width="24.75" style="48" customWidth="1"/>
    <col min="16" max="16" width="14.625" style="48" customWidth="1"/>
    <col min="17" max="18" width="15.25" style="48" customWidth="1"/>
    <col min="19" max="19" width="20.125" style="49" bestFit="1" customWidth="1"/>
    <col min="20" max="20" width="22.625" style="49" customWidth="1"/>
    <col min="21" max="21" width="17.25" style="49" bestFit="1" customWidth="1"/>
    <col min="22" max="22" width="16.5" style="49" customWidth="1"/>
    <col min="23" max="23" width="15.5" style="49" customWidth="1"/>
    <col min="24" max="24" width="17.625" style="6" bestFit="1" customWidth="1"/>
    <col min="25" max="25" width="19.125" style="6" customWidth="1"/>
    <col min="26" max="29" width="16.5" style="50" customWidth="1"/>
    <col min="30" max="107" width="9" style="51"/>
    <col min="108" max="241" width="9" style="6"/>
    <col min="242" max="242" width="6.375" style="6" customWidth="1"/>
    <col min="243" max="244" width="0" style="6" hidden="1" customWidth="1"/>
    <col min="245" max="245" width="8.5" style="6" customWidth="1"/>
    <col min="246" max="246" width="6" style="6" customWidth="1"/>
    <col min="247" max="247" width="32.5" style="6" customWidth="1"/>
    <col min="248" max="248" width="48.5" style="6" customWidth="1"/>
    <col min="249" max="249" width="26.5" style="6" customWidth="1"/>
    <col min="250" max="250" width="10.75" style="6" customWidth="1"/>
    <col min="251" max="252" width="24.25" style="6" customWidth="1"/>
    <col min="253" max="253" width="21.625" style="6" customWidth="1"/>
    <col min="254" max="254" width="19.75" style="6" customWidth="1"/>
    <col min="255" max="255" width="11" style="6" customWidth="1"/>
    <col min="256" max="256" width="21.875" style="6" customWidth="1"/>
    <col min="257" max="257" width="21.625" style="6" customWidth="1"/>
    <col min="258" max="258" width="24.75" style="6" customWidth="1"/>
    <col min="259" max="259" width="14.625" style="6" customWidth="1"/>
    <col min="260" max="261" width="15.25" style="6" customWidth="1"/>
    <col min="262" max="262" width="20.125" style="6" bestFit="1" customWidth="1"/>
    <col min="263" max="263" width="27.875" style="6" bestFit="1" customWidth="1"/>
    <col min="264" max="264" width="17.25" style="6" bestFit="1" customWidth="1"/>
    <col min="265" max="265" width="16.5" style="6" customWidth="1"/>
    <col min="266" max="266" width="15.5" style="6" customWidth="1"/>
    <col min="267" max="267" width="17.625" style="6" bestFit="1" customWidth="1"/>
    <col min="268" max="268" width="19.125" style="6" customWidth="1"/>
    <col min="269" max="497" width="9" style="6"/>
    <col min="498" max="498" width="6.375" style="6" customWidth="1"/>
    <col min="499" max="500" width="0" style="6" hidden="1" customWidth="1"/>
    <col min="501" max="501" width="8.5" style="6" customWidth="1"/>
    <col min="502" max="502" width="6" style="6" customWidth="1"/>
    <col min="503" max="503" width="32.5" style="6" customWidth="1"/>
    <col min="504" max="504" width="48.5" style="6" customWidth="1"/>
    <col min="505" max="505" width="26.5" style="6" customWidth="1"/>
    <col min="506" max="506" width="10.75" style="6" customWidth="1"/>
    <col min="507" max="508" width="24.25" style="6" customWidth="1"/>
    <col min="509" max="509" width="21.625" style="6" customWidth="1"/>
    <col min="510" max="510" width="19.75" style="6" customWidth="1"/>
    <col min="511" max="511" width="11" style="6" customWidth="1"/>
    <col min="512" max="512" width="21.875" style="6" customWidth="1"/>
    <col min="513" max="513" width="21.625" style="6" customWidth="1"/>
    <col min="514" max="514" width="24.75" style="6" customWidth="1"/>
    <col min="515" max="515" width="14.625" style="6" customWidth="1"/>
    <col min="516" max="517" width="15.25" style="6" customWidth="1"/>
    <col min="518" max="518" width="20.125" style="6" bestFit="1" customWidth="1"/>
    <col min="519" max="519" width="27.875" style="6" bestFit="1" customWidth="1"/>
    <col min="520" max="520" width="17.25" style="6" bestFit="1" customWidth="1"/>
    <col min="521" max="521" width="16.5" style="6" customWidth="1"/>
    <col min="522" max="522" width="15.5" style="6" customWidth="1"/>
    <col min="523" max="523" width="17.625" style="6" bestFit="1" customWidth="1"/>
    <col min="524" max="524" width="19.125" style="6" customWidth="1"/>
    <col min="525" max="753" width="9" style="6"/>
    <col min="754" max="754" width="6.375" style="6" customWidth="1"/>
    <col min="755" max="756" width="0" style="6" hidden="1" customWidth="1"/>
    <col min="757" max="757" width="8.5" style="6" customWidth="1"/>
    <col min="758" max="758" width="6" style="6" customWidth="1"/>
    <col min="759" max="759" width="32.5" style="6" customWidth="1"/>
    <col min="760" max="760" width="48.5" style="6" customWidth="1"/>
    <col min="761" max="761" width="26.5" style="6" customWidth="1"/>
    <col min="762" max="762" width="10.75" style="6" customWidth="1"/>
    <col min="763" max="764" width="24.25" style="6" customWidth="1"/>
    <col min="765" max="765" width="21.625" style="6" customWidth="1"/>
    <col min="766" max="766" width="19.75" style="6" customWidth="1"/>
    <col min="767" max="767" width="11" style="6" customWidth="1"/>
    <col min="768" max="768" width="21.875" style="6" customWidth="1"/>
    <col min="769" max="769" width="21.625" style="6" customWidth="1"/>
    <col min="770" max="770" width="24.75" style="6" customWidth="1"/>
    <col min="771" max="771" width="14.625" style="6" customWidth="1"/>
    <col min="772" max="773" width="15.25" style="6" customWidth="1"/>
    <col min="774" max="774" width="20.125" style="6" bestFit="1" customWidth="1"/>
    <col min="775" max="775" width="27.875" style="6" bestFit="1" customWidth="1"/>
    <col min="776" max="776" width="17.25" style="6" bestFit="1" customWidth="1"/>
    <col min="777" max="777" width="16.5" style="6" customWidth="1"/>
    <col min="778" max="778" width="15.5" style="6" customWidth="1"/>
    <col min="779" max="779" width="17.625" style="6" bestFit="1" customWidth="1"/>
    <col min="780" max="780" width="19.125" style="6" customWidth="1"/>
    <col min="781" max="1009" width="9" style="6"/>
    <col min="1010" max="1010" width="6.375" style="6" customWidth="1"/>
    <col min="1011" max="1012" width="0" style="6" hidden="1" customWidth="1"/>
    <col min="1013" max="1013" width="8.5" style="6" customWidth="1"/>
    <col min="1014" max="1014" width="6" style="6" customWidth="1"/>
    <col min="1015" max="1015" width="32.5" style="6" customWidth="1"/>
    <col min="1016" max="1016" width="48.5" style="6" customWidth="1"/>
    <col min="1017" max="1017" width="26.5" style="6" customWidth="1"/>
    <col min="1018" max="1018" width="10.75" style="6" customWidth="1"/>
    <col min="1019" max="1020" width="24.25" style="6" customWidth="1"/>
    <col min="1021" max="1021" width="21.625" style="6" customWidth="1"/>
    <col min="1022" max="1022" width="19.75" style="6" customWidth="1"/>
    <col min="1023" max="1023" width="11" style="6" customWidth="1"/>
    <col min="1024" max="1024" width="21.875" style="6" customWidth="1"/>
    <col min="1025" max="1025" width="21.625" style="6" customWidth="1"/>
    <col min="1026" max="1026" width="24.75" style="6" customWidth="1"/>
    <col min="1027" max="1027" width="14.625" style="6" customWidth="1"/>
    <col min="1028" max="1029" width="15.25" style="6" customWidth="1"/>
    <col min="1030" max="1030" width="20.125" style="6" bestFit="1" customWidth="1"/>
    <col min="1031" max="1031" width="27.875" style="6" bestFit="1" customWidth="1"/>
    <col min="1032" max="1032" width="17.25" style="6" bestFit="1" customWidth="1"/>
    <col min="1033" max="1033" width="16.5" style="6" customWidth="1"/>
    <col min="1034" max="1034" width="15.5" style="6" customWidth="1"/>
    <col min="1035" max="1035" width="17.625" style="6" bestFit="1" customWidth="1"/>
    <col min="1036" max="1036" width="19.125" style="6" customWidth="1"/>
    <col min="1037" max="1265" width="9" style="6"/>
    <col min="1266" max="1266" width="6.375" style="6" customWidth="1"/>
    <col min="1267" max="1268" width="0" style="6" hidden="1" customWidth="1"/>
    <col min="1269" max="1269" width="8.5" style="6" customWidth="1"/>
    <col min="1270" max="1270" width="6" style="6" customWidth="1"/>
    <col min="1271" max="1271" width="32.5" style="6" customWidth="1"/>
    <col min="1272" max="1272" width="48.5" style="6" customWidth="1"/>
    <col min="1273" max="1273" width="26.5" style="6" customWidth="1"/>
    <col min="1274" max="1274" width="10.75" style="6" customWidth="1"/>
    <col min="1275" max="1276" width="24.25" style="6" customWidth="1"/>
    <col min="1277" max="1277" width="21.625" style="6" customWidth="1"/>
    <col min="1278" max="1278" width="19.75" style="6" customWidth="1"/>
    <col min="1279" max="1279" width="11" style="6" customWidth="1"/>
    <col min="1280" max="1280" width="21.875" style="6" customWidth="1"/>
    <col min="1281" max="1281" width="21.625" style="6" customWidth="1"/>
    <col min="1282" max="1282" width="24.75" style="6" customWidth="1"/>
    <col min="1283" max="1283" width="14.625" style="6" customWidth="1"/>
    <col min="1284" max="1285" width="15.25" style="6" customWidth="1"/>
    <col min="1286" max="1286" width="20.125" style="6" bestFit="1" customWidth="1"/>
    <col min="1287" max="1287" width="27.875" style="6" bestFit="1" customWidth="1"/>
    <col min="1288" max="1288" width="17.25" style="6" bestFit="1" customWidth="1"/>
    <col min="1289" max="1289" width="16.5" style="6" customWidth="1"/>
    <col min="1290" max="1290" width="15.5" style="6" customWidth="1"/>
    <col min="1291" max="1291" width="17.625" style="6" bestFit="1" customWidth="1"/>
    <col min="1292" max="1292" width="19.125" style="6" customWidth="1"/>
    <col min="1293" max="1521" width="9" style="6"/>
    <col min="1522" max="1522" width="6.375" style="6" customWidth="1"/>
    <col min="1523" max="1524" width="0" style="6" hidden="1" customWidth="1"/>
    <col min="1525" max="1525" width="8.5" style="6" customWidth="1"/>
    <col min="1526" max="1526" width="6" style="6" customWidth="1"/>
    <col min="1527" max="1527" width="32.5" style="6" customWidth="1"/>
    <col min="1528" max="1528" width="48.5" style="6" customWidth="1"/>
    <col min="1529" max="1529" width="26.5" style="6" customWidth="1"/>
    <col min="1530" max="1530" width="10.75" style="6" customWidth="1"/>
    <col min="1531" max="1532" width="24.25" style="6" customWidth="1"/>
    <col min="1533" max="1533" width="21.625" style="6" customWidth="1"/>
    <col min="1534" max="1534" width="19.75" style="6" customWidth="1"/>
    <col min="1535" max="1535" width="11" style="6" customWidth="1"/>
    <col min="1536" max="1536" width="21.875" style="6" customWidth="1"/>
    <col min="1537" max="1537" width="21.625" style="6" customWidth="1"/>
    <col min="1538" max="1538" width="24.75" style="6" customWidth="1"/>
    <col min="1539" max="1539" width="14.625" style="6" customWidth="1"/>
    <col min="1540" max="1541" width="15.25" style="6" customWidth="1"/>
    <col min="1542" max="1542" width="20.125" style="6" bestFit="1" customWidth="1"/>
    <col min="1543" max="1543" width="27.875" style="6" bestFit="1" customWidth="1"/>
    <col min="1544" max="1544" width="17.25" style="6" bestFit="1" customWidth="1"/>
    <col min="1545" max="1545" width="16.5" style="6" customWidth="1"/>
    <col min="1546" max="1546" width="15.5" style="6" customWidth="1"/>
    <col min="1547" max="1547" width="17.625" style="6" bestFit="1" customWidth="1"/>
    <col min="1548" max="1548" width="19.125" style="6" customWidth="1"/>
    <col min="1549" max="1777" width="9" style="6"/>
    <col min="1778" max="1778" width="6.375" style="6" customWidth="1"/>
    <col min="1779" max="1780" width="0" style="6" hidden="1" customWidth="1"/>
    <col min="1781" max="1781" width="8.5" style="6" customWidth="1"/>
    <col min="1782" max="1782" width="6" style="6" customWidth="1"/>
    <col min="1783" max="1783" width="32.5" style="6" customWidth="1"/>
    <col min="1784" max="1784" width="48.5" style="6" customWidth="1"/>
    <col min="1785" max="1785" width="26.5" style="6" customWidth="1"/>
    <col min="1786" max="1786" width="10.75" style="6" customWidth="1"/>
    <col min="1787" max="1788" width="24.25" style="6" customWidth="1"/>
    <col min="1789" max="1789" width="21.625" style="6" customWidth="1"/>
    <col min="1790" max="1790" width="19.75" style="6" customWidth="1"/>
    <col min="1791" max="1791" width="11" style="6" customWidth="1"/>
    <col min="1792" max="1792" width="21.875" style="6" customWidth="1"/>
    <col min="1793" max="1793" width="21.625" style="6" customWidth="1"/>
    <col min="1794" max="1794" width="24.75" style="6" customWidth="1"/>
    <col min="1795" max="1795" width="14.625" style="6" customWidth="1"/>
    <col min="1796" max="1797" width="15.25" style="6" customWidth="1"/>
    <col min="1798" max="1798" width="20.125" style="6" bestFit="1" customWidth="1"/>
    <col min="1799" max="1799" width="27.875" style="6" bestFit="1" customWidth="1"/>
    <col min="1800" max="1800" width="17.25" style="6" bestFit="1" customWidth="1"/>
    <col min="1801" max="1801" width="16.5" style="6" customWidth="1"/>
    <col min="1802" max="1802" width="15.5" style="6" customWidth="1"/>
    <col min="1803" max="1803" width="17.625" style="6" bestFit="1" customWidth="1"/>
    <col min="1804" max="1804" width="19.125" style="6" customWidth="1"/>
    <col min="1805" max="2033" width="9" style="6"/>
    <col min="2034" max="2034" width="6.375" style="6" customWidth="1"/>
    <col min="2035" max="2036" width="0" style="6" hidden="1" customWidth="1"/>
    <col min="2037" max="2037" width="8.5" style="6" customWidth="1"/>
    <col min="2038" max="2038" width="6" style="6" customWidth="1"/>
    <col min="2039" max="2039" width="32.5" style="6" customWidth="1"/>
    <col min="2040" max="2040" width="48.5" style="6" customWidth="1"/>
    <col min="2041" max="2041" width="26.5" style="6" customWidth="1"/>
    <col min="2042" max="2042" width="10.75" style="6" customWidth="1"/>
    <col min="2043" max="2044" width="24.25" style="6" customWidth="1"/>
    <col min="2045" max="2045" width="21.625" style="6" customWidth="1"/>
    <col min="2046" max="2046" width="19.75" style="6" customWidth="1"/>
    <col min="2047" max="2047" width="11" style="6" customWidth="1"/>
    <col min="2048" max="2048" width="21.875" style="6" customWidth="1"/>
    <col min="2049" max="2049" width="21.625" style="6" customWidth="1"/>
    <col min="2050" max="2050" width="24.75" style="6" customWidth="1"/>
    <col min="2051" max="2051" width="14.625" style="6" customWidth="1"/>
    <col min="2052" max="2053" width="15.25" style="6" customWidth="1"/>
    <col min="2054" max="2054" width="20.125" style="6" bestFit="1" customWidth="1"/>
    <col min="2055" max="2055" width="27.875" style="6" bestFit="1" customWidth="1"/>
    <col min="2056" max="2056" width="17.25" style="6" bestFit="1" customWidth="1"/>
    <col min="2057" max="2057" width="16.5" style="6" customWidth="1"/>
    <col min="2058" max="2058" width="15.5" style="6" customWidth="1"/>
    <col min="2059" max="2059" width="17.625" style="6" bestFit="1" customWidth="1"/>
    <col min="2060" max="2060" width="19.125" style="6" customWidth="1"/>
    <col min="2061" max="2289" width="9" style="6"/>
    <col min="2290" max="2290" width="6.375" style="6" customWidth="1"/>
    <col min="2291" max="2292" width="0" style="6" hidden="1" customWidth="1"/>
    <col min="2293" max="2293" width="8.5" style="6" customWidth="1"/>
    <col min="2294" max="2294" width="6" style="6" customWidth="1"/>
    <col min="2295" max="2295" width="32.5" style="6" customWidth="1"/>
    <col min="2296" max="2296" width="48.5" style="6" customWidth="1"/>
    <col min="2297" max="2297" width="26.5" style="6" customWidth="1"/>
    <col min="2298" max="2298" width="10.75" style="6" customWidth="1"/>
    <col min="2299" max="2300" width="24.25" style="6" customWidth="1"/>
    <col min="2301" max="2301" width="21.625" style="6" customWidth="1"/>
    <col min="2302" max="2302" width="19.75" style="6" customWidth="1"/>
    <col min="2303" max="2303" width="11" style="6" customWidth="1"/>
    <col min="2304" max="2304" width="21.875" style="6" customWidth="1"/>
    <col min="2305" max="2305" width="21.625" style="6" customWidth="1"/>
    <col min="2306" max="2306" width="24.75" style="6" customWidth="1"/>
    <col min="2307" max="2307" width="14.625" style="6" customWidth="1"/>
    <col min="2308" max="2309" width="15.25" style="6" customWidth="1"/>
    <col min="2310" max="2310" width="20.125" style="6" bestFit="1" customWidth="1"/>
    <col min="2311" max="2311" width="27.875" style="6" bestFit="1" customWidth="1"/>
    <col min="2312" max="2312" width="17.25" style="6" bestFit="1" customWidth="1"/>
    <col min="2313" max="2313" width="16.5" style="6" customWidth="1"/>
    <col min="2314" max="2314" width="15.5" style="6" customWidth="1"/>
    <col min="2315" max="2315" width="17.625" style="6" bestFit="1" customWidth="1"/>
    <col min="2316" max="2316" width="19.125" style="6" customWidth="1"/>
    <col min="2317" max="2545" width="9" style="6"/>
    <col min="2546" max="2546" width="6.375" style="6" customWidth="1"/>
    <col min="2547" max="2548" width="0" style="6" hidden="1" customWidth="1"/>
    <col min="2549" max="2549" width="8.5" style="6" customWidth="1"/>
    <col min="2550" max="2550" width="6" style="6" customWidth="1"/>
    <col min="2551" max="2551" width="32.5" style="6" customWidth="1"/>
    <col min="2552" max="2552" width="48.5" style="6" customWidth="1"/>
    <col min="2553" max="2553" width="26.5" style="6" customWidth="1"/>
    <col min="2554" max="2554" width="10.75" style="6" customWidth="1"/>
    <col min="2555" max="2556" width="24.25" style="6" customWidth="1"/>
    <col min="2557" max="2557" width="21.625" style="6" customWidth="1"/>
    <col min="2558" max="2558" width="19.75" style="6" customWidth="1"/>
    <col min="2559" max="2559" width="11" style="6" customWidth="1"/>
    <col min="2560" max="2560" width="21.875" style="6" customWidth="1"/>
    <col min="2561" max="2561" width="21.625" style="6" customWidth="1"/>
    <col min="2562" max="2562" width="24.75" style="6" customWidth="1"/>
    <col min="2563" max="2563" width="14.625" style="6" customWidth="1"/>
    <col min="2564" max="2565" width="15.25" style="6" customWidth="1"/>
    <col min="2566" max="2566" width="20.125" style="6" bestFit="1" customWidth="1"/>
    <col min="2567" max="2567" width="27.875" style="6" bestFit="1" customWidth="1"/>
    <col min="2568" max="2568" width="17.25" style="6" bestFit="1" customWidth="1"/>
    <col min="2569" max="2569" width="16.5" style="6" customWidth="1"/>
    <col min="2570" max="2570" width="15.5" style="6" customWidth="1"/>
    <col min="2571" max="2571" width="17.625" style="6" bestFit="1" customWidth="1"/>
    <col min="2572" max="2572" width="19.125" style="6" customWidth="1"/>
    <col min="2573" max="2801" width="9" style="6"/>
    <col min="2802" max="2802" width="6.375" style="6" customWidth="1"/>
    <col min="2803" max="2804" width="0" style="6" hidden="1" customWidth="1"/>
    <col min="2805" max="2805" width="8.5" style="6" customWidth="1"/>
    <col min="2806" max="2806" width="6" style="6" customWidth="1"/>
    <col min="2807" max="2807" width="32.5" style="6" customWidth="1"/>
    <col min="2808" max="2808" width="48.5" style="6" customWidth="1"/>
    <col min="2809" max="2809" width="26.5" style="6" customWidth="1"/>
    <col min="2810" max="2810" width="10.75" style="6" customWidth="1"/>
    <col min="2811" max="2812" width="24.25" style="6" customWidth="1"/>
    <col min="2813" max="2813" width="21.625" style="6" customWidth="1"/>
    <col min="2814" max="2814" width="19.75" style="6" customWidth="1"/>
    <col min="2815" max="2815" width="11" style="6" customWidth="1"/>
    <col min="2816" max="2816" width="21.875" style="6" customWidth="1"/>
    <col min="2817" max="2817" width="21.625" style="6" customWidth="1"/>
    <col min="2818" max="2818" width="24.75" style="6" customWidth="1"/>
    <col min="2819" max="2819" width="14.625" style="6" customWidth="1"/>
    <col min="2820" max="2821" width="15.25" style="6" customWidth="1"/>
    <col min="2822" max="2822" width="20.125" style="6" bestFit="1" customWidth="1"/>
    <col min="2823" max="2823" width="27.875" style="6" bestFit="1" customWidth="1"/>
    <col min="2824" max="2824" width="17.25" style="6" bestFit="1" customWidth="1"/>
    <col min="2825" max="2825" width="16.5" style="6" customWidth="1"/>
    <col min="2826" max="2826" width="15.5" style="6" customWidth="1"/>
    <col min="2827" max="2827" width="17.625" style="6" bestFit="1" customWidth="1"/>
    <col min="2828" max="2828" width="19.125" style="6" customWidth="1"/>
    <col min="2829" max="3057" width="9" style="6"/>
    <col min="3058" max="3058" width="6.375" style="6" customWidth="1"/>
    <col min="3059" max="3060" width="0" style="6" hidden="1" customWidth="1"/>
    <col min="3061" max="3061" width="8.5" style="6" customWidth="1"/>
    <col min="3062" max="3062" width="6" style="6" customWidth="1"/>
    <col min="3063" max="3063" width="32.5" style="6" customWidth="1"/>
    <col min="3064" max="3064" width="48.5" style="6" customWidth="1"/>
    <col min="3065" max="3065" width="26.5" style="6" customWidth="1"/>
    <col min="3066" max="3066" width="10.75" style="6" customWidth="1"/>
    <col min="3067" max="3068" width="24.25" style="6" customWidth="1"/>
    <col min="3069" max="3069" width="21.625" style="6" customWidth="1"/>
    <col min="3070" max="3070" width="19.75" style="6" customWidth="1"/>
    <col min="3071" max="3071" width="11" style="6" customWidth="1"/>
    <col min="3072" max="3072" width="21.875" style="6" customWidth="1"/>
    <col min="3073" max="3073" width="21.625" style="6" customWidth="1"/>
    <col min="3074" max="3074" width="24.75" style="6" customWidth="1"/>
    <col min="3075" max="3075" width="14.625" style="6" customWidth="1"/>
    <col min="3076" max="3077" width="15.25" style="6" customWidth="1"/>
    <col min="3078" max="3078" width="20.125" style="6" bestFit="1" customWidth="1"/>
    <col min="3079" max="3079" width="27.875" style="6" bestFit="1" customWidth="1"/>
    <col min="3080" max="3080" width="17.25" style="6" bestFit="1" customWidth="1"/>
    <col min="3081" max="3081" width="16.5" style="6" customWidth="1"/>
    <col min="3082" max="3082" width="15.5" style="6" customWidth="1"/>
    <col min="3083" max="3083" width="17.625" style="6" bestFit="1" customWidth="1"/>
    <col min="3084" max="3084" width="19.125" style="6" customWidth="1"/>
    <col min="3085" max="3313" width="9" style="6"/>
    <col min="3314" max="3314" width="6.375" style="6" customWidth="1"/>
    <col min="3315" max="3316" width="0" style="6" hidden="1" customWidth="1"/>
    <col min="3317" max="3317" width="8.5" style="6" customWidth="1"/>
    <col min="3318" max="3318" width="6" style="6" customWidth="1"/>
    <col min="3319" max="3319" width="32.5" style="6" customWidth="1"/>
    <col min="3320" max="3320" width="48.5" style="6" customWidth="1"/>
    <col min="3321" max="3321" width="26.5" style="6" customWidth="1"/>
    <col min="3322" max="3322" width="10.75" style="6" customWidth="1"/>
    <col min="3323" max="3324" width="24.25" style="6" customWidth="1"/>
    <col min="3325" max="3325" width="21.625" style="6" customWidth="1"/>
    <col min="3326" max="3326" width="19.75" style="6" customWidth="1"/>
    <col min="3327" max="3327" width="11" style="6" customWidth="1"/>
    <col min="3328" max="3328" width="21.875" style="6" customWidth="1"/>
    <col min="3329" max="3329" width="21.625" style="6" customWidth="1"/>
    <col min="3330" max="3330" width="24.75" style="6" customWidth="1"/>
    <col min="3331" max="3331" width="14.625" style="6" customWidth="1"/>
    <col min="3332" max="3333" width="15.25" style="6" customWidth="1"/>
    <col min="3334" max="3334" width="20.125" style="6" bestFit="1" customWidth="1"/>
    <col min="3335" max="3335" width="27.875" style="6" bestFit="1" customWidth="1"/>
    <col min="3336" max="3336" width="17.25" style="6" bestFit="1" customWidth="1"/>
    <col min="3337" max="3337" width="16.5" style="6" customWidth="1"/>
    <col min="3338" max="3338" width="15.5" style="6" customWidth="1"/>
    <col min="3339" max="3339" width="17.625" style="6" bestFit="1" customWidth="1"/>
    <col min="3340" max="3340" width="19.125" style="6" customWidth="1"/>
    <col min="3341" max="3569" width="9" style="6"/>
    <col min="3570" max="3570" width="6.375" style="6" customWidth="1"/>
    <col min="3571" max="3572" width="0" style="6" hidden="1" customWidth="1"/>
    <col min="3573" max="3573" width="8.5" style="6" customWidth="1"/>
    <col min="3574" max="3574" width="6" style="6" customWidth="1"/>
    <col min="3575" max="3575" width="32.5" style="6" customWidth="1"/>
    <col min="3576" max="3576" width="48.5" style="6" customWidth="1"/>
    <col min="3577" max="3577" width="26.5" style="6" customWidth="1"/>
    <col min="3578" max="3578" width="10.75" style="6" customWidth="1"/>
    <col min="3579" max="3580" width="24.25" style="6" customWidth="1"/>
    <col min="3581" max="3581" width="21.625" style="6" customWidth="1"/>
    <col min="3582" max="3582" width="19.75" style="6" customWidth="1"/>
    <col min="3583" max="3583" width="11" style="6" customWidth="1"/>
    <col min="3584" max="3584" width="21.875" style="6" customWidth="1"/>
    <col min="3585" max="3585" width="21.625" style="6" customWidth="1"/>
    <col min="3586" max="3586" width="24.75" style="6" customWidth="1"/>
    <col min="3587" max="3587" width="14.625" style="6" customWidth="1"/>
    <col min="3588" max="3589" width="15.25" style="6" customWidth="1"/>
    <col min="3590" max="3590" width="20.125" style="6" bestFit="1" customWidth="1"/>
    <col min="3591" max="3591" width="27.875" style="6" bestFit="1" customWidth="1"/>
    <col min="3592" max="3592" width="17.25" style="6" bestFit="1" customWidth="1"/>
    <col min="3593" max="3593" width="16.5" style="6" customWidth="1"/>
    <col min="3594" max="3594" width="15.5" style="6" customWidth="1"/>
    <col min="3595" max="3595" width="17.625" style="6" bestFit="1" customWidth="1"/>
    <col min="3596" max="3596" width="19.125" style="6" customWidth="1"/>
    <col min="3597" max="3825" width="9" style="6"/>
    <col min="3826" max="3826" width="6.375" style="6" customWidth="1"/>
    <col min="3827" max="3828" width="0" style="6" hidden="1" customWidth="1"/>
    <col min="3829" max="3829" width="8.5" style="6" customWidth="1"/>
    <col min="3830" max="3830" width="6" style="6" customWidth="1"/>
    <col min="3831" max="3831" width="32.5" style="6" customWidth="1"/>
    <col min="3832" max="3832" width="48.5" style="6" customWidth="1"/>
    <col min="3833" max="3833" width="26.5" style="6" customWidth="1"/>
    <col min="3834" max="3834" width="10.75" style="6" customWidth="1"/>
    <col min="3835" max="3836" width="24.25" style="6" customWidth="1"/>
    <col min="3837" max="3837" width="21.625" style="6" customWidth="1"/>
    <col min="3838" max="3838" width="19.75" style="6" customWidth="1"/>
    <col min="3839" max="3839" width="11" style="6" customWidth="1"/>
    <col min="3840" max="3840" width="21.875" style="6" customWidth="1"/>
    <col min="3841" max="3841" width="21.625" style="6" customWidth="1"/>
    <col min="3842" max="3842" width="24.75" style="6" customWidth="1"/>
    <col min="3843" max="3843" width="14.625" style="6" customWidth="1"/>
    <col min="3844" max="3845" width="15.25" style="6" customWidth="1"/>
    <col min="3846" max="3846" width="20.125" style="6" bestFit="1" customWidth="1"/>
    <col min="3847" max="3847" width="27.875" style="6" bestFit="1" customWidth="1"/>
    <col min="3848" max="3848" width="17.25" style="6" bestFit="1" customWidth="1"/>
    <col min="3849" max="3849" width="16.5" style="6" customWidth="1"/>
    <col min="3850" max="3850" width="15.5" style="6" customWidth="1"/>
    <col min="3851" max="3851" width="17.625" style="6" bestFit="1" customWidth="1"/>
    <col min="3852" max="3852" width="19.125" style="6" customWidth="1"/>
    <col min="3853" max="4081" width="9" style="6"/>
    <col min="4082" max="4082" width="6.375" style="6" customWidth="1"/>
    <col min="4083" max="4084" width="0" style="6" hidden="1" customWidth="1"/>
    <col min="4085" max="4085" width="8.5" style="6" customWidth="1"/>
    <col min="4086" max="4086" width="6" style="6" customWidth="1"/>
    <col min="4087" max="4087" width="32.5" style="6" customWidth="1"/>
    <col min="4088" max="4088" width="48.5" style="6" customWidth="1"/>
    <col min="4089" max="4089" width="26.5" style="6" customWidth="1"/>
    <col min="4090" max="4090" width="10.75" style="6" customWidth="1"/>
    <col min="4091" max="4092" width="24.25" style="6" customWidth="1"/>
    <col min="4093" max="4093" width="21.625" style="6" customWidth="1"/>
    <col min="4094" max="4094" width="19.75" style="6" customWidth="1"/>
    <col min="4095" max="4095" width="11" style="6" customWidth="1"/>
    <col min="4096" max="4096" width="21.875" style="6" customWidth="1"/>
    <col min="4097" max="4097" width="21.625" style="6" customWidth="1"/>
    <col min="4098" max="4098" width="24.75" style="6" customWidth="1"/>
    <col min="4099" max="4099" width="14.625" style="6" customWidth="1"/>
    <col min="4100" max="4101" width="15.25" style="6" customWidth="1"/>
    <col min="4102" max="4102" width="20.125" style="6" bestFit="1" customWidth="1"/>
    <col min="4103" max="4103" width="27.875" style="6" bestFit="1" customWidth="1"/>
    <col min="4104" max="4104" width="17.25" style="6" bestFit="1" customWidth="1"/>
    <col min="4105" max="4105" width="16.5" style="6" customWidth="1"/>
    <col min="4106" max="4106" width="15.5" style="6" customWidth="1"/>
    <col min="4107" max="4107" width="17.625" style="6" bestFit="1" customWidth="1"/>
    <col min="4108" max="4108" width="19.125" style="6" customWidth="1"/>
    <col min="4109" max="4337" width="9" style="6"/>
    <col min="4338" max="4338" width="6.375" style="6" customWidth="1"/>
    <col min="4339" max="4340" width="0" style="6" hidden="1" customWidth="1"/>
    <col min="4341" max="4341" width="8.5" style="6" customWidth="1"/>
    <col min="4342" max="4342" width="6" style="6" customWidth="1"/>
    <col min="4343" max="4343" width="32.5" style="6" customWidth="1"/>
    <col min="4344" max="4344" width="48.5" style="6" customWidth="1"/>
    <col min="4345" max="4345" width="26.5" style="6" customWidth="1"/>
    <col min="4346" max="4346" width="10.75" style="6" customWidth="1"/>
    <col min="4347" max="4348" width="24.25" style="6" customWidth="1"/>
    <col min="4349" max="4349" width="21.625" style="6" customWidth="1"/>
    <col min="4350" max="4350" width="19.75" style="6" customWidth="1"/>
    <col min="4351" max="4351" width="11" style="6" customWidth="1"/>
    <col min="4352" max="4352" width="21.875" style="6" customWidth="1"/>
    <col min="4353" max="4353" width="21.625" style="6" customWidth="1"/>
    <col min="4354" max="4354" width="24.75" style="6" customWidth="1"/>
    <col min="4355" max="4355" width="14.625" style="6" customWidth="1"/>
    <col min="4356" max="4357" width="15.25" style="6" customWidth="1"/>
    <col min="4358" max="4358" width="20.125" style="6" bestFit="1" customWidth="1"/>
    <col min="4359" max="4359" width="27.875" style="6" bestFit="1" customWidth="1"/>
    <col min="4360" max="4360" width="17.25" style="6" bestFit="1" customWidth="1"/>
    <col min="4361" max="4361" width="16.5" style="6" customWidth="1"/>
    <col min="4362" max="4362" width="15.5" style="6" customWidth="1"/>
    <col min="4363" max="4363" width="17.625" style="6" bestFit="1" customWidth="1"/>
    <col min="4364" max="4364" width="19.125" style="6" customWidth="1"/>
    <col min="4365" max="4593" width="9" style="6"/>
    <col min="4594" max="4594" width="6.375" style="6" customWidth="1"/>
    <col min="4595" max="4596" width="0" style="6" hidden="1" customWidth="1"/>
    <col min="4597" max="4597" width="8.5" style="6" customWidth="1"/>
    <col min="4598" max="4598" width="6" style="6" customWidth="1"/>
    <col min="4599" max="4599" width="32.5" style="6" customWidth="1"/>
    <col min="4600" max="4600" width="48.5" style="6" customWidth="1"/>
    <col min="4601" max="4601" width="26.5" style="6" customWidth="1"/>
    <col min="4602" max="4602" width="10.75" style="6" customWidth="1"/>
    <col min="4603" max="4604" width="24.25" style="6" customWidth="1"/>
    <col min="4605" max="4605" width="21.625" style="6" customWidth="1"/>
    <col min="4606" max="4606" width="19.75" style="6" customWidth="1"/>
    <col min="4607" max="4607" width="11" style="6" customWidth="1"/>
    <col min="4608" max="4608" width="21.875" style="6" customWidth="1"/>
    <col min="4609" max="4609" width="21.625" style="6" customWidth="1"/>
    <col min="4610" max="4610" width="24.75" style="6" customWidth="1"/>
    <col min="4611" max="4611" width="14.625" style="6" customWidth="1"/>
    <col min="4612" max="4613" width="15.25" style="6" customWidth="1"/>
    <col min="4614" max="4614" width="20.125" style="6" bestFit="1" customWidth="1"/>
    <col min="4615" max="4615" width="27.875" style="6" bestFit="1" customWidth="1"/>
    <col min="4616" max="4616" width="17.25" style="6" bestFit="1" customWidth="1"/>
    <col min="4617" max="4617" width="16.5" style="6" customWidth="1"/>
    <col min="4618" max="4618" width="15.5" style="6" customWidth="1"/>
    <col min="4619" max="4619" width="17.625" style="6" bestFit="1" customWidth="1"/>
    <col min="4620" max="4620" width="19.125" style="6" customWidth="1"/>
    <col min="4621" max="4849" width="9" style="6"/>
    <col min="4850" max="4850" width="6.375" style="6" customWidth="1"/>
    <col min="4851" max="4852" width="0" style="6" hidden="1" customWidth="1"/>
    <col min="4853" max="4853" width="8.5" style="6" customWidth="1"/>
    <col min="4854" max="4854" width="6" style="6" customWidth="1"/>
    <col min="4855" max="4855" width="32.5" style="6" customWidth="1"/>
    <col min="4856" max="4856" width="48.5" style="6" customWidth="1"/>
    <col min="4857" max="4857" width="26.5" style="6" customWidth="1"/>
    <col min="4858" max="4858" width="10.75" style="6" customWidth="1"/>
    <col min="4859" max="4860" width="24.25" style="6" customWidth="1"/>
    <col min="4861" max="4861" width="21.625" style="6" customWidth="1"/>
    <col min="4862" max="4862" width="19.75" style="6" customWidth="1"/>
    <col min="4863" max="4863" width="11" style="6" customWidth="1"/>
    <col min="4864" max="4864" width="21.875" style="6" customWidth="1"/>
    <col min="4865" max="4865" width="21.625" style="6" customWidth="1"/>
    <col min="4866" max="4866" width="24.75" style="6" customWidth="1"/>
    <col min="4867" max="4867" width="14.625" style="6" customWidth="1"/>
    <col min="4868" max="4869" width="15.25" style="6" customWidth="1"/>
    <col min="4870" max="4870" width="20.125" style="6" bestFit="1" customWidth="1"/>
    <col min="4871" max="4871" width="27.875" style="6" bestFit="1" customWidth="1"/>
    <col min="4872" max="4872" width="17.25" style="6" bestFit="1" customWidth="1"/>
    <col min="4873" max="4873" width="16.5" style="6" customWidth="1"/>
    <col min="4874" max="4874" width="15.5" style="6" customWidth="1"/>
    <col min="4875" max="4875" width="17.625" style="6" bestFit="1" customWidth="1"/>
    <col min="4876" max="4876" width="19.125" style="6" customWidth="1"/>
    <col min="4877" max="5105" width="9" style="6"/>
    <col min="5106" max="5106" width="6.375" style="6" customWidth="1"/>
    <col min="5107" max="5108" width="0" style="6" hidden="1" customWidth="1"/>
    <col min="5109" max="5109" width="8.5" style="6" customWidth="1"/>
    <col min="5110" max="5110" width="6" style="6" customWidth="1"/>
    <col min="5111" max="5111" width="32.5" style="6" customWidth="1"/>
    <col min="5112" max="5112" width="48.5" style="6" customWidth="1"/>
    <col min="5113" max="5113" width="26.5" style="6" customWidth="1"/>
    <col min="5114" max="5114" width="10.75" style="6" customWidth="1"/>
    <col min="5115" max="5116" width="24.25" style="6" customWidth="1"/>
    <col min="5117" max="5117" width="21.625" style="6" customWidth="1"/>
    <col min="5118" max="5118" width="19.75" style="6" customWidth="1"/>
    <col min="5119" max="5119" width="11" style="6" customWidth="1"/>
    <col min="5120" max="5120" width="21.875" style="6" customWidth="1"/>
    <col min="5121" max="5121" width="21.625" style="6" customWidth="1"/>
    <col min="5122" max="5122" width="24.75" style="6" customWidth="1"/>
    <col min="5123" max="5123" width="14.625" style="6" customWidth="1"/>
    <col min="5124" max="5125" width="15.25" style="6" customWidth="1"/>
    <col min="5126" max="5126" width="20.125" style="6" bestFit="1" customWidth="1"/>
    <col min="5127" max="5127" width="27.875" style="6" bestFit="1" customWidth="1"/>
    <col min="5128" max="5128" width="17.25" style="6" bestFit="1" customWidth="1"/>
    <col min="5129" max="5129" width="16.5" style="6" customWidth="1"/>
    <col min="5130" max="5130" width="15.5" style="6" customWidth="1"/>
    <col min="5131" max="5131" width="17.625" style="6" bestFit="1" customWidth="1"/>
    <col min="5132" max="5132" width="19.125" style="6" customWidth="1"/>
    <col min="5133" max="5361" width="9" style="6"/>
    <col min="5362" max="5362" width="6.375" style="6" customWidth="1"/>
    <col min="5363" max="5364" width="0" style="6" hidden="1" customWidth="1"/>
    <col min="5365" max="5365" width="8.5" style="6" customWidth="1"/>
    <col min="5366" max="5366" width="6" style="6" customWidth="1"/>
    <col min="5367" max="5367" width="32.5" style="6" customWidth="1"/>
    <col min="5368" max="5368" width="48.5" style="6" customWidth="1"/>
    <col min="5369" max="5369" width="26.5" style="6" customWidth="1"/>
    <col min="5370" max="5370" width="10.75" style="6" customWidth="1"/>
    <col min="5371" max="5372" width="24.25" style="6" customWidth="1"/>
    <col min="5373" max="5373" width="21.625" style="6" customWidth="1"/>
    <col min="5374" max="5374" width="19.75" style="6" customWidth="1"/>
    <col min="5375" max="5375" width="11" style="6" customWidth="1"/>
    <col min="5376" max="5376" width="21.875" style="6" customWidth="1"/>
    <col min="5377" max="5377" width="21.625" style="6" customWidth="1"/>
    <col min="5378" max="5378" width="24.75" style="6" customWidth="1"/>
    <col min="5379" max="5379" width="14.625" style="6" customWidth="1"/>
    <col min="5380" max="5381" width="15.25" style="6" customWidth="1"/>
    <col min="5382" max="5382" width="20.125" style="6" bestFit="1" customWidth="1"/>
    <col min="5383" max="5383" width="27.875" style="6" bestFit="1" customWidth="1"/>
    <col min="5384" max="5384" width="17.25" style="6" bestFit="1" customWidth="1"/>
    <col min="5385" max="5385" width="16.5" style="6" customWidth="1"/>
    <col min="5386" max="5386" width="15.5" style="6" customWidth="1"/>
    <col min="5387" max="5387" width="17.625" style="6" bestFit="1" customWidth="1"/>
    <col min="5388" max="5388" width="19.125" style="6" customWidth="1"/>
    <col min="5389" max="5617" width="9" style="6"/>
    <col min="5618" max="5618" width="6.375" style="6" customWidth="1"/>
    <col min="5619" max="5620" width="0" style="6" hidden="1" customWidth="1"/>
    <col min="5621" max="5621" width="8.5" style="6" customWidth="1"/>
    <col min="5622" max="5622" width="6" style="6" customWidth="1"/>
    <col min="5623" max="5623" width="32.5" style="6" customWidth="1"/>
    <col min="5624" max="5624" width="48.5" style="6" customWidth="1"/>
    <col min="5625" max="5625" width="26.5" style="6" customWidth="1"/>
    <col min="5626" max="5626" width="10.75" style="6" customWidth="1"/>
    <col min="5627" max="5628" width="24.25" style="6" customWidth="1"/>
    <col min="5629" max="5629" width="21.625" style="6" customWidth="1"/>
    <col min="5630" max="5630" width="19.75" style="6" customWidth="1"/>
    <col min="5631" max="5631" width="11" style="6" customWidth="1"/>
    <col min="5632" max="5632" width="21.875" style="6" customWidth="1"/>
    <col min="5633" max="5633" width="21.625" style="6" customWidth="1"/>
    <col min="5634" max="5634" width="24.75" style="6" customWidth="1"/>
    <col min="5635" max="5635" width="14.625" style="6" customWidth="1"/>
    <col min="5636" max="5637" width="15.25" style="6" customWidth="1"/>
    <col min="5638" max="5638" width="20.125" style="6" bestFit="1" customWidth="1"/>
    <col min="5639" max="5639" width="27.875" style="6" bestFit="1" customWidth="1"/>
    <col min="5640" max="5640" width="17.25" style="6" bestFit="1" customWidth="1"/>
    <col min="5641" max="5641" width="16.5" style="6" customWidth="1"/>
    <col min="5642" max="5642" width="15.5" style="6" customWidth="1"/>
    <col min="5643" max="5643" width="17.625" style="6" bestFit="1" customWidth="1"/>
    <col min="5644" max="5644" width="19.125" style="6" customWidth="1"/>
    <col min="5645" max="5873" width="9" style="6"/>
    <col min="5874" max="5874" width="6.375" style="6" customWidth="1"/>
    <col min="5875" max="5876" width="0" style="6" hidden="1" customWidth="1"/>
    <col min="5877" max="5877" width="8.5" style="6" customWidth="1"/>
    <col min="5878" max="5878" width="6" style="6" customWidth="1"/>
    <col min="5879" max="5879" width="32.5" style="6" customWidth="1"/>
    <col min="5880" max="5880" width="48.5" style="6" customWidth="1"/>
    <col min="5881" max="5881" width="26.5" style="6" customWidth="1"/>
    <col min="5882" max="5882" width="10.75" style="6" customWidth="1"/>
    <col min="5883" max="5884" width="24.25" style="6" customWidth="1"/>
    <col min="5885" max="5885" width="21.625" style="6" customWidth="1"/>
    <col min="5886" max="5886" width="19.75" style="6" customWidth="1"/>
    <col min="5887" max="5887" width="11" style="6" customWidth="1"/>
    <col min="5888" max="5888" width="21.875" style="6" customWidth="1"/>
    <col min="5889" max="5889" width="21.625" style="6" customWidth="1"/>
    <col min="5890" max="5890" width="24.75" style="6" customWidth="1"/>
    <col min="5891" max="5891" width="14.625" style="6" customWidth="1"/>
    <col min="5892" max="5893" width="15.25" style="6" customWidth="1"/>
    <col min="5894" max="5894" width="20.125" style="6" bestFit="1" customWidth="1"/>
    <col min="5895" max="5895" width="27.875" style="6" bestFit="1" customWidth="1"/>
    <col min="5896" max="5896" width="17.25" style="6" bestFit="1" customWidth="1"/>
    <col min="5897" max="5897" width="16.5" style="6" customWidth="1"/>
    <col min="5898" max="5898" width="15.5" style="6" customWidth="1"/>
    <col min="5899" max="5899" width="17.625" style="6" bestFit="1" customWidth="1"/>
    <col min="5900" max="5900" width="19.125" style="6" customWidth="1"/>
    <col min="5901" max="6129" width="9" style="6"/>
    <col min="6130" max="6130" width="6.375" style="6" customWidth="1"/>
    <col min="6131" max="6132" width="0" style="6" hidden="1" customWidth="1"/>
    <col min="6133" max="6133" width="8.5" style="6" customWidth="1"/>
    <col min="6134" max="6134" width="6" style="6" customWidth="1"/>
    <col min="6135" max="6135" width="32.5" style="6" customWidth="1"/>
    <col min="6136" max="6136" width="48.5" style="6" customWidth="1"/>
    <col min="6137" max="6137" width="26.5" style="6" customWidth="1"/>
    <col min="6138" max="6138" width="10.75" style="6" customWidth="1"/>
    <col min="6139" max="6140" width="24.25" style="6" customWidth="1"/>
    <col min="6141" max="6141" width="21.625" style="6" customWidth="1"/>
    <col min="6142" max="6142" width="19.75" style="6" customWidth="1"/>
    <col min="6143" max="6143" width="11" style="6" customWidth="1"/>
    <col min="6144" max="6144" width="21.875" style="6" customWidth="1"/>
    <col min="6145" max="6145" width="21.625" style="6" customWidth="1"/>
    <col min="6146" max="6146" width="24.75" style="6" customWidth="1"/>
    <col min="6147" max="6147" width="14.625" style="6" customWidth="1"/>
    <col min="6148" max="6149" width="15.25" style="6" customWidth="1"/>
    <col min="6150" max="6150" width="20.125" style="6" bestFit="1" customWidth="1"/>
    <col min="6151" max="6151" width="27.875" style="6" bestFit="1" customWidth="1"/>
    <col min="6152" max="6152" width="17.25" style="6" bestFit="1" customWidth="1"/>
    <col min="6153" max="6153" width="16.5" style="6" customWidth="1"/>
    <col min="6154" max="6154" width="15.5" style="6" customWidth="1"/>
    <col min="6155" max="6155" width="17.625" style="6" bestFit="1" customWidth="1"/>
    <col min="6156" max="6156" width="19.125" style="6" customWidth="1"/>
    <col min="6157" max="6385" width="9" style="6"/>
    <col min="6386" max="6386" width="6.375" style="6" customWidth="1"/>
    <col min="6387" max="6388" width="0" style="6" hidden="1" customWidth="1"/>
    <col min="6389" max="6389" width="8.5" style="6" customWidth="1"/>
    <col min="6390" max="6390" width="6" style="6" customWidth="1"/>
    <col min="6391" max="6391" width="32.5" style="6" customWidth="1"/>
    <col min="6392" max="6392" width="48.5" style="6" customWidth="1"/>
    <col min="6393" max="6393" width="26.5" style="6" customWidth="1"/>
    <col min="6394" max="6394" width="10.75" style="6" customWidth="1"/>
    <col min="6395" max="6396" width="24.25" style="6" customWidth="1"/>
    <col min="6397" max="6397" width="21.625" style="6" customWidth="1"/>
    <col min="6398" max="6398" width="19.75" style="6" customWidth="1"/>
    <col min="6399" max="6399" width="11" style="6" customWidth="1"/>
    <col min="6400" max="6400" width="21.875" style="6" customWidth="1"/>
    <col min="6401" max="6401" width="21.625" style="6" customWidth="1"/>
    <col min="6402" max="6402" width="24.75" style="6" customWidth="1"/>
    <col min="6403" max="6403" width="14.625" style="6" customWidth="1"/>
    <col min="6404" max="6405" width="15.25" style="6" customWidth="1"/>
    <col min="6406" max="6406" width="20.125" style="6" bestFit="1" customWidth="1"/>
    <col min="6407" max="6407" width="27.875" style="6" bestFit="1" customWidth="1"/>
    <col min="6408" max="6408" width="17.25" style="6" bestFit="1" customWidth="1"/>
    <col min="6409" max="6409" width="16.5" style="6" customWidth="1"/>
    <col min="6410" max="6410" width="15.5" style="6" customWidth="1"/>
    <col min="6411" max="6411" width="17.625" style="6" bestFit="1" customWidth="1"/>
    <col min="6412" max="6412" width="19.125" style="6" customWidth="1"/>
    <col min="6413" max="6641" width="9" style="6"/>
    <col min="6642" max="6642" width="6.375" style="6" customWidth="1"/>
    <col min="6643" max="6644" width="0" style="6" hidden="1" customWidth="1"/>
    <col min="6645" max="6645" width="8.5" style="6" customWidth="1"/>
    <col min="6646" max="6646" width="6" style="6" customWidth="1"/>
    <col min="6647" max="6647" width="32.5" style="6" customWidth="1"/>
    <col min="6648" max="6648" width="48.5" style="6" customWidth="1"/>
    <col min="6649" max="6649" width="26.5" style="6" customWidth="1"/>
    <col min="6650" max="6650" width="10.75" style="6" customWidth="1"/>
    <col min="6651" max="6652" width="24.25" style="6" customWidth="1"/>
    <col min="6653" max="6653" width="21.625" style="6" customWidth="1"/>
    <col min="6654" max="6654" width="19.75" style="6" customWidth="1"/>
    <col min="6655" max="6655" width="11" style="6" customWidth="1"/>
    <col min="6656" max="6656" width="21.875" style="6" customWidth="1"/>
    <col min="6657" max="6657" width="21.625" style="6" customWidth="1"/>
    <col min="6658" max="6658" width="24.75" style="6" customWidth="1"/>
    <col min="6659" max="6659" width="14.625" style="6" customWidth="1"/>
    <col min="6660" max="6661" width="15.25" style="6" customWidth="1"/>
    <col min="6662" max="6662" width="20.125" style="6" bestFit="1" customWidth="1"/>
    <col min="6663" max="6663" width="27.875" style="6" bestFit="1" customWidth="1"/>
    <col min="6664" max="6664" width="17.25" style="6" bestFit="1" customWidth="1"/>
    <col min="6665" max="6665" width="16.5" style="6" customWidth="1"/>
    <col min="6666" max="6666" width="15.5" style="6" customWidth="1"/>
    <col min="6667" max="6667" width="17.625" style="6" bestFit="1" customWidth="1"/>
    <col min="6668" max="6668" width="19.125" style="6" customWidth="1"/>
    <col min="6669" max="6897" width="9" style="6"/>
    <col min="6898" max="6898" width="6.375" style="6" customWidth="1"/>
    <col min="6899" max="6900" width="0" style="6" hidden="1" customWidth="1"/>
    <col min="6901" max="6901" width="8.5" style="6" customWidth="1"/>
    <col min="6902" max="6902" width="6" style="6" customWidth="1"/>
    <col min="6903" max="6903" width="32.5" style="6" customWidth="1"/>
    <col min="6904" max="6904" width="48.5" style="6" customWidth="1"/>
    <col min="6905" max="6905" width="26.5" style="6" customWidth="1"/>
    <col min="6906" max="6906" width="10.75" style="6" customWidth="1"/>
    <col min="6907" max="6908" width="24.25" style="6" customWidth="1"/>
    <col min="6909" max="6909" width="21.625" style="6" customWidth="1"/>
    <col min="6910" max="6910" width="19.75" style="6" customWidth="1"/>
    <col min="6911" max="6911" width="11" style="6" customWidth="1"/>
    <col min="6912" max="6912" width="21.875" style="6" customWidth="1"/>
    <col min="6913" max="6913" width="21.625" style="6" customWidth="1"/>
    <col min="6914" max="6914" width="24.75" style="6" customWidth="1"/>
    <col min="6915" max="6915" width="14.625" style="6" customWidth="1"/>
    <col min="6916" max="6917" width="15.25" style="6" customWidth="1"/>
    <col min="6918" max="6918" width="20.125" style="6" bestFit="1" customWidth="1"/>
    <col min="6919" max="6919" width="27.875" style="6" bestFit="1" customWidth="1"/>
    <col min="6920" max="6920" width="17.25" style="6" bestFit="1" customWidth="1"/>
    <col min="6921" max="6921" width="16.5" style="6" customWidth="1"/>
    <col min="6922" max="6922" width="15.5" style="6" customWidth="1"/>
    <col min="6923" max="6923" width="17.625" style="6" bestFit="1" customWidth="1"/>
    <col min="6924" max="6924" width="19.125" style="6" customWidth="1"/>
    <col min="6925" max="7153" width="9" style="6"/>
    <col min="7154" max="7154" width="6.375" style="6" customWidth="1"/>
    <col min="7155" max="7156" width="0" style="6" hidden="1" customWidth="1"/>
    <col min="7157" max="7157" width="8.5" style="6" customWidth="1"/>
    <col min="7158" max="7158" width="6" style="6" customWidth="1"/>
    <col min="7159" max="7159" width="32.5" style="6" customWidth="1"/>
    <col min="7160" max="7160" width="48.5" style="6" customWidth="1"/>
    <col min="7161" max="7161" width="26.5" style="6" customWidth="1"/>
    <col min="7162" max="7162" width="10.75" style="6" customWidth="1"/>
    <col min="7163" max="7164" width="24.25" style="6" customWidth="1"/>
    <col min="7165" max="7165" width="21.625" style="6" customWidth="1"/>
    <col min="7166" max="7166" width="19.75" style="6" customWidth="1"/>
    <col min="7167" max="7167" width="11" style="6" customWidth="1"/>
    <col min="7168" max="7168" width="21.875" style="6" customWidth="1"/>
    <col min="7169" max="7169" width="21.625" style="6" customWidth="1"/>
    <col min="7170" max="7170" width="24.75" style="6" customWidth="1"/>
    <col min="7171" max="7171" width="14.625" style="6" customWidth="1"/>
    <col min="7172" max="7173" width="15.25" style="6" customWidth="1"/>
    <col min="7174" max="7174" width="20.125" style="6" bestFit="1" customWidth="1"/>
    <col min="7175" max="7175" width="27.875" style="6" bestFit="1" customWidth="1"/>
    <col min="7176" max="7176" width="17.25" style="6" bestFit="1" customWidth="1"/>
    <col min="7177" max="7177" width="16.5" style="6" customWidth="1"/>
    <col min="7178" max="7178" width="15.5" style="6" customWidth="1"/>
    <col min="7179" max="7179" width="17.625" style="6" bestFit="1" customWidth="1"/>
    <col min="7180" max="7180" width="19.125" style="6" customWidth="1"/>
    <col min="7181" max="7409" width="9" style="6"/>
    <col min="7410" max="7410" width="6.375" style="6" customWidth="1"/>
    <col min="7411" max="7412" width="0" style="6" hidden="1" customWidth="1"/>
    <col min="7413" max="7413" width="8.5" style="6" customWidth="1"/>
    <col min="7414" max="7414" width="6" style="6" customWidth="1"/>
    <col min="7415" max="7415" width="32.5" style="6" customWidth="1"/>
    <col min="7416" max="7416" width="48.5" style="6" customWidth="1"/>
    <col min="7417" max="7417" width="26.5" style="6" customWidth="1"/>
    <col min="7418" max="7418" width="10.75" style="6" customWidth="1"/>
    <col min="7419" max="7420" width="24.25" style="6" customWidth="1"/>
    <col min="7421" max="7421" width="21.625" style="6" customWidth="1"/>
    <col min="7422" max="7422" width="19.75" style="6" customWidth="1"/>
    <col min="7423" max="7423" width="11" style="6" customWidth="1"/>
    <col min="7424" max="7424" width="21.875" style="6" customWidth="1"/>
    <col min="7425" max="7425" width="21.625" style="6" customWidth="1"/>
    <col min="7426" max="7426" width="24.75" style="6" customWidth="1"/>
    <col min="7427" max="7427" width="14.625" style="6" customWidth="1"/>
    <col min="7428" max="7429" width="15.25" style="6" customWidth="1"/>
    <col min="7430" max="7430" width="20.125" style="6" bestFit="1" customWidth="1"/>
    <col min="7431" max="7431" width="27.875" style="6" bestFit="1" customWidth="1"/>
    <col min="7432" max="7432" width="17.25" style="6" bestFit="1" customWidth="1"/>
    <col min="7433" max="7433" width="16.5" style="6" customWidth="1"/>
    <col min="7434" max="7434" width="15.5" style="6" customWidth="1"/>
    <col min="7435" max="7435" width="17.625" style="6" bestFit="1" customWidth="1"/>
    <col min="7436" max="7436" width="19.125" style="6" customWidth="1"/>
    <col min="7437" max="7665" width="9" style="6"/>
    <col min="7666" max="7666" width="6.375" style="6" customWidth="1"/>
    <col min="7667" max="7668" width="0" style="6" hidden="1" customWidth="1"/>
    <col min="7669" max="7669" width="8.5" style="6" customWidth="1"/>
    <col min="7670" max="7670" width="6" style="6" customWidth="1"/>
    <col min="7671" max="7671" width="32.5" style="6" customWidth="1"/>
    <col min="7672" max="7672" width="48.5" style="6" customWidth="1"/>
    <col min="7673" max="7673" width="26.5" style="6" customWidth="1"/>
    <col min="7674" max="7674" width="10.75" style="6" customWidth="1"/>
    <col min="7675" max="7676" width="24.25" style="6" customWidth="1"/>
    <col min="7677" max="7677" width="21.625" style="6" customWidth="1"/>
    <col min="7678" max="7678" width="19.75" style="6" customWidth="1"/>
    <col min="7679" max="7679" width="11" style="6" customWidth="1"/>
    <col min="7680" max="7680" width="21.875" style="6" customWidth="1"/>
    <col min="7681" max="7681" width="21.625" style="6" customWidth="1"/>
    <col min="7682" max="7682" width="24.75" style="6" customWidth="1"/>
    <col min="7683" max="7683" width="14.625" style="6" customWidth="1"/>
    <col min="7684" max="7685" width="15.25" style="6" customWidth="1"/>
    <col min="7686" max="7686" width="20.125" style="6" bestFit="1" customWidth="1"/>
    <col min="7687" max="7687" width="27.875" style="6" bestFit="1" customWidth="1"/>
    <col min="7688" max="7688" width="17.25" style="6" bestFit="1" customWidth="1"/>
    <col min="7689" max="7689" width="16.5" style="6" customWidth="1"/>
    <col min="7690" max="7690" width="15.5" style="6" customWidth="1"/>
    <col min="7691" max="7691" width="17.625" style="6" bestFit="1" customWidth="1"/>
    <col min="7692" max="7692" width="19.125" style="6" customWidth="1"/>
    <col min="7693" max="7921" width="9" style="6"/>
    <col min="7922" max="7922" width="6.375" style="6" customWidth="1"/>
    <col min="7923" max="7924" width="0" style="6" hidden="1" customWidth="1"/>
    <col min="7925" max="7925" width="8.5" style="6" customWidth="1"/>
    <col min="7926" max="7926" width="6" style="6" customWidth="1"/>
    <col min="7927" max="7927" width="32.5" style="6" customWidth="1"/>
    <col min="7928" max="7928" width="48.5" style="6" customWidth="1"/>
    <col min="7929" max="7929" width="26.5" style="6" customWidth="1"/>
    <col min="7930" max="7930" width="10.75" style="6" customWidth="1"/>
    <col min="7931" max="7932" width="24.25" style="6" customWidth="1"/>
    <col min="7933" max="7933" width="21.625" style="6" customWidth="1"/>
    <col min="7934" max="7934" width="19.75" style="6" customWidth="1"/>
    <col min="7935" max="7935" width="11" style="6" customWidth="1"/>
    <col min="7936" max="7936" width="21.875" style="6" customWidth="1"/>
    <col min="7937" max="7937" width="21.625" style="6" customWidth="1"/>
    <col min="7938" max="7938" width="24.75" style="6" customWidth="1"/>
    <col min="7939" max="7939" width="14.625" style="6" customWidth="1"/>
    <col min="7940" max="7941" width="15.25" style="6" customWidth="1"/>
    <col min="7942" max="7942" width="20.125" style="6" bestFit="1" customWidth="1"/>
    <col min="7943" max="7943" width="27.875" style="6" bestFit="1" customWidth="1"/>
    <col min="7944" max="7944" width="17.25" style="6" bestFit="1" customWidth="1"/>
    <col min="7945" max="7945" width="16.5" style="6" customWidth="1"/>
    <col min="7946" max="7946" width="15.5" style="6" customWidth="1"/>
    <col min="7947" max="7947" width="17.625" style="6" bestFit="1" customWidth="1"/>
    <col min="7948" max="7948" width="19.125" style="6" customWidth="1"/>
    <col min="7949" max="8177" width="9" style="6"/>
    <col min="8178" max="8178" width="6.375" style="6" customWidth="1"/>
    <col min="8179" max="8180" width="0" style="6" hidden="1" customWidth="1"/>
    <col min="8181" max="8181" width="8.5" style="6" customWidth="1"/>
    <col min="8182" max="8182" width="6" style="6" customWidth="1"/>
    <col min="8183" max="8183" width="32.5" style="6" customWidth="1"/>
    <col min="8184" max="8184" width="48.5" style="6" customWidth="1"/>
    <col min="8185" max="8185" width="26.5" style="6" customWidth="1"/>
    <col min="8186" max="8186" width="10.75" style="6" customWidth="1"/>
    <col min="8187" max="8188" width="24.25" style="6" customWidth="1"/>
    <col min="8189" max="8189" width="21.625" style="6" customWidth="1"/>
    <col min="8190" max="8190" width="19.75" style="6" customWidth="1"/>
    <col min="8191" max="8191" width="11" style="6" customWidth="1"/>
    <col min="8192" max="8192" width="21.875" style="6" customWidth="1"/>
    <col min="8193" max="8193" width="21.625" style="6" customWidth="1"/>
    <col min="8194" max="8194" width="24.75" style="6" customWidth="1"/>
    <col min="8195" max="8195" width="14.625" style="6" customWidth="1"/>
    <col min="8196" max="8197" width="15.25" style="6" customWidth="1"/>
    <col min="8198" max="8198" width="20.125" style="6" bestFit="1" customWidth="1"/>
    <col min="8199" max="8199" width="27.875" style="6" bestFit="1" customWidth="1"/>
    <col min="8200" max="8200" width="17.25" style="6" bestFit="1" customWidth="1"/>
    <col min="8201" max="8201" width="16.5" style="6" customWidth="1"/>
    <col min="8202" max="8202" width="15.5" style="6" customWidth="1"/>
    <col min="8203" max="8203" width="17.625" style="6" bestFit="1" customWidth="1"/>
    <col min="8204" max="8204" width="19.125" style="6" customWidth="1"/>
    <col min="8205" max="8433" width="9" style="6"/>
    <col min="8434" max="8434" width="6.375" style="6" customWidth="1"/>
    <col min="8435" max="8436" width="0" style="6" hidden="1" customWidth="1"/>
    <col min="8437" max="8437" width="8.5" style="6" customWidth="1"/>
    <col min="8438" max="8438" width="6" style="6" customWidth="1"/>
    <col min="8439" max="8439" width="32.5" style="6" customWidth="1"/>
    <col min="8440" max="8440" width="48.5" style="6" customWidth="1"/>
    <col min="8441" max="8441" width="26.5" style="6" customWidth="1"/>
    <col min="8442" max="8442" width="10.75" style="6" customWidth="1"/>
    <col min="8443" max="8444" width="24.25" style="6" customWidth="1"/>
    <col min="8445" max="8445" width="21.625" style="6" customWidth="1"/>
    <col min="8446" max="8446" width="19.75" style="6" customWidth="1"/>
    <col min="8447" max="8447" width="11" style="6" customWidth="1"/>
    <col min="8448" max="8448" width="21.875" style="6" customWidth="1"/>
    <col min="8449" max="8449" width="21.625" style="6" customWidth="1"/>
    <col min="8450" max="8450" width="24.75" style="6" customWidth="1"/>
    <col min="8451" max="8451" width="14.625" style="6" customWidth="1"/>
    <col min="8452" max="8453" width="15.25" style="6" customWidth="1"/>
    <col min="8454" max="8454" width="20.125" style="6" bestFit="1" customWidth="1"/>
    <col min="8455" max="8455" width="27.875" style="6" bestFit="1" customWidth="1"/>
    <col min="8456" max="8456" width="17.25" style="6" bestFit="1" customWidth="1"/>
    <col min="8457" max="8457" width="16.5" style="6" customWidth="1"/>
    <col min="8458" max="8458" width="15.5" style="6" customWidth="1"/>
    <col min="8459" max="8459" width="17.625" style="6" bestFit="1" customWidth="1"/>
    <col min="8460" max="8460" width="19.125" style="6" customWidth="1"/>
    <col min="8461" max="8689" width="9" style="6"/>
    <col min="8690" max="8690" width="6.375" style="6" customWidth="1"/>
    <col min="8691" max="8692" width="0" style="6" hidden="1" customWidth="1"/>
    <col min="8693" max="8693" width="8.5" style="6" customWidth="1"/>
    <col min="8694" max="8694" width="6" style="6" customWidth="1"/>
    <col min="8695" max="8695" width="32.5" style="6" customWidth="1"/>
    <col min="8696" max="8696" width="48.5" style="6" customWidth="1"/>
    <col min="8697" max="8697" width="26.5" style="6" customWidth="1"/>
    <col min="8698" max="8698" width="10.75" style="6" customWidth="1"/>
    <col min="8699" max="8700" width="24.25" style="6" customWidth="1"/>
    <col min="8701" max="8701" width="21.625" style="6" customWidth="1"/>
    <col min="8702" max="8702" width="19.75" style="6" customWidth="1"/>
    <col min="8703" max="8703" width="11" style="6" customWidth="1"/>
    <col min="8704" max="8704" width="21.875" style="6" customWidth="1"/>
    <col min="8705" max="8705" width="21.625" style="6" customWidth="1"/>
    <col min="8706" max="8706" width="24.75" style="6" customWidth="1"/>
    <col min="8707" max="8707" width="14.625" style="6" customWidth="1"/>
    <col min="8708" max="8709" width="15.25" style="6" customWidth="1"/>
    <col min="8710" max="8710" width="20.125" style="6" bestFit="1" customWidth="1"/>
    <col min="8711" max="8711" width="27.875" style="6" bestFit="1" customWidth="1"/>
    <col min="8712" max="8712" width="17.25" style="6" bestFit="1" customWidth="1"/>
    <col min="8713" max="8713" width="16.5" style="6" customWidth="1"/>
    <col min="8714" max="8714" width="15.5" style="6" customWidth="1"/>
    <col min="8715" max="8715" width="17.625" style="6" bestFit="1" customWidth="1"/>
    <col min="8716" max="8716" width="19.125" style="6" customWidth="1"/>
    <col min="8717" max="8945" width="9" style="6"/>
    <col min="8946" max="8946" width="6.375" style="6" customWidth="1"/>
    <col min="8947" max="8948" width="0" style="6" hidden="1" customWidth="1"/>
    <col min="8949" max="8949" width="8.5" style="6" customWidth="1"/>
    <col min="8950" max="8950" width="6" style="6" customWidth="1"/>
    <col min="8951" max="8951" width="32.5" style="6" customWidth="1"/>
    <col min="8952" max="8952" width="48.5" style="6" customWidth="1"/>
    <col min="8953" max="8953" width="26.5" style="6" customWidth="1"/>
    <col min="8954" max="8954" width="10.75" style="6" customWidth="1"/>
    <col min="8955" max="8956" width="24.25" style="6" customWidth="1"/>
    <col min="8957" max="8957" width="21.625" style="6" customWidth="1"/>
    <col min="8958" max="8958" width="19.75" style="6" customWidth="1"/>
    <col min="8959" max="8959" width="11" style="6" customWidth="1"/>
    <col min="8960" max="8960" width="21.875" style="6" customWidth="1"/>
    <col min="8961" max="8961" width="21.625" style="6" customWidth="1"/>
    <col min="8962" max="8962" width="24.75" style="6" customWidth="1"/>
    <col min="8963" max="8963" width="14.625" style="6" customWidth="1"/>
    <col min="8964" max="8965" width="15.25" style="6" customWidth="1"/>
    <col min="8966" max="8966" width="20.125" style="6" bestFit="1" customWidth="1"/>
    <col min="8967" max="8967" width="27.875" style="6" bestFit="1" customWidth="1"/>
    <col min="8968" max="8968" width="17.25" style="6" bestFit="1" customWidth="1"/>
    <col min="8969" max="8969" width="16.5" style="6" customWidth="1"/>
    <col min="8970" max="8970" width="15.5" style="6" customWidth="1"/>
    <col min="8971" max="8971" width="17.625" style="6" bestFit="1" customWidth="1"/>
    <col min="8972" max="8972" width="19.125" style="6" customWidth="1"/>
    <col min="8973" max="9201" width="9" style="6"/>
    <col min="9202" max="9202" width="6.375" style="6" customWidth="1"/>
    <col min="9203" max="9204" width="0" style="6" hidden="1" customWidth="1"/>
    <col min="9205" max="9205" width="8.5" style="6" customWidth="1"/>
    <col min="9206" max="9206" width="6" style="6" customWidth="1"/>
    <col min="9207" max="9207" width="32.5" style="6" customWidth="1"/>
    <col min="9208" max="9208" width="48.5" style="6" customWidth="1"/>
    <col min="9209" max="9209" width="26.5" style="6" customWidth="1"/>
    <col min="9210" max="9210" width="10.75" style="6" customWidth="1"/>
    <col min="9211" max="9212" width="24.25" style="6" customWidth="1"/>
    <col min="9213" max="9213" width="21.625" style="6" customWidth="1"/>
    <col min="9214" max="9214" width="19.75" style="6" customWidth="1"/>
    <col min="9215" max="9215" width="11" style="6" customWidth="1"/>
    <col min="9216" max="9216" width="21.875" style="6" customWidth="1"/>
    <col min="9217" max="9217" width="21.625" style="6" customWidth="1"/>
    <col min="9218" max="9218" width="24.75" style="6" customWidth="1"/>
    <col min="9219" max="9219" width="14.625" style="6" customWidth="1"/>
    <col min="9220" max="9221" width="15.25" style="6" customWidth="1"/>
    <col min="9222" max="9222" width="20.125" style="6" bestFit="1" customWidth="1"/>
    <col min="9223" max="9223" width="27.875" style="6" bestFit="1" customWidth="1"/>
    <col min="9224" max="9224" width="17.25" style="6" bestFit="1" customWidth="1"/>
    <col min="9225" max="9225" width="16.5" style="6" customWidth="1"/>
    <col min="9226" max="9226" width="15.5" style="6" customWidth="1"/>
    <col min="9227" max="9227" width="17.625" style="6" bestFit="1" customWidth="1"/>
    <col min="9228" max="9228" width="19.125" style="6" customWidth="1"/>
    <col min="9229" max="9457" width="9" style="6"/>
    <col min="9458" max="9458" width="6.375" style="6" customWidth="1"/>
    <col min="9459" max="9460" width="0" style="6" hidden="1" customWidth="1"/>
    <col min="9461" max="9461" width="8.5" style="6" customWidth="1"/>
    <col min="9462" max="9462" width="6" style="6" customWidth="1"/>
    <col min="9463" max="9463" width="32.5" style="6" customWidth="1"/>
    <col min="9464" max="9464" width="48.5" style="6" customWidth="1"/>
    <col min="9465" max="9465" width="26.5" style="6" customWidth="1"/>
    <col min="9466" max="9466" width="10.75" style="6" customWidth="1"/>
    <col min="9467" max="9468" width="24.25" style="6" customWidth="1"/>
    <col min="9469" max="9469" width="21.625" style="6" customWidth="1"/>
    <col min="9470" max="9470" width="19.75" style="6" customWidth="1"/>
    <col min="9471" max="9471" width="11" style="6" customWidth="1"/>
    <col min="9472" max="9472" width="21.875" style="6" customWidth="1"/>
    <col min="9473" max="9473" width="21.625" style="6" customWidth="1"/>
    <col min="9474" max="9474" width="24.75" style="6" customWidth="1"/>
    <col min="9475" max="9475" width="14.625" style="6" customWidth="1"/>
    <col min="9476" max="9477" width="15.25" style="6" customWidth="1"/>
    <col min="9478" max="9478" width="20.125" style="6" bestFit="1" customWidth="1"/>
    <col min="9479" max="9479" width="27.875" style="6" bestFit="1" customWidth="1"/>
    <col min="9480" max="9480" width="17.25" style="6" bestFit="1" customWidth="1"/>
    <col min="9481" max="9481" width="16.5" style="6" customWidth="1"/>
    <col min="9482" max="9482" width="15.5" style="6" customWidth="1"/>
    <col min="9483" max="9483" width="17.625" style="6" bestFit="1" customWidth="1"/>
    <col min="9484" max="9484" width="19.125" style="6" customWidth="1"/>
    <col min="9485" max="9713" width="9" style="6"/>
    <col min="9714" max="9714" width="6.375" style="6" customWidth="1"/>
    <col min="9715" max="9716" width="0" style="6" hidden="1" customWidth="1"/>
    <col min="9717" max="9717" width="8.5" style="6" customWidth="1"/>
    <col min="9718" max="9718" width="6" style="6" customWidth="1"/>
    <col min="9719" max="9719" width="32.5" style="6" customWidth="1"/>
    <col min="9720" max="9720" width="48.5" style="6" customWidth="1"/>
    <col min="9721" max="9721" width="26.5" style="6" customWidth="1"/>
    <col min="9722" max="9722" width="10.75" style="6" customWidth="1"/>
    <col min="9723" max="9724" width="24.25" style="6" customWidth="1"/>
    <col min="9725" max="9725" width="21.625" style="6" customWidth="1"/>
    <col min="9726" max="9726" width="19.75" style="6" customWidth="1"/>
    <col min="9727" max="9727" width="11" style="6" customWidth="1"/>
    <col min="9728" max="9728" width="21.875" style="6" customWidth="1"/>
    <col min="9729" max="9729" width="21.625" style="6" customWidth="1"/>
    <col min="9730" max="9730" width="24.75" style="6" customWidth="1"/>
    <col min="9731" max="9731" width="14.625" style="6" customWidth="1"/>
    <col min="9732" max="9733" width="15.25" style="6" customWidth="1"/>
    <col min="9734" max="9734" width="20.125" style="6" bestFit="1" customWidth="1"/>
    <col min="9735" max="9735" width="27.875" style="6" bestFit="1" customWidth="1"/>
    <col min="9736" max="9736" width="17.25" style="6" bestFit="1" customWidth="1"/>
    <col min="9737" max="9737" width="16.5" style="6" customWidth="1"/>
    <col min="9738" max="9738" width="15.5" style="6" customWidth="1"/>
    <col min="9739" max="9739" width="17.625" style="6" bestFit="1" customWidth="1"/>
    <col min="9740" max="9740" width="19.125" style="6" customWidth="1"/>
    <col min="9741" max="9969" width="9" style="6"/>
    <col min="9970" max="9970" width="6.375" style="6" customWidth="1"/>
    <col min="9971" max="9972" width="0" style="6" hidden="1" customWidth="1"/>
    <col min="9973" max="9973" width="8.5" style="6" customWidth="1"/>
    <col min="9974" max="9974" width="6" style="6" customWidth="1"/>
    <col min="9975" max="9975" width="32.5" style="6" customWidth="1"/>
    <col min="9976" max="9976" width="48.5" style="6" customWidth="1"/>
    <col min="9977" max="9977" width="26.5" style="6" customWidth="1"/>
    <col min="9978" max="9978" width="10.75" style="6" customWidth="1"/>
    <col min="9979" max="9980" width="24.25" style="6" customWidth="1"/>
    <col min="9981" max="9981" width="21.625" style="6" customWidth="1"/>
    <col min="9982" max="9982" width="19.75" style="6" customWidth="1"/>
    <col min="9983" max="9983" width="11" style="6" customWidth="1"/>
    <col min="9984" max="9984" width="21.875" style="6" customWidth="1"/>
    <col min="9985" max="9985" width="21.625" style="6" customWidth="1"/>
    <col min="9986" max="9986" width="24.75" style="6" customWidth="1"/>
    <col min="9987" max="9987" width="14.625" style="6" customWidth="1"/>
    <col min="9988" max="9989" width="15.25" style="6" customWidth="1"/>
    <col min="9990" max="9990" width="20.125" style="6" bestFit="1" customWidth="1"/>
    <col min="9991" max="9991" width="27.875" style="6" bestFit="1" customWidth="1"/>
    <col min="9992" max="9992" width="17.25" style="6" bestFit="1" customWidth="1"/>
    <col min="9993" max="9993" width="16.5" style="6" customWidth="1"/>
    <col min="9994" max="9994" width="15.5" style="6" customWidth="1"/>
    <col min="9995" max="9995" width="17.625" style="6" bestFit="1" customWidth="1"/>
    <col min="9996" max="9996" width="19.125" style="6" customWidth="1"/>
    <col min="9997" max="10225" width="9" style="6"/>
    <col min="10226" max="10226" width="6.375" style="6" customWidth="1"/>
    <col min="10227" max="10228" width="0" style="6" hidden="1" customWidth="1"/>
    <col min="10229" max="10229" width="8.5" style="6" customWidth="1"/>
    <col min="10230" max="10230" width="6" style="6" customWidth="1"/>
    <col min="10231" max="10231" width="32.5" style="6" customWidth="1"/>
    <col min="10232" max="10232" width="48.5" style="6" customWidth="1"/>
    <col min="10233" max="10233" width="26.5" style="6" customWidth="1"/>
    <col min="10234" max="10234" width="10.75" style="6" customWidth="1"/>
    <col min="10235" max="10236" width="24.25" style="6" customWidth="1"/>
    <col min="10237" max="10237" width="21.625" style="6" customWidth="1"/>
    <col min="10238" max="10238" width="19.75" style="6" customWidth="1"/>
    <col min="10239" max="10239" width="11" style="6" customWidth="1"/>
    <col min="10240" max="10240" width="21.875" style="6" customWidth="1"/>
    <col min="10241" max="10241" width="21.625" style="6" customWidth="1"/>
    <col min="10242" max="10242" width="24.75" style="6" customWidth="1"/>
    <col min="10243" max="10243" width="14.625" style="6" customWidth="1"/>
    <col min="10244" max="10245" width="15.25" style="6" customWidth="1"/>
    <col min="10246" max="10246" width="20.125" style="6" bestFit="1" customWidth="1"/>
    <col min="10247" max="10247" width="27.875" style="6" bestFit="1" customWidth="1"/>
    <col min="10248" max="10248" width="17.25" style="6" bestFit="1" customWidth="1"/>
    <col min="10249" max="10249" width="16.5" style="6" customWidth="1"/>
    <col min="10250" max="10250" width="15.5" style="6" customWidth="1"/>
    <col min="10251" max="10251" width="17.625" style="6" bestFit="1" customWidth="1"/>
    <col min="10252" max="10252" width="19.125" style="6" customWidth="1"/>
    <col min="10253" max="10481" width="9" style="6"/>
    <col min="10482" max="10482" width="6.375" style="6" customWidth="1"/>
    <col min="10483" max="10484" width="0" style="6" hidden="1" customWidth="1"/>
    <col min="10485" max="10485" width="8.5" style="6" customWidth="1"/>
    <col min="10486" max="10486" width="6" style="6" customWidth="1"/>
    <col min="10487" max="10487" width="32.5" style="6" customWidth="1"/>
    <col min="10488" max="10488" width="48.5" style="6" customWidth="1"/>
    <col min="10489" max="10489" width="26.5" style="6" customWidth="1"/>
    <col min="10490" max="10490" width="10.75" style="6" customWidth="1"/>
    <col min="10491" max="10492" width="24.25" style="6" customWidth="1"/>
    <col min="10493" max="10493" width="21.625" style="6" customWidth="1"/>
    <col min="10494" max="10494" width="19.75" style="6" customWidth="1"/>
    <col min="10495" max="10495" width="11" style="6" customWidth="1"/>
    <col min="10496" max="10496" width="21.875" style="6" customWidth="1"/>
    <col min="10497" max="10497" width="21.625" style="6" customWidth="1"/>
    <col min="10498" max="10498" width="24.75" style="6" customWidth="1"/>
    <col min="10499" max="10499" width="14.625" style="6" customWidth="1"/>
    <col min="10500" max="10501" width="15.25" style="6" customWidth="1"/>
    <col min="10502" max="10502" width="20.125" style="6" bestFit="1" customWidth="1"/>
    <col min="10503" max="10503" width="27.875" style="6" bestFit="1" customWidth="1"/>
    <col min="10504" max="10504" width="17.25" style="6" bestFit="1" customWidth="1"/>
    <col min="10505" max="10505" width="16.5" style="6" customWidth="1"/>
    <col min="10506" max="10506" width="15.5" style="6" customWidth="1"/>
    <col min="10507" max="10507" width="17.625" style="6" bestFit="1" customWidth="1"/>
    <col min="10508" max="10508" width="19.125" style="6" customWidth="1"/>
    <col min="10509" max="10737" width="9" style="6"/>
    <col min="10738" max="10738" width="6.375" style="6" customWidth="1"/>
    <col min="10739" max="10740" width="0" style="6" hidden="1" customWidth="1"/>
    <col min="10741" max="10741" width="8.5" style="6" customWidth="1"/>
    <col min="10742" max="10742" width="6" style="6" customWidth="1"/>
    <col min="10743" max="10743" width="32.5" style="6" customWidth="1"/>
    <col min="10744" max="10744" width="48.5" style="6" customWidth="1"/>
    <col min="10745" max="10745" width="26.5" style="6" customWidth="1"/>
    <col min="10746" max="10746" width="10.75" style="6" customWidth="1"/>
    <col min="10747" max="10748" width="24.25" style="6" customWidth="1"/>
    <col min="10749" max="10749" width="21.625" style="6" customWidth="1"/>
    <col min="10750" max="10750" width="19.75" style="6" customWidth="1"/>
    <col min="10751" max="10751" width="11" style="6" customWidth="1"/>
    <col min="10752" max="10752" width="21.875" style="6" customWidth="1"/>
    <col min="10753" max="10753" width="21.625" style="6" customWidth="1"/>
    <col min="10754" max="10754" width="24.75" style="6" customWidth="1"/>
    <col min="10755" max="10755" width="14.625" style="6" customWidth="1"/>
    <col min="10756" max="10757" width="15.25" style="6" customWidth="1"/>
    <col min="10758" max="10758" width="20.125" style="6" bestFit="1" customWidth="1"/>
    <col min="10759" max="10759" width="27.875" style="6" bestFit="1" customWidth="1"/>
    <col min="10760" max="10760" width="17.25" style="6" bestFit="1" customWidth="1"/>
    <col min="10761" max="10761" width="16.5" style="6" customWidth="1"/>
    <col min="10762" max="10762" width="15.5" style="6" customWidth="1"/>
    <col min="10763" max="10763" width="17.625" style="6" bestFit="1" customWidth="1"/>
    <col min="10764" max="10764" width="19.125" style="6" customWidth="1"/>
    <col min="10765" max="10993" width="9" style="6"/>
    <col min="10994" max="10994" width="6.375" style="6" customWidth="1"/>
    <col min="10995" max="10996" width="0" style="6" hidden="1" customWidth="1"/>
    <col min="10997" max="10997" width="8.5" style="6" customWidth="1"/>
    <col min="10998" max="10998" width="6" style="6" customWidth="1"/>
    <col min="10999" max="10999" width="32.5" style="6" customWidth="1"/>
    <col min="11000" max="11000" width="48.5" style="6" customWidth="1"/>
    <col min="11001" max="11001" width="26.5" style="6" customWidth="1"/>
    <col min="11002" max="11002" width="10.75" style="6" customWidth="1"/>
    <col min="11003" max="11004" width="24.25" style="6" customWidth="1"/>
    <col min="11005" max="11005" width="21.625" style="6" customWidth="1"/>
    <col min="11006" max="11006" width="19.75" style="6" customWidth="1"/>
    <col min="11007" max="11007" width="11" style="6" customWidth="1"/>
    <col min="11008" max="11008" width="21.875" style="6" customWidth="1"/>
    <col min="11009" max="11009" width="21.625" style="6" customWidth="1"/>
    <col min="11010" max="11010" width="24.75" style="6" customWidth="1"/>
    <col min="11011" max="11011" width="14.625" style="6" customWidth="1"/>
    <col min="11012" max="11013" width="15.25" style="6" customWidth="1"/>
    <col min="11014" max="11014" width="20.125" style="6" bestFit="1" customWidth="1"/>
    <col min="11015" max="11015" width="27.875" style="6" bestFit="1" customWidth="1"/>
    <col min="11016" max="11016" width="17.25" style="6" bestFit="1" customWidth="1"/>
    <col min="11017" max="11017" width="16.5" style="6" customWidth="1"/>
    <col min="11018" max="11018" width="15.5" style="6" customWidth="1"/>
    <col min="11019" max="11019" width="17.625" style="6" bestFit="1" customWidth="1"/>
    <col min="11020" max="11020" width="19.125" style="6" customWidth="1"/>
    <col min="11021" max="11249" width="9" style="6"/>
    <col min="11250" max="11250" width="6.375" style="6" customWidth="1"/>
    <col min="11251" max="11252" width="0" style="6" hidden="1" customWidth="1"/>
    <col min="11253" max="11253" width="8.5" style="6" customWidth="1"/>
    <col min="11254" max="11254" width="6" style="6" customWidth="1"/>
    <col min="11255" max="11255" width="32.5" style="6" customWidth="1"/>
    <col min="11256" max="11256" width="48.5" style="6" customWidth="1"/>
    <col min="11257" max="11257" width="26.5" style="6" customWidth="1"/>
    <col min="11258" max="11258" width="10.75" style="6" customWidth="1"/>
    <col min="11259" max="11260" width="24.25" style="6" customWidth="1"/>
    <col min="11261" max="11261" width="21.625" style="6" customWidth="1"/>
    <col min="11262" max="11262" width="19.75" style="6" customWidth="1"/>
    <col min="11263" max="11263" width="11" style="6" customWidth="1"/>
    <col min="11264" max="11264" width="21.875" style="6" customWidth="1"/>
    <col min="11265" max="11265" width="21.625" style="6" customWidth="1"/>
    <col min="11266" max="11266" width="24.75" style="6" customWidth="1"/>
    <col min="11267" max="11267" width="14.625" style="6" customWidth="1"/>
    <col min="11268" max="11269" width="15.25" style="6" customWidth="1"/>
    <col min="11270" max="11270" width="20.125" style="6" bestFit="1" customWidth="1"/>
    <col min="11271" max="11271" width="27.875" style="6" bestFit="1" customWidth="1"/>
    <col min="11272" max="11272" width="17.25" style="6" bestFit="1" customWidth="1"/>
    <col min="11273" max="11273" width="16.5" style="6" customWidth="1"/>
    <col min="11274" max="11274" width="15.5" style="6" customWidth="1"/>
    <col min="11275" max="11275" width="17.625" style="6" bestFit="1" customWidth="1"/>
    <col min="11276" max="11276" width="19.125" style="6" customWidth="1"/>
    <col min="11277" max="11505" width="9" style="6"/>
    <col min="11506" max="11506" width="6.375" style="6" customWidth="1"/>
    <col min="11507" max="11508" width="0" style="6" hidden="1" customWidth="1"/>
    <col min="11509" max="11509" width="8.5" style="6" customWidth="1"/>
    <col min="11510" max="11510" width="6" style="6" customWidth="1"/>
    <col min="11511" max="11511" width="32.5" style="6" customWidth="1"/>
    <col min="11512" max="11512" width="48.5" style="6" customWidth="1"/>
    <col min="11513" max="11513" width="26.5" style="6" customWidth="1"/>
    <col min="11514" max="11514" width="10.75" style="6" customWidth="1"/>
    <col min="11515" max="11516" width="24.25" style="6" customWidth="1"/>
    <col min="11517" max="11517" width="21.625" style="6" customWidth="1"/>
    <col min="11518" max="11518" width="19.75" style="6" customWidth="1"/>
    <col min="11519" max="11519" width="11" style="6" customWidth="1"/>
    <col min="11520" max="11520" width="21.875" style="6" customWidth="1"/>
    <col min="11521" max="11521" width="21.625" style="6" customWidth="1"/>
    <col min="11522" max="11522" width="24.75" style="6" customWidth="1"/>
    <col min="11523" max="11523" width="14.625" style="6" customWidth="1"/>
    <col min="11524" max="11525" width="15.25" style="6" customWidth="1"/>
    <col min="11526" max="11526" width="20.125" style="6" bestFit="1" customWidth="1"/>
    <col min="11527" max="11527" width="27.875" style="6" bestFit="1" customWidth="1"/>
    <col min="11528" max="11528" width="17.25" style="6" bestFit="1" customWidth="1"/>
    <col min="11529" max="11529" width="16.5" style="6" customWidth="1"/>
    <col min="11530" max="11530" width="15.5" style="6" customWidth="1"/>
    <col min="11531" max="11531" width="17.625" style="6" bestFit="1" customWidth="1"/>
    <col min="11532" max="11532" width="19.125" style="6" customWidth="1"/>
    <col min="11533" max="11761" width="9" style="6"/>
    <col min="11762" max="11762" width="6.375" style="6" customWidth="1"/>
    <col min="11763" max="11764" width="0" style="6" hidden="1" customWidth="1"/>
    <col min="11765" max="11765" width="8.5" style="6" customWidth="1"/>
    <col min="11766" max="11766" width="6" style="6" customWidth="1"/>
    <col min="11767" max="11767" width="32.5" style="6" customWidth="1"/>
    <col min="11768" max="11768" width="48.5" style="6" customWidth="1"/>
    <col min="11769" max="11769" width="26.5" style="6" customWidth="1"/>
    <col min="11770" max="11770" width="10.75" style="6" customWidth="1"/>
    <col min="11771" max="11772" width="24.25" style="6" customWidth="1"/>
    <col min="11773" max="11773" width="21.625" style="6" customWidth="1"/>
    <col min="11774" max="11774" width="19.75" style="6" customWidth="1"/>
    <col min="11775" max="11775" width="11" style="6" customWidth="1"/>
    <col min="11776" max="11776" width="21.875" style="6" customWidth="1"/>
    <col min="11777" max="11777" width="21.625" style="6" customWidth="1"/>
    <col min="11778" max="11778" width="24.75" style="6" customWidth="1"/>
    <col min="11779" max="11779" width="14.625" style="6" customWidth="1"/>
    <col min="11780" max="11781" width="15.25" style="6" customWidth="1"/>
    <col min="11782" max="11782" width="20.125" style="6" bestFit="1" customWidth="1"/>
    <col min="11783" max="11783" width="27.875" style="6" bestFit="1" customWidth="1"/>
    <col min="11784" max="11784" width="17.25" style="6" bestFit="1" customWidth="1"/>
    <col min="11785" max="11785" width="16.5" style="6" customWidth="1"/>
    <col min="11786" max="11786" width="15.5" style="6" customWidth="1"/>
    <col min="11787" max="11787" width="17.625" style="6" bestFit="1" customWidth="1"/>
    <col min="11788" max="11788" width="19.125" style="6" customWidth="1"/>
    <col min="11789" max="12017" width="9" style="6"/>
    <col min="12018" max="12018" width="6.375" style="6" customWidth="1"/>
    <col min="12019" max="12020" width="0" style="6" hidden="1" customWidth="1"/>
    <col min="12021" max="12021" width="8.5" style="6" customWidth="1"/>
    <col min="12022" max="12022" width="6" style="6" customWidth="1"/>
    <col min="12023" max="12023" width="32.5" style="6" customWidth="1"/>
    <col min="12024" max="12024" width="48.5" style="6" customWidth="1"/>
    <col min="12025" max="12025" width="26.5" style="6" customWidth="1"/>
    <col min="12026" max="12026" width="10.75" style="6" customWidth="1"/>
    <col min="12027" max="12028" width="24.25" style="6" customWidth="1"/>
    <col min="12029" max="12029" width="21.625" style="6" customWidth="1"/>
    <col min="12030" max="12030" width="19.75" style="6" customWidth="1"/>
    <col min="12031" max="12031" width="11" style="6" customWidth="1"/>
    <col min="12032" max="12032" width="21.875" style="6" customWidth="1"/>
    <col min="12033" max="12033" width="21.625" style="6" customWidth="1"/>
    <col min="12034" max="12034" width="24.75" style="6" customWidth="1"/>
    <col min="12035" max="12035" width="14.625" style="6" customWidth="1"/>
    <col min="12036" max="12037" width="15.25" style="6" customWidth="1"/>
    <col min="12038" max="12038" width="20.125" style="6" bestFit="1" customWidth="1"/>
    <col min="12039" max="12039" width="27.875" style="6" bestFit="1" customWidth="1"/>
    <col min="12040" max="12040" width="17.25" style="6" bestFit="1" customWidth="1"/>
    <col min="12041" max="12041" width="16.5" style="6" customWidth="1"/>
    <col min="12042" max="12042" width="15.5" style="6" customWidth="1"/>
    <col min="12043" max="12043" width="17.625" style="6" bestFit="1" customWidth="1"/>
    <col min="12044" max="12044" width="19.125" style="6" customWidth="1"/>
    <col min="12045" max="12273" width="9" style="6"/>
    <col min="12274" max="12274" width="6.375" style="6" customWidth="1"/>
    <col min="12275" max="12276" width="0" style="6" hidden="1" customWidth="1"/>
    <col min="12277" max="12277" width="8.5" style="6" customWidth="1"/>
    <col min="12278" max="12278" width="6" style="6" customWidth="1"/>
    <col min="12279" max="12279" width="32.5" style="6" customWidth="1"/>
    <col min="12280" max="12280" width="48.5" style="6" customWidth="1"/>
    <col min="12281" max="12281" width="26.5" style="6" customWidth="1"/>
    <col min="12282" max="12282" width="10.75" style="6" customWidth="1"/>
    <col min="12283" max="12284" width="24.25" style="6" customWidth="1"/>
    <col min="12285" max="12285" width="21.625" style="6" customWidth="1"/>
    <col min="12286" max="12286" width="19.75" style="6" customWidth="1"/>
    <col min="12287" max="12287" width="11" style="6" customWidth="1"/>
    <col min="12288" max="12288" width="21.875" style="6" customWidth="1"/>
    <col min="12289" max="12289" width="21.625" style="6" customWidth="1"/>
    <col min="12290" max="12290" width="24.75" style="6" customWidth="1"/>
    <col min="12291" max="12291" width="14.625" style="6" customWidth="1"/>
    <col min="12292" max="12293" width="15.25" style="6" customWidth="1"/>
    <col min="12294" max="12294" width="20.125" style="6" bestFit="1" customWidth="1"/>
    <col min="12295" max="12295" width="27.875" style="6" bestFit="1" customWidth="1"/>
    <col min="12296" max="12296" width="17.25" style="6" bestFit="1" customWidth="1"/>
    <col min="12297" max="12297" width="16.5" style="6" customWidth="1"/>
    <col min="12298" max="12298" width="15.5" style="6" customWidth="1"/>
    <col min="12299" max="12299" width="17.625" style="6" bestFit="1" customWidth="1"/>
    <col min="12300" max="12300" width="19.125" style="6" customWidth="1"/>
    <col min="12301" max="12529" width="9" style="6"/>
    <col min="12530" max="12530" width="6.375" style="6" customWidth="1"/>
    <col min="12531" max="12532" width="0" style="6" hidden="1" customWidth="1"/>
    <col min="12533" max="12533" width="8.5" style="6" customWidth="1"/>
    <col min="12534" max="12534" width="6" style="6" customWidth="1"/>
    <col min="12535" max="12535" width="32.5" style="6" customWidth="1"/>
    <col min="12536" max="12536" width="48.5" style="6" customWidth="1"/>
    <col min="12537" max="12537" width="26.5" style="6" customWidth="1"/>
    <col min="12538" max="12538" width="10.75" style="6" customWidth="1"/>
    <col min="12539" max="12540" width="24.25" style="6" customWidth="1"/>
    <col min="12541" max="12541" width="21.625" style="6" customWidth="1"/>
    <col min="12542" max="12542" width="19.75" style="6" customWidth="1"/>
    <col min="12543" max="12543" width="11" style="6" customWidth="1"/>
    <col min="12544" max="12544" width="21.875" style="6" customWidth="1"/>
    <col min="12545" max="12545" width="21.625" style="6" customWidth="1"/>
    <col min="12546" max="12546" width="24.75" style="6" customWidth="1"/>
    <col min="12547" max="12547" width="14.625" style="6" customWidth="1"/>
    <col min="12548" max="12549" width="15.25" style="6" customWidth="1"/>
    <col min="12550" max="12550" width="20.125" style="6" bestFit="1" customWidth="1"/>
    <col min="12551" max="12551" width="27.875" style="6" bestFit="1" customWidth="1"/>
    <col min="12552" max="12552" width="17.25" style="6" bestFit="1" customWidth="1"/>
    <col min="12553" max="12553" width="16.5" style="6" customWidth="1"/>
    <col min="12554" max="12554" width="15.5" style="6" customWidth="1"/>
    <col min="12555" max="12555" width="17.625" style="6" bestFit="1" customWidth="1"/>
    <col min="12556" max="12556" width="19.125" style="6" customWidth="1"/>
    <col min="12557" max="12785" width="9" style="6"/>
    <col min="12786" max="12786" width="6.375" style="6" customWidth="1"/>
    <col min="12787" max="12788" width="0" style="6" hidden="1" customWidth="1"/>
    <col min="12789" max="12789" width="8.5" style="6" customWidth="1"/>
    <col min="12790" max="12790" width="6" style="6" customWidth="1"/>
    <col min="12791" max="12791" width="32.5" style="6" customWidth="1"/>
    <col min="12792" max="12792" width="48.5" style="6" customWidth="1"/>
    <col min="12793" max="12793" width="26.5" style="6" customWidth="1"/>
    <col min="12794" max="12794" width="10.75" style="6" customWidth="1"/>
    <col min="12795" max="12796" width="24.25" style="6" customWidth="1"/>
    <col min="12797" max="12797" width="21.625" style="6" customWidth="1"/>
    <col min="12798" max="12798" width="19.75" style="6" customWidth="1"/>
    <col min="12799" max="12799" width="11" style="6" customWidth="1"/>
    <col min="12800" max="12800" width="21.875" style="6" customWidth="1"/>
    <col min="12801" max="12801" width="21.625" style="6" customWidth="1"/>
    <col min="12802" max="12802" width="24.75" style="6" customWidth="1"/>
    <col min="12803" max="12803" width="14.625" style="6" customWidth="1"/>
    <col min="12804" max="12805" width="15.25" style="6" customWidth="1"/>
    <col min="12806" max="12806" width="20.125" style="6" bestFit="1" customWidth="1"/>
    <col min="12807" max="12807" width="27.875" style="6" bestFit="1" customWidth="1"/>
    <col min="12808" max="12808" width="17.25" style="6" bestFit="1" customWidth="1"/>
    <col min="12809" max="12809" width="16.5" style="6" customWidth="1"/>
    <col min="12810" max="12810" width="15.5" style="6" customWidth="1"/>
    <col min="12811" max="12811" width="17.625" style="6" bestFit="1" customWidth="1"/>
    <col min="12812" max="12812" width="19.125" style="6" customWidth="1"/>
    <col min="12813" max="13041" width="9" style="6"/>
    <col min="13042" max="13042" width="6.375" style="6" customWidth="1"/>
    <col min="13043" max="13044" width="0" style="6" hidden="1" customWidth="1"/>
    <col min="13045" max="13045" width="8.5" style="6" customWidth="1"/>
    <col min="13046" max="13046" width="6" style="6" customWidth="1"/>
    <col min="13047" max="13047" width="32.5" style="6" customWidth="1"/>
    <col min="13048" max="13048" width="48.5" style="6" customWidth="1"/>
    <col min="13049" max="13049" width="26.5" style="6" customWidth="1"/>
    <col min="13050" max="13050" width="10.75" style="6" customWidth="1"/>
    <col min="13051" max="13052" width="24.25" style="6" customWidth="1"/>
    <col min="13053" max="13053" width="21.625" style="6" customWidth="1"/>
    <col min="13054" max="13054" width="19.75" style="6" customWidth="1"/>
    <col min="13055" max="13055" width="11" style="6" customWidth="1"/>
    <col min="13056" max="13056" width="21.875" style="6" customWidth="1"/>
    <col min="13057" max="13057" width="21.625" style="6" customWidth="1"/>
    <col min="13058" max="13058" width="24.75" style="6" customWidth="1"/>
    <col min="13059" max="13059" width="14.625" style="6" customWidth="1"/>
    <col min="13060" max="13061" width="15.25" style="6" customWidth="1"/>
    <col min="13062" max="13062" width="20.125" style="6" bestFit="1" customWidth="1"/>
    <col min="13063" max="13063" width="27.875" style="6" bestFit="1" customWidth="1"/>
    <col min="13064" max="13064" width="17.25" style="6" bestFit="1" customWidth="1"/>
    <col min="13065" max="13065" width="16.5" style="6" customWidth="1"/>
    <col min="13066" max="13066" width="15.5" style="6" customWidth="1"/>
    <col min="13067" max="13067" width="17.625" style="6" bestFit="1" customWidth="1"/>
    <col min="13068" max="13068" width="19.125" style="6" customWidth="1"/>
    <col min="13069" max="13297" width="9" style="6"/>
    <col min="13298" max="13298" width="6.375" style="6" customWidth="1"/>
    <col min="13299" max="13300" width="0" style="6" hidden="1" customWidth="1"/>
    <col min="13301" max="13301" width="8.5" style="6" customWidth="1"/>
    <col min="13302" max="13302" width="6" style="6" customWidth="1"/>
    <col min="13303" max="13303" width="32.5" style="6" customWidth="1"/>
    <col min="13304" max="13304" width="48.5" style="6" customWidth="1"/>
    <col min="13305" max="13305" width="26.5" style="6" customWidth="1"/>
    <col min="13306" max="13306" width="10.75" style="6" customWidth="1"/>
    <col min="13307" max="13308" width="24.25" style="6" customWidth="1"/>
    <col min="13309" max="13309" width="21.625" style="6" customWidth="1"/>
    <col min="13310" max="13310" width="19.75" style="6" customWidth="1"/>
    <col min="13311" max="13311" width="11" style="6" customWidth="1"/>
    <col min="13312" max="13312" width="21.875" style="6" customWidth="1"/>
    <col min="13313" max="13313" width="21.625" style="6" customWidth="1"/>
    <col min="13314" max="13314" width="24.75" style="6" customWidth="1"/>
    <col min="13315" max="13315" width="14.625" style="6" customWidth="1"/>
    <col min="13316" max="13317" width="15.25" style="6" customWidth="1"/>
    <col min="13318" max="13318" width="20.125" style="6" bestFit="1" customWidth="1"/>
    <col min="13319" max="13319" width="27.875" style="6" bestFit="1" customWidth="1"/>
    <col min="13320" max="13320" width="17.25" style="6" bestFit="1" customWidth="1"/>
    <col min="13321" max="13321" width="16.5" style="6" customWidth="1"/>
    <col min="13322" max="13322" width="15.5" style="6" customWidth="1"/>
    <col min="13323" max="13323" width="17.625" style="6" bestFit="1" customWidth="1"/>
    <col min="13324" max="13324" width="19.125" style="6" customWidth="1"/>
    <col min="13325" max="13553" width="9" style="6"/>
    <col min="13554" max="13554" width="6.375" style="6" customWidth="1"/>
    <col min="13555" max="13556" width="0" style="6" hidden="1" customWidth="1"/>
    <col min="13557" max="13557" width="8.5" style="6" customWidth="1"/>
    <col min="13558" max="13558" width="6" style="6" customWidth="1"/>
    <col min="13559" max="13559" width="32.5" style="6" customWidth="1"/>
    <col min="13560" max="13560" width="48.5" style="6" customWidth="1"/>
    <col min="13561" max="13561" width="26.5" style="6" customWidth="1"/>
    <col min="13562" max="13562" width="10.75" style="6" customWidth="1"/>
    <col min="13563" max="13564" width="24.25" style="6" customWidth="1"/>
    <col min="13565" max="13565" width="21.625" style="6" customWidth="1"/>
    <col min="13566" max="13566" width="19.75" style="6" customWidth="1"/>
    <col min="13567" max="13567" width="11" style="6" customWidth="1"/>
    <col min="13568" max="13568" width="21.875" style="6" customWidth="1"/>
    <col min="13569" max="13569" width="21.625" style="6" customWidth="1"/>
    <col min="13570" max="13570" width="24.75" style="6" customWidth="1"/>
    <col min="13571" max="13571" width="14.625" style="6" customWidth="1"/>
    <col min="13572" max="13573" width="15.25" style="6" customWidth="1"/>
    <col min="13574" max="13574" width="20.125" style="6" bestFit="1" customWidth="1"/>
    <col min="13575" max="13575" width="27.875" style="6" bestFit="1" customWidth="1"/>
    <col min="13576" max="13576" width="17.25" style="6" bestFit="1" customWidth="1"/>
    <col min="13577" max="13577" width="16.5" style="6" customWidth="1"/>
    <col min="13578" max="13578" width="15.5" style="6" customWidth="1"/>
    <col min="13579" max="13579" width="17.625" style="6" bestFit="1" customWidth="1"/>
    <col min="13580" max="13580" width="19.125" style="6" customWidth="1"/>
    <col min="13581" max="13809" width="9" style="6"/>
    <col min="13810" max="13810" width="6.375" style="6" customWidth="1"/>
    <col min="13811" max="13812" width="0" style="6" hidden="1" customWidth="1"/>
    <col min="13813" max="13813" width="8.5" style="6" customWidth="1"/>
    <col min="13814" max="13814" width="6" style="6" customWidth="1"/>
    <col min="13815" max="13815" width="32.5" style="6" customWidth="1"/>
    <col min="13816" max="13816" width="48.5" style="6" customWidth="1"/>
    <col min="13817" max="13817" width="26.5" style="6" customWidth="1"/>
    <col min="13818" max="13818" width="10.75" style="6" customWidth="1"/>
    <col min="13819" max="13820" width="24.25" style="6" customWidth="1"/>
    <col min="13821" max="13821" width="21.625" style="6" customWidth="1"/>
    <col min="13822" max="13822" width="19.75" style="6" customWidth="1"/>
    <col min="13823" max="13823" width="11" style="6" customWidth="1"/>
    <col min="13824" max="13824" width="21.875" style="6" customWidth="1"/>
    <col min="13825" max="13825" width="21.625" style="6" customWidth="1"/>
    <col min="13826" max="13826" width="24.75" style="6" customWidth="1"/>
    <col min="13827" max="13827" width="14.625" style="6" customWidth="1"/>
    <col min="13828" max="13829" width="15.25" style="6" customWidth="1"/>
    <col min="13830" max="13830" width="20.125" style="6" bestFit="1" customWidth="1"/>
    <col min="13831" max="13831" width="27.875" style="6" bestFit="1" customWidth="1"/>
    <col min="13832" max="13832" width="17.25" style="6" bestFit="1" customWidth="1"/>
    <col min="13833" max="13833" width="16.5" style="6" customWidth="1"/>
    <col min="13834" max="13834" width="15.5" style="6" customWidth="1"/>
    <col min="13835" max="13835" width="17.625" style="6" bestFit="1" customWidth="1"/>
    <col min="13836" max="13836" width="19.125" style="6" customWidth="1"/>
    <col min="13837" max="14065" width="9" style="6"/>
    <col min="14066" max="14066" width="6.375" style="6" customWidth="1"/>
    <col min="14067" max="14068" width="0" style="6" hidden="1" customWidth="1"/>
    <col min="14069" max="14069" width="8.5" style="6" customWidth="1"/>
    <col min="14070" max="14070" width="6" style="6" customWidth="1"/>
    <col min="14071" max="14071" width="32.5" style="6" customWidth="1"/>
    <col min="14072" max="14072" width="48.5" style="6" customWidth="1"/>
    <col min="14073" max="14073" width="26.5" style="6" customWidth="1"/>
    <col min="14074" max="14074" width="10.75" style="6" customWidth="1"/>
    <col min="14075" max="14076" width="24.25" style="6" customWidth="1"/>
    <col min="14077" max="14077" width="21.625" style="6" customWidth="1"/>
    <col min="14078" max="14078" width="19.75" style="6" customWidth="1"/>
    <col min="14079" max="14079" width="11" style="6" customWidth="1"/>
    <col min="14080" max="14080" width="21.875" style="6" customWidth="1"/>
    <col min="14081" max="14081" width="21.625" style="6" customWidth="1"/>
    <col min="14082" max="14082" width="24.75" style="6" customWidth="1"/>
    <col min="14083" max="14083" width="14.625" style="6" customWidth="1"/>
    <col min="14084" max="14085" width="15.25" style="6" customWidth="1"/>
    <col min="14086" max="14086" width="20.125" style="6" bestFit="1" customWidth="1"/>
    <col min="14087" max="14087" width="27.875" style="6" bestFit="1" customWidth="1"/>
    <col min="14088" max="14088" width="17.25" style="6" bestFit="1" customWidth="1"/>
    <col min="14089" max="14089" width="16.5" style="6" customWidth="1"/>
    <col min="14090" max="14090" width="15.5" style="6" customWidth="1"/>
    <col min="14091" max="14091" width="17.625" style="6" bestFit="1" customWidth="1"/>
    <col min="14092" max="14092" width="19.125" style="6" customWidth="1"/>
    <col min="14093" max="14321" width="9" style="6"/>
    <col min="14322" max="14322" width="6.375" style="6" customWidth="1"/>
    <col min="14323" max="14324" width="0" style="6" hidden="1" customWidth="1"/>
    <col min="14325" max="14325" width="8.5" style="6" customWidth="1"/>
    <col min="14326" max="14326" width="6" style="6" customWidth="1"/>
    <col min="14327" max="14327" width="32.5" style="6" customWidth="1"/>
    <col min="14328" max="14328" width="48.5" style="6" customWidth="1"/>
    <col min="14329" max="14329" width="26.5" style="6" customWidth="1"/>
    <col min="14330" max="14330" width="10.75" style="6" customWidth="1"/>
    <col min="14331" max="14332" width="24.25" style="6" customWidth="1"/>
    <col min="14333" max="14333" width="21.625" style="6" customWidth="1"/>
    <col min="14334" max="14334" width="19.75" style="6" customWidth="1"/>
    <col min="14335" max="14335" width="11" style="6" customWidth="1"/>
    <col min="14336" max="14336" width="21.875" style="6" customWidth="1"/>
    <col min="14337" max="14337" width="21.625" style="6" customWidth="1"/>
    <col min="14338" max="14338" width="24.75" style="6" customWidth="1"/>
    <col min="14339" max="14339" width="14.625" style="6" customWidth="1"/>
    <col min="14340" max="14341" width="15.25" style="6" customWidth="1"/>
    <col min="14342" max="14342" width="20.125" style="6" bestFit="1" customWidth="1"/>
    <col min="14343" max="14343" width="27.875" style="6" bestFit="1" customWidth="1"/>
    <col min="14344" max="14344" width="17.25" style="6" bestFit="1" customWidth="1"/>
    <col min="14345" max="14345" width="16.5" style="6" customWidth="1"/>
    <col min="14346" max="14346" width="15.5" style="6" customWidth="1"/>
    <col min="14347" max="14347" width="17.625" style="6" bestFit="1" customWidth="1"/>
    <col min="14348" max="14348" width="19.125" style="6" customWidth="1"/>
    <col min="14349" max="14577" width="9" style="6"/>
    <col min="14578" max="14578" width="6.375" style="6" customWidth="1"/>
    <col min="14579" max="14580" width="0" style="6" hidden="1" customWidth="1"/>
    <col min="14581" max="14581" width="8.5" style="6" customWidth="1"/>
    <col min="14582" max="14582" width="6" style="6" customWidth="1"/>
    <col min="14583" max="14583" width="32.5" style="6" customWidth="1"/>
    <col min="14584" max="14584" width="48.5" style="6" customWidth="1"/>
    <col min="14585" max="14585" width="26.5" style="6" customWidth="1"/>
    <col min="14586" max="14586" width="10.75" style="6" customWidth="1"/>
    <col min="14587" max="14588" width="24.25" style="6" customWidth="1"/>
    <col min="14589" max="14589" width="21.625" style="6" customWidth="1"/>
    <col min="14590" max="14590" width="19.75" style="6" customWidth="1"/>
    <col min="14591" max="14591" width="11" style="6" customWidth="1"/>
    <col min="14592" max="14592" width="21.875" style="6" customWidth="1"/>
    <col min="14593" max="14593" width="21.625" style="6" customWidth="1"/>
    <col min="14594" max="14594" width="24.75" style="6" customWidth="1"/>
    <col min="14595" max="14595" width="14.625" style="6" customWidth="1"/>
    <col min="14596" max="14597" width="15.25" style="6" customWidth="1"/>
    <col min="14598" max="14598" width="20.125" style="6" bestFit="1" customWidth="1"/>
    <col min="14599" max="14599" width="27.875" style="6" bestFit="1" customWidth="1"/>
    <col min="14600" max="14600" width="17.25" style="6" bestFit="1" customWidth="1"/>
    <col min="14601" max="14601" width="16.5" style="6" customWidth="1"/>
    <col min="14602" max="14602" width="15.5" style="6" customWidth="1"/>
    <col min="14603" max="14603" width="17.625" style="6" bestFit="1" customWidth="1"/>
    <col min="14604" max="14604" width="19.125" style="6" customWidth="1"/>
    <col min="14605" max="14833" width="9" style="6"/>
    <col min="14834" max="14834" width="6.375" style="6" customWidth="1"/>
    <col min="14835" max="14836" width="0" style="6" hidden="1" customWidth="1"/>
    <col min="14837" max="14837" width="8.5" style="6" customWidth="1"/>
    <col min="14838" max="14838" width="6" style="6" customWidth="1"/>
    <col min="14839" max="14839" width="32.5" style="6" customWidth="1"/>
    <col min="14840" max="14840" width="48.5" style="6" customWidth="1"/>
    <col min="14841" max="14841" width="26.5" style="6" customWidth="1"/>
    <col min="14842" max="14842" width="10.75" style="6" customWidth="1"/>
    <col min="14843" max="14844" width="24.25" style="6" customWidth="1"/>
    <col min="14845" max="14845" width="21.625" style="6" customWidth="1"/>
    <col min="14846" max="14846" width="19.75" style="6" customWidth="1"/>
    <col min="14847" max="14847" width="11" style="6" customWidth="1"/>
    <col min="14848" max="14848" width="21.875" style="6" customWidth="1"/>
    <col min="14849" max="14849" width="21.625" style="6" customWidth="1"/>
    <col min="14850" max="14850" width="24.75" style="6" customWidth="1"/>
    <col min="14851" max="14851" width="14.625" style="6" customWidth="1"/>
    <col min="14852" max="14853" width="15.25" style="6" customWidth="1"/>
    <col min="14854" max="14854" width="20.125" style="6" bestFit="1" customWidth="1"/>
    <col min="14855" max="14855" width="27.875" style="6" bestFit="1" customWidth="1"/>
    <col min="14856" max="14856" width="17.25" style="6" bestFit="1" customWidth="1"/>
    <col min="14857" max="14857" width="16.5" style="6" customWidth="1"/>
    <col min="14858" max="14858" width="15.5" style="6" customWidth="1"/>
    <col min="14859" max="14859" width="17.625" style="6" bestFit="1" customWidth="1"/>
    <col min="14860" max="14860" width="19.125" style="6" customWidth="1"/>
    <col min="14861" max="15089" width="9" style="6"/>
    <col min="15090" max="15090" width="6.375" style="6" customWidth="1"/>
    <col min="15091" max="15092" width="0" style="6" hidden="1" customWidth="1"/>
    <col min="15093" max="15093" width="8.5" style="6" customWidth="1"/>
    <col min="15094" max="15094" width="6" style="6" customWidth="1"/>
    <col min="15095" max="15095" width="32.5" style="6" customWidth="1"/>
    <col min="15096" max="15096" width="48.5" style="6" customWidth="1"/>
    <col min="15097" max="15097" width="26.5" style="6" customWidth="1"/>
    <col min="15098" max="15098" width="10.75" style="6" customWidth="1"/>
    <col min="15099" max="15100" width="24.25" style="6" customWidth="1"/>
    <col min="15101" max="15101" width="21.625" style="6" customWidth="1"/>
    <col min="15102" max="15102" width="19.75" style="6" customWidth="1"/>
    <col min="15103" max="15103" width="11" style="6" customWidth="1"/>
    <col min="15104" max="15104" width="21.875" style="6" customWidth="1"/>
    <col min="15105" max="15105" width="21.625" style="6" customWidth="1"/>
    <col min="15106" max="15106" width="24.75" style="6" customWidth="1"/>
    <col min="15107" max="15107" width="14.625" style="6" customWidth="1"/>
    <col min="15108" max="15109" width="15.25" style="6" customWidth="1"/>
    <col min="15110" max="15110" width="20.125" style="6" bestFit="1" customWidth="1"/>
    <col min="15111" max="15111" width="27.875" style="6" bestFit="1" customWidth="1"/>
    <col min="15112" max="15112" width="17.25" style="6" bestFit="1" customWidth="1"/>
    <col min="15113" max="15113" width="16.5" style="6" customWidth="1"/>
    <col min="15114" max="15114" width="15.5" style="6" customWidth="1"/>
    <col min="15115" max="15115" width="17.625" style="6" bestFit="1" customWidth="1"/>
    <col min="15116" max="15116" width="19.125" style="6" customWidth="1"/>
    <col min="15117" max="15345" width="9" style="6"/>
    <col min="15346" max="15346" width="6.375" style="6" customWidth="1"/>
    <col min="15347" max="15348" width="0" style="6" hidden="1" customWidth="1"/>
    <col min="15349" max="15349" width="8.5" style="6" customWidth="1"/>
    <col min="15350" max="15350" width="6" style="6" customWidth="1"/>
    <col min="15351" max="15351" width="32.5" style="6" customWidth="1"/>
    <col min="15352" max="15352" width="48.5" style="6" customWidth="1"/>
    <col min="15353" max="15353" width="26.5" style="6" customWidth="1"/>
    <col min="15354" max="15354" width="10.75" style="6" customWidth="1"/>
    <col min="15355" max="15356" width="24.25" style="6" customWidth="1"/>
    <col min="15357" max="15357" width="21.625" style="6" customWidth="1"/>
    <col min="15358" max="15358" width="19.75" style="6" customWidth="1"/>
    <col min="15359" max="15359" width="11" style="6" customWidth="1"/>
    <col min="15360" max="15360" width="21.875" style="6" customWidth="1"/>
    <col min="15361" max="15361" width="21.625" style="6" customWidth="1"/>
    <col min="15362" max="15362" width="24.75" style="6" customWidth="1"/>
    <col min="15363" max="15363" width="14.625" style="6" customWidth="1"/>
    <col min="15364" max="15365" width="15.25" style="6" customWidth="1"/>
    <col min="15366" max="15366" width="20.125" style="6" bestFit="1" customWidth="1"/>
    <col min="15367" max="15367" width="27.875" style="6" bestFit="1" customWidth="1"/>
    <col min="15368" max="15368" width="17.25" style="6" bestFit="1" customWidth="1"/>
    <col min="15369" max="15369" width="16.5" style="6" customWidth="1"/>
    <col min="15370" max="15370" width="15.5" style="6" customWidth="1"/>
    <col min="15371" max="15371" width="17.625" style="6" bestFit="1" customWidth="1"/>
    <col min="15372" max="15372" width="19.125" style="6" customWidth="1"/>
    <col min="15373" max="15601" width="9" style="6"/>
    <col min="15602" max="15602" width="6.375" style="6" customWidth="1"/>
    <col min="15603" max="15604" width="0" style="6" hidden="1" customWidth="1"/>
    <col min="15605" max="15605" width="8.5" style="6" customWidth="1"/>
    <col min="15606" max="15606" width="6" style="6" customWidth="1"/>
    <col min="15607" max="15607" width="32.5" style="6" customWidth="1"/>
    <col min="15608" max="15608" width="48.5" style="6" customWidth="1"/>
    <col min="15609" max="15609" width="26.5" style="6" customWidth="1"/>
    <col min="15610" max="15610" width="10.75" style="6" customWidth="1"/>
    <col min="15611" max="15612" width="24.25" style="6" customWidth="1"/>
    <col min="15613" max="15613" width="21.625" style="6" customWidth="1"/>
    <col min="15614" max="15614" width="19.75" style="6" customWidth="1"/>
    <col min="15615" max="15615" width="11" style="6" customWidth="1"/>
    <col min="15616" max="15616" width="21.875" style="6" customWidth="1"/>
    <col min="15617" max="15617" width="21.625" style="6" customWidth="1"/>
    <col min="15618" max="15618" width="24.75" style="6" customWidth="1"/>
    <col min="15619" max="15619" width="14.625" style="6" customWidth="1"/>
    <col min="15620" max="15621" width="15.25" style="6" customWidth="1"/>
    <col min="15622" max="15622" width="20.125" style="6" bestFit="1" customWidth="1"/>
    <col min="15623" max="15623" width="27.875" style="6" bestFit="1" customWidth="1"/>
    <col min="15624" max="15624" width="17.25" style="6" bestFit="1" customWidth="1"/>
    <col min="15625" max="15625" width="16.5" style="6" customWidth="1"/>
    <col min="15626" max="15626" width="15.5" style="6" customWidth="1"/>
    <col min="15627" max="15627" width="17.625" style="6" bestFit="1" customWidth="1"/>
    <col min="15628" max="15628" width="19.125" style="6" customWidth="1"/>
    <col min="15629" max="15857" width="9" style="6"/>
    <col min="15858" max="15858" width="6.375" style="6" customWidth="1"/>
    <col min="15859" max="15860" width="0" style="6" hidden="1" customWidth="1"/>
    <col min="15861" max="15861" width="8.5" style="6" customWidth="1"/>
    <col min="15862" max="15862" width="6" style="6" customWidth="1"/>
    <col min="15863" max="15863" width="32.5" style="6" customWidth="1"/>
    <col min="15864" max="15864" width="48.5" style="6" customWidth="1"/>
    <col min="15865" max="15865" width="26.5" style="6" customWidth="1"/>
    <col min="15866" max="15866" width="10.75" style="6" customWidth="1"/>
    <col min="15867" max="15868" width="24.25" style="6" customWidth="1"/>
    <col min="15869" max="15869" width="21.625" style="6" customWidth="1"/>
    <col min="15870" max="15870" width="19.75" style="6" customWidth="1"/>
    <col min="15871" max="15871" width="11" style="6" customWidth="1"/>
    <col min="15872" max="15872" width="21.875" style="6" customWidth="1"/>
    <col min="15873" max="15873" width="21.625" style="6" customWidth="1"/>
    <col min="15874" max="15874" width="24.75" style="6" customWidth="1"/>
    <col min="15875" max="15875" width="14.625" style="6" customWidth="1"/>
    <col min="15876" max="15877" width="15.25" style="6" customWidth="1"/>
    <col min="15878" max="15878" width="20.125" style="6" bestFit="1" customWidth="1"/>
    <col min="15879" max="15879" width="27.875" style="6" bestFit="1" customWidth="1"/>
    <col min="15880" max="15880" width="17.25" style="6" bestFit="1" customWidth="1"/>
    <col min="15881" max="15881" width="16.5" style="6" customWidth="1"/>
    <col min="15882" max="15882" width="15.5" style="6" customWidth="1"/>
    <col min="15883" max="15883" width="17.625" style="6" bestFit="1" customWidth="1"/>
    <col min="15884" max="15884" width="19.125" style="6" customWidth="1"/>
    <col min="15885" max="16113" width="9" style="6"/>
    <col min="16114" max="16114" width="6.375" style="6" customWidth="1"/>
    <col min="16115" max="16116" width="0" style="6" hidden="1" customWidth="1"/>
    <col min="16117" max="16117" width="8.5" style="6" customWidth="1"/>
    <col min="16118" max="16118" width="6" style="6" customWidth="1"/>
    <col min="16119" max="16119" width="32.5" style="6" customWidth="1"/>
    <col min="16120" max="16120" width="48.5" style="6" customWidth="1"/>
    <col min="16121" max="16121" width="26.5" style="6" customWidth="1"/>
    <col min="16122" max="16122" width="10.75" style="6" customWidth="1"/>
    <col min="16123" max="16124" width="24.25" style="6" customWidth="1"/>
    <col min="16125" max="16125" width="21.625" style="6" customWidth="1"/>
    <col min="16126" max="16126" width="19.75" style="6" customWidth="1"/>
    <col min="16127" max="16127" width="11" style="6" customWidth="1"/>
    <col min="16128" max="16128" width="21.875" style="6" customWidth="1"/>
    <col min="16129" max="16129" width="21.625" style="6" customWidth="1"/>
    <col min="16130" max="16130" width="24.75" style="6" customWidth="1"/>
    <col min="16131" max="16131" width="14.625" style="6" customWidth="1"/>
    <col min="16132" max="16133" width="15.25" style="6" customWidth="1"/>
    <col min="16134" max="16134" width="20.125" style="6" bestFit="1" customWidth="1"/>
    <col min="16135" max="16135" width="27.875" style="6" bestFit="1" customWidth="1"/>
    <col min="16136" max="16136" width="17.25" style="6" bestFit="1" customWidth="1"/>
    <col min="16137" max="16137" width="16.5" style="6" customWidth="1"/>
    <col min="16138" max="16138" width="15.5" style="6" customWidth="1"/>
    <col min="16139" max="16139" width="17.625" style="6" bestFit="1" customWidth="1"/>
    <col min="16140" max="16140" width="19.125" style="6" customWidth="1"/>
    <col min="16141" max="16384" width="9" style="6"/>
  </cols>
  <sheetData>
    <row r="1" spans="2:107" ht="45.75" thickBot="1"/>
    <row r="2" spans="2:107" s="52" customFormat="1" ht="89.25" customHeight="1" thickBot="1">
      <c r="B2" s="45"/>
      <c r="C2" s="46"/>
      <c r="D2" s="279" t="s">
        <v>303</v>
      </c>
      <c r="E2" s="280"/>
      <c r="F2" s="280"/>
      <c r="G2" s="280"/>
      <c r="H2" s="280"/>
      <c r="I2" s="280"/>
      <c r="J2" s="280"/>
      <c r="K2" s="280"/>
      <c r="L2" s="280"/>
      <c r="M2" s="280"/>
      <c r="N2" s="280"/>
      <c r="O2" s="280"/>
      <c r="P2" s="280"/>
      <c r="Q2" s="280"/>
      <c r="R2" s="280"/>
      <c r="S2" s="280"/>
      <c r="T2" s="280"/>
      <c r="U2" s="280"/>
      <c r="V2" s="280"/>
      <c r="W2" s="280"/>
      <c r="X2" s="280"/>
      <c r="Y2" s="281"/>
      <c r="Z2" s="53"/>
      <c r="AA2" s="53"/>
      <c r="AB2" s="53"/>
      <c r="AC2" s="53"/>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c r="BE2" s="54"/>
      <c r="BF2" s="54"/>
      <c r="BG2" s="54"/>
      <c r="BH2" s="54"/>
      <c r="BI2" s="54"/>
      <c r="BJ2" s="54"/>
      <c r="BK2" s="54"/>
      <c r="BL2" s="54"/>
      <c r="BM2" s="54"/>
      <c r="BN2" s="54"/>
      <c r="BO2" s="54"/>
      <c r="BP2" s="54"/>
      <c r="BQ2" s="54"/>
      <c r="BR2" s="54"/>
      <c r="BS2" s="54"/>
      <c r="BT2" s="54"/>
      <c r="BU2" s="54"/>
      <c r="BV2" s="54"/>
      <c r="BW2" s="54"/>
      <c r="BX2" s="54"/>
      <c r="BY2" s="54"/>
      <c r="BZ2" s="54"/>
      <c r="CA2" s="54"/>
      <c r="CB2" s="54"/>
      <c r="CC2" s="54"/>
      <c r="CD2" s="54"/>
      <c r="CE2" s="54"/>
      <c r="CF2" s="54"/>
      <c r="CG2" s="54"/>
      <c r="CH2" s="54"/>
      <c r="CI2" s="54"/>
      <c r="CJ2" s="54"/>
      <c r="CK2" s="54"/>
      <c r="CL2" s="54"/>
      <c r="CM2" s="54"/>
      <c r="CN2" s="54"/>
      <c r="CO2" s="54"/>
      <c r="CP2" s="54"/>
      <c r="CQ2" s="54"/>
      <c r="CR2" s="54"/>
      <c r="CS2" s="54"/>
      <c r="CT2" s="54"/>
      <c r="CU2" s="54"/>
      <c r="CV2" s="54"/>
      <c r="CW2" s="54"/>
      <c r="CX2" s="54"/>
      <c r="CY2" s="54"/>
      <c r="CZ2" s="54"/>
      <c r="DA2" s="54"/>
      <c r="DB2" s="54"/>
      <c r="DC2" s="54"/>
    </row>
    <row r="3" spans="2:107" s="55" customFormat="1" ht="113.25" customHeight="1" thickBot="1">
      <c r="B3" s="56"/>
      <c r="C3" s="57"/>
      <c r="D3" s="32" t="s">
        <v>0</v>
      </c>
      <c r="E3" s="32" t="s">
        <v>1</v>
      </c>
      <c r="F3" s="32" t="s">
        <v>2</v>
      </c>
      <c r="G3" s="32" t="s">
        <v>3</v>
      </c>
      <c r="H3" s="33" t="s">
        <v>4</v>
      </c>
      <c r="I3" s="33" t="s">
        <v>267</v>
      </c>
      <c r="J3" s="33" t="s">
        <v>304</v>
      </c>
      <c r="K3" s="33" t="s">
        <v>5</v>
      </c>
      <c r="L3" s="33" t="s">
        <v>6</v>
      </c>
      <c r="M3" s="33" t="s">
        <v>7</v>
      </c>
      <c r="N3" s="33" t="s">
        <v>8</v>
      </c>
      <c r="O3" s="34" t="s">
        <v>9</v>
      </c>
      <c r="P3" s="34" t="s">
        <v>10</v>
      </c>
      <c r="Q3" s="34" t="s">
        <v>263</v>
      </c>
      <c r="R3" s="35" t="s">
        <v>242</v>
      </c>
      <c r="S3" s="35" t="s">
        <v>11</v>
      </c>
      <c r="T3" s="35" t="s">
        <v>12</v>
      </c>
      <c r="U3" s="35" t="s">
        <v>13</v>
      </c>
      <c r="V3" s="35" t="s">
        <v>14</v>
      </c>
      <c r="W3" s="35" t="s">
        <v>15</v>
      </c>
      <c r="X3" s="35" t="s">
        <v>16</v>
      </c>
      <c r="Y3" s="35" t="s">
        <v>17</v>
      </c>
      <c r="Z3" s="53"/>
      <c r="AA3" s="53"/>
      <c r="AB3" s="53"/>
      <c r="AC3" s="53"/>
      <c r="AD3" s="58"/>
      <c r="AE3" s="58"/>
      <c r="AF3" s="58"/>
      <c r="AG3" s="58"/>
      <c r="AH3" s="58"/>
      <c r="AI3" s="58"/>
      <c r="AJ3" s="58"/>
      <c r="AK3" s="58"/>
      <c r="AL3" s="58"/>
      <c r="AM3" s="58"/>
      <c r="AN3" s="58"/>
      <c r="AO3" s="58"/>
      <c r="AP3" s="58"/>
      <c r="AQ3" s="58"/>
      <c r="AR3" s="58"/>
      <c r="AS3" s="58"/>
      <c r="AT3" s="58"/>
      <c r="AU3" s="58"/>
      <c r="AV3" s="58"/>
      <c r="AW3" s="58"/>
      <c r="AX3" s="58"/>
      <c r="AY3" s="58"/>
      <c r="AZ3" s="58"/>
      <c r="BA3" s="58"/>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58"/>
      <c r="CR3" s="58"/>
      <c r="CS3" s="58"/>
      <c r="CT3" s="58"/>
      <c r="CU3" s="58"/>
      <c r="CV3" s="58"/>
      <c r="CW3" s="58"/>
      <c r="CX3" s="58"/>
      <c r="CY3" s="58"/>
      <c r="CZ3" s="58"/>
      <c r="DA3" s="58"/>
      <c r="DB3" s="58"/>
      <c r="DC3" s="58"/>
    </row>
    <row r="4" spans="2:107" s="59" customFormat="1" ht="47.25" customHeight="1" thickBot="1">
      <c r="B4" s="60"/>
      <c r="C4" s="46"/>
      <c r="D4" s="11">
        <v>1</v>
      </c>
      <c r="E4" s="264" t="s">
        <v>18</v>
      </c>
      <c r="F4" s="18" t="s">
        <v>19</v>
      </c>
      <c r="G4" s="12" t="s">
        <v>20</v>
      </c>
      <c r="H4" s="13">
        <v>19.5</v>
      </c>
      <c r="I4" s="191">
        <v>4074640.2277819999</v>
      </c>
      <c r="J4" s="191">
        <v>2534208.3746130001</v>
      </c>
      <c r="K4" s="69" t="s">
        <v>21</v>
      </c>
      <c r="L4" s="69">
        <v>75</v>
      </c>
      <c r="M4" s="199">
        <v>2473512</v>
      </c>
      <c r="N4" s="200">
        <v>4000000</v>
      </c>
      <c r="O4" s="201">
        <v>1024539</v>
      </c>
      <c r="P4" s="21">
        <v>1.96</v>
      </c>
      <c r="Q4" s="21">
        <v>5.56</v>
      </c>
      <c r="R4" s="21">
        <v>14.33</v>
      </c>
      <c r="S4" s="21">
        <v>22.14</v>
      </c>
      <c r="T4" s="21">
        <v>118.6</v>
      </c>
      <c r="U4" s="22">
        <v>3115</v>
      </c>
      <c r="V4" s="23">
        <v>81</v>
      </c>
      <c r="W4" s="22">
        <v>34</v>
      </c>
      <c r="X4" s="23">
        <v>19</v>
      </c>
      <c r="Y4" s="22">
        <v>3149</v>
      </c>
      <c r="Z4" s="50">
        <f>J4/$J$31</f>
        <v>9.4209609821103019E-2</v>
      </c>
      <c r="AA4" s="50">
        <f>Z4*V4</f>
        <v>7.6309783955093442</v>
      </c>
      <c r="AB4" s="50">
        <f>J4/$J$115</f>
        <v>7.160455457133634E-2</v>
      </c>
      <c r="AC4" s="50">
        <f>AB4*V4</f>
        <v>5.7999689202782436</v>
      </c>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51"/>
      <c r="CX4" s="51"/>
      <c r="CY4" s="51"/>
      <c r="CZ4" s="51"/>
      <c r="DA4" s="51"/>
      <c r="DB4" s="51"/>
      <c r="DC4" s="51"/>
    </row>
    <row r="5" spans="2:107" s="51" customFormat="1" ht="47.25" customHeight="1" thickBot="1">
      <c r="B5" s="46"/>
      <c r="C5" s="46"/>
      <c r="D5" s="1">
        <v>2</v>
      </c>
      <c r="E5" s="265" t="s">
        <v>38</v>
      </c>
      <c r="F5" s="4" t="s">
        <v>27</v>
      </c>
      <c r="G5" s="7" t="s">
        <v>20</v>
      </c>
      <c r="H5" s="2">
        <v>19</v>
      </c>
      <c r="I5" s="192">
        <v>358298.18226199999</v>
      </c>
      <c r="J5" s="192">
        <v>1046344.081709</v>
      </c>
      <c r="K5" s="70" t="s">
        <v>39</v>
      </c>
      <c r="L5" s="70">
        <v>56</v>
      </c>
      <c r="M5" s="202">
        <v>999963</v>
      </c>
      <c r="N5" s="203">
        <v>1000000</v>
      </c>
      <c r="O5" s="204">
        <v>1046383</v>
      </c>
      <c r="P5" s="24">
        <v>1.98</v>
      </c>
      <c r="Q5" s="24">
        <v>6.2</v>
      </c>
      <c r="R5" s="24">
        <v>10.66</v>
      </c>
      <c r="S5" s="24">
        <v>18.059999999999999</v>
      </c>
      <c r="T5" s="24">
        <v>169.8</v>
      </c>
      <c r="U5" s="25">
        <v>553</v>
      </c>
      <c r="V5" s="26">
        <v>72</v>
      </c>
      <c r="W5" s="25">
        <v>25</v>
      </c>
      <c r="X5" s="26">
        <v>28</v>
      </c>
      <c r="Y5" s="25">
        <v>578</v>
      </c>
      <c r="Z5" s="50">
        <f t="shared" ref="Z5:Z30" si="0">J5/$J$31</f>
        <v>3.8898011964576019E-2</v>
      </c>
      <c r="AA5" s="50">
        <f t="shared" ref="AA5:AA30" si="1">Z5*V5</f>
        <v>2.8006568614494736</v>
      </c>
      <c r="AB5" s="50">
        <f t="shared" ref="AB5:AB68" si="2">J5/$J$115</f>
        <v>2.9564657211966015E-2</v>
      </c>
      <c r="AC5" s="50">
        <f t="shared" ref="AC5:AC68" si="3">AB5*V5</f>
        <v>2.1286553192615529</v>
      </c>
    </row>
    <row r="6" spans="2:107" s="59" customFormat="1" ht="47.25" customHeight="1" thickBot="1">
      <c r="B6" s="60"/>
      <c r="C6" s="46"/>
      <c r="D6" s="11">
        <v>3</v>
      </c>
      <c r="E6" s="264" t="s">
        <v>26</v>
      </c>
      <c r="F6" s="18" t="s">
        <v>27</v>
      </c>
      <c r="G6" s="12" t="s">
        <v>20</v>
      </c>
      <c r="H6" s="13">
        <v>20</v>
      </c>
      <c r="I6" s="191">
        <v>606529.38334299996</v>
      </c>
      <c r="J6" s="191">
        <v>430914.26796600001</v>
      </c>
      <c r="K6" s="69" t="s">
        <v>28</v>
      </c>
      <c r="L6" s="69">
        <v>45</v>
      </c>
      <c r="M6" s="199">
        <v>409287</v>
      </c>
      <c r="N6" s="200">
        <v>2000000</v>
      </c>
      <c r="O6" s="201">
        <v>1052841</v>
      </c>
      <c r="P6" s="21">
        <v>1.82</v>
      </c>
      <c r="Q6" s="21">
        <v>5.51</v>
      </c>
      <c r="R6" s="21">
        <v>14.74</v>
      </c>
      <c r="S6" s="21">
        <v>20.27</v>
      </c>
      <c r="T6" s="21">
        <v>76.31</v>
      </c>
      <c r="U6" s="22">
        <v>1278</v>
      </c>
      <c r="V6" s="23">
        <v>86</v>
      </c>
      <c r="W6" s="22">
        <v>9</v>
      </c>
      <c r="X6" s="23">
        <v>14</v>
      </c>
      <c r="Y6" s="22">
        <v>1287</v>
      </c>
      <c r="Z6" s="50">
        <f t="shared" si="0"/>
        <v>1.6019308221891012E-2</v>
      </c>
      <c r="AA6" s="50">
        <f t="shared" si="1"/>
        <v>1.3776605070826271</v>
      </c>
      <c r="AB6" s="50">
        <f t="shared" si="2"/>
        <v>1.2175567141692064E-2</v>
      </c>
      <c r="AC6" s="50">
        <f t="shared" si="3"/>
        <v>1.0470987741855176</v>
      </c>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51"/>
      <c r="CI6" s="51"/>
      <c r="CJ6" s="51"/>
      <c r="CK6" s="51"/>
      <c r="CL6" s="51"/>
      <c r="CM6" s="51"/>
      <c r="CN6" s="51"/>
      <c r="CO6" s="51"/>
      <c r="CP6" s="51"/>
      <c r="CQ6" s="51"/>
      <c r="CR6" s="51"/>
      <c r="CS6" s="51"/>
      <c r="CT6" s="51"/>
      <c r="CU6" s="51"/>
      <c r="CV6" s="51"/>
      <c r="CW6" s="51"/>
      <c r="CX6" s="51"/>
      <c r="CY6" s="51"/>
      <c r="CZ6" s="51"/>
      <c r="DA6" s="51"/>
      <c r="DB6" s="51"/>
      <c r="DC6" s="51"/>
    </row>
    <row r="7" spans="2:107" s="51" customFormat="1" ht="47.25" customHeight="1" thickBot="1">
      <c r="B7" s="46"/>
      <c r="C7" s="46"/>
      <c r="D7" s="1">
        <v>4</v>
      </c>
      <c r="E7" s="265" t="s">
        <v>29</v>
      </c>
      <c r="F7" s="4" t="s">
        <v>27</v>
      </c>
      <c r="G7" s="7" t="s">
        <v>20</v>
      </c>
      <c r="H7" s="3">
        <v>20</v>
      </c>
      <c r="I7" s="192">
        <v>717194.09291699994</v>
      </c>
      <c r="J7" s="192">
        <v>640652.52744400001</v>
      </c>
      <c r="K7" s="2" t="s">
        <v>30</v>
      </c>
      <c r="L7" s="70">
        <v>43</v>
      </c>
      <c r="M7" s="202">
        <v>593703</v>
      </c>
      <c r="N7" s="202">
        <v>2000000</v>
      </c>
      <c r="O7" s="204">
        <v>1079080</v>
      </c>
      <c r="P7" s="24">
        <v>2.23</v>
      </c>
      <c r="Q7" s="24">
        <v>7.31</v>
      </c>
      <c r="R7" s="24">
        <v>17.29</v>
      </c>
      <c r="S7" s="24">
        <v>23.36</v>
      </c>
      <c r="T7" s="24">
        <v>75.2</v>
      </c>
      <c r="U7" s="25">
        <v>787</v>
      </c>
      <c r="V7" s="25">
        <v>54</v>
      </c>
      <c r="W7" s="25">
        <v>28</v>
      </c>
      <c r="X7" s="25">
        <v>46</v>
      </c>
      <c r="Y7" s="25">
        <v>815</v>
      </c>
      <c r="Z7" s="50">
        <f t="shared" si="0"/>
        <v>2.3816362239991281E-2</v>
      </c>
      <c r="AA7" s="50">
        <f t="shared" si="1"/>
        <v>1.2860835609595291</v>
      </c>
      <c r="AB7" s="50">
        <f t="shared" si="2"/>
        <v>1.8101762791954246E-2</v>
      </c>
      <c r="AC7" s="50">
        <f t="shared" si="3"/>
        <v>0.97749519076552926</v>
      </c>
    </row>
    <row r="8" spans="2:107" s="59" customFormat="1" ht="47.25" customHeight="1" thickBot="1">
      <c r="B8" s="60"/>
      <c r="C8" s="46"/>
      <c r="D8" s="11">
        <v>5</v>
      </c>
      <c r="E8" s="264" t="s">
        <v>31</v>
      </c>
      <c r="F8" s="18" t="s">
        <v>23</v>
      </c>
      <c r="G8" s="12" t="s">
        <v>20</v>
      </c>
      <c r="H8" s="13">
        <v>20</v>
      </c>
      <c r="I8" s="191">
        <v>188137</v>
      </c>
      <c r="J8" s="191">
        <v>178478.63392399999</v>
      </c>
      <c r="K8" s="69" t="s">
        <v>32</v>
      </c>
      <c r="L8" s="69">
        <v>41</v>
      </c>
      <c r="M8" s="199">
        <v>168317</v>
      </c>
      <c r="N8" s="200">
        <v>1000000</v>
      </c>
      <c r="O8" s="201">
        <v>1060372</v>
      </c>
      <c r="P8" s="21">
        <v>0.1</v>
      </c>
      <c r="Q8" s="21">
        <v>8.2100000000000009</v>
      </c>
      <c r="R8" s="21">
        <v>17.920000000000002</v>
      </c>
      <c r="S8" s="21">
        <v>23.66</v>
      </c>
      <c r="T8" s="21">
        <v>74.180000000000007</v>
      </c>
      <c r="U8" s="22">
        <v>133</v>
      </c>
      <c r="V8" s="23">
        <v>28.000000000000004</v>
      </c>
      <c r="W8" s="22">
        <v>8</v>
      </c>
      <c r="X8" s="23">
        <v>72</v>
      </c>
      <c r="Y8" s="22">
        <v>141</v>
      </c>
      <c r="Z8" s="50">
        <f t="shared" si="0"/>
        <v>6.6349723376441976E-3</v>
      </c>
      <c r="AA8" s="50">
        <f t="shared" si="1"/>
        <v>0.18577922545403755</v>
      </c>
      <c r="AB8" s="50">
        <f t="shared" si="2"/>
        <v>5.0429488003646264E-3</v>
      </c>
      <c r="AC8" s="50">
        <f t="shared" si="3"/>
        <v>0.14120256641020956</v>
      </c>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row>
    <row r="9" spans="2:107" s="51" customFormat="1" ht="47.25" customHeight="1" thickBot="1">
      <c r="B9" s="46"/>
      <c r="C9" s="46"/>
      <c r="D9" s="1">
        <v>6</v>
      </c>
      <c r="E9" s="265" t="s">
        <v>33</v>
      </c>
      <c r="F9" s="4" t="s">
        <v>34</v>
      </c>
      <c r="G9" s="7" t="s">
        <v>24</v>
      </c>
      <c r="H9" s="3">
        <v>20</v>
      </c>
      <c r="I9" s="192">
        <v>10022408.339857001</v>
      </c>
      <c r="J9" s="192">
        <v>15810050.393041</v>
      </c>
      <c r="K9" s="31" t="s">
        <v>35</v>
      </c>
      <c r="L9" s="70">
        <v>31</v>
      </c>
      <c r="M9" s="202">
        <v>15015707</v>
      </c>
      <c r="N9" s="202">
        <v>18000000</v>
      </c>
      <c r="O9" s="204">
        <v>1052901</v>
      </c>
      <c r="P9" s="24">
        <v>2.14</v>
      </c>
      <c r="Q9" s="24">
        <v>5.39</v>
      </c>
      <c r="R9" s="24">
        <v>16.02</v>
      </c>
      <c r="S9" s="24">
        <v>21.82</v>
      </c>
      <c r="T9" s="24">
        <v>54.3</v>
      </c>
      <c r="U9" s="25">
        <v>33979</v>
      </c>
      <c r="V9" s="25">
        <v>72</v>
      </c>
      <c r="W9" s="25">
        <v>270</v>
      </c>
      <c r="X9" s="25">
        <v>28</v>
      </c>
      <c r="Y9" s="25">
        <v>34249</v>
      </c>
      <c r="Z9" s="50">
        <f t="shared" si="0"/>
        <v>0.58774120301288357</v>
      </c>
      <c r="AA9" s="50">
        <f t="shared" si="1"/>
        <v>42.317366616927615</v>
      </c>
      <c r="AB9" s="50">
        <f t="shared" si="2"/>
        <v>0.44671607413378583</v>
      </c>
      <c r="AC9" s="50">
        <f t="shared" si="3"/>
        <v>32.163557337632582</v>
      </c>
    </row>
    <row r="10" spans="2:107" s="59" customFormat="1" ht="47.25" customHeight="1" thickBot="1">
      <c r="B10" s="60"/>
      <c r="C10" s="46"/>
      <c r="D10" s="11">
        <v>7</v>
      </c>
      <c r="E10" s="264" t="s">
        <v>36</v>
      </c>
      <c r="F10" s="18" t="s">
        <v>19</v>
      </c>
      <c r="G10" s="12" t="s">
        <v>24</v>
      </c>
      <c r="H10" s="13">
        <v>20</v>
      </c>
      <c r="I10" s="191">
        <v>857662.289338</v>
      </c>
      <c r="J10" s="191">
        <v>579821.97149699996</v>
      </c>
      <c r="K10" s="69" t="s">
        <v>37</v>
      </c>
      <c r="L10" s="69">
        <v>31</v>
      </c>
      <c r="M10" s="199">
        <v>557454</v>
      </c>
      <c r="N10" s="200">
        <v>2000000</v>
      </c>
      <c r="O10" s="201">
        <v>1040125</v>
      </c>
      <c r="P10" s="21">
        <v>1.92</v>
      </c>
      <c r="Q10" s="21">
        <v>5.6</v>
      </c>
      <c r="R10" s="21">
        <v>15.03</v>
      </c>
      <c r="S10" s="21">
        <v>21.58</v>
      </c>
      <c r="T10" s="21">
        <v>52.76</v>
      </c>
      <c r="U10" s="22">
        <v>846</v>
      </c>
      <c r="V10" s="23">
        <v>87</v>
      </c>
      <c r="W10" s="22">
        <v>7</v>
      </c>
      <c r="X10" s="23">
        <v>13</v>
      </c>
      <c r="Y10" s="22">
        <v>853</v>
      </c>
      <c r="Z10" s="50">
        <f t="shared" si="0"/>
        <v>2.1554976397225763E-2</v>
      </c>
      <c r="AA10" s="50">
        <f t="shared" si="1"/>
        <v>1.8752829465586414</v>
      </c>
      <c r="AB10" s="50">
        <f t="shared" si="2"/>
        <v>1.6382983505078573E-2</v>
      </c>
      <c r="AC10" s="50">
        <f t="shared" si="3"/>
        <v>1.4253195649418358</v>
      </c>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row>
    <row r="11" spans="2:107" s="51" customFormat="1" ht="47.25" customHeight="1" thickBot="1">
      <c r="B11" s="46"/>
      <c r="C11" s="46"/>
      <c r="D11" s="1">
        <v>8</v>
      </c>
      <c r="E11" s="265" t="s">
        <v>69</v>
      </c>
      <c r="F11" s="4" t="s">
        <v>58</v>
      </c>
      <c r="G11" s="7" t="s">
        <v>24</v>
      </c>
      <c r="H11" s="2">
        <v>20</v>
      </c>
      <c r="I11" s="192">
        <v>49029.285491000002</v>
      </c>
      <c r="J11" s="192">
        <v>54604.479386999999</v>
      </c>
      <c r="K11" s="70" t="s">
        <v>71</v>
      </c>
      <c r="L11" s="70">
        <v>27</v>
      </c>
      <c r="M11" s="202">
        <v>49926</v>
      </c>
      <c r="N11" s="203">
        <v>500000</v>
      </c>
      <c r="O11" s="204">
        <v>1093708</v>
      </c>
      <c r="P11" s="24">
        <v>4.7300000000000004</v>
      </c>
      <c r="Q11" s="24">
        <v>7.03</v>
      </c>
      <c r="R11" s="24">
        <v>35.32</v>
      </c>
      <c r="S11" s="24">
        <v>40.72</v>
      </c>
      <c r="T11" s="24">
        <v>87.12</v>
      </c>
      <c r="U11" s="25">
        <v>135</v>
      </c>
      <c r="V11" s="26">
        <v>20</v>
      </c>
      <c r="W11" s="25">
        <v>3</v>
      </c>
      <c r="X11" s="26">
        <v>80</v>
      </c>
      <c r="Y11" s="25">
        <v>138</v>
      </c>
      <c r="Z11" s="50">
        <f t="shared" si="0"/>
        <v>2.0299304307678785E-3</v>
      </c>
      <c r="AA11" s="50">
        <f t="shared" si="1"/>
        <v>4.0598608615357572E-2</v>
      </c>
      <c r="AB11" s="50">
        <f t="shared" si="2"/>
        <v>1.5428602727677982E-3</v>
      </c>
      <c r="AC11" s="50">
        <f t="shared" si="3"/>
        <v>3.0857205455355963E-2</v>
      </c>
    </row>
    <row r="12" spans="2:107" s="59" customFormat="1" ht="47.25" customHeight="1" thickBot="1">
      <c r="B12" s="60"/>
      <c r="C12" s="46"/>
      <c r="D12" s="11">
        <v>9</v>
      </c>
      <c r="E12" s="264" t="s">
        <v>43</v>
      </c>
      <c r="F12" s="18" t="s">
        <v>27</v>
      </c>
      <c r="G12" s="12" t="s">
        <v>24</v>
      </c>
      <c r="H12" s="13">
        <v>20</v>
      </c>
      <c r="I12" s="191">
        <v>20742.088806</v>
      </c>
      <c r="J12" s="191">
        <v>20768.828412999999</v>
      </c>
      <c r="K12" s="69" t="s">
        <v>44</v>
      </c>
      <c r="L12" s="69">
        <v>26</v>
      </c>
      <c r="M12" s="199">
        <v>20071</v>
      </c>
      <c r="N12" s="200">
        <v>200000</v>
      </c>
      <c r="O12" s="201">
        <v>1034768</v>
      </c>
      <c r="P12" s="21">
        <v>0.8</v>
      </c>
      <c r="Q12" s="21">
        <v>4.12</v>
      </c>
      <c r="R12" s="21">
        <v>12.64</v>
      </c>
      <c r="S12" s="21">
        <v>18.5</v>
      </c>
      <c r="T12" s="21">
        <v>44.99</v>
      </c>
      <c r="U12" s="22">
        <v>4</v>
      </c>
      <c r="V12" s="23">
        <v>0</v>
      </c>
      <c r="W12" s="22">
        <v>2</v>
      </c>
      <c r="X12" s="23">
        <v>100</v>
      </c>
      <c r="Y12" s="22">
        <v>6</v>
      </c>
      <c r="Z12" s="50">
        <f t="shared" si="0"/>
        <v>7.7208458500535289E-4</v>
      </c>
      <c r="AA12" s="50">
        <f t="shared" si="1"/>
        <v>0</v>
      </c>
      <c r="AB12" s="50">
        <f t="shared" si="2"/>
        <v>5.8682731948136719E-4</v>
      </c>
      <c r="AC12" s="50">
        <f t="shared" si="3"/>
        <v>0</v>
      </c>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row>
    <row r="13" spans="2:107" s="51" customFormat="1" ht="47.25" customHeight="1" thickBot="1">
      <c r="B13" s="46"/>
      <c r="C13" s="46"/>
      <c r="D13" s="1">
        <v>10</v>
      </c>
      <c r="E13" s="265" t="s">
        <v>93</v>
      </c>
      <c r="F13" s="4" t="s">
        <v>94</v>
      </c>
      <c r="G13" s="7" t="s">
        <v>24</v>
      </c>
      <c r="H13" s="2">
        <v>20</v>
      </c>
      <c r="I13" s="192">
        <v>271651</v>
      </c>
      <c r="J13" s="192">
        <v>361720.76690400002</v>
      </c>
      <c r="K13" s="70" t="s">
        <v>95</v>
      </c>
      <c r="L13" s="70">
        <v>26</v>
      </c>
      <c r="M13" s="202">
        <v>328748</v>
      </c>
      <c r="N13" s="203">
        <v>500000</v>
      </c>
      <c r="O13" s="204">
        <v>1100298</v>
      </c>
      <c r="P13" s="24">
        <v>5.01</v>
      </c>
      <c r="Q13" s="24">
        <v>9.6199999999999992</v>
      </c>
      <c r="R13" s="24">
        <v>25.37</v>
      </c>
      <c r="S13" s="24">
        <v>27.3</v>
      </c>
      <c r="T13" s="24">
        <v>51.23</v>
      </c>
      <c r="U13" s="25">
        <v>21823</v>
      </c>
      <c r="V13" s="26">
        <v>91</v>
      </c>
      <c r="W13" s="25">
        <v>7</v>
      </c>
      <c r="X13" s="26">
        <v>9</v>
      </c>
      <c r="Y13" s="25">
        <v>21830</v>
      </c>
      <c r="Z13" s="50">
        <f t="shared" si="0"/>
        <v>1.3447028529932939E-2</v>
      </c>
      <c r="AA13" s="50">
        <f t="shared" si="1"/>
        <v>1.2236795962238975</v>
      </c>
      <c r="AB13" s="50">
        <f t="shared" si="2"/>
        <v>1.0220491200656864E-2</v>
      </c>
      <c r="AC13" s="50">
        <f t="shared" si="3"/>
        <v>0.93006469925977464</v>
      </c>
    </row>
    <row r="14" spans="2:107" s="59" customFormat="1" ht="47.25" customHeight="1" thickBot="1">
      <c r="B14" s="60"/>
      <c r="C14" s="46"/>
      <c r="D14" s="11">
        <v>11</v>
      </c>
      <c r="E14" s="264" t="s">
        <v>45</v>
      </c>
      <c r="F14" s="18" t="s">
        <v>23</v>
      </c>
      <c r="G14" s="12" t="s">
        <v>20</v>
      </c>
      <c r="H14" s="14">
        <v>20</v>
      </c>
      <c r="I14" s="191">
        <v>59546.256496000002</v>
      </c>
      <c r="J14" s="191">
        <v>44508.840149000003</v>
      </c>
      <c r="K14" s="36" t="s">
        <v>46</v>
      </c>
      <c r="L14" s="69">
        <v>24</v>
      </c>
      <c r="M14" s="199">
        <v>41120</v>
      </c>
      <c r="N14" s="200">
        <v>1000000</v>
      </c>
      <c r="O14" s="201">
        <v>1082413</v>
      </c>
      <c r="P14" s="21">
        <v>2.25</v>
      </c>
      <c r="Q14" s="21">
        <v>9.0399999999999991</v>
      </c>
      <c r="R14" s="21">
        <v>17.78</v>
      </c>
      <c r="S14" s="21">
        <v>22.18</v>
      </c>
      <c r="T14" s="21">
        <v>46.22</v>
      </c>
      <c r="U14" s="22">
        <v>116</v>
      </c>
      <c r="V14" s="28">
        <v>51</v>
      </c>
      <c r="W14" s="22">
        <v>3</v>
      </c>
      <c r="X14" s="28">
        <v>49</v>
      </c>
      <c r="Y14" s="22">
        <v>119</v>
      </c>
      <c r="Z14" s="50">
        <f t="shared" si="0"/>
        <v>1.6546233948372434E-3</v>
      </c>
      <c r="AA14" s="50">
        <f t="shared" si="1"/>
        <v>8.4385793136699416E-2</v>
      </c>
      <c r="AB14" s="50">
        <f t="shared" si="2"/>
        <v>1.2576060063895298E-3</v>
      </c>
      <c r="AC14" s="50">
        <f t="shared" si="3"/>
        <v>6.4137906325866023E-2</v>
      </c>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row>
    <row r="15" spans="2:107" s="51" customFormat="1" ht="47.25" customHeight="1" thickBot="1">
      <c r="B15" s="46"/>
      <c r="C15" s="46"/>
      <c r="D15" s="1">
        <v>12</v>
      </c>
      <c r="E15" s="265" t="s">
        <v>47</v>
      </c>
      <c r="F15" s="4" t="s">
        <v>27</v>
      </c>
      <c r="G15" s="7" t="s">
        <v>20</v>
      </c>
      <c r="H15" s="2">
        <v>20</v>
      </c>
      <c r="I15" s="192">
        <v>257993.45142299999</v>
      </c>
      <c r="J15" s="192">
        <v>220790.05593599999</v>
      </c>
      <c r="K15" s="70" t="s">
        <v>48</v>
      </c>
      <c r="L15" s="70">
        <v>24</v>
      </c>
      <c r="M15" s="202">
        <v>208965</v>
      </c>
      <c r="N15" s="203">
        <v>1000000</v>
      </c>
      <c r="O15" s="204">
        <v>1056588</v>
      </c>
      <c r="P15" s="24">
        <v>1.87</v>
      </c>
      <c r="Q15" s="24">
        <v>4.03</v>
      </c>
      <c r="R15" s="24">
        <v>12.81</v>
      </c>
      <c r="S15" s="24">
        <v>18.809999999999999</v>
      </c>
      <c r="T15" s="24">
        <v>41.96</v>
      </c>
      <c r="U15" s="25">
        <v>411</v>
      </c>
      <c r="V15" s="26">
        <v>48</v>
      </c>
      <c r="W15" s="25">
        <v>3</v>
      </c>
      <c r="X15" s="26">
        <v>52</v>
      </c>
      <c r="Y15" s="25">
        <v>414</v>
      </c>
      <c r="Z15" s="50">
        <f t="shared" si="0"/>
        <v>8.2079063546960807E-3</v>
      </c>
      <c r="AA15" s="50">
        <f t="shared" si="1"/>
        <v>0.3939795050254119</v>
      </c>
      <c r="AB15" s="50">
        <f t="shared" si="2"/>
        <v>6.2384663263895966E-3</v>
      </c>
      <c r="AC15" s="50">
        <f t="shared" si="3"/>
        <v>0.29944638366670062</v>
      </c>
    </row>
    <row r="16" spans="2:107" s="59" customFormat="1" ht="47.25" customHeight="1" thickBot="1">
      <c r="B16" s="60"/>
      <c r="C16" s="46"/>
      <c r="D16" s="11">
        <v>13</v>
      </c>
      <c r="E16" s="264" t="s">
        <v>49</v>
      </c>
      <c r="F16" s="18" t="s">
        <v>27</v>
      </c>
      <c r="G16" s="12" t="s">
        <v>24</v>
      </c>
      <c r="H16" s="14">
        <v>20</v>
      </c>
      <c r="I16" s="191">
        <v>320836.377248</v>
      </c>
      <c r="J16" s="191">
        <v>214628.029553</v>
      </c>
      <c r="K16" s="36" t="s">
        <v>50</v>
      </c>
      <c r="L16" s="69">
        <v>24</v>
      </c>
      <c r="M16" s="199">
        <v>202158</v>
      </c>
      <c r="N16" s="200">
        <v>1000000</v>
      </c>
      <c r="O16" s="201">
        <v>1061684</v>
      </c>
      <c r="P16" s="21">
        <v>1.98</v>
      </c>
      <c r="Q16" s="21">
        <v>6.43</v>
      </c>
      <c r="R16" s="21">
        <v>15.65</v>
      </c>
      <c r="S16" s="21">
        <v>21.57</v>
      </c>
      <c r="T16" s="21">
        <v>44.98</v>
      </c>
      <c r="U16" s="22">
        <v>83</v>
      </c>
      <c r="V16" s="28">
        <v>46</v>
      </c>
      <c r="W16" s="22">
        <v>3</v>
      </c>
      <c r="X16" s="28">
        <v>54</v>
      </c>
      <c r="Y16" s="22">
        <v>86</v>
      </c>
      <c r="Z16" s="50">
        <f t="shared" si="0"/>
        <v>7.9788320184791851E-3</v>
      </c>
      <c r="AA16" s="50">
        <f t="shared" si="1"/>
        <v>0.36702627285004252</v>
      </c>
      <c r="AB16" s="50">
        <f t="shared" si="2"/>
        <v>6.0643570625928036E-3</v>
      </c>
      <c r="AC16" s="50">
        <f t="shared" si="3"/>
        <v>0.27896042487926898</v>
      </c>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row>
    <row r="17" spans="2:107" s="51" customFormat="1" ht="47.25" customHeight="1" thickBot="1">
      <c r="B17" s="46"/>
      <c r="C17" s="46"/>
      <c r="D17" s="1">
        <v>14</v>
      </c>
      <c r="E17" s="265" t="s">
        <v>55</v>
      </c>
      <c r="F17" s="4" t="s">
        <v>23</v>
      </c>
      <c r="G17" s="7" t="s">
        <v>20</v>
      </c>
      <c r="H17" s="2">
        <v>20</v>
      </c>
      <c r="I17" s="192">
        <v>877407.89126800001</v>
      </c>
      <c r="J17" s="192">
        <v>749186.81474599999</v>
      </c>
      <c r="K17" s="70" t="s">
        <v>56</v>
      </c>
      <c r="L17" s="70">
        <v>24</v>
      </c>
      <c r="M17" s="202">
        <v>710202</v>
      </c>
      <c r="N17" s="203">
        <v>1000000</v>
      </c>
      <c r="O17" s="204">
        <v>1054893</v>
      </c>
      <c r="P17" s="24">
        <v>1.41</v>
      </c>
      <c r="Q17" s="24">
        <v>6.86</v>
      </c>
      <c r="R17" s="24">
        <v>10.73</v>
      </c>
      <c r="S17" s="24">
        <v>19.62</v>
      </c>
      <c r="T17" s="24">
        <v>43.21</v>
      </c>
      <c r="U17" s="25">
        <v>1438</v>
      </c>
      <c r="V17" s="26">
        <v>93</v>
      </c>
      <c r="W17" s="25">
        <v>6</v>
      </c>
      <c r="X17" s="26">
        <v>7</v>
      </c>
      <c r="Y17" s="25">
        <v>1444</v>
      </c>
      <c r="Z17" s="50">
        <f t="shared" si="0"/>
        <v>2.7851142079472466E-2</v>
      </c>
      <c r="AA17" s="50">
        <f t="shared" si="1"/>
        <v>2.5901562133909395</v>
      </c>
      <c r="AB17" s="50">
        <f t="shared" si="2"/>
        <v>2.1168420362748498E-2</v>
      </c>
      <c r="AC17" s="50">
        <f t="shared" si="3"/>
        <v>1.9686630937356104</v>
      </c>
    </row>
    <row r="18" spans="2:107" s="59" customFormat="1" ht="47.25" customHeight="1" thickBot="1">
      <c r="B18" s="60"/>
      <c r="C18" s="46"/>
      <c r="D18" s="11">
        <v>15</v>
      </c>
      <c r="E18" s="264" t="s">
        <v>51</v>
      </c>
      <c r="F18" s="18" t="s">
        <v>264</v>
      </c>
      <c r="G18" s="12" t="s">
        <v>20</v>
      </c>
      <c r="H18" s="13">
        <v>20</v>
      </c>
      <c r="I18" s="191">
        <v>202187.99521299999</v>
      </c>
      <c r="J18" s="191">
        <v>108287.09238099999</v>
      </c>
      <c r="K18" s="69" t="s">
        <v>52</v>
      </c>
      <c r="L18" s="69">
        <v>24</v>
      </c>
      <c r="M18" s="199">
        <v>98389</v>
      </c>
      <c r="N18" s="200">
        <v>1000000</v>
      </c>
      <c r="O18" s="201">
        <v>1100602</v>
      </c>
      <c r="P18" s="21">
        <v>3.75</v>
      </c>
      <c r="Q18" s="21">
        <v>7.65</v>
      </c>
      <c r="R18" s="21">
        <v>17.5</v>
      </c>
      <c r="S18" s="21">
        <v>23.45</v>
      </c>
      <c r="T18" s="21">
        <v>48.15</v>
      </c>
      <c r="U18" s="22">
        <v>510</v>
      </c>
      <c r="V18" s="23">
        <v>74</v>
      </c>
      <c r="W18" s="22">
        <v>5</v>
      </c>
      <c r="X18" s="23">
        <v>26</v>
      </c>
      <c r="Y18" s="22">
        <v>515</v>
      </c>
      <c r="Z18" s="50">
        <f t="shared" si="0"/>
        <v>4.0255903279593766E-3</v>
      </c>
      <c r="AA18" s="50">
        <f t="shared" si="1"/>
        <v>0.29789368426899387</v>
      </c>
      <c r="AB18" s="50">
        <f t="shared" si="2"/>
        <v>3.0596730298276071E-3</v>
      </c>
      <c r="AC18" s="50">
        <f t="shared" si="3"/>
        <v>0.22641580420724292</v>
      </c>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row>
    <row r="19" spans="2:107" s="51" customFormat="1" ht="47.25" customHeight="1" thickBot="1">
      <c r="B19" s="46"/>
      <c r="C19" s="46"/>
      <c r="D19" s="1">
        <v>16</v>
      </c>
      <c r="E19" s="265" t="s">
        <v>53</v>
      </c>
      <c r="F19" s="4" t="s">
        <v>27</v>
      </c>
      <c r="G19" s="8" t="s">
        <v>20</v>
      </c>
      <c r="H19" s="2">
        <v>20</v>
      </c>
      <c r="I19" s="192">
        <v>187879.571157</v>
      </c>
      <c r="J19" s="192">
        <v>156939.426305</v>
      </c>
      <c r="K19" s="70" t="s">
        <v>54</v>
      </c>
      <c r="L19" s="70">
        <v>24</v>
      </c>
      <c r="M19" s="202">
        <v>149143</v>
      </c>
      <c r="N19" s="203">
        <v>1000000</v>
      </c>
      <c r="O19" s="204">
        <v>1052274</v>
      </c>
      <c r="P19" s="24">
        <v>1.93</v>
      </c>
      <c r="Q19" s="24">
        <v>4.76</v>
      </c>
      <c r="R19" s="24">
        <v>13.21</v>
      </c>
      <c r="S19" s="24">
        <v>19.04</v>
      </c>
      <c r="T19" s="24">
        <v>42.17</v>
      </c>
      <c r="U19" s="25">
        <v>245</v>
      </c>
      <c r="V19" s="26">
        <v>31</v>
      </c>
      <c r="W19" s="25">
        <v>3</v>
      </c>
      <c r="X19" s="26">
        <v>69</v>
      </c>
      <c r="Y19" s="25">
        <v>248</v>
      </c>
      <c r="Z19" s="50">
        <f t="shared" si="0"/>
        <v>5.834248779956642E-3</v>
      </c>
      <c r="AA19" s="50">
        <f t="shared" si="1"/>
        <v>0.1808617121786559</v>
      </c>
      <c r="AB19" s="50">
        <f t="shared" si="2"/>
        <v>4.4343542653498989E-3</v>
      </c>
      <c r="AC19" s="50">
        <f t="shared" si="3"/>
        <v>0.13746498222584685</v>
      </c>
    </row>
    <row r="20" spans="2:107" s="59" customFormat="1" ht="47.25" customHeight="1" thickBot="1">
      <c r="B20" s="60"/>
      <c r="C20" s="46"/>
      <c r="D20" s="11">
        <v>17</v>
      </c>
      <c r="E20" s="264" t="s">
        <v>57</v>
      </c>
      <c r="F20" s="18" t="s">
        <v>58</v>
      </c>
      <c r="G20" s="12" t="s">
        <v>24</v>
      </c>
      <c r="H20" s="13">
        <v>20</v>
      </c>
      <c r="I20" s="191">
        <v>23037</v>
      </c>
      <c r="J20" s="191">
        <v>193520.84336999999</v>
      </c>
      <c r="K20" s="69" t="s">
        <v>59</v>
      </c>
      <c r="L20" s="69">
        <v>22</v>
      </c>
      <c r="M20" s="199">
        <v>181854</v>
      </c>
      <c r="N20" s="200">
        <v>1000000</v>
      </c>
      <c r="O20" s="201">
        <v>1064155</v>
      </c>
      <c r="P20" s="21">
        <v>3.55</v>
      </c>
      <c r="Q20" s="21">
        <v>7.91</v>
      </c>
      <c r="R20" s="21">
        <v>30.07</v>
      </c>
      <c r="S20" s="21">
        <v>40.97</v>
      </c>
      <c r="T20" s="21">
        <v>75.47</v>
      </c>
      <c r="U20" s="22">
        <v>557</v>
      </c>
      <c r="V20" s="28">
        <v>89</v>
      </c>
      <c r="W20" s="22">
        <v>2</v>
      </c>
      <c r="X20" s="28">
        <v>11</v>
      </c>
      <c r="Y20" s="22">
        <v>559</v>
      </c>
      <c r="Z20" s="50">
        <f t="shared" si="0"/>
        <v>7.1941689281658349E-3</v>
      </c>
      <c r="AA20" s="50">
        <f t="shared" si="1"/>
        <v>0.64028103460675934</v>
      </c>
      <c r="AB20" s="50">
        <f t="shared" si="2"/>
        <v>5.4679693779696786E-3</v>
      </c>
      <c r="AC20" s="50">
        <f t="shared" si="3"/>
        <v>0.48664927463930141</v>
      </c>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c r="DC20" s="51"/>
    </row>
    <row r="21" spans="2:107" s="51" customFormat="1" ht="47.25" customHeight="1" thickBot="1">
      <c r="B21" s="46"/>
      <c r="C21" s="46"/>
      <c r="D21" s="1">
        <v>18</v>
      </c>
      <c r="E21" s="265" t="s">
        <v>60</v>
      </c>
      <c r="F21" s="4" t="s">
        <v>61</v>
      </c>
      <c r="G21" s="7" t="s">
        <v>20</v>
      </c>
      <c r="H21" s="2">
        <v>20</v>
      </c>
      <c r="I21" s="192">
        <v>58106</v>
      </c>
      <c r="J21" s="192">
        <v>170178.799692</v>
      </c>
      <c r="K21" s="70" t="s">
        <v>62</v>
      </c>
      <c r="L21" s="70">
        <v>21</v>
      </c>
      <c r="M21" s="202">
        <v>149673</v>
      </c>
      <c r="N21" s="203">
        <v>1000000</v>
      </c>
      <c r="O21" s="204">
        <v>1137004</v>
      </c>
      <c r="P21" s="24">
        <v>6.41</v>
      </c>
      <c r="Q21" s="24">
        <v>7.44</v>
      </c>
      <c r="R21" s="24">
        <v>24.53</v>
      </c>
      <c r="S21" s="24">
        <v>34.340000000000003</v>
      </c>
      <c r="T21" s="24">
        <v>48.54</v>
      </c>
      <c r="U21" s="25">
        <v>213</v>
      </c>
      <c r="V21" s="26">
        <v>73</v>
      </c>
      <c r="W21" s="25">
        <v>4</v>
      </c>
      <c r="X21" s="26">
        <v>27</v>
      </c>
      <c r="Y21" s="25">
        <v>217</v>
      </c>
      <c r="Z21" s="50">
        <f t="shared" si="0"/>
        <v>6.3264246458246713E-3</v>
      </c>
      <c r="AA21" s="50">
        <f t="shared" si="1"/>
        <v>0.46182899914520098</v>
      </c>
      <c r="AB21" s="50">
        <f t="shared" si="2"/>
        <v>4.8084353565800188E-3</v>
      </c>
      <c r="AC21" s="50">
        <f t="shared" si="3"/>
        <v>0.35101578103034137</v>
      </c>
    </row>
    <row r="22" spans="2:107" s="59" customFormat="1" ht="47.25" customHeight="1" thickBot="1">
      <c r="B22" s="60"/>
      <c r="C22" s="46"/>
      <c r="D22" s="11">
        <v>19</v>
      </c>
      <c r="E22" s="264" t="s">
        <v>63</v>
      </c>
      <c r="F22" s="18" t="s">
        <v>64</v>
      </c>
      <c r="G22" s="12" t="s">
        <v>24</v>
      </c>
      <c r="H22" s="13">
        <v>20</v>
      </c>
      <c r="I22" s="191">
        <v>19472.369363000002</v>
      </c>
      <c r="J22" s="191">
        <v>16588.098188</v>
      </c>
      <c r="K22" s="69" t="s">
        <v>66</v>
      </c>
      <c r="L22" s="69">
        <v>19</v>
      </c>
      <c r="M22" s="199">
        <v>16296</v>
      </c>
      <c r="N22" s="200">
        <v>500000</v>
      </c>
      <c r="O22" s="201">
        <v>1017925</v>
      </c>
      <c r="P22" s="21">
        <v>1.47</v>
      </c>
      <c r="Q22" s="21">
        <v>5.16</v>
      </c>
      <c r="R22" s="21">
        <v>13.16</v>
      </c>
      <c r="S22" s="21">
        <v>21.17</v>
      </c>
      <c r="T22" s="21">
        <v>33.53</v>
      </c>
      <c r="U22" s="22">
        <v>36</v>
      </c>
      <c r="V22" s="28">
        <v>37</v>
      </c>
      <c r="W22" s="22">
        <v>9</v>
      </c>
      <c r="X22" s="28">
        <v>63</v>
      </c>
      <c r="Y22" s="22">
        <v>45</v>
      </c>
      <c r="Z22" s="50">
        <f t="shared" si="0"/>
        <v>6.166652567408847E-4</v>
      </c>
      <c r="AA22" s="50">
        <f t="shared" si="1"/>
        <v>2.2816614499412732E-2</v>
      </c>
      <c r="AB22" s="50">
        <f t="shared" si="2"/>
        <v>4.6869996715195856E-4</v>
      </c>
      <c r="AC22" s="50">
        <f t="shared" si="3"/>
        <v>1.7341898784622466E-2</v>
      </c>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row>
    <row r="23" spans="2:107" s="51" customFormat="1" ht="47.25" customHeight="1" thickBot="1">
      <c r="B23" s="46"/>
      <c r="C23" s="46"/>
      <c r="D23" s="1">
        <v>20</v>
      </c>
      <c r="E23" s="265" t="s">
        <v>252</v>
      </c>
      <c r="F23" s="10" t="s">
        <v>61</v>
      </c>
      <c r="G23" s="8" t="s">
        <v>20</v>
      </c>
      <c r="H23" s="5">
        <v>20</v>
      </c>
      <c r="I23" s="193">
        <v>79667</v>
      </c>
      <c r="J23" s="192">
        <v>90796.755984000003</v>
      </c>
      <c r="K23" s="71" t="s">
        <v>218</v>
      </c>
      <c r="L23" s="71">
        <v>17</v>
      </c>
      <c r="M23" s="202">
        <v>84788</v>
      </c>
      <c r="N23" s="205">
        <v>500000</v>
      </c>
      <c r="O23" s="204">
        <v>1070868</v>
      </c>
      <c r="P23" s="76">
        <v>3.93</v>
      </c>
      <c r="Q23" s="76">
        <v>5.68</v>
      </c>
      <c r="R23" s="76">
        <v>18.41</v>
      </c>
      <c r="S23" s="76">
        <v>24.76</v>
      </c>
      <c r="T23" s="76">
        <v>32.96</v>
      </c>
      <c r="U23" s="78">
        <v>54</v>
      </c>
      <c r="V23" s="77">
        <v>14.000000000000002</v>
      </c>
      <c r="W23" s="78">
        <v>6</v>
      </c>
      <c r="X23" s="77">
        <v>86</v>
      </c>
      <c r="Y23" s="78">
        <v>60</v>
      </c>
      <c r="Z23" s="50">
        <f t="shared" si="0"/>
        <v>3.3753842185849513E-3</v>
      </c>
      <c r="AA23" s="50">
        <f t="shared" si="1"/>
        <v>4.7255379060189326E-2</v>
      </c>
      <c r="AB23" s="50">
        <f t="shared" si="2"/>
        <v>2.5654801451555766E-3</v>
      </c>
      <c r="AC23" s="50">
        <f t="shared" si="3"/>
        <v>3.5916722032178078E-2</v>
      </c>
    </row>
    <row r="24" spans="2:107" s="59" customFormat="1" ht="47.25" customHeight="1" thickBot="1">
      <c r="B24" s="60"/>
      <c r="C24" s="46"/>
      <c r="D24" s="11">
        <v>21</v>
      </c>
      <c r="E24" s="264" t="s">
        <v>219</v>
      </c>
      <c r="F24" s="18" t="s">
        <v>166</v>
      </c>
      <c r="G24" s="12" t="s">
        <v>20</v>
      </c>
      <c r="H24" s="13">
        <v>20</v>
      </c>
      <c r="I24" s="191">
        <v>206055</v>
      </c>
      <c r="J24" s="191">
        <v>239223.93935999999</v>
      </c>
      <c r="K24" s="69" t="s">
        <v>220</v>
      </c>
      <c r="L24" s="69">
        <v>14</v>
      </c>
      <c r="M24" s="199">
        <v>205792</v>
      </c>
      <c r="N24" s="200">
        <v>1000000</v>
      </c>
      <c r="O24" s="201">
        <v>1162455</v>
      </c>
      <c r="P24" s="21">
        <v>1.25</v>
      </c>
      <c r="Q24" s="21">
        <v>6</v>
      </c>
      <c r="R24" s="21">
        <v>27</v>
      </c>
      <c r="S24" s="21">
        <v>31.72</v>
      </c>
      <c r="T24" s="21">
        <v>37.46</v>
      </c>
      <c r="U24" s="22">
        <v>34</v>
      </c>
      <c r="V24" s="28">
        <v>1</v>
      </c>
      <c r="W24" s="22">
        <v>5</v>
      </c>
      <c r="X24" s="28">
        <v>99</v>
      </c>
      <c r="Y24" s="22">
        <v>39</v>
      </c>
      <c r="Z24" s="50">
        <f t="shared" si="0"/>
        <v>8.8931889787533629E-3</v>
      </c>
      <c r="AA24" s="50">
        <f t="shared" si="1"/>
        <v>8.8931889787533629E-3</v>
      </c>
      <c r="AB24" s="50">
        <f t="shared" si="2"/>
        <v>6.7593193173347598E-3</v>
      </c>
      <c r="AC24" s="50">
        <f t="shared" si="3"/>
        <v>6.7593193173347598E-3</v>
      </c>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row>
    <row r="25" spans="2:107" s="51" customFormat="1" ht="47.25" customHeight="1" thickBot="1">
      <c r="B25" s="46"/>
      <c r="C25" s="46"/>
      <c r="D25" s="1">
        <v>22</v>
      </c>
      <c r="E25" s="265" t="s">
        <v>221</v>
      </c>
      <c r="F25" s="4" t="s">
        <v>222</v>
      </c>
      <c r="G25" s="8" t="s">
        <v>20</v>
      </c>
      <c r="H25" s="2">
        <v>20</v>
      </c>
      <c r="I25" s="192">
        <v>1662159.1744609999</v>
      </c>
      <c r="J25" s="192">
        <v>2667600.0642909999</v>
      </c>
      <c r="K25" s="70" t="s">
        <v>223</v>
      </c>
      <c r="L25" s="70">
        <v>14</v>
      </c>
      <c r="M25" s="202">
        <v>2548549</v>
      </c>
      <c r="N25" s="203">
        <v>3500000</v>
      </c>
      <c r="O25" s="204">
        <v>1046713</v>
      </c>
      <c r="P25" s="24">
        <v>1.75</v>
      </c>
      <c r="Q25" s="24">
        <v>5.32</v>
      </c>
      <c r="R25" s="24">
        <v>14.8</v>
      </c>
      <c r="S25" s="24">
        <v>21.27</v>
      </c>
      <c r="T25" s="24">
        <v>23.98</v>
      </c>
      <c r="U25" s="25">
        <v>4852</v>
      </c>
      <c r="V25" s="26">
        <v>67</v>
      </c>
      <c r="W25" s="25">
        <v>19</v>
      </c>
      <c r="X25" s="26">
        <v>33</v>
      </c>
      <c r="Y25" s="25">
        <v>4871</v>
      </c>
      <c r="Z25" s="50">
        <f t="shared" si="0"/>
        <v>9.9168467649777464E-2</v>
      </c>
      <c r="AA25" s="50">
        <f t="shared" si="1"/>
        <v>6.6442873325350904</v>
      </c>
      <c r="AB25" s="50">
        <f t="shared" si="2"/>
        <v>7.5373562920687129E-2</v>
      </c>
      <c r="AC25" s="50">
        <f t="shared" si="3"/>
        <v>5.0500287156860377</v>
      </c>
    </row>
    <row r="26" spans="2:107" s="59" customFormat="1" ht="47.25" customHeight="1" thickBot="1">
      <c r="B26" s="60"/>
      <c r="C26" s="46"/>
      <c r="D26" s="11">
        <v>23</v>
      </c>
      <c r="E26" s="266" t="s">
        <v>243</v>
      </c>
      <c r="F26" s="19" t="s">
        <v>244</v>
      </c>
      <c r="G26" s="15" t="s">
        <v>24</v>
      </c>
      <c r="H26" s="16">
        <v>20</v>
      </c>
      <c r="I26" s="194" t="s">
        <v>68</v>
      </c>
      <c r="J26" s="191">
        <v>27741.343228999998</v>
      </c>
      <c r="K26" s="69" t="s">
        <v>245</v>
      </c>
      <c r="L26" s="72">
        <v>7</v>
      </c>
      <c r="M26" s="199">
        <v>26021</v>
      </c>
      <c r="N26" s="206">
        <v>1000000</v>
      </c>
      <c r="O26" s="201">
        <v>1066114</v>
      </c>
      <c r="P26" s="21">
        <v>1.83</v>
      </c>
      <c r="Q26" s="21">
        <v>6.72</v>
      </c>
      <c r="R26" s="21">
        <v>0</v>
      </c>
      <c r="S26" s="21">
        <v>0</v>
      </c>
      <c r="T26" s="21">
        <v>9.41</v>
      </c>
      <c r="U26" s="22">
        <v>27</v>
      </c>
      <c r="V26" s="23">
        <v>19</v>
      </c>
      <c r="W26" s="22">
        <v>4</v>
      </c>
      <c r="X26" s="23">
        <v>81</v>
      </c>
      <c r="Y26" s="22">
        <v>31</v>
      </c>
      <c r="Z26" s="50">
        <f t="shared" si="0"/>
        <v>1.0312889609626109E-3</v>
      </c>
      <c r="AA26" s="50">
        <f t="shared" si="1"/>
        <v>1.9594490258289608E-2</v>
      </c>
      <c r="AB26" s="50">
        <f t="shared" si="2"/>
        <v>7.8383709288564211E-4</v>
      </c>
      <c r="AC26" s="50">
        <f t="shared" si="3"/>
        <v>1.48929047648272E-2</v>
      </c>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c r="CX26" s="51"/>
      <c r="CY26" s="51"/>
      <c r="CZ26" s="51"/>
      <c r="DA26" s="51"/>
      <c r="DB26" s="51"/>
      <c r="DC26" s="51"/>
    </row>
    <row r="27" spans="2:107" s="51" customFormat="1" ht="47.25" customHeight="1" thickBot="1">
      <c r="B27" s="46"/>
      <c r="C27" s="46"/>
      <c r="D27" s="1">
        <v>24</v>
      </c>
      <c r="E27" s="267" t="s">
        <v>246</v>
      </c>
      <c r="F27" s="10" t="s">
        <v>58</v>
      </c>
      <c r="G27" s="8" t="s">
        <v>24</v>
      </c>
      <c r="H27" s="5">
        <v>20</v>
      </c>
      <c r="I27" s="193" t="s">
        <v>68</v>
      </c>
      <c r="J27" s="192">
        <v>55954.311545999997</v>
      </c>
      <c r="K27" s="70" t="s">
        <v>247</v>
      </c>
      <c r="L27" s="71">
        <v>7</v>
      </c>
      <c r="M27" s="202">
        <v>51971</v>
      </c>
      <c r="N27" s="205">
        <v>500000</v>
      </c>
      <c r="O27" s="204">
        <v>1076645</v>
      </c>
      <c r="P27" s="24">
        <v>4</v>
      </c>
      <c r="Q27" s="24">
        <v>7.42</v>
      </c>
      <c r="R27" s="24">
        <v>0</v>
      </c>
      <c r="S27" s="24">
        <v>0</v>
      </c>
      <c r="T27" s="24">
        <v>20.350000000000001</v>
      </c>
      <c r="U27" s="25">
        <v>13</v>
      </c>
      <c r="V27" s="26">
        <v>7</v>
      </c>
      <c r="W27" s="25">
        <v>2</v>
      </c>
      <c r="X27" s="26">
        <v>93</v>
      </c>
      <c r="Y27" s="25">
        <v>15</v>
      </c>
      <c r="Z27" s="50">
        <f t="shared" si="0"/>
        <v>2.0801106615244698E-3</v>
      </c>
      <c r="AA27" s="50">
        <f t="shared" si="1"/>
        <v>1.4560774630671288E-2</v>
      </c>
      <c r="AB27" s="50">
        <f t="shared" si="2"/>
        <v>1.5810000451162421E-3</v>
      </c>
      <c r="AC27" s="50">
        <f t="shared" si="3"/>
        <v>1.1067000315813695E-2</v>
      </c>
    </row>
    <row r="28" spans="2:107" s="59" customFormat="1" ht="47.25" customHeight="1" thickBot="1">
      <c r="B28" s="60"/>
      <c r="C28" s="46"/>
      <c r="D28" s="11">
        <v>25</v>
      </c>
      <c r="E28" s="266" t="s">
        <v>253</v>
      </c>
      <c r="F28" s="19" t="s">
        <v>102</v>
      </c>
      <c r="G28" s="15" t="s">
        <v>24</v>
      </c>
      <c r="H28" s="16">
        <v>18</v>
      </c>
      <c r="I28" s="194" t="s">
        <v>68</v>
      </c>
      <c r="J28" s="191">
        <v>5140.9446589999998</v>
      </c>
      <c r="K28" s="72" t="s">
        <v>254</v>
      </c>
      <c r="L28" s="72">
        <v>5</v>
      </c>
      <c r="M28" s="199">
        <v>5000</v>
      </c>
      <c r="N28" s="206">
        <v>500000</v>
      </c>
      <c r="O28" s="201">
        <v>1028189</v>
      </c>
      <c r="P28" s="21">
        <v>0.98</v>
      </c>
      <c r="Q28" s="21">
        <v>3.8</v>
      </c>
      <c r="R28" s="21">
        <v>0</v>
      </c>
      <c r="S28" s="21">
        <v>0</v>
      </c>
      <c r="T28" s="21">
        <v>3.98</v>
      </c>
      <c r="U28" s="22">
        <v>6</v>
      </c>
      <c r="V28" s="23">
        <v>78</v>
      </c>
      <c r="W28" s="22">
        <v>1</v>
      </c>
      <c r="X28" s="23">
        <v>22</v>
      </c>
      <c r="Y28" s="22">
        <v>7</v>
      </c>
      <c r="Z28" s="50">
        <f t="shared" si="0"/>
        <v>1.9111545652209248E-4</v>
      </c>
      <c r="AA28" s="50">
        <f t="shared" si="1"/>
        <v>1.4907005608723213E-2</v>
      </c>
      <c r="AB28" s="50">
        <f t="shared" si="2"/>
        <v>1.4525839945572769E-4</v>
      </c>
      <c r="AC28" s="50">
        <f t="shared" si="3"/>
        <v>1.133015515754676E-2</v>
      </c>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c r="CX28" s="51"/>
      <c r="CY28" s="51"/>
      <c r="CZ28" s="51"/>
      <c r="DA28" s="51"/>
      <c r="DB28" s="51"/>
      <c r="DC28" s="51"/>
    </row>
    <row r="29" spans="2:107" s="51" customFormat="1" ht="47.25" customHeight="1" thickBot="1">
      <c r="B29" s="46"/>
      <c r="C29" s="46"/>
      <c r="D29" s="1">
        <v>26</v>
      </c>
      <c r="E29" s="267" t="s">
        <v>255</v>
      </c>
      <c r="F29" s="10" t="s">
        <v>294</v>
      </c>
      <c r="G29" s="8" t="s">
        <v>24</v>
      </c>
      <c r="H29" s="5">
        <v>20</v>
      </c>
      <c r="I29" s="193" t="s">
        <v>68</v>
      </c>
      <c r="J29" s="192">
        <v>59846.006163999999</v>
      </c>
      <c r="K29" s="71" t="s">
        <v>256</v>
      </c>
      <c r="L29" s="71">
        <v>5</v>
      </c>
      <c r="M29" s="202">
        <v>53291</v>
      </c>
      <c r="N29" s="205">
        <v>500000</v>
      </c>
      <c r="O29" s="204">
        <v>1123004</v>
      </c>
      <c r="P29" s="24">
        <v>3.13</v>
      </c>
      <c r="Q29" s="24">
        <v>5.64</v>
      </c>
      <c r="R29" s="24">
        <v>0</v>
      </c>
      <c r="S29" s="24">
        <v>0</v>
      </c>
      <c r="T29" s="24">
        <v>9.5500000000000007</v>
      </c>
      <c r="U29" s="25">
        <v>321</v>
      </c>
      <c r="V29" s="26">
        <v>68</v>
      </c>
      <c r="W29" s="25">
        <v>3</v>
      </c>
      <c r="X29" s="26">
        <v>32</v>
      </c>
      <c r="Y29" s="25">
        <v>324</v>
      </c>
      <c r="Z29" s="50">
        <f t="shared" si="0"/>
        <v>2.2247850439381322E-3</v>
      </c>
      <c r="AA29" s="50">
        <f t="shared" si="1"/>
        <v>0.15128538298779298</v>
      </c>
      <c r="AB29" s="50">
        <f t="shared" si="2"/>
        <v>1.6909606396913082E-3</v>
      </c>
      <c r="AC29" s="50">
        <f t="shared" si="3"/>
        <v>0.11498532349900896</v>
      </c>
    </row>
    <row r="30" spans="2:107" s="59" customFormat="1" ht="47.25" customHeight="1" thickBot="1">
      <c r="B30" s="60"/>
      <c r="C30" s="46"/>
      <c r="D30" s="11">
        <v>27</v>
      </c>
      <c r="E30" s="266" t="s">
        <v>270</v>
      </c>
      <c r="F30" s="19" t="s">
        <v>271</v>
      </c>
      <c r="G30" s="15" t="s">
        <v>24</v>
      </c>
      <c r="H30" s="16">
        <v>20</v>
      </c>
      <c r="I30" s="194" t="s">
        <v>68</v>
      </c>
      <c r="J30" s="191">
        <v>221184.49531</v>
      </c>
      <c r="K30" s="72" t="s">
        <v>272</v>
      </c>
      <c r="L30" s="72">
        <v>3</v>
      </c>
      <c r="M30" s="199">
        <v>200593</v>
      </c>
      <c r="N30" s="206">
        <v>2000000</v>
      </c>
      <c r="O30" s="201">
        <v>1102653</v>
      </c>
      <c r="P30" s="21">
        <v>2.4300000000000002</v>
      </c>
      <c r="Q30" s="21">
        <v>0</v>
      </c>
      <c r="R30" s="21">
        <v>0</v>
      </c>
      <c r="S30" s="21">
        <v>0</v>
      </c>
      <c r="T30" s="21">
        <v>12.81</v>
      </c>
      <c r="U30" s="22">
        <v>87</v>
      </c>
      <c r="V30" s="23">
        <v>4</v>
      </c>
      <c r="W30" s="22">
        <v>4</v>
      </c>
      <c r="X30" s="23">
        <v>96</v>
      </c>
      <c r="Y30" s="22">
        <v>91</v>
      </c>
      <c r="Z30" s="50">
        <f t="shared" si="0"/>
        <v>8.2225697027833479E-3</v>
      </c>
      <c r="AA30" s="50">
        <f t="shared" si="1"/>
        <v>3.2890278811133392E-2</v>
      </c>
      <c r="AB30" s="50">
        <f t="shared" si="2"/>
        <v>6.2496112882497205E-3</v>
      </c>
      <c r="AC30" s="50">
        <f t="shared" si="3"/>
        <v>2.4998445152998882E-2</v>
      </c>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row>
    <row r="31" spans="2:107" s="61" customFormat="1" ht="65.25" customHeight="1" thickBot="1">
      <c r="B31" s="62"/>
      <c r="C31" s="63"/>
      <c r="D31" s="277" t="s">
        <v>67</v>
      </c>
      <c r="E31" s="278"/>
      <c r="F31" s="38" t="s">
        <v>68</v>
      </c>
      <c r="G31" s="39" t="s">
        <v>68</v>
      </c>
      <c r="H31" s="40"/>
      <c r="I31" s="195">
        <f>SUM(I4:I25)</f>
        <v>21120639.976425</v>
      </c>
      <c r="J31" s="195">
        <f>SUM(J4:J30)</f>
        <v>26899680.185761005</v>
      </c>
      <c r="K31" s="73" t="s">
        <v>68</v>
      </c>
      <c r="L31" s="73"/>
      <c r="M31" s="207">
        <f>SUM(M4:M30)</f>
        <v>25550493</v>
      </c>
      <c r="N31" s="207" t="s">
        <v>68</v>
      </c>
      <c r="O31" s="208" t="s">
        <v>68</v>
      </c>
      <c r="P31" s="79">
        <v>2.4700000000000002</v>
      </c>
      <c r="Q31" s="79">
        <v>6.32</v>
      </c>
      <c r="R31" s="79">
        <v>17.95</v>
      </c>
      <c r="S31" s="79">
        <v>24.38</v>
      </c>
      <c r="T31" s="79">
        <v>51.08</v>
      </c>
      <c r="U31" s="80">
        <f>SUM(U4:U30)</f>
        <v>71656</v>
      </c>
      <c r="V31" s="80">
        <v>70.710989980753268</v>
      </c>
      <c r="W31" s="80">
        <f>SUM(W4:W30)</f>
        <v>475</v>
      </c>
      <c r="X31" s="80">
        <f>100-V31</f>
        <v>29.289010019246732</v>
      </c>
      <c r="Y31" s="80">
        <f>SUM(Y4:Y30)</f>
        <v>72131</v>
      </c>
      <c r="Z31" s="64">
        <f>SUM(Z4:Z30)</f>
        <v>0.99999999999999967</v>
      </c>
      <c r="AA31" s="64">
        <f>SUM(AA4:AA30)</f>
        <v>70.710989980753268</v>
      </c>
      <c r="AB31" s="50"/>
      <c r="AC31" s="50">
        <f t="shared" si="3"/>
        <v>0</v>
      </c>
      <c r="AD31" s="65"/>
      <c r="AE31" s="65"/>
      <c r="AF31" s="65"/>
      <c r="AG31" s="65"/>
      <c r="AH31" s="65"/>
      <c r="AI31" s="65"/>
      <c r="AJ31" s="65"/>
      <c r="AK31" s="65"/>
      <c r="AL31" s="65"/>
      <c r="AM31" s="65"/>
      <c r="AN31" s="65"/>
      <c r="AO31" s="65"/>
      <c r="AP31" s="65"/>
      <c r="AQ31" s="65"/>
      <c r="AR31" s="65"/>
      <c r="AS31" s="65"/>
      <c r="AT31" s="65"/>
      <c r="AU31" s="65"/>
      <c r="AV31" s="65"/>
      <c r="AW31" s="65"/>
      <c r="AX31" s="65"/>
      <c r="AY31" s="65"/>
      <c r="AZ31" s="65"/>
      <c r="BA31" s="65"/>
      <c r="BB31" s="65"/>
      <c r="BC31" s="65"/>
      <c r="BD31" s="65"/>
      <c r="BE31" s="65"/>
      <c r="BF31" s="65"/>
      <c r="BG31" s="65"/>
      <c r="BH31" s="65"/>
      <c r="BI31" s="65"/>
      <c r="BJ31" s="65"/>
      <c r="BK31" s="65"/>
      <c r="BL31" s="65"/>
      <c r="BM31" s="65"/>
      <c r="BN31" s="65"/>
      <c r="BO31" s="65"/>
      <c r="BP31" s="65"/>
      <c r="BQ31" s="65"/>
      <c r="BR31" s="65"/>
      <c r="BS31" s="65"/>
      <c r="BT31" s="65"/>
      <c r="BU31" s="65"/>
      <c r="BV31" s="65"/>
      <c r="BW31" s="65"/>
      <c r="BX31" s="65"/>
      <c r="BY31" s="65"/>
      <c r="BZ31" s="65"/>
      <c r="CA31" s="65"/>
      <c r="CB31" s="65"/>
      <c r="CC31" s="65"/>
      <c r="CD31" s="65"/>
      <c r="CE31" s="65"/>
      <c r="CF31" s="65"/>
      <c r="CG31" s="65"/>
      <c r="CH31" s="65"/>
      <c r="CI31" s="65"/>
      <c r="CJ31" s="65"/>
      <c r="CK31" s="65"/>
      <c r="CL31" s="65"/>
      <c r="CM31" s="65"/>
      <c r="CN31" s="65"/>
      <c r="CO31" s="65"/>
      <c r="CP31" s="65"/>
      <c r="CQ31" s="65"/>
      <c r="CR31" s="65"/>
      <c r="CS31" s="65"/>
      <c r="CT31" s="65"/>
      <c r="CU31" s="65"/>
      <c r="CV31" s="65"/>
      <c r="CW31" s="65"/>
      <c r="CX31" s="65"/>
      <c r="CY31" s="65"/>
      <c r="CZ31" s="65"/>
      <c r="DA31" s="65"/>
      <c r="DB31" s="65"/>
      <c r="DC31" s="65"/>
    </row>
    <row r="32" spans="2:107" s="59" customFormat="1" ht="47.25" customHeight="1" thickBot="1">
      <c r="B32" s="60"/>
      <c r="C32" s="46"/>
      <c r="D32" s="11">
        <v>28</v>
      </c>
      <c r="E32" s="264" t="s">
        <v>22</v>
      </c>
      <c r="F32" s="18" t="s">
        <v>23</v>
      </c>
      <c r="G32" s="12" t="s">
        <v>70</v>
      </c>
      <c r="H32" s="13"/>
      <c r="I32" s="191">
        <v>188378.97900399999</v>
      </c>
      <c r="J32" s="191">
        <v>189255.627324</v>
      </c>
      <c r="K32" s="69" t="s">
        <v>25</v>
      </c>
      <c r="L32" s="69">
        <v>52</v>
      </c>
      <c r="M32" s="199">
        <v>172515</v>
      </c>
      <c r="N32" s="200">
        <v>500000</v>
      </c>
      <c r="O32" s="201">
        <v>1097039</v>
      </c>
      <c r="P32" s="21">
        <v>2.87</v>
      </c>
      <c r="Q32" s="21">
        <v>11.52</v>
      </c>
      <c r="R32" s="21">
        <v>21.02</v>
      </c>
      <c r="S32" s="21">
        <v>26.14</v>
      </c>
      <c r="T32" s="21">
        <v>115.74</v>
      </c>
      <c r="U32" s="22">
        <v>10</v>
      </c>
      <c r="V32" s="23">
        <v>0</v>
      </c>
      <c r="W32" s="22">
        <v>4</v>
      </c>
      <c r="X32" s="23">
        <v>100</v>
      </c>
      <c r="Y32" s="22">
        <v>14</v>
      </c>
      <c r="Z32" s="50">
        <f>J32/$J$43</f>
        <v>0.37665920090755622</v>
      </c>
      <c r="AA32" s="50">
        <f>Z32*V32</f>
        <v>0</v>
      </c>
      <c r="AB32" s="50">
        <f t="shared" si="2"/>
        <v>5.3474548622006336E-3</v>
      </c>
      <c r="AC32" s="50">
        <f t="shared" si="3"/>
        <v>0</v>
      </c>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c r="CZ32" s="51"/>
      <c r="DA32" s="51"/>
      <c r="DB32" s="51"/>
      <c r="DC32" s="51"/>
    </row>
    <row r="33" spans="2:171" s="51" customFormat="1" ht="47.25" customHeight="1" thickBot="1">
      <c r="B33" s="46"/>
      <c r="C33" s="46"/>
      <c r="D33" s="1">
        <v>29</v>
      </c>
      <c r="E33" s="265" t="s">
        <v>154</v>
      </c>
      <c r="F33" s="4" t="s">
        <v>155</v>
      </c>
      <c r="G33" s="1" t="s">
        <v>70</v>
      </c>
      <c r="H33" s="2"/>
      <c r="I33" s="192">
        <v>23005</v>
      </c>
      <c r="J33" s="192">
        <v>62956.890685999999</v>
      </c>
      <c r="K33" s="70" t="s">
        <v>156</v>
      </c>
      <c r="L33" s="70">
        <v>43</v>
      </c>
      <c r="M33" s="202">
        <v>12722</v>
      </c>
      <c r="N33" s="203">
        <v>50000</v>
      </c>
      <c r="O33" s="204">
        <v>4948663</v>
      </c>
      <c r="P33" s="24">
        <v>4.72</v>
      </c>
      <c r="Q33" s="24">
        <v>27.6</v>
      </c>
      <c r="R33" s="24">
        <v>73.959999999999994</v>
      </c>
      <c r="S33" s="24">
        <v>151</v>
      </c>
      <c r="T33" s="24">
        <v>394.87</v>
      </c>
      <c r="U33" s="25">
        <v>74</v>
      </c>
      <c r="V33" s="26">
        <v>92</v>
      </c>
      <c r="W33" s="25">
        <v>1</v>
      </c>
      <c r="X33" s="26">
        <v>8</v>
      </c>
      <c r="Y33" s="25">
        <v>75</v>
      </c>
      <c r="Z33" s="50">
        <f t="shared" ref="Z33:Z42" si="4">J33/$J$43</f>
        <v>0.12529768584802331</v>
      </c>
      <c r="AA33" s="50">
        <f t="shared" ref="AA33:AA42" si="5">Z33*V33</f>
        <v>11.527387098018144</v>
      </c>
      <c r="AB33" s="50">
        <f t="shared" si="2"/>
        <v>1.7788592918906133E-3</v>
      </c>
      <c r="AC33" s="50">
        <f t="shared" si="3"/>
        <v>0.16365505485393642</v>
      </c>
    </row>
    <row r="34" spans="2:171" s="59" customFormat="1" ht="47.25" customHeight="1" thickBot="1">
      <c r="B34" s="60"/>
      <c r="C34" s="46"/>
      <c r="D34" s="11">
        <v>30</v>
      </c>
      <c r="E34" s="264" t="s">
        <v>72</v>
      </c>
      <c r="F34" s="18" t="s">
        <v>27</v>
      </c>
      <c r="G34" s="12" t="s">
        <v>70</v>
      </c>
      <c r="H34" s="13"/>
      <c r="I34" s="191">
        <v>75355.310222999993</v>
      </c>
      <c r="J34" s="191">
        <v>105777.29222800001</v>
      </c>
      <c r="K34" s="69" t="s">
        <v>74</v>
      </c>
      <c r="L34" s="69">
        <v>27</v>
      </c>
      <c r="M34" s="199">
        <v>51612</v>
      </c>
      <c r="N34" s="200">
        <v>500000</v>
      </c>
      <c r="O34" s="201">
        <v>2049471</v>
      </c>
      <c r="P34" s="21">
        <v>2.3199999999999998</v>
      </c>
      <c r="Q34" s="21">
        <v>11.74</v>
      </c>
      <c r="R34" s="21">
        <v>41.4</v>
      </c>
      <c r="S34" s="21">
        <v>46.65</v>
      </c>
      <c r="T34" s="21">
        <v>97.63</v>
      </c>
      <c r="U34" s="22">
        <v>23</v>
      </c>
      <c r="V34" s="23">
        <v>2</v>
      </c>
      <c r="W34" s="22">
        <v>3</v>
      </c>
      <c r="X34" s="23">
        <v>98</v>
      </c>
      <c r="Y34" s="22">
        <v>26</v>
      </c>
      <c r="Z34" s="50">
        <f t="shared" si="4"/>
        <v>0.21051944889625521</v>
      </c>
      <c r="AA34" s="50">
        <f t="shared" si="5"/>
        <v>0.42103889779251041</v>
      </c>
      <c r="AB34" s="50">
        <f t="shared" si="2"/>
        <v>2.9887581343442868E-3</v>
      </c>
      <c r="AC34" s="50">
        <f t="shared" si="3"/>
        <v>5.9775162686885736E-3</v>
      </c>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row>
    <row r="35" spans="2:171" s="51" customFormat="1" ht="47.25" customHeight="1" thickBot="1">
      <c r="B35" s="46"/>
      <c r="C35" s="46"/>
      <c r="D35" s="1">
        <v>31</v>
      </c>
      <c r="E35" s="265" t="s">
        <v>75</v>
      </c>
      <c r="F35" s="4" t="s">
        <v>58</v>
      </c>
      <c r="G35" s="7" t="s">
        <v>70</v>
      </c>
      <c r="H35" s="2"/>
      <c r="I35" s="192">
        <v>14954.952194</v>
      </c>
      <c r="J35" s="192">
        <f>(M35*O35)/1000000</f>
        <v>21872.000705999999</v>
      </c>
      <c r="K35" s="70" t="s">
        <v>76</v>
      </c>
      <c r="L35" s="70">
        <v>23</v>
      </c>
      <c r="M35" s="202">
        <v>10749</v>
      </c>
      <c r="N35" s="203">
        <v>500000</v>
      </c>
      <c r="O35" s="204">
        <v>2034794</v>
      </c>
      <c r="P35" s="24">
        <v>5.07</v>
      </c>
      <c r="Q35" s="24">
        <v>23.18</v>
      </c>
      <c r="R35" s="24">
        <v>72.7</v>
      </c>
      <c r="S35" s="24">
        <v>100.42</v>
      </c>
      <c r="T35" s="24">
        <v>140.34</v>
      </c>
      <c r="U35" s="25">
        <v>664</v>
      </c>
      <c r="V35" s="26">
        <v>29</v>
      </c>
      <c r="W35" s="25">
        <v>48</v>
      </c>
      <c r="X35" s="26">
        <v>71</v>
      </c>
      <c r="Y35" s="25">
        <v>712</v>
      </c>
      <c r="Z35" s="50">
        <f t="shared" si="4"/>
        <v>4.3529962224413847E-2</v>
      </c>
      <c r="AA35" s="50">
        <f t="shared" si="5"/>
        <v>1.2623689045080015</v>
      </c>
      <c r="AB35" s="50">
        <f t="shared" si="2"/>
        <v>6.1799766894711213E-4</v>
      </c>
      <c r="AC35" s="50">
        <f t="shared" si="3"/>
        <v>1.7921932399466253E-2</v>
      </c>
    </row>
    <row r="36" spans="2:171" s="59" customFormat="1" ht="47.25" customHeight="1" thickBot="1">
      <c r="B36" s="60"/>
      <c r="C36" s="46"/>
      <c r="D36" s="11">
        <v>32</v>
      </c>
      <c r="E36" s="264" t="s">
        <v>77</v>
      </c>
      <c r="F36" s="18" t="s">
        <v>58</v>
      </c>
      <c r="G36" s="12" t="s">
        <v>70</v>
      </c>
      <c r="H36" s="13"/>
      <c r="I36" s="191">
        <v>8891.7594489999992</v>
      </c>
      <c r="J36" s="191">
        <v>11099.507337999999</v>
      </c>
      <c r="K36" s="69" t="s">
        <v>78</v>
      </c>
      <c r="L36" s="69">
        <v>21</v>
      </c>
      <c r="M36" s="199">
        <v>5598</v>
      </c>
      <c r="N36" s="200">
        <v>200000</v>
      </c>
      <c r="O36" s="201">
        <v>1982763</v>
      </c>
      <c r="P36" s="21">
        <v>5.38</v>
      </c>
      <c r="Q36" s="21">
        <v>21.89</v>
      </c>
      <c r="R36" s="21">
        <v>65.53</v>
      </c>
      <c r="S36" s="21">
        <v>93.24</v>
      </c>
      <c r="T36" s="21">
        <v>128.86000000000001</v>
      </c>
      <c r="U36" s="22">
        <v>127</v>
      </c>
      <c r="V36" s="23">
        <v>11</v>
      </c>
      <c r="W36" s="22">
        <v>23</v>
      </c>
      <c r="X36" s="23">
        <v>89</v>
      </c>
      <c r="Y36" s="22">
        <v>150</v>
      </c>
      <c r="Z36" s="50">
        <f t="shared" si="4"/>
        <v>2.2090395004431482E-2</v>
      </c>
      <c r="AA36" s="50">
        <f t="shared" si="5"/>
        <v>0.24299434504874629</v>
      </c>
      <c r="AB36" s="50">
        <f t="shared" si="2"/>
        <v>3.136187563977013E-4</v>
      </c>
      <c r="AC36" s="50">
        <f t="shared" si="3"/>
        <v>3.4498063203747143E-3</v>
      </c>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c r="DC36" s="51"/>
    </row>
    <row r="37" spans="2:171" s="1" customFormat="1" ht="47.25" customHeight="1" thickBot="1">
      <c r="C37" s="46"/>
      <c r="D37" s="1">
        <v>33</v>
      </c>
      <c r="E37" s="268" t="s">
        <v>224</v>
      </c>
      <c r="F37" s="1" t="s">
        <v>225</v>
      </c>
      <c r="G37" s="1" t="s">
        <v>70</v>
      </c>
      <c r="H37" s="74"/>
      <c r="I37" s="196">
        <v>9073</v>
      </c>
      <c r="J37" s="192">
        <v>11833.95276</v>
      </c>
      <c r="K37" s="74" t="s">
        <v>226</v>
      </c>
      <c r="L37" s="70">
        <v>13</v>
      </c>
      <c r="M37" s="202">
        <v>6174</v>
      </c>
      <c r="N37" s="209">
        <v>50000</v>
      </c>
      <c r="O37" s="204">
        <v>1916740</v>
      </c>
      <c r="P37" s="27">
        <v>4.37</v>
      </c>
      <c r="Q37" s="27">
        <v>28.9</v>
      </c>
      <c r="R37" s="27">
        <v>66.510000000000005</v>
      </c>
      <c r="S37" s="27">
        <v>82.38</v>
      </c>
      <c r="T37" s="27">
        <v>91.67</v>
      </c>
      <c r="U37" s="25">
        <v>10</v>
      </c>
      <c r="V37" s="27">
        <v>41</v>
      </c>
      <c r="W37" s="25">
        <v>5</v>
      </c>
      <c r="X37" s="27">
        <v>59</v>
      </c>
      <c r="Y37" s="27">
        <v>15</v>
      </c>
      <c r="Z37" s="50">
        <f t="shared" si="4"/>
        <v>2.3552098572627852E-2</v>
      </c>
      <c r="AA37" s="50">
        <f t="shared" si="5"/>
        <v>0.96563604147774196</v>
      </c>
      <c r="AB37" s="50">
        <f t="shared" si="2"/>
        <v>3.3437065581769205E-4</v>
      </c>
      <c r="AC37" s="50">
        <f t="shared" si="3"/>
        <v>1.3709196888525375E-2</v>
      </c>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c r="CP37" s="51"/>
      <c r="CQ37" s="51"/>
      <c r="CR37" s="51"/>
      <c r="CS37" s="51"/>
      <c r="CT37" s="51"/>
      <c r="CU37" s="51"/>
      <c r="CV37" s="51"/>
      <c r="CW37" s="51"/>
      <c r="CX37" s="51"/>
      <c r="CY37" s="51"/>
      <c r="CZ37" s="51"/>
      <c r="DA37" s="51"/>
      <c r="DB37" s="51"/>
      <c r="DC37" s="51"/>
      <c r="DD37" s="51"/>
      <c r="DE37" s="51"/>
      <c r="DF37" s="51"/>
      <c r="DG37" s="51"/>
      <c r="DH37" s="51"/>
      <c r="DI37" s="51"/>
      <c r="DJ37" s="51"/>
      <c r="DK37" s="51"/>
      <c r="DL37" s="51"/>
      <c r="DM37" s="51"/>
      <c r="DN37" s="51"/>
      <c r="DO37" s="51"/>
      <c r="DP37" s="51"/>
      <c r="DQ37" s="51"/>
      <c r="DR37" s="51"/>
      <c r="DS37" s="51"/>
      <c r="DT37" s="51"/>
      <c r="DU37" s="51"/>
      <c r="DV37" s="51"/>
      <c r="DW37" s="51"/>
      <c r="DX37" s="51"/>
      <c r="DY37" s="51"/>
      <c r="DZ37" s="51"/>
      <c r="EA37" s="51"/>
      <c r="EB37" s="51"/>
      <c r="EC37" s="51"/>
      <c r="ED37" s="51"/>
      <c r="EE37" s="51"/>
      <c r="EF37" s="51"/>
      <c r="EG37" s="51"/>
      <c r="EH37" s="51"/>
      <c r="EI37" s="51"/>
      <c r="EJ37" s="51"/>
      <c r="EK37" s="51"/>
      <c r="EL37" s="51"/>
      <c r="EM37" s="51"/>
      <c r="EN37" s="51"/>
      <c r="EO37" s="51"/>
      <c r="EP37" s="51"/>
      <c r="EQ37" s="51"/>
      <c r="ER37" s="51"/>
      <c r="ES37" s="51"/>
      <c r="ET37" s="51"/>
      <c r="EU37" s="51"/>
      <c r="EV37" s="51"/>
      <c r="EW37" s="51"/>
      <c r="EX37" s="51"/>
      <c r="EY37" s="51"/>
      <c r="EZ37" s="51"/>
      <c r="FA37" s="51"/>
      <c r="FB37" s="51"/>
      <c r="FC37" s="51"/>
      <c r="FD37" s="51"/>
      <c r="FE37" s="51"/>
      <c r="FF37" s="51"/>
      <c r="FG37" s="51"/>
      <c r="FH37" s="51"/>
      <c r="FI37" s="51"/>
      <c r="FJ37" s="51"/>
      <c r="FK37" s="51"/>
      <c r="FL37" s="51"/>
      <c r="FM37" s="51"/>
      <c r="FN37" s="51"/>
      <c r="FO37" s="51"/>
    </row>
    <row r="38" spans="2:171" s="17" customFormat="1" ht="47.25" customHeight="1" thickBot="1">
      <c r="C38" s="46"/>
      <c r="D38" s="11">
        <v>34</v>
      </c>
      <c r="E38" s="269" t="s">
        <v>234</v>
      </c>
      <c r="F38" s="11" t="s">
        <v>293</v>
      </c>
      <c r="G38" s="11" t="s">
        <v>70</v>
      </c>
      <c r="H38" s="75"/>
      <c r="I38" s="197">
        <v>9552</v>
      </c>
      <c r="J38" s="191">
        <v>21871.951455999999</v>
      </c>
      <c r="K38" s="75" t="s">
        <v>235</v>
      </c>
      <c r="L38" s="69">
        <v>9</v>
      </c>
      <c r="M38" s="199">
        <v>14771</v>
      </c>
      <c r="N38" s="210">
        <v>50000</v>
      </c>
      <c r="O38" s="201">
        <v>1480736</v>
      </c>
      <c r="P38" s="28">
        <v>4.01</v>
      </c>
      <c r="Q38" s="28">
        <v>19.61</v>
      </c>
      <c r="R38" s="28">
        <v>53.58</v>
      </c>
      <c r="S38" s="86">
        <v>0</v>
      </c>
      <c r="T38" s="28">
        <v>55.7</v>
      </c>
      <c r="U38" s="22">
        <v>44</v>
      </c>
      <c r="V38" s="28">
        <v>13</v>
      </c>
      <c r="W38" s="22">
        <v>3</v>
      </c>
      <c r="X38" s="28">
        <v>87</v>
      </c>
      <c r="Y38" s="28">
        <v>47</v>
      </c>
      <c r="Z38" s="50">
        <f t="shared" si="4"/>
        <v>4.3529864206373871E-2</v>
      </c>
      <c r="AA38" s="50">
        <f t="shared" si="5"/>
        <v>0.56588823468286031</v>
      </c>
      <c r="AB38" s="50">
        <f t="shared" si="2"/>
        <v>6.1799627737870442E-4</v>
      </c>
      <c r="AC38" s="50">
        <f t="shared" si="3"/>
        <v>8.0339516059231581E-3</v>
      </c>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c r="CX38" s="51"/>
      <c r="CY38" s="51"/>
      <c r="CZ38" s="51"/>
      <c r="DA38" s="51"/>
      <c r="DB38" s="51"/>
      <c r="DC38" s="51"/>
      <c r="DD38" s="59"/>
      <c r="DE38" s="59"/>
      <c r="DF38" s="59"/>
      <c r="DG38" s="59"/>
      <c r="DH38" s="59"/>
      <c r="DI38" s="59"/>
      <c r="DJ38" s="59"/>
      <c r="DK38" s="59"/>
      <c r="DL38" s="59"/>
      <c r="DM38" s="59"/>
      <c r="DN38" s="59"/>
      <c r="DO38" s="59"/>
      <c r="DP38" s="59"/>
      <c r="DQ38" s="59"/>
      <c r="DR38" s="59"/>
      <c r="DS38" s="59"/>
      <c r="DT38" s="59"/>
      <c r="DU38" s="59"/>
      <c r="DV38" s="59"/>
      <c r="DW38" s="59"/>
      <c r="DX38" s="59"/>
      <c r="DY38" s="59"/>
      <c r="DZ38" s="59"/>
      <c r="EA38" s="59"/>
      <c r="EB38" s="59"/>
      <c r="EC38" s="59"/>
      <c r="ED38" s="59"/>
      <c r="EE38" s="59"/>
      <c r="EF38" s="59"/>
      <c r="EG38" s="59"/>
      <c r="EH38" s="59"/>
      <c r="EI38" s="59"/>
      <c r="EJ38" s="59"/>
      <c r="EK38" s="59"/>
      <c r="EL38" s="59"/>
      <c r="EM38" s="59"/>
      <c r="EN38" s="59"/>
      <c r="EO38" s="59"/>
      <c r="EP38" s="59"/>
      <c r="EQ38" s="59"/>
      <c r="ER38" s="59"/>
      <c r="ES38" s="59"/>
      <c r="ET38" s="59"/>
      <c r="EU38" s="59"/>
      <c r="EV38" s="59"/>
      <c r="EW38" s="59"/>
      <c r="EX38" s="59"/>
      <c r="EY38" s="59"/>
      <c r="EZ38" s="59"/>
      <c r="FA38" s="59"/>
      <c r="FB38" s="59"/>
      <c r="FC38" s="59"/>
      <c r="FD38" s="59"/>
      <c r="FE38" s="59"/>
      <c r="FF38" s="59"/>
      <c r="FG38" s="59"/>
      <c r="FH38" s="59"/>
      <c r="FI38" s="59"/>
      <c r="FJ38" s="59"/>
      <c r="FK38" s="59"/>
      <c r="FL38" s="59"/>
      <c r="FM38" s="59"/>
      <c r="FN38" s="59"/>
      <c r="FO38" s="59"/>
    </row>
    <row r="39" spans="2:171" s="51" customFormat="1" ht="47.25" customHeight="1" thickBot="1">
      <c r="D39" s="1">
        <v>35</v>
      </c>
      <c r="E39" s="270" t="s">
        <v>239</v>
      </c>
      <c r="F39" s="4" t="s">
        <v>305</v>
      </c>
      <c r="G39" s="1" t="s">
        <v>70</v>
      </c>
      <c r="H39" s="2"/>
      <c r="I39" s="192">
        <v>5039</v>
      </c>
      <c r="J39" s="192">
        <v>7643.7646080000004</v>
      </c>
      <c r="K39" s="70" t="s">
        <v>240</v>
      </c>
      <c r="L39" s="70">
        <v>9</v>
      </c>
      <c r="M39" s="202">
        <v>5528</v>
      </c>
      <c r="N39" s="203">
        <v>50000</v>
      </c>
      <c r="O39" s="204">
        <v>1382736</v>
      </c>
      <c r="P39" s="24">
        <v>6.33</v>
      </c>
      <c r="Q39" s="24">
        <v>16.02</v>
      </c>
      <c r="R39" s="24">
        <v>47.94</v>
      </c>
      <c r="S39" s="24">
        <v>0</v>
      </c>
      <c r="T39" s="24">
        <v>48.03</v>
      </c>
      <c r="U39" s="25">
        <v>27</v>
      </c>
      <c r="V39" s="26">
        <v>4</v>
      </c>
      <c r="W39" s="25">
        <v>3</v>
      </c>
      <c r="X39" s="26">
        <v>96</v>
      </c>
      <c r="Y39" s="25">
        <v>30</v>
      </c>
      <c r="Z39" s="50">
        <f t="shared" si="4"/>
        <v>1.5212727409398592E-2</v>
      </c>
      <c r="AA39" s="50">
        <f t="shared" si="5"/>
        <v>6.0850909637594368E-2</v>
      </c>
      <c r="AB39" s="50">
        <f t="shared" si="2"/>
        <v>2.1597606790624234E-4</v>
      </c>
      <c r="AC39" s="50">
        <f t="shared" si="3"/>
        <v>8.6390427162496934E-4</v>
      </c>
    </row>
    <row r="40" spans="2:171" s="59" customFormat="1" ht="47.25" customHeight="1" thickBot="1">
      <c r="B40" s="60"/>
      <c r="C40" s="46"/>
      <c r="D40" s="11">
        <v>36</v>
      </c>
      <c r="E40" s="271" t="s">
        <v>257</v>
      </c>
      <c r="F40" s="18" t="s">
        <v>266</v>
      </c>
      <c r="G40" s="11" t="s">
        <v>70</v>
      </c>
      <c r="H40" s="13"/>
      <c r="I40" s="194" t="s">
        <v>68</v>
      </c>
      <c r="J40" s="191">
        <v>6183.58061</v>
      </c>
      <c r="K40" s="69" t="s">
        <v>258</v>
      </c>
      <c r="L40" s="69">
        <v>5</v>
      </c>
      <c r="M40" s="199">
        <v>5159</v>
      </c>
      <c r="N40" s="200">
        <v>50000</v>
      </c>
      <c r="O40" s="201">
        <v>1198600</v>
      </c>
      <c r="P40" s="21">
        <v>7.34</v>
      </c>
      <c r="Q40" s="21">
        <v>15.15</v>
      </c>
      <c r="R40" s="21">
        <v>0</v>
      </c>
      <c r="S40" s="21">
        <v>0</v>
      </c>
      <c r="T40" s="21">
        <v>18.829999999999998</v>
      </c>
      <c r="U40" s="22">
        <v>7</v>
      </c>
      <c r="V40" s="23">
        <v>5</v>
      </c>
      <c r="W40" s="22">
        <v>3</v>
      </c>
      <c r="X40" s="23">
        <v>95</v>
      </c>
      <c r="Y40" s="22">
        <v>10</v>
      </c>
      <c r="Z40" s="50">
        <f t="shared" si="4"/>
        <v>1.2306648759895022E-2</v>
      </c>
      <c r="AA40" s="50">
        <f t="shared" si="5"/>
        <v>6.1533243799475112E-2</v>
      </c>
      <c r="AB40" s="50">
        <f t="shared" si="2"/>
        <v>1.7471828270736349E-4</v>
      </c>
      <c r="AC40" s="50">
        <f t="shared" si="3"/>
        <v>8.7359141353681748E-4</v>
      </c>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c r="CS40" s="51"/>
      <c r="CT40" s="51"/>
      <c r="CU40" s="51"/>
      <c r="CV40" s="51"/>
      <c r="CW40" s="51"/>
      <c r="CX40" s="51"/>
      <c r="CY40" s="51"/>
      <c r="CZ40" s="51"/>
      <c r="DA40" s="51"/>
      <c r="DB40" s="51"/>
      <c r="DC40" s="51"/>
    </row>
    <row r="41" spans="2:171" s="51" customFormat="1" ht="47.25" customHeight="1" thickBot="1">
      <c r="D41" s="1">
        <v>37</v>
      </c>
      <c r="E41" s="270" t="s">
        <v>259</v>
      </c>
      <c r="F41" s="4" t="s">
        <v>292</v>
      </c>
      <c r="G41" s="1" t="s">
        <v>70</v>
      </c>
      <c r="H41" s="2"/>
      <c r="I41" s="192" t="s">
        <v>68</v>
      </c>
      <c r="J41" s="192">
        <v>6936.0727800000004</v>
      </c>
      <c r="K41" s="70" t="s">
        <v>260</v>
      </c>
      <c r="L41" s="70">
        <v>5</v>
      </c>
      <c r="M41" s="202">
        <v>5460</v>
      </c>
      <c r="N41" s="203">
        <v>50000</v>
      </c>
      <c r="O41" s="204">
        <v>1270343</v>
      </c>
      <c r="P41" s="24">
        <v>8.6</v>
      </c>
      <c r="Q41" s="24">
        <v>22.83</v>
      </c>
      <c r="R41" s="24">
        <v>0</v>
      </c>
      <c r="S41" s="24">
        <v>0</v>
      </c>
      <c r="T41" s="24">
        <v>27.05</v>
      </c>
      <c r="U41" s="25">
        <v>78</v>
      </c>
      <c r="V41" s="26">
        <v>73</v>
      </c>
      <c r="W41" s="25">
        <v>2</v>
      </c>
      <c r="X41" s="26">
        <v>27</v>
      </c>
      <c r="Y41" s="25">
        <v>80</v>
      </c>
      <c r="Z41" s="50">
        <f t="shared" si="4"/>
        <v>1.3804269218789827E-2</v>
      </c>
      <c r="AA41" s="50">
        <f t="shared" si="5"/>
        <v>1.0077116529716574</v>
      </c>
      <c r="AB41" s="50">
        <f t="shared" si="2"/>
        <v>1.9598009653097877E-4</v>
      </c>
      <c r="AC41" s="50">
        <f t="shared" si="3"/>
        <v>1.430654704676145E-2</v>
      </c>
    </row>
    <row r="42" spans="2:171" s="59" customFormat="1" ht="47.25" customHeight="1" thickBot="1">
      <c r="C42" s="51"/>
      <c r="D42" s="11">
        <v>38</v>
      </c>
      <c r="E42" s="271" t="s">
        <v>297</v>
      </c>
      <c r="F42" s="18" t="s">
        <v>298</v>
      </c>
      <c r="G42" s="11" t="s">
        <v>70</v>
      </c>
      <c r="H42" s="13"/>
      <c r="I42" s="194" t="s">
        <v>68</v>
      </c>
      <c r="J42" s="191">
        <v>57027.88665</v>
      </c>
      <c r="K42" s="69" t="s">
        <v>299</v>
      </c>
      <c r="L42" s="69">
        <v>1</v>
      </c>
      <c r="M42" s="199">
        <v>51330</v>
      </c>
      <c r="N42" s="200">
        <v>500000</v>
      </c>
      <c r="O42" s="201">
        <v>1111005</v>
      </c>
      <c r="P42" s="21">
        <v>2.2200000000000002</v>
      </c>
      <c r="Q42" s="21">
        <v>0</v>
      </c>
      <c r="R42" s="21">
        <v>0</v>
      </c>
      <c r="S42" s="21">
        <v>0</v>
      </c>
      <c r="T42" s="21">
        <v>2.2200000000000002</v>
      </c>
      <c r="U42" s="22">
        <v>25</v>
      </c>
      <c r="V42" s="23">
        <v>3</v>
      </c>
      <c r="W42" s="22">
        <v>3</v>
      </c>
      <c r="X42" s="23">
        <v>97</v>
      </c>
      <c r="Y42" s="22">
        <v>28</v>
      </c>
      <c r="Z42" s="50">
        <f t="shared" si="4"/>
        <v>0.11349769895223479</v>
      </c>
      <c r="AA42" s="50">
        <f t="shared" si="5"/>
        <v>0.34049309685670437</v>
      </c>
      <c r="AB42" s="50">
        <f t="shared" si="2"/>
        <v>1.6113341202029191E-3</v>
      </c>
      <c r="AC42" s="50">
        <f t="shared" si="3"/>
        <v>4.8340023606087568E-3</v>
      </c>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row>
    <row r="43" spans="2:171" s="61" customFormat="1" ht="47.25" customHeight="1" thickBot="1">
      <c r="B43" s="62"/>
      <c r="C43" s="63"/>
      <c r="D43" s="282" t="s">
        <v>79</v>
      </c>
      <c r="E43" s="283"/>
      <c r="F43" s="41" t="s">
        <v>65</v>
      </c>
      <c r="G43" s="42" t="s">
        <v>65</v>
      </c>
      <c r="H43" s="43" t="s">
        <v>65</v>
      </c>
      <c r="I43" s="195">
        <f>SUM(I32:I39)</f>
        <v>334250.00086999999</v>
      </c>
      <c r="J43" s="198">
        <f>SUM(J32:J42)</f>
        <v>502458.52714600001</v>
      </c>
      <c r="K43" s="43" t="s">
        <v>65</v>
      </c>
      <c r="L43" s="43"/>
      <c r="M43" s="211">
        <f>SUM(M32:M42)</f>
        <v>341618</v>
      </c>
      <c r="N43" s="211" t="s">
        <v>65</v>
      </c>
      <c r="O43" s="212" t="s">
        <v>68</v>
      </c>
      <c r="P43" s="81">
        <v>4.84</v>
      </c>
      <c r="Q43" s="81">
        <v>19.84</v>
      </c>
      <c r="R43" s="81">
        <v>55.33</v>
      </c>
      <c r="S43" s="81">
        <v>83.31</v>
      </c>
      <c r="T43" s="81">
        <v>101.9</v>
      </c>
      <c r="U43" s="82">
        <f>SUM(U32:U42)</f>
        <v>1089</v>
      </c>
      <c r="V43" s="83">
        <v>16.455902424793436</v>
      </c>
      <c r="W43" s="82">
        <f>SUM(W32:W42)</f>
        <v>98</v>
      </c>
      <c r="X43" s="83">
        <f>100-V43</f>
        <v>83.544097575206564</v>
      </c>
      <c r="Y43" s="83">
        <f>SUM(Y32:Y42)</f>
        <v>1187</v>
      </c>
      <c r="Z43" s="64">
        <f>SUM(Z32:Z42)</f>
        <v>1</v>
      </c>
      <c r="AA43" s="64">
        <f>SUM(AA32:AA42)</f>
        <v>16.455902424793436</v>
      </c>
      <c r="AB43" s="50"/>
      <c r="AC43" s="50">
        <f t="shared" si="3"/>
        <v>0</v>
      </c>
      <c r="AD43" s="65"/>
      <c r="AE43" s="65"/>
      <c r="AF43" s="65"/>
      <c r="AG43" s="65"/>
      <c r="AH43" s="65"/>
      <c r="AI43" s="65"/>
      <c r="AJ43" s="65"/>
      <c r="AK43" s="65"/>
      <c r="AL43" s="65"/>
      <c r="AM43" s="65"/>
      <c r="AN43" s="65"/>
      <c r="AO43" s="65"/>
      <c r="AP43" s="65"/>
      <c r="AQ43" s="65"/>
      <c r="AR43" s="65"/>
      <c r="AS43" s="65"/>
      <c r="AT43" s="65"/>
      <c r="AU43" s="65"/>
      <c r="AV43" s="65"/>
      <c r="AW43" s="65"/>
      <c r="AX43" s="65"/>
      <c r="AY43" s="65"/>
      <c r="AZ43" s="65"/>
      <c r="BA43" s="65"/>
      <c r="BB43" s="65"/>
      <c r="BC43" s="65"/>
      <c r="BD43" s="65"/>
      <c r="BE43" s="65"/>
      <c r="BF43" s="65"/>
      <c r="BG43" s="65"/>
      <c r="BH43" s="65"/>
      <c r="BI43" s="65"/>
      <c r="BJ43" s="65"/>
      <c r="BK43" s="65"/>
      <c r="BL43" s="65"/>
      <c r="BM43" s="65"/>
      <c r="BN43" s="65"/>
      <c r="BO43" s="65"/>
      <c r="BP43" s="65"/>
      <c r="BQ43" s="65"/>
      <c r="BR43" s="65"/>
      <c r="BS43" s="65"/>
      <c r="BT43" s="65"/>
      <c r="BU43" s="65"/>
      <c r="BV43" s="65"/>
      <c r="BW43" s="65"/>
      <c r="BX43" s="65"/>
      <c r="BY43" s="65"/>
      <c r="BZ43" s="65"/>
      <c r="CA43" s="65"/>
      <c r="CB43" s="65"/>
      <c r="CC43" s="65"/>
      <c r="CD43" s="65"/>
      <c r="CE43" s="65"/>
      <c r="CF43" s="65"/>
      <c r="CG43" s="65"/>
      <c r="CH43" s="65"/>
      <c r="CI43" s="65"/>
      <c r="CJ43" s="65"/>
      <c r="CK43" s="65"/>
      <c r="CL43" s="65"/>
      <c r="CM43" s="65"/>
      <c r="CN43" s="65"/>
      <c r="CO43" s="65"/>
      <c r="CP43" s="65"/>
      <c r="CQ43" s="65"/>
      <c r="CR43" s="65"/>
      <c r="CS43" s="65"/>
      <c r="CT43" s="65"/>
      <c r="CU43" s="65"/>
      <c r="CV43" s="65"/>
      <c r="CW43" s="65"/>
      <c r="CX43" s="65"/>
      <c r="CY43" s="65"/>
      <c r="CZ43" s="65"/>
      <c r="DA43" s="65"/>
      <c r="DB43" s="65"/>
      <c r="DC43" s="65"/>
    </row>
    <row r="44" spans="2:171" s="59" customFormat="1" ht="47.25" customHeight="1" thickBot="1">
      <c r="B44" s="60"/>
      <c r="C44" s="46"/>
      <c r="D44" s="11">
        <v>39</v>
      </c>
      <c r="E44" s="264" t="s">
        <v>400</v>
      </c>
      <c r="F44" s="18" t="s">
        <v>80</v>
      </c>
      <c r="G44" s="12" t="s">
        <v>73</v>
      </c>
      <c r="H44" s="13" t="s">
        <v>65</v>
      </c>
      <c r="I44" s="191">
        <v>169028</v>
      </c>
      <c r="J44" s="191">
        <v>276735.47983199998</v>
      </c>
      <c r="K44" s="69" t="s">
        <v>81</v>
      </c>
      <c r="L44" s="69">
        <v>44</v>
      </c>
      <c r="M44" s="199">
        <v>50652</v>
      </c>
      <c r="N44" s="200">
        <v>500000</v>
      </c>
      <c r="O44" s="201">
        <v>5463466</v>
      </c>
      <c r="P44" s="21">
        <v>9.6199999999999992</v>
      </c>
      <c r="Q44" s="21">
        <v>24.7</v>
      </c>
      <c r="R44" s="21">
        <v>71.56</v>
      </c>
      <c r="S44" s="21">
        <v>102.17</v>
      </c>
      <c r="T44" s="21">
        <v>445.43</v>
      </c>
      <c r="U44" s="22">
        <v>462</v>
      </c>
      <c r="V44" s="23">
        <v>51</v>
      </c>
      <c r="W44" s="22">
        <v>6</v>
      </c>
      <c r="X44" s="23">
        <v>49</v>
      </c>
      <c r="Y44" s="22">
        <v>468</v>
      </c>
      <c r="Z44" s="50">
        <f>J44/$J$51</f>
        <v>0.16792029714212026</v>
      </c>
      <c r="AA44" s="50">
        <f>Z44*V44</f>
        <v>8.5639351542481332</v>
      </c>
      <c r="AB44" s="50">
        <f t="shared" si="2"/>
        <v>7.8192152492122611E-3</v>
      </c>
      <c r="AC44" s="50">
        <f t="shared" si="3"/>
        <v>0.39877997770982532</v>
      </c>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51"/>
      <c r="CS44" s="51"/>
      <c r="CT44" s="51"/>
      <c r="CU44" s="51"/>
      <c r="CV44" s="51"/>
      <c r="CW44" s="51"/>
      <c r="CX44" s="51"/>
      <c r="CY44" s="51"/>
      <c r="CZ44" s="51"/>
      <c r="DA44" s="51"/>
      <c r="DB44" s="51"/>
      <c r="DC44" s="51"/>
    </row>
    <row r="45" spans="2:171" s="51" customFormat="1" ht="47.25" customHeight="1" thickBot="1">
      <c r="B45" s="46"/>
      <c r="C45" s="46"/>
      <c r="D45" s="1">
        <v>40</v>
      </c>
      <c r="E45" s="265" t="s">
        <v>82</v>
      </c>
      <c r="F45" s="4" t="s">
        <v>83</v>
      </c>
      <c r="G45" s="7" t="s">
        <v>73</v>
      </c>
      <c r="H45" s="2" t="s">
        <v>65</v>
      </c>
      <c r="I45" s="192">
        <v>483009.909331</v>
      </c>
      <c r="J45" s="192">
        <v>296728.87887700001</v>
      </c>
      <c r="K45" s="70" t="s">
        <v>84</v>
      </c>
      <c r="L45" s="70">
        <v>30</v>
      </c>
      <c r="M45" s="202">
        <v>143178</v>
      </c>
      <c r="N45" s="203">
        <v>1500000</v>
      </c>
      <c r="O45" s="204">
        <v>2072447</v>
      </c>
      <c r="P45" s="24">
        <v>8.83</v>
      </c>
      <c r="Q45" s="24">
        <v>17.059999999999999</v>
      </c>
      <c r="R45" s="24">
        <v>49.97</v>
      </c>
      <c r="S45" s="24">
        <v>62.48</v>
      </c>
      <c r="T45" s="24">
        <v>107.27</v>
      </c>
      <c r="U45" s="25">
        <v>1639</v>
      </c>
      <c r="V45" s="26">
        <v>26</v>
      </c>
      <c r="W45" s="25">
        <v>5</v>
      </c>
      <c r="X45" s="26">
        <v>74</v>
      </c>
      <c r="Y45" s="25">
        <v>1644</v>
      </c>
      <c r="Z45" s="50">
        <f t="shared" ref="Z45:Z50" si="6">J45/$J$51</f>
        <v>0.18005208996664543</v>
      </c>
      <c r="AA45" s="50">
        <f t="shared" ref="AA45:AA50" si="7">Z45*V45</f>
        <v>4.6813543391327812</v>
      </c>
      <c r="AB45" s="50">
        <f t="shared" si="2"/>
        <v>8.3841326598426448E-3</v>
      </c>
      <c r="AC45" s="50">
        <f t="shared" si="3"/>
        <v>0.21798744915590876</v>
      </c>
    </row>
    <row r="46" spans="2:171" s="59" customFormat="1" ht="47.25" customHeight="1" thickBot="1">
      <c r="B46" s="60"/>
      <c r="C46" s="46"/>
      <c r="D46" s="11">
        <v>41</v>
      </c>
      <c r="E46" s="264" t="s">
        <v>85</v>
      </c>
      <c r="F46" s="18" t="s">
        <v>86</v>
      </c>
      <c r="G46" s="12" t="s">
        <v>73</v>
      </c>
      <c r="H46" s="13" t="s">
        <v>65</v>
      </c>
      <c r="I46" s="191">
        <v>143972</v>
      </c>
      <c r="J46" s="191">
        <v>219840.30946399999</v>
      </c>
      <c r="K46" s="69" t="s">
        <v>87</v>
      </c>
      <c r="L46" s="69">
        <v>28</v>
      </c>
      <c r="M46" s="199">
        <v>77492</v>
      </c>
      <c r="N46" s="200">
        <v>500000</v>
      </c>
      <c r="O46" s="201">
        <v>2836942</v>
      </c>
      <c r="P46" s="21">
        <v>9.61</v>
      </c>
      <c r="Q46" s="21">
        <v>25.02</v>
      </c>
      <c r="R46" s="21">
        <v>73.239999999999995</v>
      </c>
      <c r="S46" s="21">
        <v>105.69</v>
      </c>
      <c r="T46" s="21">
        <v>183.41</v>
      </c>
      <c r="U46" s="22">
        <v>1018</v>
      </c>
      <c r="V46" s="23">
        <v>83</v>
      </c>
      <c r="W46" s="22">
        <v>7</v>
      </c>
      <c r="X46" s="23">
        <v>17</v>
      </c>
      <c r="Y46" s="22">
        <v>1025</v>
      </c>
      <c r="Z46" s="50">
        <f t="shared" si="6"/>
        <v>0.13339688178552755</v>
      </c>
      <c r="AA46" s="50">
        <f t="shared" si="7"/>
        <v>11.071941188198787</v>
      </c>
      <c r="AB46" s="50">
        <f t="shared" si="2"/>
        <v>6.2116310535823074E-3</v>
      </c>
      <c r="AC46" s="50">
        <f t="shared" si="3"/>
        <v>0.51556537744733155</v>
      </c>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c r="CS46" s="51"/>
      <c r="CT46" s="51"/>
      <c r="CU46" s="51"/>
      <c r="CV46" s="51"/>
      <c r="CW46" s="51"/>
      <c r="CX46" s="51"/>
      <c r="CY46" s="51"/>
      <c r="CZ46" s="51"/>
      <c r="DA46" s="51"/>
      <c r="DB46" s="51"/>
      <c r="DC46" s="51"/>
    </row>
    <row r="47" spans="2:171" s="51" customFormat="1" ht="47.25" customHeight="1" thickBot="1">
      <c r="B47" s="46"/>
      <c r="C47" s="46"/>
      <c r="D47" s="1">
        <v>42</v>
      </c>
      <c r="E47" s="265" t="s">
        <v>88</v>
      </c>
      <c r="F47" s="4" t="s">
        <v>58</v>
      </c>
      <c r="G47" s="7" t="s">
        <v>73</v>
      </c>
      <c r="H47" s="2" t="s">
        <v>65</v>
      </c>
      <c r="I47" s="192">
        <v>124800.25471199999</v>
      </c>
      <c r="J47" s="192">
        <v>226820.998024</v>
      </c>
      <c r="K47" s="70" t="s">
        <v>89</v>
      </c>
      <c r="L47" s="70">
        <v>28</v>
      </c>
      <c r="M47" s="202">
        <v>94129</v>
      </c>
      <c r="N47" s="203">
        <v>500000</v>
      </c>
      <c r="O47" s="204">
        <v>2409682</v>
      </c>
      <c r="P47" s="24">
        <v>5.83</v>
      </c>
      <c r="Q47" s="24">
        <v>26.94</v>
      </c>
      <c r="R47" s="24">
        <v>86.55</v>
      </c>
      <c r="S47" s="24">
        <v>117.86</v>
      </c>
      <c r="T47" s="24">
        <v>140.97</v>
      </c>
      <c r="U47" s="25">
        <v>138</v>
      </c>
      <c r="V47" s="26">
        <v>6</v>
      </c>
      <c r="W47" s="25">
        <v>7</v>
      </c>
      <c r="X47" s="26">
        <v>94</v>
      </c>
      <c r="Y47" s="25">
        <v>145</v>
      </c>
      <c r="Z47" s="50">
        <f t="shared" si="6"/>
        <v>0.13763269317466861</v>
      </c>
      <c r="AA47" s="50">
        <f t="shared" si="7"/>
        <v>0.82579615904801162</v>
      </c>
      <c r="AB47" s="50">
        <f t="shared" si="2"/>
        <v>6.4088717777261361E-3</v>
      </c>
      <c r="AC47" s="50">
        <f t="shared" si="3"/>
        <v>3.8453230666356815E-2</v>
      </c>
    </row>
    <row r="48" spans="2:171" s="59" customFormat="1" ht="47.25" customHeight="1" thickBot="1">
      <c r="B48" s="60"/>
      <c r="C48" s="46"/>
      <c r="D48" s="11">
        <v>43</v>
      </c>
      <c r="E48" s="264" t="s">
        <v>90</v>
      </c>
      <c r="F48" s="18" t="s">
        <v>91</v>
      </c>
      <c r="G48" s="12" t="s">
        <v>73</v>
      </c>
      <c r="H48" s="13" t="s">
        <v>65</v>
      </c>
      <c r="I48" s="191">
        <v>54301.363869000001</v>
      </c>
      <c r="J48" s="191">
        <v>106185.08760699999</v>
      </c>
      <c r="K48" s="69" t="s">
        <v>92</v>
      </c>
      <c r="L48" s="69">
        <v>28</v>
      </c>
      <c r="M48" s="199">
        <v>40813</v>
      </c>
      <c r="N48" s="200">
        <v>500000</v>
      </c>
      <c r="O48" s="201">
        <v>2601747</v>
      </c>
      <c r="P48" s="21">
        <v>6.76</v>
      </c>
      <c r="Q48" s="21">
        <v>37.83</v>
      </c>
      <c r="R48" s="21">
        <v>76.16</v>
      </c>
      <c r="S48" s="21">
        <v>120.3</v>
      </c>
      <c r="T48" s="21">
        <v>158.1</v>
      </c>
      <c r="U48" s="22">
        <v>118</v>
      </c>
      <c r="V48" s="23">
        <v>24</v>
      </c>
      <c r="W48" s="22">
        <v>5</v>
      </c>
      <c r="X48" s="23">
        <v>76</v>
      </c>
      <c r="Y48" s="22">
        <v>123</v>
      </c>
      <c r="Z48" s="50">
        <f t="shared" si="6"/>
        <v>6.4432039844887587E-2</v>
      </c>
      <c r="AA48" s="50">
        <f t="shared" si="7"/>
        <v>1.546368956277302</v>
      </c>
      <c r="AB48" s="50">
        <f t="shared" si="2"/>
        <v>3.0002804727447359E-3</v>
      </c>
      <c r="AC48" s="50">
        <f t="shared" si="3"/>
        <v>7.2006731345873654E-2</v>
      </c>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1"/>
      <c r="CP48" s="51"/>
      <c r="CQ48" s="51"/>
      <c r="CR48" s="51"/>
      <c r="CS48" s="51"/>
      <c r="CT48" s="51"/>
      <c r="CU48" s="51"/>
      <c r="CV48" s="51"/>
      <c r="CW48" s="51"/>
      <c r="CX48" s="51"/>
      <c r="CY48" s="51"/>
      <c r="CZ48" s="51"/>
      <c r="DA48" s="51"/>
      <c r="DB48" s="51"/>
      <c r="DC48" s="51"/>
    </row>
    <row r="49" spans="2:107" s="51" customFormat="1" ht="47.25" customHeight="1" thickBot="1">
      <c r="B49" s="46"/>
      <c r="C49" s="46"/>
      <c r="D49" s="1">
        <v>44</v>
      </c>
      <c r="E49" s="270" t="s">
        <v>236</v>
      </c>
      <c r="F49" s="4" t="s">
        <v>294</v>
      </c>
      <c r="G49" s="7" t="s">
        <v>73</v>
      </c>
      <c r="H49" s="2"/>
      <c r="I49" s="192" t="s">
        <v>68</v>
      </c>
      <c r="J49" s="192">
        <v>391046.40000000002</v>
      </c>
      <c r="K49" s="70" t="s">
        <v>235</v>
      </c>
      <c r="L49" s="70">
        <v>9</v>
      </c>
      <c r="M49" s="202">
        <v>300000</v>
      </c>
      <c r="N49" s="203" t="s">
        <v>68</v>
      </c>
      <c r="O49" s="204">
        <v>1303488</v>
      </c>
      <c r="P49" s="24">
        <v>-1.88</v>
      </c>
      <c r="Q49" s="24">
        <v>16.18</v>
      </c>
      <c r="R49" s="24">
        <v>28.07</v>
      </c>
      <c r="S49" s="24">
        <v>0</v>
      </c>
      <c r="T49" s="24">
        <v>30.35</v>
      </c>
      <c r="U49" s="25">
        <v>0</v>
      </c>
      <c r="V49" s="26">
        <v>0</v>
      </c>
      <c r="W49" s="25">
        <v>10</v>
      </c>
      <c r="X49" s="26">
        <v>100</v>
      </c>
      <c r="Y49" s="25">
        <v>10</v>
      </c>
      <c r="Z49" s="50">
        <f t="shared" si="6"/>
        <v>0.23728301020245024</v>
      </c>
      <c r="AA49" s="50">
        <f t="shared" si="7"/>
        <v>0</v>
      </c>
      <c r="AB49" s="50">
        <f t="shared" si="2"/>
        <v>1.1049092714406572E-2</v>
      </c>
      <c r="AC49" s="50">
        <f t="shared" si="3"/>
        <v>0</v>
      </c>
    </row>
    <row r="50" spans="2:107" s="59" customFormat="1" ht="47.25" customHeight="1" thickBot="1">
      <c r="B50" s="60"/>
      <c r="C50" s="46"/>
      <c r="D50" s="11">
        <v>45</v>
      </c>
      <c r="E50" s="271" t="s">
        <v>278</v>
      </c>
      <c r="F50" s="18" t="s">
        <v>279</v>
      </c>
      <c r="G50" s="12" t="s">
        <v>73</v>
      </c>
      <c r="H50" s="13"/>
      <c r="I50" s="191" t="s">
        <v>68</v>
      </c>
      <c r="J50" s="191">
        <v>130659.700274</v>
      </c>
      <c r="K50" s="69" t="s">
        <v>280</v>
      </c>
      <c r="L50" s="69">
        <v>2</v>
      </c>
      <c r="M50" s="199">
        <v>124065</v>
      </c>
      <c r="N50" s="200">
        <v>500000</v>
      </c>
      <c r="O50" s="201">
        <v>1053156</v>
      </c>
      <c r="P50" s="21">
        <v>8.1300000000000008</v>
      </c>
      <c r="Q50" s="21">
        <v>0</v>
      </c>
      <c r="R50" s="21">
        <v>0</v>
      </c>
      <c r="S50" s="21">
        <v>0</v>
      </c>
      <c r="T50" s="21">
        <v>5.28</v>
      </c>
      <c r="U50" s="22">
        <v>734</v>
      </c>
      <c r="V50" s="23">
        <v>83</v>
      </c>
      <c r="W50" s="22">
        <v>6</v>
      </c>
      <c r="X50" s="23">
        <v>17</v>
      </c>
      <c r="Y50" s="22">
        <v>740</v>
      </c>
      <c r="Z50" s="50">
        <f t="shared" si="6"/>
        <v>7.9282987883700334E-2</v>
      </c>
      <c r="AA50" s="50">
        <f t="shared" si="7"/>
        <v>6.5804879943471279</v>
      </c>
      <c r="AB50" s="50">
        <f t="shared" si="2"/>
        <v>3.691815453010179E-3</v>
      </c>
      <c r="AC50" s="50">
        <f t="shared" si="3"/>
        <v>0.30642068259984484</v>
      </c>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c r="CK50" s="51"/>
      <c r="CL50" s="51"/>
      <c r="CM50" s="51"/>
      <c r="CN50" s="51"/>
      <c r="CO50" s="51"/>
      <c r="CP50" s="51"/>
      <c r="CQ50" s="51"/>
      <c r="CR50" s="51"/>
      <c r="CS50" s="51"/>
      <c r="CT50" s="51"/>
      <c r="CU50" s="51"/>
      <c r="CV50" s="51"/>
      <c r="CW50" s="51"/>
      <c r="CX50" s="51"/>
      <c r="CY50" s="51"/>
      <c r="CZ50" s="51"/>
      <c r="DA50" s="51"/>
      <c r="DB50" s="51"/>
      <c r="DC50" s="51"/>
    </row>
    <row r="51" spans="2:107" s="67" customFormat="1" ht="66.75" customHeight="1" thickBot="1">
      <c r="B51" s="68"/>
      <c r="C51" s="63"/>
      <c r="D51" s="275" t="s">
        <v>96</v>
      </c>
      <c r="E51" s="276"/>
      <c r="F51" s="41" t="s">
        <v>68</v>
      </c>
      <c r="G51" s="42" t="s">
        <v>68</v>
      </c>
      <c r="H51" s="43"/>
      <c r="I51" s="198">
        <f>SUM(I44:I48)</f>
        <v>975111.52791199996</v>
      </c>
      <c r="J51" s="198">
        <f>SUM(J44:J50)</f>
        <v>1648016.8540779999</v>
      </c>
      <c r="K51" s="66" t="s">
        <v>68</v>
      </c>
      <c r="L51" s="66"/>
      <c r="M51" s="211">
        <f>SUM(M44:M50)</f>
        <v>830329</v>
      </c>
      <c r="N51" s="211" t="s">
        <v>68</v>
      </c>
      <c r="O51" s="213" t="s">
        <v>65</v>
      </c>
      <c r="P51" s="84">
        <v>6.7</v>
      </c>
      <c r="Q51" s="84">
        <v>24.62</v>
      </c>
      <c r="R51" s="84">
        <v>64.260000000000005</v>
      </c>
      <c r="S51" s="84">
        <v>101.7</v>
      </c>
      <c r="T51" s="81">
        <v>152.97285714285712</v>
      </c>
      <c r="U51" s="82">
        <f>SUM(U44:U50)</f>
        <v>4109</v>
      </c>
      <c r="V51" s="82">
        <v>33.269883791252141</v>
      </c>
      <c r="W51" s="82">
        <f>SUM(W44:W50)</f>
        <v>46</v>
      </c>
      <c r="X51" s="82">
        <f>100-V51</f>
        <v>66.730116208747859</v>
      </c>
      <c r="Y51" s="83">
        <f>SUM(Y44:Y50)</f>
        <v>4155</v>
      </c>
      <c r="Z51" s="64">
        <f>SUM(Z44:Z50)</f>
        <v>1</v>
      </c>
      <c r="AA51" s="64">
        <f>SUM(AA44:AA50)</f>
        <v>33.269883791252141</v>
      </c>
      <c r="AB51" s="50"/>
      <c r="AC51" s="50">
        <f t="shared" si="3"/>
        <v>0</v>
      </c>
      <c r="AD51" s="65"/>
      <c r="AE51" s="65"/>
      <c r="AF51" s="65"/>
      <c r="AG51" s="65"/>
      <c r="AH51" s="65"/>
      <c r="AI51" s="65"/>
      <c r="AJ51" s="65"/>
      <c r="AK51" s="65"/>
      <c r="AL51" s="65"/>
      <c r="AM51" s="65"/>
      <c r="AN51" s="65"/>
      <c r="AO51" s="65"/>
      <c r="AP51" s="65"/>
      <c r="AQ51" s="65"/>
      <c r="AR51" s="65"/>
      <c r="AS51" s="65"/>
      <c r="AT51" s="65"/>
      <c r="AU51" s="65"/>
      <c r="AV51" s="65"/>
      <c r="AW51" s="65"/>
      <c r="AX51" s="65"/>
      <c r="AY51" s="65"/>
      <c r="AZ51" s="65"/>
      <c r="BA51" s="65"/>
      <c r="BB51" s="65"/>
      <c r="BC51" s="65"/>
      <c r="BD51" s="65"/>
      <c r="BE51" s="65"/>
      <c r="BF51" s="65"/>
      <c r="BG51" s="65"/>
      <c r="BH51" s="65"/>
      <c r="BI51" s="65"/>
      <c r="BJ51" s="65"/>
      <c r="BK51" s="65"/>
      <c r="BL51" s="65"/>
      <c r="BM51" s="65"/>
      <c r="BN51" s="65"/>
      <c r="BO51" s="65"/>
      <c r="BP51" s="65"/>
      <c r="BQ51" s="65"/>
      <c r="BR51" s="65"/>
      <c r="BS51" s="65"/>
      <c r="BT51" s="65"/>
      <c r="BU51" s="65"/>
      <c r="BV51" s="65"/>
      <c r="BW51" s="65"/>
      <c r="BX51" s="65"/>
      <c r="BY51" s="65"/>
      <c r="BZ51" s="65"/>
      <c r="CA51" s="65"/>
      <c r="CB51" s="65"/>
      <c r="CC51" s="65"/>
      <c r="CD51" s="65"/>
      <c r="CE51" s="65"/>
      <c r="CF51" s="65"/>
      <c r="CG51" s="65"/>
      <c r="CH51" s="65"/>
      <c r="CI51" s="65"/>
      <c r="CJ51" s="65"/>
      <c r="CK51" s="65"/>
      <c r="CL51" s="65"/>
      <c r="CM51" s="65"/>
      <c r="CN51" s="65"/>
      <c r="CO51" s="65"/>
      <c r="CP51" s="65"/>
      <c r="CQ51" s="65"/>
      <c r="CR51" s="65"/>
      <c r="CS51" s="65"/>
      <c r="CT51" s="65"/>
      <c r="CU51" s="65"/>
      <c r="CV51" s="65"/>
      <c r="CW51" s="65"/>
      <c r="CX51" s="65"/>
      <c r="CY51" s="65"/>
      <c r="CZ51" s="65"/>
      <c r="DA51" s="65"/>
      <c r="DB51" s="65"/>
      <c r="DC51" s="65"/>
    </row>
    <row r="52" spans="2:107" s="59" customFormat="1" ht="47.25" customHeight="1" thickBot="1">
      <c r="B52" s="60"/>
      <c r="C52" s="46"/>
      <c r="D52" s="11">
        <v>46</v>
      </c>
      <c r="E52" s="264" t="s">
        <v>97</v>
      </c>
      <c r="F52" s="18" t="s">
        <v>19</v>
      </c>
      <c r="G52" s="12" t="s">
        <v>98</v>
      </c>
      <c r="H52" s="13"/>
      <c r="I52" s="191">
        <v>51144.404667000003</v>
      </c>
      <c r="J52" s="191">
        <v>102066.15504500001</v>
      </c>
      <c r="K52" s="69" t="s">
        <v>99</v>
      </c>
      <c r="L52" s="69">
        <v>31</v>
      </c>
      <c r="M52" s="199">
        <v>37752</v>
      </c>
      <c r="N52" s="200">
        <v>500000</v>
      </c>
      <c r="O52" s="201">
        <v>2703596</v>
      </c>
      <c r="P52" s="21">
        <v>5.78</v>
      </c>
      <c r="Q52" s="21">
        <v>30.58</v>
      </c>
      <c r="R52" s="21">
        <v>92.79</v>
      </c>
      <c r="S52" s="21">
        <v>133.33000000000001</v>
      </c>
      <c r="T52" s="21">
        <v>169.85</v>
      </c>
      <c r="U52" s="22">
        <v>44</v>
      </c>
      <c r="V52" s="23">
        <v>12</v>
      </c>
      <c r="W52" s="22">
        <v>5</v>
      </c>
      <c r="X52" s="23">
        <v>88</v>
      </c>
      <c r="Y52" s="22">
        <v>49</v>
      </c>
      <c r="Z52" s="50">
        <v>1</v>
      </c>
      <c r="AA52" s="50">
        <f>Z52*V52</f>
        <v>12</v>
      </c>
      <c r="AB52" s="50">
        <f t="shared" si="2"/>
        <v>2.8838992255016314E-3</v>
      </c>
      <c r="AC52" s="50">
        <f t="shared" si="3"/>
        <v>3.4606790706019575E-2</v>
      </c>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c r="CK52" s="51"/>
      <c r="CL52" s="51"/>
      <c r="CM52" s="51"/>
      <c r="CN52" s="51"/>
      <c r="CO52" s="51"/>
      <c r="CP52" s="51"/>
      <c r="CQ52" s="51"/>
      <c r="CR52" s="51"/>
      <c r="CS52" s="51"/>
      <c r="CT52" s="51"/>
      <c r="CU52" s="51"/>
      <c r="CV52" s="51"/>
      <c r="CW52" s="51"/>
      <c r="CX52" s="51"/>
      <c r="CY52" s="51"/>
      <c r="CZ52" s="51"/>
      <c r="DA52" s="51"/>
      <c r="DB52" s="51"/>
      <c r="DC52" s="51"/>
    </row>
    <row r="53" spans="2:107" s="67" customFormat="1" ht="62.25" customHeight="1" thickBot="1">
      <c r="B53" s="68"/>
      <c r="C53" s="63"/>
      <c r="D53" s="284" t="s">
        <v>100</v>
      </c>
      <c r="E53" s="285"/>
      <c r="F53" s="41" t="s">
        <v>68</v>
      </c>
      <c r="G53" s="42" t="s">
        <v>68</v>
      </c>
      <c r="H53" s="43"/>
      <c r="I53" s="198">
        <v>51144</v>
      </c>
      <c r="J53" s="198">
        <v>102066.15504500001</v>
      </c>
      <c r="K53" s="66" t="s">
        <v>68</v>
      </c>
      <c r="L53" s="66"/>
      <c r="M53" s="211">
        <v>37752</v>
      </c>
      <c r="N53" s="211" t="s">
        <v>68</v>
      </c>
      <c r="O53" s="213" t="s">
        <v>65</v>
      </c>
      <c r="P53" s="84">
        <v>5.78</v>
      </c>
      <c r="Q53" s="84">
        <v>30.58</v>
      </c>
      <c r="R53" s="84">
        <v>92.79</v>
      </c>
      <c r="S53" s="84">
        <v>133.33000000000001</v>
      </c>
      <c r="T53" s="81">
        <v>169.85</v>
      </c>
      <c r="U53" s="82">
        <v>44</v>
      </c>
      <c r="V53" s="82">
        <v>12</v>
      </c>
      <c r="W53" s="82">
        <v>5</v>
      </c>
      <c r="X53" s="82">
        <v>88</v>
      </c>
      <c r="Y53" s="82">
        <v>49</v>
      </c>
      <c r="Z53" s="64">
        <v>1</v>
      </c>
      <c r="AA53" s="64">
        <v>12</v>
      </c>
      <c r="AB53" s="50"/>
      <c r="AC53" s="50">
        <f t="shared" si="3"/>
        <v>0</v>
      </c>
      <c r="AD53" s="65"/>
      <c r="AE53" s="65"/>
      <c r="AF53" s="65"/>
      <c r="AG53" s="65"/>
      <c r="AH53" s="65"/>
      <c r="AI53" s="65"/>
      <c r="AJ53" s="65"/>
      <c r="AK53" s="65"/>
      <c r="AL53" s="65"/>
      <c r="AM53" s="65"/>
      <c r="AN53" s="65"/>
      <c r="AO53" s="65"/>
      <c r="AP53" s="65"/>
      <c r="AQ53" s="65"/>
      <c r="AR53" s="65"/>
      <c r="AS53" s="65"/>
      <c r="AT53" s="65"/>
      <c r="AU53" s="65"/>
      <c r="AV53" s="65"/>
      <c r="AW53" s="65"/>
      <c r="AX53" s="65"/>
      <c r="AY53" s="65"/>
      <c r="AZ53" s="65"/>
      <c r="BA53" s="65"/>
      <c r="BB53" s="65"/>
      <c r="BC53" s="65"/>
      <c r="BD53" s="65"/>
      <c r="BE53" s="65"/>
      <c r="BF53" s="65"/>
      <c r="BG53" s="65"/>
      <c r="BH53" s="65"/>
      <c r="BI53" s="65"/>
      <c r="BJ53" s="65"/>
      <c r="BK53" s="65"/>
      <c r="BL53" s="65"/>
      <c r="BM53" s="65"/>
      <c r="BN53" s="65"/>
      <c r="BO53" s="65"/>
      <c r="BP53" s="65"/>
      <c r="BQ53" s="65"/>
      <c r="BR53" s="65"/>
      <c r="BS53" s="65"/>
      <c r="BT53" s="65"/>
      <c r="BU53" s="65"/>
      <c r="BV53" s="65"/>
      <c r="BW53" s="65"/>
      <c r="BX53" s="65"/>
      <c r="BY53" s="65"/>
      <c r="BZ53" s="65"/>
      <c r="CA53" s="65"/>
      <c r="CB53" s="65"/>
      <c r="CC53" s="65"/>
      <c r="CD53" s="65"/>
      <c r="CE53" s="65"/>
      <c r="CF53" s="65"/>
      <c r="CG53" s="65"/>
      <c r="CH53" s="65"/>
      <c r="CI53" s="65"/>
      <c r="CJ53" s="65"/>
      <c r="CK53" s="65"/>
      <c r="CL53" s="65"/>
      <c r="CM53" s="65"/>
      <c r="CN53" s="65"/>
      <c r="CO53" s="65"/>
      <c r="CP53" s="65"/>
      <c r="CQ53" s="65"/>
      <c r="CR53" s="65"/>
      <c r="CS53" s="65"/>
      <c r="CT53" s="65"/>
      <c r="CU53" s="65"/>
      <c r="CV53" s="65"/>
      <c r="CW53" s="65"/>
      <c r="CX53" s="65"/>
      <c r="CY53" s="65"/>
      <c r="CZ53" s="65"/>
      <c r="DA53" s="65"/>
      <c r="DB53" s="65"/>
      <c r="DC53" s="65"/>
    </row>
    <row r="54" spans="2:107" s="59" customFormat="1" ht="47.25" customHeight="1" thickBot="1">
      <c r="B54" s="60"/>
      <c r="C54" s="46"/>
      <c r="D54" s="11">
        <v>47</v>
      </c>
      <c r="E54" s="264" t="s">
        <v>101</v>
      </c>
      <c r="F54" s="18" t="s">
        <v>102</v>
      </c>
      <c r="G54" s="12" t="s">
        <v>103</v>
      </c>
      <c r="H54" s="13"/>
      <c r="I54" s="191">
        <v>39559.714124999999</v>
      </c>
      <c r="J54" s="191">
        <v>110257.85232599999</v>
      </c>
      <c r="K54" s="69" t="s">
        <v>104</v>
      </c>
      <c r="L54" s="69">
        <v>67</v>
      </c>
      <c r="M54" s="199">
        <v>8740</v>
      </c>
      <c r="N54" s="200">
        <v>50000</v>
      </c>
      <c r="O54" s="201">
        <v>12615315</v>
      </c>
      <c r="P54" s="21">
        <v>8.14</v>
      </c>
      <c r="Q54" s="21">
        <v>32</v>
      </c>
      <c r="R54" s="21">
        <v>138.44</v>
      </c>
      <c r="S54" s="21">
        <v>175.17</v>
      </c>
      <c r="T54" s="21">
        <v>1160.45</v>
      </c>
      <c r="U54" s="22">
        <v>86</v>
      </c>
      <c r="V54" s="23">
        <v>87</v>
      </c>
      <c r="W54" s="22">
        <v>3</v>
      </c>
      <c r="X54" s="87">
        <f>100-V54</f>
        <v>13</v>
      </c>
      <c r="Y54" s="22">
        <v>89</v>
      </c>
      <c r="Z54" s="50">
        <f>J54/$J$111</f>
        <v>1.897989417943113E-2</v>
      </c>
      <c r="AA54" s="50">
        <f>Z54*V54</f>
        <v>1.6512507936105083</v>
      </c>
      <c r="AB54" s="50">
        <f t="shared" si="2"/>
        <v>3.1153572385305738E-3</v>
      </c>
      <c r="AC54" s="50">
        <f t="shared" si="3"/>
        <v>0.27103607975215993</v>
      </c>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51"/>
      <c r="CI54" s="51"/>
      <c r="CJ54" s="51"/>
      <c r="CK54" s="51"/>
      <c r="CL54" s="51"/>
      <c r="CM54" s="51"/>
      <c r="CN54" s="51"/>
      <c r="CO54" s="51"/>
      <c r="CP54" s="51"/>
      <c r="CQ54" s="51"/>
      <c r="CR54" s="51"/>
      <c r="CS54" s="51"/>
      <c r="CT54" s="51"/>
      <c r="CU54" s="51"/>
      <c r="CV54" s="51"/>
      <c r="CW54" s="51"/>
      <c r="CX54" s="51"/>
      <c r="CY54" s="51"/>
      <c r="CZ54" s="51"/>
      <c r="DA54" s="51"/>
      <c r="DB54" s="51"/>
      <c r="DC54" s="51"/>
    </row>
    <row r="55" spans="2:107" s="51" customFormat="1" ht="47.25" customHeight="1" thickBot="1">
      <c r="B55" s="46"/>
      <c r="C55" s="46"/>
      <c r="D55" s="1">
        <v>48</v>
      </c>
      <c r="E55" s="265" t="s">
        <v>105</v>
      </c>
      <c r="F55" s="4" t="s">
        <v>106</v>
      </c>
      <c r="G55" s="7" t="s">
        <v>103</v>
      </c>
      <c r="H55" s="2"/>
      <c r="I55" s="192">
        <v>26795.828597</v>
      </c>
      <c r="J55" s="192">
        <v>91522.122166000001</v>
      </c>
      <c r="K55" s="70" t="s">
        <v>104</v>
      </c>
      <c r="L55" s="70">
        <v>67</v>
      </c>
      <c r="M55" s="202">
        <v>13136</v>
      </c>
      <c r="N55" s="203">
        <v>50000</v>
      </c>
      <c r="O55" s="204">
        <v>6967275</v>
      </c>
      <c r="P55" s="24">
        <v>7.4</v>
      </c>
      <c r="Q55" s="24">
        <v>28.41</v>
      </c>
      <c r="R55" s="24">
        <v>136.66999999999999</v>
      </c>
      <c r="S55" s="24">
        <v>154.43</v>
      </c>
      <c r="T55" s="24">
        <v>597.1</v>
      </c>
      <c r="U55" s="25">
        <v>125</v>
      </c>
      <c r="V55" s="26">
        <v>37</v>
      </c>
      <c r="W55" s="25">
        <v>7</v>
      </c>
      <c r="X55" s="26">
        <v>63</v>
      </c>
      <c r="Y55" s="25">
        <v>132</v>
      </c>
      <c r="Z55" s="50">
        <f t="shared" ref="Z55:Z110" si="8">J55/$J$111</f>
        <v>1.5754707325983584E-2</v>
      </c>
      <c r="AA55" s="50">
        <f t="shared" ref="AA55:AA110" si="9">Z55*V55</f>
        <v>0.5829241710613926</v>
      </c>
      <c r="AB55" s="50">
        <f t="shared" si="2"/>
        <v>2.5859755088689699E-3</v>
      </c>
      <c r="AC55" s="50">
        <f t="shared" si="3"/>
        <v>9.5681093828151889E-2</v>
      </c>
    </row>
    <row r="56" spans="2:107" s="59" customFormat="1" ht="47.25" customHeight="1" thickBot="1">
      <c r="B56" s="60"/>
      <c r="C56" s="46"/>
      <c r="D56" s="11">
        <v>49</v>
      </c>
      <c r="E56" s="264" t="s">
        <v>107</v>
      </c>
      <c r="F56" s="18" t="s">
        <v>83</v>
      </c>
      <c r="G56" s="12" t="s">
        <v>103</v>
      </c>
      <c r="H56" s="13"/>
      <c r="I56" s="191">
        <v>54960.788135000003</v>
      </c>
      <c r="J56" s="191">
        <v>104978.807739</v>
      </c>
      <c r="K56" s="69" t="s">
        <v>108</v>
      </c>
      <c r="L56" s="69">
        <v>67</v>
      </c>
      <c r="M56" s="199">
        <v>15037</v>
      </c>
      <c r="N56" s="200">
        <v>50000</v>
      </c>
      <c r="O56" s="201">
        <v>6981367</v>
      </c>
      <c r="P56" s="21">
        <v>9.31</v>
      </c>
      <c r="Q56" s="21">
        <v>23.96</v>
      </c>
      <c r="R56" s="21">
        <v>78.819999999999993</v>
      </c>
      <c r="S56" s="21">
        <v>123.85</v>
      </c>
      <c r="T56" s="21">
        <v>599.36</v>
      </c>
      <c r="U56" s="22">
        <v>75</v>
      </c>
      <c r="V56" s="23">
        <v>12</v>
      </c>
      <c r="W56" s="22">
        <v>1</v>
      </c>
      <c r="X56" s="23">
        <v>88</v>
      </c>
      <c r="Y56" s="22">
        <v>76</v>
      </c>
      <c r="Z56" s="50">
        <f t="shared" si="8"/>
        <v>1.8071154298179775E-2</v>
      </c>
      <c r="AA56" s="50">
        <f t="shared" si="9"/>
        <v>0.21685385157815729</v>
      </c>
      <c r="AB56" s="50">
        <f t="shared" si="2"/>
        <v>2.9661967985284434E-3</v>
      </c>
      <c r="AC56" s="50">
        <f t="shared" si="3"/>
        <v>3.5594361582341319E-2</v>
      </c>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c r="CE56" s="51"/>
      <c r="CF56" s="51"/>
      <c r="CG56" s="51"/>
      <c r="CH56" s="51"/>
      <c r="CI56" s="51"/>
      <c r="CJ56" s="51"/>
      <c r="CK56" s="51"/>
      <c r="CL56" s="51"/>
      <c r="CM56" s="51"/>
      <c r="CN56" s="51"/>
      <c r="CO56" s="51"/>
      <c r="CP56" s="51"/>
      <c r="CQ56" s="51"/>
      <c r="CR56" s="51"/>
      <c r="CS56" s="51"/>
      <c r="CT56" s="51"/>
      <c r="CU56" s="51"/>
      <c r="CV56" s="51"/>
      <c r="CW56" s="51"/>
      <c r="CX56" s="51"/>
      <c r="CY56" s="51"/>
      <c r="CZ56" s="51"/>
      <c r="DA56" s="51"/>
      <c r="DB56" s="51"/>
      <c r="DC56" s="51"/>
    </row>
    <row r="57" spans="2:107" s="51" customFormat="1" ht="47.25" customHeight="1" thickBot="1">
      <c r="B57" s="46"/>
      <c r="C57" s="46"/>
      <c r="D57" s="1">
        <v>50</v>
      </c>
      <c r="E57" s="265" t="s">
        <v>109</v>
      </c>
      <c r="F57" s="4" t="s">
        <v>110</v>
      </c>
      <c r="G57" s="7" t="s">
        <v>103</v>
      </c>
      <c r="H57" s="2"/>
      <c r="I57" s="192">
        <v>24130.785026000001</v>
      </c>
      <c r="J57" s="192">
        <v>45049.125156000002</v>
      </c>
      <c r="K57" s="70" t="s">
        <v>111</v>
      </c>
      <c r="L57" s="70">
        <v>67</v>
      </c>
      <c r="M57" s="202">
        <v>7222</v>
      </c>
      <c r="N57" s="203">
        <v>50000</v>
      </c>
      <c r="O57" s="204">
        <v>6237763</v>
      </c>
      <c r="P57" s="24">
        <v>6.35</v>
      </c>
      <c r="Q57" s="24">
        <v>35.47</v>
      </c>
      <c r="R57" s="24">
        <v>94.79</v>
      </c>
      <c r="S57" s="24">
        <v>131</v>
      </c>
      <c r="T57" s="24">
        <v>520.89</v>
      </c>
      <c r="U57" s="25">
        <v>84</v>
      </c>
      <c r="V57" s="26">
        <v>18</v>
      </c>
      <c r="W57" s="25">
        <v>3</v>
      </c>
      <c r="X57" s="26">
        <v>82</v>
      </c>
      <c r="Y57" s="25">
        <v>87</v>
      </c>
      <c r="Z57" s="50">
        <f t="shared" si="8"/>
        <v>7.754800318518486E-3</v>
      </c>
      <c r="AA57" s="50">
        <f t="shared" si="9"/>
        <v>0.13958640573333275</v>
      </c>
      <c r="AB57" s="50">
        <f t="shared" si="2"/>
        <v>1.2728718652097282E-3</v>
      </c>
      <c r="AC57" s="50">
        <f t="shared" si="3"/>
        <v>2.2911693573775108E-2</v>
      </c>
    </row>
    <row r="58" spans="2:107" s="59" customFormat="1" ht="47.25" customHeight="1" thickBot="1">
      <c r="B58" s="60"/>
      <c r="C58" s="46"/>
      <c r="D58" s="11">
        <v>51</v>
      </c>
      <c r="E58" s="264" t="s">
        <v>112</v>
      </c>
      <c r="F58" s="18" t="s">
        <v>113</v>
      </c>
      <c r="G58" s="12" t="s">
        <v>103</v>
      </c>
      <c r="H58" s="13"/>
      <c r="I58" s="191">
        <v>74509.352022999999</v>
      </c>
      <c r="J58" s="191">
        <v>197866.67790400001</v>
      </c>
      <c r="K58" s="69" t="s">
        <v>114</v>
      </c>
      <c r="L58" s="69">
        <v>65</v>
      </c>
      <c r="M58" s="199">
        <v>11815</v>
      </c>
      <c r="N58" s="200">
        <v>50000</v>
      </c>
      <c r="O58" s="201">
        <v>16747074</v>
      </c>
      <c r="P58" s="21">
        <v>8.42</v>
      </c>
      <c r="Q58" s="21">
        <v>30.78</v>
      </c>
      <c r="R58" s="21">
        <v>106.49</v>
      </c>
      <c r="S58" s="21">
        <v>153.91</v>
      </c>
      <c r="T58" s="21">
        <v>1562.86</v>
      </c>
      <c r="U58" s="22">
        <v>243</v>
      </c>
      <c r="V58" s="23">
        <v>46</v>
      </c>
      <c r="W58" s="22">
        <v>6</v>
      </c>
      <c r="X58" s="23">
        <v>54</v>
      </c>
      <c r="Y58" s="22">
        <v>249</v>
      </c>
      <c r="Z58" s="50">
        <f t="shared" si="8"/>
        <v>3.4060962816050783E-2</v>
      </c>
      <c r="AA58" s="50">
        <f t="shared" si="9"/>
        <v>1.5668042895383361</v>
      </c>
      <c r="AB58" s="50">
        <f t="shared" si="2"/>
        <v>5.5907617849260812E-3</v>
      </c>
      <c r="AC58" s="50">
        <f t="shared" si="3"/>
        <v>0.25717504210659975</v>
      </c>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c r="CE58" s="51"/>
      <c r="CF58" s="51"/>
      <c r="CG58" s="51"/>
      <c r="CH58" s="51"/>
      <c r="CI58" s="51"/>
      <c r="CJ58" s="51"/>
      <c r="CK58" s="51"/>
      <c r="CL58" s="51"/>
      <c r="CM58" s="51"/>
      <c r="CN58" s="51"/>
      <c r="CO58" s="51"/>
      <c r="CP58" s="51"/>
      <c r="CQ58" s="51"/>
      <c r="CR58" s="51"/>
      <c r="CS58" s="51"/>
      <c r="CT58" s="51"/>
      <c r="CU58" s="51"/>
      <c r="CV58" s="51"/>
      <c r="CW58" s="51"/>
      <c r="CX58" s="51"/>
      <c r="CY58" s="51"/>
      <c r="CZ58" s="51"/>
      <c r="DA58" s="51"/>
      <c r="DB58" s="51"/>
      <c r="DC58" s="51"/>
    </row>
    <row r="59" spans="2:107" s="51" customFormat="1" ht="47.25" customHeight="1" thickBot="1">
      <c r="B59" s="46"/>
      <c r="C59" s="46"/>
      <c r="D59" s="1">
        <v>52</v>
      </c>
      <c r="E59" s="265" t="s">
        <v>115</v>
      </c>
      <c r="F59" s="4" t="s">
        <v>80</v>
      </c>
      <c r="G59" s="7" t="s">
        <v>103</v>
      </c>
      <c r="H59" s="2"/>
      <c r="I59" s="192">
        <v>62544</v>
      </c>
      <c r="J59" s="192">
        <v>93604.908567999999</v>
      </c>
      <c r="K59" s="70" t="s">
        <v>116</v>
      </c>
      <c r="L59" s="70">
        <v>65</v>
      </c>
      <c r="M59" s="202">
        <v>8488</v>
      </c>
      <c r="N59" s="203">
        <v>50000</v>
      </c>
      <c r="O59" s="204">
        <v>11027911</v>
      </c>
      <c r="P59" s="24">
        <v>9.8800000000000008</v>
      </c>
      <c r="Q59" s="24">
        <v>25.41</v>
      </c>
      <c r="R59" s="24">
        <v>73</v>
      </c>
      <c r="S59" s="24">
        <v>103.22</v>
      </c>
      <c r="T59" s="24">
        <v>1002.79</v>
      </c>
      <c r="U59" s="25">
        <v>145</v>
      </c>
      <c r="V59" s="26">
        <v>85</v>
      </c>
      <c r="W59" s="25">
        <v>2</v>
      </c>
      <c r="X59" s="26">
        <v>15</v>
      </c>
      <c r="Y59" s="25">
        <v>147</v>
      </c>
      <c r="Z59" s="50">
        <f t="shared" si="8"/>
        <v>1.6113240207536874E-2</v>
      </c>
      <c r="AA59" s="50">
        <f t="shared" si="9"/>
        <v>1.3696254176406344</v>
      </c>
      <c r="AB59" s="50">
        <f t="shared" si="2"/>
        <v>2.6448250470823462E-3</v>
      </c>
      <c r="AC59" s="50">
        <f t="shared" si="3"/>
        <v>0.22481012900199943</v>
      </c>
    </row>
    <row r="60" spans="2:107" s="59" customFormat="1" ht="47.25" customHeight="1" thickBot="1">
      <c r="B60" s="60"/>
      <c r="C60" s="46"/>
      <c r="D60" s="11">
        <v>53</v>
      </c>
      <c r="E60" s="264" t="s">
        <v>117</v>
      </c>
      <c r="F60" s="18" t="s">
        <v>268</v>
      </c>
      <c r="G60" s="12" t="s">
        <v>103</v>
      </c>
      <c r="H60" s="13"/>
      <c r="I60" s="191">
        <v>9934.2259460000005</v>
      </c>
      <c r="J60" s="191">
        <v>12502.986838999999</v>
      </c>
      <c r="K60" s="69" t="s">
        <v>118</v>
      </c>
      <c r="L60" s="69">
        <v>63</v>
      </c>
      <c r="M60" s="199">
        <v>4159</v>
      </c>
      <c r="N60" s="200">
        <v>50000</v>
      </c>
      <c r="O60" s="201">
        <v>3006248</v>
      </c>
      <c r="P60" s="21">
        <v>6.45</v>
      </c>
      <c r="Q60" s="21">
        <v>24.13</v>
      </c>
      <c r="R60" s="21">
        <v>56.12</v>
      </c>
      <c r="S60" s="21">
        <v>67.64</v>
      </c>
      <c r="T60" s="21">
        <v>199.91</v>
      </c>
      <c r="U60" s="22">
        <v>6</v>
      </c>
      <c r="V60" s="23">
        <v>2</v>
      </c>
      <c r="W60" s="22">
        <v>3</v>
      </c>
      <c r="X60" s="23">
        <v>98</v>
      </c>
      <c r="Y60" s="22">
        <v>9</v>
      </c>
      <c r="Z60" s="50">
        <f t="shared" si="8"/>
        <v>2.1522763424540324E-3</v>
      </c>
      <c r="AA60" s="50">
        <f t="shared" si="9"/>
        <v>4.3045526849080648E-3</v>
      </c>
      <c r="AB60" s="50">
        <f t="shared" si="2"/>
        <v>3.5327434491435326E-4</v>
      </c>
      <c r="AC60" s="50">
        <f t="shared" si="3"/>
        <v>7.0654868982870651E-4</v>
      </c>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51"/>
      <c r="CI60" s="51"/>
      <c r="CJ60" s="51"/>
      <c r="CK60" s="51"/>
      <c r="CL60" s="51"/>
      <c r="CM60" s="51"/>
      <c r="CN60" s="51"/>
      <c r="CO60" s="51"/>
      <c r="CP60" s="51"/>
      <c r="CQ60" s="51"/>
      <c r="CR60" s="51"/>
      <c r="CS60" s="51"/>
      <c r="CT60" s="51"/>
      <c r="CU60" s="51"/>
      <c r="CV60" s="51"/>
      <c r="CW60" s="51"/>
      <c r="CX60" s="51"/>
      <c r="CY60" s="51"/>
      <c r="CZ60" s="51"/>
      <c r="DA60" s="51"/>
      <c r="DB60" s="51"/>
      <c r="DC60" s="51"/>
    </row>
    <row r="61" spans="2:107" s="51" customFormat="1" ht="47.25" customHeight="1" thickBot="1">
      <c r="B61" s="46"/>
      <c r="C61" s="46"/>
      <c r="D61" s="1">
        <v>54</v>
      </c>
      <c r="E61" s="265" t="s">
        <v>119</v>
      </c>
      <c r="F61" s="4" t="s">
        <v>58</v>
      </c>
      <c r="G61" s="7" t="s">
        <v>103</v>
      </c>
      <c r="H61" s="2"/>
      <c r="I61" s="192">
        <v>47012.948357000001</v>
      </c>
      <c r="J61" s="192">
        <v>519174.697208</v>
      </c>
      <c r="K61" s="70" t="s">
        <v>120</v>
      </c>
      <c r="L61" s="70">
        <v>62</v>
      </c>
      <c r="M61" s="202">
        <v>27892</v>
      </c>
      <c r="N61" s="203">
        <v>50000</v>
      </c>
      <c r="O61" s="204">
        <v>18613749</v>
      </c>
      <c r="P61" s="24">
        <v>8.32</v>
      </c>
      <c r="Q61" s="24">
        <v>31.44</v>
      </c>
      <c r="R61" s="24">
        <v>130.82</v>
      </c>
      <c r="S61" s="24">
        <v>216.66</v>
      </c>
      <c r="T61" s="24">
        <v>1758.92</v>
      </c>
      <c r="U61" s="25">
        <v>963</v>
      </c>
      <c r="V61" s="26">
        <v>88</v>
      </c>
      <c r="W61" s="25">
        <v>9</v>
      </c>
      <c r="X61" s="26">
        <v>12</v>
      </c>
      <c r="Y61" s="25">
        <v>972</v>
      </c>
      <c r="Z61" s="50">
        <f t="shared" si="8"/>
        <v>8.9371238472077397E-2</v>
      </c>
      <c r="AA61" s="50">
        <f t="shared" si="9"/>
        <v>7.8646689855428109</v>
      </c>
      <c r="AB61" s="50">
        <f t="shared" si="2"/>
        <v>1.4669382877390382E-2</v>
      </c>
      <c r="AC61" s="50">
        <f t="shared" si="3"/>
        <v>1.2909056932103538</v>
      </c>
    </row>
    <row r="62" spans="2:107" s="59" customFormat="1" ht="47.25" customHeight="1" thickBot="1">
      <c r="B62" s="60"/>
      <c r="C62" s="46"/>
      <c r="D62" s="11">
        <v>55</v>
      </c>
      <c r="E62" s="264" t="s">
        <v>121</v>
      </c>
      <c r="F62" s="18" t="s">
        <v>122</v>
      </c>
      <c r="G62" s="12" t="s">
        <v>103</v>
      </c>
      <c r="H62" s="13"/>
      <c r="I62" s="191">
        <v>23008.670501000001</v>
      </c>
      <c r="J62" s="191">
        <v>42349.161368000001</v>
      </c>
      <c r="K62" s="69" t="s">
        <v>123</v>
      </c>
      <c r="L62" s="69">
        <v>61</v>
      </c>
      <c r="M62" s="199">
        <v>6757</v>
      </c>
      <c r="N62" s="200">
        <v>50000</v>
      </c>
      <c r="O62" s="201">
        <v>6267450</v>
      </c>
      <c r="P62" s="21">
        <v>7.66</v>
      </c>
      <c r="Q62" s="21">
        <v>23.93</v>
      </c>
      <c r="R62" s="21">
        <v>63.8</v>
      </c>
      <c r="S62" s="21">
        <v>106.68</v>
      </c>
      <c r="T62" s="21">
        <v>526.6</v>
      </c>
      <c r="U62" s="22">
        <v>11</v>
      </c>
      <c r="V62" s="23">
        <v>8</v>
      </c>
      <c r="W62" s="22">
        <v>4</v>
      </c>
      <c r="X62" s="23">
        <v>92</v>
      </c>
      <c r="Y62" s="22">
        <v>15</v>
      </c>
      <c r="Z62" s="50">
        <f t="shared" si="8"/>
        <v>7.2900259201108368E-3</v>
      </c>
      <c r="AA62" s="50">
        <f t="shared" si="9"/>
        <v>5.8320207360886694E-2</v>
      </c>
      <c r="AB62" s="50">
        <f t="shared" si="2"/>
        <v>1.1965838589292654E-3</v>
      </c>
      <c r="AC62" s="50">
        <f t="shared" si="3"/>
        <v>9.5726708714341229E-3</v>
      </c>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51"/>
      <c r="CI62" s="51"/>
      <c r="CJ62" s="51"/>
      <c r="CK62" s="51"/>
      <c r="CL62" s="51"/>
      <c r="CM62" s="51"/>
      <c r="CN62" s="51"/>
      <c r="CO62" s="51"/>
      <c r="CP62" s="51"/>
      <c r="CQ62" s="51"/>
      <c r="CR62" s="51"/>
      <c r="CS62" s="51"/>
      <c r="CT62" s="51"/>
      <c r="CU62" s="51"/>
      <c r="CV62" s="51"/>
      <c r="CW62" s="51"/>
      <c r="CX62" s="51"/>
      <c r="CY62" s="51"/>
      <c r="CZ62" s="51"/>
      <c r="DA62" s="51"/>
      <c r="DB62" s="51"/>
      <c r="DC62" s="51"/>
    </row>
    <row r="63" spans="2:107" s="51" customFormat="1" ht="47.25" customHeight="1" thickBot="1">
      <c r="B63" s="46"/>
      <c r="C63" s="46"/>
      <c r="D63" s="1">
        <v>56</v>
      </c>
      <c r="E63" s="265" t="s">
        <v>124</v>
      </c>
      <c r="F63" s="4" t="s">
        <v>125</v>
      </c>
      <c r="G63" s="7" t="s">
        <v>103</v>
      </c>
      <c r="H63" s="2"/>
      <c r="I63" s="192">
        <v>26897</v>
      </c>
      <c r="J63" s="192">
        <v>60738.378120000001</v>
      </c>
      <c r="K63" s="70" t="s">
        <v>126</v>
      </c>
      <c r="L63" s="70">
        <v>58</v>
      </c>
      <c r="M63" s="202">
        <v>11340</v>
      </c>
      <c r="N63" s="203">
        <v>50000</v>
      </c>
      <c r="O63" s="204">
        <v>5356118</v>
      </c>
      <c r="P63" s="24">
        <v>4.71</v>
      </c>
      <c r="Q63" s="24">
        <v>36.409999999999997</v>
      </c>
      <c r="R63" s="24">
        <v>87.62</v>
      </c>
      <c r="S63" s="24">
        <v>122.6</v>
      </c>
      <c r="T63" s="24">
        <v>435.14</v>
      </c>
      <c r="U63" s="25">
        <v>38</v>
      </c>
      <c r="V63" s="26">
        <v>63</v>
      </c>
      <c r="W63" s="25">
        <v>15</v>
      </c>
      <c r="X63" s="26">
        <v>37</v>
      </c>
      <c r="Y63" s="25">
        <v>53</v>
      </c>
      <c r="Z63" s="50">
        <f t="shared" si="8"/>
        <v>1.0455563617721861E-2</v>
      </c>
      <c r="AA63" s="50">
        <f t="shared" si="9"/>
        <v>0.65870050791647727</v>
      </c>
      <c r="AB63" s="50">
        <f t="shared" si="2"/>
        <v>1.7161747842981384E-3</v>
      </c>
      <c r="AC63" s="50">
        <f t="shared" si="3"/>
        <v>0.10811901141078271</v>
      </c>
    </row>
    <row r="64" spans="2:107" s="59" customFormat="1" ht="47.25" customHeight="1" thickBot="1">
      <c r="B64" s="60"/>
      <c r="C64" s="46"/>
      <c r="D64" s="11">
        <v>57</v>
      </c>
      <c r="E64" s="264" t="s">
        <v>127</v>
      </c>
      <c r="F64" s="18" t="s">
        <v>128</v>
      </c>
      <c r="G64" s="12" t="s">
        <v>103</v>
      </c>
      <c r="H64" s="13"/>
      <c r="I64" s="191">
        <v>13042.328513</v>
      </c>
      <c r="J64" s="191">
        <v>21902.928145000002</v>
      </c>
      <c r="K64" s="69" t="s">
        <v>129</v>
      </c>
      <c r="L64" s="69">
        <v>53</v>
      </c>
      <c r="M64" s="199">
        <v>6311</v>
      </c>
      <c r="N64" s="200">
        <v>50000</v>
      </c>
      <c r="O64" s="201">
        <v>3470596</v>
      </c>
      <c r="P64" s="21">
        <v>6.83</v>
      </c>
      <c r="Q64" s="21">
        <v>6.7</v>
      </c>
      <c r="R64" s="21">
        <v>77.400000000000006</v>
      </c>
      <c r="S64" s="21">
        <v>69.38</v>
      </c>
      <c r="T64" s="21">
        <v>246.37</v>
      </c>
      <c r="U64" s="22">
        <v>16</v>
      </c>
      <c r="V64" s="23">
        <v>3</v>
      </c>
      <c r="W64" s="22">
        <v>2</v>
      </c>
      <c r="X64" s="23">
        <v>97</v>
      </c>
      <c r="Y64" s="22">
        <v>18</v>
      </c>
      <c r="Z64" s="50">
        <f t="shared" si="8"/>
        <v>3.7703914019895494E-3</v>
      </c>
      <c r="AA64" s="50">
        <f t="shared" si="9"/>
        <v>1.1311174205968649E-2</v>
      </c>
      <c r="AB64" s="50">
        <f t="shared" si="2"/>
        <v>6.1887152980078615E-4</v>
      </c>
      <c r="AC64" s="50">
        <f t="shared" si="3"/>
        <v>1.8566145894023584E-3</v>
      </c>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51"/>
      <c r="CI64" s="51"/>
      <c r="CJ64" s="51"/>
      <c r="CK64" s="51"/>
      <c r="CL64" s="51"/>
      <c r="CM64" s="51"/>
      <c r="CN64" s="51"/>
      <c r="CO64" s="51"/>
      <c r="CP64" s="51"/>
      <c r="CQ64" s="51"/>
      <c r="CR64" s="51"/>
      <c r="CS64" s="51"/>
      <c r="CT64" s="51"/>
      <c r="CU64" s="51"/>
      <c r="CV64" s="51"/>
      <c r="CW64" s="51"/>
      <c r="CX64" s="51"/>
      <c r="CY64" s="51"/>
      <c r="CZ64" s="51"/>
      <c r="DA64" s="51"/>
      <c r="DB64" s="51"/>
      <c r="DC64" s="51"/>
    </row>
    <row r="65" spans="2:107" s="51" customFormat="1" ht="47.25" customHeight="1" thickBot="1">
      <c r="B65" s="46"/>
      <c r="C65" s="46"/>
      <c r="D65" s="1">
        <v>58</v>
      </c>
      <c r="E65" s="265" t="s">
        <v>130</v>
      </c>
      <c r="F65" s="4" t="s">
        <v>131</v>
      </c>
      <c r="G65" s="7" t="s">
        <v>103</v>
      </c>
      <c r="H65" s="2"/>
      <c r="I65" s="192">
        <v>13503</v>
      </c>
      <c r="J65" s="192">
        <v>28991.250404999999</v>
      </c>
      <c r="K65" s="70" t="s">
        <v>132</v>
      </c>
      <c r="L65" s="70">
        <v>52</v>
      </c>
      <c r="M65" s="202">
        <v>5895</v>
      </c>
      <c r="N65" s="203">
        <v>50000</v>
      </c>
      <c r="O65" s="204">
        <v>4917939</v>
      </c>
      <c r="P65" s="24">
        <v>6.2</v>
      </c>
      <c r="Q65" s="24">
        <v>28.07</v>
      </c>
      <c r="R65" s="24">
        <v>82.09</v>
      </c>
      <c r="S65" s="24">
        <v>100.09</v>
      </c>
      <c r="T65" s="24">
        <v>390.71</v>
      </c>
      <c r="U65" s="25">
        <v>36</v>
      </c>
      <c r="V65" s="26">
        <v>10</v>
      </c>
      <c r="W65" s="25">
        <v>2</v>
      </c>
      <c r="X65" s="26">
        <v>90</v>
      </c>
      <c r="Y65" s="25">
        <v>38</v>
      </c>
      <c r="Z65" s="50">
        <f t="shared" si="8"/>
        <v>4.990582105566143E-3</v>
      </c>
      <c r="AA65" s="50">
        <f t="shared" si="9"/>
        <v>4.990582105566143E-2</v>
      </c>
      <c r="AB65" s="50">
        <f t="shared" si="2"/>
        <v>8.1915346524459001E-4</v>
      </c>
      <c r="AC65" s="50">
        <f t="shared" si="3"/>
        <v>8.1915346524458997E-3</v>
      </c>
    </row>
    <row r="66" spans="2:107" s="59" customFormat="1" ht="47.25" customHeight="1" thickBot="1">
      <c r="B66" s="60"/>
      <c r="C66" s="46"/>
      <c r="D66" s="11">
        <v>59</v>
      </c>
      <c r="E66" s="264" t="s">
        <v>133</v>
      </c>
      <c r="F66" s="18" t="s">
        <v>134</v>
      </c>
      <c r="G66" s="12" t="s">
        <v>103</v>
      </c>
      <c r="H66" s="13"/>
      <c r="I66" s="191">
        <v>427576.130382</v>
      </c>
      <c r="J66" s="191">
        <v>1477432.2169560001</v>
      </c>
      <c r="K66" s="69" t="s">
        <v>135</v>
      </c>
      <c r="L66" s="69">
        <v>51</v>
      </c>
      <c r="M66" s="199">
        <v>99967</v>
      </c>
      <c r="N66" s="200">
        <v>100000</v>
      </c>
      <c r="O66" s="201">
        <v>14779199</v>
      </c>
      <c r="P66" s="21">
        <v>5.04</v>
      </c>
      <c r="Q66" s="21">
        <v>26.11</v>
      </c>
      <c r="R66" s="21">
        <v>132.53</v>
      </c>
      <c r="S66" s="21">
        <v>209.08</v>
      </c>
      <c r="T66" s="21">
        <v>1377.94</v>
      </c>
      <c r="U66" s="22">
        <v>568</v>
      </c>
      <c r="V66" s="23">
        <v>92</v>
      </c>
      <c r="W66" s="22">
        <v>12</v>
      </c>
      <c r="X66" s="23">
        <v>8</v>
      </c>
      <c r="Y66" s="22">
        <v>580</v>
      </c>
      <c r="Z66" s="50">
        <f t="shared" si="8"/>
        <v>0.25432662203682999</v>
      </c>
      <c r="AA66" s="50">
        <f t="shared" si="9"/>
        <v>23.398049227388359</v>
      </c>
      <c r="AB66" s="50">
        <f t="shared" si="2"/>
        <v>4.1745137007777308E-2</v>
      </c>
      <c r="AC66" s="50">
        <f t="shared" si="3"/>
        <v>3.8405526047155125</v>
      </c>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51"/>
      <c r="CI66" s="51"/>
      <c r="CJ66" s="51"/>
      <c r="CK66" s="51"/>
      <c r="CL66" s="51"/>
      <c r="CM66" s="51"/>
      <c r="CN66" s="51"/>
      <c r="CO66" s="51"/>
      <c r="CP66" s="51"/>
      <c r="CQ66" s="51"/>
      <c r="CR66" s="51"/>
      <c r="CS66" s="51"/>
      <c r="CT66" s="51"/>
      <c r="CU66" s="51"/>
      <c r="CV66" s="51"/>
      <c r="CW66" s="51"/>
      <c r="CX66" s="51"/>
      <c r="CY66" s="51"/>
      <c r="CZ66" s="51"/>
      <c r="DA66" s="51"/>
      <c r="DB66" s="51"/>
      <c r="DC66" s="51"/>
    </row>
    <row r="67" spans="2:107" s="51" customFormat="1" ht="47.25" customHeight="1" thickBot="1">
      <c r="B67" s="46"/>
      <c r="C67" s="46"/>
      <c r="D67" s="1">
        <v>60</v>
      </c>
      <c r="E67" s="265" t="s">
        <v>136</v>
      </c>
      <c r="F67" s="4" t="s">
        <v>137</v>
      </c>
      <c r="G67" s="7" t="s">
        <v>103</v>
      </c>
      <c r="H67" s="2"/>
      <c r="I67" s="192">
        <v>27896.077453999998</v>
      </c>
      <c r="J67" s="192">
        <v>49254.534822000001</v>
      </c>
      <c r="K67" s="70" t="s">
        <v>138</v>
      </c>
      <c r="L67" s="70">
        <v>51</v>
      </c>
      <c r="M67" s="202">
        <v>12180</v>
      </c>
      <c r="N67" s="203">
        <v>50000</v>
      </c>
      <c r="O67" s="204">
        <v>4043887</v>
      </c>
      <c r="P67" s="24">
        <v>10.09</v>
      </c>
      <c r="Q67" s="24">
        <v>20.2</v>
      </c>
      <c r="R67" s="24">
        <v>98.57</v>
      </c>
      <c r="S67" s="24">
        <v>128.58000000000001</v>
      </c>
      <c r="T67" s="24">
        <v>303.83999999999997</v>
      </c>
      <c r="U67" s="25">
        <v>18</v>
      </c>
      <c r="V67" s="26">
        <v>15</v>
      </c>
      <c r="W67" s="25">
        <v>3</v>
      </c>
      <c r="X67" s="26">
        <v>85</v>
      </c>
      <c r="Y67" s="25">
        <v>21</v>
      </c>
      <c r="Z67" s="50">
        <f t="shared" si="8"/>
        <v>8.4787236378829674E-3</v>
      </c>
      <c r="AA67" s="50">
        <f t="shared" si="9"/>
        <v>0.12718085456824452</v>
      </c>
      <c r="AB67" s="50">
        <f t="shared" si="2"/>
        <v>1.3916965399841169E-3</v>
      </c>
      <c r="AC67" s="50">
        <f t="shared" si="3"/>
        <v>2.0875448099761752E-2</v>
      </c>
    </row>
    <row r="68" spans="2:107" s="59" customFormat="1" ht="47.25" customHeight="1" thickBot="1">
      <c r="B68" s="60"/>
      <c r="C68" s="46"/>
      <c r="D68" s="11">
        <v>61</v>
      </c>
      <c r="E68" s="264" t="s">
        <v>139</v>
      </c>
      <c r="F68" s="18" t="s">
        <v>140</v>
      </c>
      <c r="G68" s="12" t="s">
        <v>103</v>
      </c>
      <c r="H68" s="13"/>
      <c r="I68" s="191">
        <v>9320.3047650000008</v>
      </c>
      <c r="J68" s="191">
        <v>16758.047450999999</v>
      </c>
      <c r="K68" s="69" t="s">
        <v>141</v>
      </c>
      <c r="L68" s="69">
        <v>49</v>
      </c>
      <c r="M68" s="199">
        <v>5259</v>
      </c>
      <c r="N68" s="200">
        <v>50000</v>
      </c>
      <c r="O68" s="201">
        <v>3186547</v>
      </c>
      <c r="P68" s="21">
        <v>4.5</v>
      </c>
      <c r="Q68" s="21">
        <v>14.46</v>
      </c>
      <c r="R68" s="21">
        <v>74.150000000000006</v>
      </c>
      <c r="S68" s="21">
        <v>87.41</v>
      </c>
      <c r="T68" s="21">
        <v>218.66</v>
      </c>
      <c r="U68" s="22">
        <v>16</v>
      </c>
      <c r="V68" s="23">
        <v>5</v>
      </c>
      <c r="W68" s="22">
        <v>17</v>
      </c>
      <c r="X68" s="23">
        <v>95</v>
      </c>
      <c r="Y68" s="22">
        <v>33</v>
      </c>
      <c r="Z68" s="50">
        <f t="shared" si="8"/>
        <v>2.8847466240630028E-3</v>
      </c>
      <c r="AA68" s="50">
        <f t="shared" si="9"/>
        <v>1.4423733120315014E-2</v>
      </c>
      <c r="AB68" s="50">
        <f t="shared" si="2"/>
        <v>4.7350191690429498E-4</v>
      </c>
      <c r="AC68" s="50">
        <f t="shared" si="3"/>
        <v>2.3675095845214749E-3</v>
      </c>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51"/>
      <c r="CI68" s="51"/>
      <c r="CJ68" s="51"/>
      <c r="CK68" s="51"/>
      <c r="CL68" s="51"/>
      <c r="CM68" s="51"/>
      <c r="CN68" s="51"/>
      <c r="CO68" s="51"/>
      <c r="CP68" s="51"/>
      <c r="CQ68" s="51"/>
      <c r="CR68" s="51"/>
      <c r="CS68" s="51"/>
      <c r="CT68" s="51"/>
      <c r="CU68" s="51"/>
      <c r="CV68" s="51"/>
      <c r="CW68" s="51"/>
      <c r="CX68" s="51"/>
      <c r="CY68" s="51"/>
      <c r="CZ68" s="51"/>
      <c r="DA68" s="51"/>
      <c r="DB68" s="51"/>
      <c r="DC68" s="51"/>
    </row>
    <row r="69" spans="2:107" s="51" customFormat="1" ht="47.25" customHeight="1" thickBot="1">
      <c r="B69" s="46"/>
      <c r="C69" s="46"/>
      <c r="D69" s="1">
        <v>62</v>
      </c>
      <c r="E69" s="265" t="s">
        <v>142</v>
      </c>
      <c r="F69" s="4" t="s">
        <v>19</v>
      </c>
      <c r="G69" s="7" t="s">
        <v>103</v>
      </c>
      <c r="H69" s="2"/>
      <c r="I69" s="192">
        <v>10053.450575999999</v>
      </c>
      <c r="J69" s="192">
        <v>23155.866022999999</v>
      </c>
      <c r="K69" s="70" t="s">
        <v>143</v>
      </c>
      <c r="L69" s="70">
        <v>47</v>
      </c>
      <c r="M69" s="202">
        <v>5096</v>
      </c>
      <c r="N69" s="203">
        <v>50000</v>
      </c>
      <c r="O69" s="204">
        <v>4543930</v>
      </c>
      <c r="P69" s="24">
        <v>5.38</v>
      </c>
      <c r="Q69" s="24">
        <v>27.12</v>
      </c>
      <c r="R69" s="24">
        <v>85.43</v>
      </c>
      <c r="S69" s="24">
        <v>96.22</v>
      </c>
      <c r="T69" s="24">
        <v>353.11</v>
      </c>
      <c r="U69" s="25">
        <v>10</v>
      </c>
      <c r="V69" s="26">
        <v>15</v>
      </c>
      <c r="W69" s="25">
        <v>4</v>
      </c>
      <c r="X69" s="26">
        <v>85</v>
      </c>
      <c r="Y69" s="25">
        <v>14</v>
      </c>
      <c r="Z69" s="50">
        <f t="shared" si="8"/>
        <v>3.9860733496800286E-3</v>
      </c>
      <c r="AA69" s="50">
        <f t="shared" si="9"/>
        <v>5.9791100245200429E-2</v>
      </c>
      <c r="AB69" s="50">
        <f t="shared" ref="AB69:AB113" si="10">J69/$J$115</f>
        <v>6.5427353523905081E-4</v>
      </c>
      <c r="AC69" s="50">
        <f t="shared" ref="AC69:AC113" si="11">AB69*V69</f>
        <v>9.8141030285857616E-3</v>
      </c>
    </row>
    <row r="70" spans="2:107" s="59" customFormat="1" ht="47.25" customHeight="1" thickBot="1">
      <c r="B70" s="60"/>
      <c r="C70" s="46"/>
      <c r="D70" s="11">
        <v>63</v>
      </c>
      <c r="E70" s="264" t="s">
        <v>144</v>
      </c>
      <c r="F70" s="18" t="s">
        <v>145</v>
      </c>
      <c r="G70" s="12" t="s">
        <v>103</v>
      </c>
      <c r="H70" s="13"/>
      <c r="I70" s="191">
        <v>22242.291000000001</v>
      </c>
      <c r="J70" s="191">
        <v>283813.94699199998</v>
      </c>
      <c r="K70" s="69" t="s">
        <v>146</v>
      </c>
      <c r="L70" s="69">
        <v>47</v>
      </c>
      <c r="M70" s="199">
        <v>32188</v>
      </c>
      <c r="N70" s="200">
        <v>50000</v>
      </c>
      <c r="O70" s="201">
        <v>8817384</v>
      </c>
      <c r="P70" s="21">
        <v>8</v>
      </c>
      <c r="Q70" s="21">
        <v>26.95</v>
      </c>
      <c r="R70" s="21">
        <v>147.44</v>
      </c>
      <c r="S70" s="21">
        <v>204.4</v>
      </c>
      <c r="T70" s="21">
        <v>781.75</v>
      </c>
      <c r="U70" s="22">
        <v>553</v>
      </c>
      <c r="V70" s="23">
        <v>87</v>
      </c>
      <c r="W70" s="22">
        <v>6</v>
      </c>
      <c r="X70" s="23">
        <v>13</v>
      </c>
      <c r="Y70" s="22">
        <v>559</v>
      </c>
      <c r="Z70" s="50">
        <f t="shared" si="8"/>
        <v>4.8856009498786331E-2</v>
      </c>
      <c r="AA70" s="50">
        <f t="shared" si="9"/>
        <v>4.2504728263944109</v>
      </c>
      <c r="AB70" s="50">
        <f t="shared" si="10"/>
        <v>8.0192187268730251E-3</v>
      </c>
      <c r="AC70" s="50">
        <f t="shared" si="11"/>
        <v>0.69767202923795324</v>
      </c>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51"/>
      <c r="CI70" s="51"/>
      <c r="CJ70" s="51"/>
      <c r="CK70" s="51"/>
      <c r="CL70" s="51"/>
      <c r="CM70" s="51"/>
      <c r="CN70" s="51"/>
      <c r="CO70" s="51"/>
      <c r="CP70" s="51"/>
      <c r="CQ70" s="51"/>
      <c r="CR70" s="51"/>
      <c r="CS70" s="51"/>
      <c r="CT70" s="51"/>
      <c r="CU70" s="51"/>
      <c r="CV70" s="51"/>
      <c r="CW70" s="51"/>
      <c r="CX70" s="51"/>
      <c r="CY70" s="51"/>
      <c r="CZ70" s="51"/>
      <c r="DA70" s="51"/>
      <c r="DB70" s="51"/>
      <c r="DC70" s="51"/>
    </row>
    <row r="71" spans="2:107" s="51" customFormat="1" ht="47.25" customHeight="1" thickBot="1">
      <c r="B71" s="46"/>
      <c r="C71" s="46"/>
      <c r="D71" s="1">
        <v>64</v>
      </c>
      <c r="E71" s="265" t="s">
        <v>147</v>
      </c>
      <c r="F71" s="4" t="s">
        <v>148</v>
      </c>
      <c r="G71" s="7" t="s">
        <v>103</v>
      </c>
      <c r="H71" s="2"/>
      <c r="I71" s="192">
        <v>6725</v>
      </c>
      <c r="J71" s="192">
        <v>19394.581330000001</v>
      </c>
      <c r="K71" s="70" t="s">
        <v>149</v>
      </c>
      <c r="L71" s="70">
        <v>44</v>
      </c>
      <c r="M71" s="202">
        <v>5305</v>
      </c>
      <c r="N71" s="203">
        <v>50000</v>
      </c>
      <c r="O71" s="204">
        <v>3655906</v>
      </c>
      <c r="P71" s="24">
        <v>8.4499999999999993</v>
      </c>
      <c r="Q71" s="24">
        <v>27.44</v>
      </c>
      <c r="R71" s="24">
        <v>87.74</v>
      </c>
      <c r="S71" s="24">
        <v>83.43</v>
      </c>
      <c r="T71" s="24">
        <v>263.99</v>
      </c>
      <c r="U71" s="25">
        <v>44</v>
      </c>
      <c r="V71" s="26">
        <v>48</v>
      </c>
      <c r="W71" s="25">
        <v>6</v>
      </c>
      <c r="X71" s="26">
        <v>52</v>
      </c>
      <c r="Y71" s="25">
        <v>50</v>
      </c>
      <c r="Z71" s="50">
        <f t="shared" si="8"/>
        <v>3.338602136103526E-3</v>
      </c>
      <c r="AA71" s="50">
        <f t="shared" si="9"/>
        <v>0.16025290253296925</v>
      </c>
      <c r="AB71" s="50">
        <f t="shared" si="10"/>
        <v>5.4799769866764841E-4</v>
      </c>
      <c r="AC71" s="50">
        <f t="shared" si="11"/>
        <v>2.6303889536047124E-2</v>
      </c>
    </row>
    <row r="72" spans="2:107" s="59" customFormat="1" ht="47.25" customHeight="1" thickBot="1">
      <c r="B72" s="60"/>
      <c r="C72" s="46"/>
      <c r="D72" s="11">
        <v>65</v>
      </c>
      <c r="E72" s="264" t="s">
        <v>150</v>
      </c>
      <c r="F72" s="18" t="s">
        <v>34</v>
      </c>
      <c r="G72" s="12" t="s">
        <v>103</v>
      </c>
      <c r="H72" s="13"/>
      <c r="I72" s="191">
        <v>11517.001534000001</v>
      </c>
      <c r="J72" s="191">
        <v>19310.866434</v>
      </c>
      <c r="K72" s="69" t="s">
        <v>151</v>
      </c>
      <c r="L72" s="69">
        <v>43</v>
      </c>
      <c r="M72" s="199">
        <v>5966</v>
      </c>
      <c r="N72" s="200">
        <v>50000</v>
      </c>
      <c r="O72" s="201">
        <v>3236819</v>
      </c>
      <c r="P72" s="21">
        <v>8.01</v>
      </c>
      <c r="Q72" s="21">
        <v>23.78</v>
      </c>
      <c r="R72" s="21">
        <v>66.81</v>
      </c>
      <c r="S72" s="21">
        <v>80.94</v>
      </c>
      <c r="T72" s="21">
        <v>223.69</v>
      </c>
      <c r="U72" s="22">
        <v>19</v>
      </c>
      <c r="V72" s="23">
        <v>8</v>
      </c>
      <c r="W72" s="22">
        <v>6</v>
      </c>
      <c r="X72" s="23">
        <v>92</v>
      </c>
      <c r="Y72" s="22">
        <v>25</v>
      </c>
      <c r="Z72" s="50">
        <f t="shared" si="8"/>
        <v>3.3241913723002893E-3</v>
      </c>
      <c r="AA72" s="50">
        <f t="shared" si="9"/>
        <v>2.6593530978402315E-2</v>
      </c>
      <c r="AB72" s="50">
        <f t="shared" si="10"/>
        <v>5.4563231786506109E-4</v>
      </c>
      <c r="AC72" s="50">
        <f t="shared" si="11"/>
        <v>4.3650585429204887E-3</v>
      </c>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51"/>
      <c r="CI72" s="51"/>
      <c r="CJ72" s="51"/>
      <c r="CK72" s="51"/>
      <c r="CL72" s="51"/>
      <c r="CM72" s="51"/>
      <c r="CN72" s="51"/>
      <c r="CO72" s="51"/>
      <c r="CP72" s="51"/>
      <c r="CQ72" s="51"/>
      <c r="CR72" s="51"/>
      <c r="CS72" s="51"/>
      <c r="CT72" s="51"/>
      <c r="CU72" s="51"/>
      <c r="CV72" s="51"/>
      <c r="CW72" s="51"/>
      <c r="CX72" s="51"/>
      <c r="CY72" s="51"/>
      <c r="CZ72" s="51"/>
      <c r="DA72" s="51"/>
      <c r="DB72" s="51"/>
      <c r="DC72" s="51"/>
    </row>
    <row r="73" spans="2:107" s="51" customFormat="1" ht="47.25" customHeight="1" thickBot="1">
      <c r="B73" s="46"/>
      <c r="C73" s="46"/>
      <c r="D73" s="1">
        <v>66</v>
      </c>
      <c r="E73" s="265" t="s">
        <v>152</v>
      </c>
      <c r="F73" s="4" t="s">
        <v>153</v>
      </c>
      <c r="G73" s="7" t="s">
        <v>103</v>
      </c>
      <c r="H73" s="2"/>
      <c r="I73" s="192">
        <v>16074</v>
      </c>
      <c r="J73" s="192">
        <v>31200.888578999999</v>
      </c>
      <c r="K73" s="70" t="s">
        <v>151</v>
      </c>
      <c r="L73" s="70">
        <v>43</v>
      </c>
      <c r="M73" s="202">
        <v>5773</v>
      </c>
      <c r="N73" s="203">
        <v>50000</v>
      </c>
      <c r="O73" s="204">
        <v>5404623</v>
      </c>
      <c r="P73" s="24">
        <v>11.35</v>
      </c>
      <c r="Q73" s="24">
        <v>20.91</v>
      </c>
      <c r="R73" s="24">
        <v>92.4</v>
      </c>
      <c r="S73" s="24">
        <v>119.1</v>
      </c>
      <c r="T73" s="24">
        <v>439.94</v>
      </c>
      <c r="U73" s="25">
        <v>31</v>
      </c>
      <c r="V73" s="26">
        <v>7.0000000000000009</v>
      </c>
      <c r="W73" s="25">
        <v>3</v>
      </c>
      <c r="X73" s="26">
        <v>93</v>
      </c>
      <c r="Y73" s="25">
        <v>34</v>
      </c>
      <c r="Z73" s="50">
        <f t="shared" si="8"/>
        <v>5.3709513748074035E-3</v>
      </c>
      <c r="AA73" s="50">
        <f t="shared" si="9"/>
        <v>3.7596659623651829E-2</v>
      </c>
      <c r="AB73" s="50">
        <f t="shared" si="10"/>
        <v>8.8158722515087752E-4</v>
      </c>
      <c r="AC73" s="50">
        <f t="shared" si="11"/>
        <v>6.1711105760561434E-3</v>
      </c>
    </row>
    <row r="74" spans="2:107" s="59" customFormat="1" ht="47.25" customHeight="1" thickBot="1">
      <c r="B74" s="60"/>
      <c r="C74" s="46"/>
      <c r="D74" s="11">
        <v>67</v>
      </c>
      <c r="E74" s="264" t="s">
        <v>157</v>
      </c>
      <c r="F74" s="18" t="s">
        <v>158</v>
      </c>
      <c r="G74" s="12" t="s">
        <v>103</v>
      </c>
      <c r="H74" s="13"/>
      <c r="I74" s="191">
        <v>8638</v>
      </c>
      <c r="J74" s="191">
        <v>16326.98424</v>
      </c>
      <c r="K74" s="69" t="s">
        <v>156</v>
      </c>
      <c r="L74" s="69">
        <v>43</v>
      </c>
      <c r="M74" s="199">
        <v>5244</v>
      </c>
      <c r="N74" s="200">
        <v>50000</v>
      </c>
      <c r="O74" s="201">
        <v>3113460</v>
      </c>
      <c r="P74" s="21">
        <v>6.71</v>
      </c>
      <c r="Q74" s="21">
        <v>41.32</v>
      </c>
      <c r="R74" s="21">
        <v>89.55</v>
      </c>
      <c r="S74" s="21">
        <v>123.46</v>
      </c>
      <c r="T74" s="21">
        <v>209.37</v>
      </c>
      <c r="U74" s="22">
        <v>22</v>
      </c>
      <c r="V74" s="23">
        <v>4</v>
      </c>
      <c r="W74" s="22">
        <v>2</v>
      </c>
      <c r="X74" s="23">
        <v>96</v>
      </c>
      <c r="Y74" s="22">
        <v>24</v>
      </c>
      <c r="Z74" s="50">
        <f t="shared" si="8"/>
        <v>2.8105429827183898E-3</v>
      </c>
      <c r="AA74" s="50">
        <f t="shared" si="9"/>
        <v>1.1242171930873559E-2</v>
      </c>
      <c r="AB74" s="50">
        <f t="shared" si="10"/>
        <v>4.6132214134797023E-4</v>
      </c>
      <c r="AC74" s="50">
        <f t="shared" si="11"/>
        <v>1.8452885653918809E-3</v>
      </c>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51"/>
      <c r="CI74" s="51"/>
      <c r="CJ74" s="51"/>
      <c r="CK74" s="51"/>
      <c r="CL74" s="51"/>
      <c r="CM74" s="51"/>
      <c r="CN74" s="51"/>
      <c r="CO74" s="51"/>
      <c r="CP74" s="51"/>
      <c r="CQ74" s="51"/>
      <c r="CR74" s="51"/>
      <c r="CS74" s="51"/>
      <c r="CT74" s="51"/>
      <c r="CU74" s="51"/>
      <c r="CV74" s="51"/>
      <c r="CW74" s="51"/>
      <c r="CX74" s="51"/>
      <c r="CY74" s="51"/>
      <c r="CZ74" s="51"/>
      <c r="DA74" s="51"/>
      <c r="DB74" s="51"/>
      <c r="DC74" s="51"/>
    </row>
    <row r="75" spans="2:107" s="51" customFormat="1" ht="47.25" customHeight="1" thickBot="1">
      <c r="B75" s="46"/>
      <c r="C75" s="46"/>
      <c r="D75" s="1">
        <v>68</v>
      </c>
      <c r="E75" s="265" t="s">
        <v>399</v>
      </c>
      <c r="F75" s="4" t="s">
        <v>159</v>
      </c>
      <c r="G75" s="7" t="s">
        <v>103</v>
      </c>
      <c r="H75" s="2"/>
      <c r="I75" s="192">
        <v>6709.2491309999996</v>
      </c>
      <c r="J75" s="192">
        <v>16595.003755000002</v>
      </c>
      <c r="K75" s="70" t="s">
        <v>30</v>
      </c>
      <c r="L75" s="70">
        <v>43</v>
      </c>
      <c r="M75" s="202">
        <v>3290</v>
      </c>
      <c r="N75" s="203">
        <v>50000</v>
      </c>
      <c r="O75" s="204">
        <v>5044074</v>
      </c>
      <c r="P75" s="24">
        <v>8.93</v>
      </c>
      <c r="Q75" s="24">
        <v>28.73</v>
      </c>
      <c r="R75" s="24">
        <v>96.34</v>
      </c>
      <c r="S75" s="24">
        <v>155.5</v>
      </c>
      <c r="T75" s="24">
        <v>404.17</v>
      </c>
      <c r="U75" s="25">
        <v>44</v>
      </c>
      <c r="V75" s="26">
        <v>61</v>
      </c>
      <c r="W75" s="25">
        <v>2</v>
      </c>
      <c r="X75" s="26">
        <v>39</v>
      </c>
      <c r="Y75" s="25">
        <v>46</v>
      </c>
      <c r="Z75" s="50">
        <f t="shared" si="8"/>
        <v>2.8566801232975643E-3</v>
      </c>
      <c r="AA75" s="50">
        <f t="shared" si="9"/>
        <v>0.17425748752115142</v>
      </c>
      <c r="AB75" s="50">
        <f t="shared" si="10"/>
        <v>4.6889508530169365E-4</v>
      </c>
      <c r="AC75" s="50">
        <f t="shared" si="11"/>
        <v>2.8602600203403314E-2</v>
      </c>
    </row>
    <row r="76" spans="2:107" s="59" customFormat="1" ht="47.25" customHeight="1" thickBot="1">
      <c r="B76" s="60"/>
      <c r="C76" s="46"/>
      <c r="D76" s="11">
        <v>69</v>
      </c>
      <c r="E76" s="264" t="s">
        <v>160</v>
      </c>
      <c r="F76" s="18" t="s">
        <v>161</v>
      </c>
      <c r="G76" s="12" t="s">
        <v>103</v>
      </c>
      <c r="H76" s="13"/>
      <c r="I76" s="191">
        <v>23328</v>
      </c>
      <c r="J76" s="191">
        <v>40919.161118000004</v>
      </c>
      <c r="K76" s="69" t="s">
        <v>162</v>
      </c>
      <c r="L76" s="69">
        <v>42</v>
      </c>
      <c r="M76" s="199">
        <v>9097</v>
      </c>
      <c r="N76" s="200">
        <v>50000</v>
      </c>
      <c r="O76" s="201">
        <v>4498094</v>
      </c>
      <c r="P76" s="21">
        <v>6.16</v>
      </c>
      <c r="Q76" s="21">
        <v>23.5</v>
      </c>
      <c r="R76" s="21">
        <v>76</v>
      </c>
      <c r="S76" s="21">
        <v>91.01</v>
      </c>
      <c r="T76" s="21">
        <v>348.73</v>
      </c>
      <c r="U76" s="22">
        <v>26</v>
      </c>
      <c r="V76" s="23">
        <v>13</v>
      </c>
      <c r="W76" s="22">
        <v>9</v>
      </c>
      <c r="X76" s="23">
        <v>87</v>
      </c>
      <c r="Y76" s="22">
        <v>35</v>
      </c>
      <c r="Z76" s="50">
        <f t="shared" si="8"/>
        <v>7.0438642831027872E-3</v>
      </c>
      <c r="AA76" s="50">
        <f t="shared" si="9"/>
        <v>9.1570235680336232E-2</v>
      </c>
      <c r="AB76" s="50">
        <f t="shared" si="10"/>
        <v>1.1561789214490211E-3</v>
      </c>
      <c r="AC76" s="50">
        <f t="shared" si="11"/>
        <v>1.5030325978837276E-2</v>
      </c>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51"/>
      <c r="CI76" s="51"/>
      <c r="CJ76" s="51"/>
      <c r="CK76" s="51"/>
      <c r="CL76" s="51"/>
      <c r="CM76" s="51"/>
      <c r="CN76" s="51"/>
      <c r="CO76" s="51"/>
      <c r="CP76" s="51"/>
      <c r="CQ76" s="51"/>
      <c r="CR76" s="51"/>
      <c r="CS76" s="51"/>
      <c r="CT76" s="51"/>
      <c r="CU76" s="51"/>
      <c r="CV76" s="51"/>
      <c r="CW76" s="51"/>
      <c r="CX76" s="51"/>
      <c r="CY76" s="51"/>
      <c r="CZ76" s="51"/>
      <c r="DA76" s="51"/>
      <c r="DB76" s="51"/>
      <c r="DC76" s="51"/>
    </row>
    <row r="77" spans="2:107" s="51" customFormat="1" ht="47.25" customHeight="1" thickBot="1">
      <c r="B77" s="46"/>
      <c r="C77" s="46"/>
      <c r="D77" s="1">
        <v>70</v>
      </c>
      <c r="E77" s="265" t="s">
        <v>163</v>
      </c>
      <c r="F77" s="4" t="s">
        <v>164</v>
      </c>
      <c r="G77" s="7" t="s">
        <v>103</v>
      </c>
      <c r="H77" s="2"/>
      <c r="I77" s="192">
        <v>9391.8079440000001</v>
      </c>
      <c r="J77" s="192">
        <v>11398.467241</v>
      </c>
      <c r="K77" s="70" t="s">
        <v>165</v>
      </c>
      <c r="L77" s="70">
        <v>42</v>
      </c>
      <c r="M77" s="202">
        <v>5059</v>
      </c>
      <c r="N77" s="203">
        <v>50000</v>
      </c>
      <c r="O77" s="204">
        <v>2253107</v>
      </c>
      <c r="P77" s="24">
        <v>3.54</v>
      </c>
      <c r="Q77" s="24">
        <v>1.78</v>
      </c>
      <c r="R77" s="24">
        <v>47.67</v>
      </c>
      <c r="S77" s="24">
        <v>51.74</v>
      </c>
      <c r="T77" s="24">
        <v>124.94</v>
      </c>
      <c r="U77" s="25">
        <v>44</v>
      </c>
      <c r="V77" s="26">
        <v>79</v>
      </c>
      <c r="W77" s="25">
        <v>1</v>
      </c>
      <c r="X77" s="26">
        <v>21</v>
      </c>
      <c r="Y77" s="25">
        <v>45</v>
      </c>
      <c r="Z77" s="50">
        <f t="shared" si="8"/>
        <v>1.9621432621618061E-3</v>
      </c>
      <c r="AA77" s="50">
        <f t="shared" si="9"/>
        <v>0.15500931771078269</v>
      </c>
      <c r="AB77" s="50">
        <f t="shared" si="10"/>
        <v>3.2206592708163294E-4</v>
      </c>
      <c r="AC77" s="50">
        <f t="shared" si="11"/>
        <v>2.5443208239449001E-2</v>
      </c>
    </row>
    <row r="78" spans="2:107" s="59" customFormat="1" ht="47.25" customHeight="1" thickBot="1">
      <c r="B78" s="60"/>
      <c r="C78" s="46"/>
      <c r="D78" s="11">
        <v>71</v>
      </c>
      <c r="E78" s="264" t="s">
        <v>369</v>
      </c>
      <c r="F78" s="18" t="s">
        <v>166</v>
      </c>
      <c r="G78" s="12" t="s">
        <v>103</v>
      </c>
      <c r="H78" s="13"/>
      <c r="I78" s="191">
        <v>18688</v>
      </c>
      <c r="J78" s="191">
        <v>204998.116851</v>
      </c>
      <c r="K78" s="69" t="s">
        <v>167</v>
      </c>
      <c r="L78" s="69">
        <v>40</v>
      </c>
      <c r="M78" s="199">
        <v>44409</v>
      </c>
      <c r="N78" s="200">
        <v>50000</v>
      </c>
      <c r="O78" s="201">
        <v>4616139</v>
      </c>
      <c r="P78" s="21">
        <v>5.13</v>
      </c>
      <c r="Q78" s="21">
        <v>20.29</v>
      </c>
      <c r="R78" s="21">
        <v>135.41999999999999</v>
      </c>
      <c r="S78" s="21">
        <v>217.99</v>
      </c>
      <c r="T78" s="21">
        <v>360.95</v>
      </c>
      <c r="U78" s="22">
        <v>488</v>
      </c>
      <c r="V78" s="23">
        <v>72</v>
      </c>
      <c r="W78" s="22">
        <v>3</v>
      </c>
      <c r="X78" s="23">
        <v>28.000000000000004</v>
      </c>
      <c r="Y78" s="22">
        <v>491</v>
      </c>
      <c r="Z78" s="50">
        <f t="shared" si="8"/>
        <v>3.5288575668157969E-2</v>
      </c>
      <c r="AA78" s="50">
        <f t="shared" si="9"/>
        <v>2.5407774481073737</v>
      </c>
      <c r="AB78" s="50">
        <f t="shared" si="10"/>
        <v>5.7922619908160541E-3</v>
      </c>
      <c r="AC78" s="50">
        <f t="shared" si="11"/>
        <v>0.4170428633387559</v>
      </c>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51"/>
      <c r="CI78" s="51"/>
      <c r="CJ78" s="51"/>
      <c r="CK78" s="51"/>
      <c r="CL78" s="51"/>
      <c r="CM78" s="51"/>
      <c r="CN78" s="51"/>
      <c r="CO78" s="51"/>
      <c r="CP78" s="51"/>
      <c r="CQ78" s="51"/>
      <c r="CR78" s="51"/>
      <c r="CS78" s="51"/>
      <c r="CT78" s="51"/>
      <c r="CU78" s="51"/>
      <c r="CV78" s="51"/>
      <c r="CW78" s="51"/>
      <c r="CX78" s="51"/>
      <c r="CY78" s="51"/>
      <c r="CZ78" s="51"/>
      <c r="DA78" s="51"/>
      <c r="DB78" s="51"/>
      <c r="DC78" s="51"/>
    </row>
    <row r="79" spans="2:107" s="51" customFormat="1" ht="47.25" customHeight="1" thickBot="1">
      <c r="B79" s="46"/>
      <c r="C79" s="46"/>
      <c r="D79" s="1">
        <v>72</v>
      </c>
      <c r="E79" s="265" t="s">
        <v>168</v>
      </c>
      <c r="F79" s="4" t="s">
        <v>64</v>
      </c>
      <c r="G79" s="7" t="s">
        <v>103</v>
      </c>
      <c r="H79" s="2"/>
      <c r="I79" s="192">
        <v>8136.5626339999999</v>
      </c>
      <c r="J79" s="192">
        <v>15015.936471999999</v>
      </c>
      <c r="K79" s="70" t="s">
        <v>169</v>
      </c>
      <c r="L79" s="70">
        <v>39</v>
      </c>
      <c r="M79" s="202">
        <v>4447</v>
      </c>
      <c r="N79" s="203">
        <v>50000</v>
      </c>
      <c r="O79" s="204">
        <v>3376644</v>
      </c>
      <c r="P79" s="24">
        <v>6.65</v>
      </c>
      <c r="Q79" s="24">
        <v>28.96</v>
      </c>
      <c r="R79" s="24">
        <v>60.95</v>
      </c>
      <c r="S79" s="24">
        <v>91.19</v>
      </c>
      <c r="T79" s="24">
        <v>237.32</v>
      </c>
      <c r="U79" s="25">
        <v>41</v>
      </c>
      <c r="V79" s="26">
        <v>37</v>
      </c>
      <c r="W79" s="25">
        <v>2</v>
      </c>
      <c r="X79" s="26">
        <v>63</v>
      </c>
      <c r="Y79" s="25">
        <v>43</v>
      </c>
      <c r="Z79" s="50">
        <f t="shared" si="8"/>
        <v>2.5848579419174315E-3</v>
      </c>
      <c r="AA79" s="50">
        <f t="shared" si="9"/>
        <v>9.5639743850944967E-2</v>
      </c>
      <c r="AB79" s="50">
        <f t="shared" si="10"/>
        <v>4.242782295726725E-4</v>
      </c>
      <c r="AC79" s="50">
        <f t="shared" si="11"/>
        <v>1.5698294494188882E-2</v>
      </c>
    </row>
    <row r="80" spans="2:107" s="59" customFormat="1" ht="47.25" customHeight="1" thickBot="1">
      <c r="B80" s="60"/>
      <c r="C80" s="46"/>
      <c r="D80" s="11">
        <v>73</v>
      </c>
      <c r="E80" s="264" t="s">
        <v>170</v>
      </c>
      <c r="F80" s="18" t="s">
        <v>27</v>
      </c>
      <c r="G80" s="12" t="s">
        <v>103</v>
      </c>
      <c r="H80" s="13"/>
      <c r="I80" s="191">
        <v>13518.455464000001</v>
      </c>
      <c r="J80" s="191">
        <v>20069.869223999998</v>
      </c>
      <c r="K80" s="69" t="s">
        <v>171</v>
      </c>
      <c r="L80" s="69">
        <v>39</v>
      </c>
      <c r="M80" s="199">
        <v>7356</v>
      </c>
      <c r="N80" s="200">
        <v>50000</v>
      </c>
      <c r="O80" s="201">
        <v>2728367</v>
      </c>
      <c r="P80" s="21">
        <v>3.52</v>
      </c>
      <c r="Q80" s="21">
        <v>14.04</v>
      </c>
      <c r="R80" s="21">
        <v>54.05</v>
      </c>
      <c r="S80" s="21">
        <v>63.88</v>
      </c>
      <c r="T80" s="21">
        <v>171.83</v>
      </c>
      <c r="U80" s="22">
        <v>58</v>
      </c>
      <c r="V80" s="23">
        <v>14</v>
      </c>
      <c r="W80" s="22">
        <v>10</v>
      </c>
      <c r="X80" s="23">
        <v>86</v>
      </c>
      <c r="Y80" s="22">
        <v>68</v>
      </c>
      <c r="Z80" s="50">
        <f t="shared" si="8"/>
        <v>3.4548468524514832E-3</v>
      </c>
      <c r="AA80" s="50">
        <f t="shared" si="9"/>
        <v>4.8367855934320768E-2</v>
      </c>
      <c r="AB80" s="50">
        <f t="shared" si="10"/>
        <v>5.6707809053347898E-4</v>
      </c>
      <c r="AC80" s="50">
        <f t="shared" si="11"/>
        <v>7.9390932674687064E-3</v>
      </c>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51"/>
      <c r="CI80" s="51"/>
      <c r="CJ80" s="51"/>
      <c r="CK80" s="51"/>
      <c r="CL80" s="51"/>
      <c r="CM80" s="51"/>
      <c r="CN80" s="51"/>
      <c r="CO80" s="51"/>
      <c r="CP80" s="51"/>
      <c r="CQ80" s="51"/>
      <c r="CR80" s="51"/>
      <c r="CS80" s="51"/>
      <c r="CT80" s="51"/>
      <c r="CU80" s="51"/>
      <c r="CV80" s="51"/>
      <c r="CW80" s="51"/>
      <c r="CX80" s="51"/>
      <c r="CY80" s="51"/>
      <c r="CZ80" s="51"/>
      <c r="DA80" s="51"/>
      <c r="DB80" s="51"/>
      <c r="DC80" s="51"/>
    </row>
    <row r="81" spans="2:107" s="51" customFormat="1" ht="47.25" customHeight="1" thickBot="1">
      <c r="B81" s="46"/>
      <c r="C81" s="46"/>
      <c r="D81" s="1">
        <v>74</v>
      </c>
      <c r="E81" s="265" t="s">
        <v>172</v>
      </c>
      <c r="F81" s="4" t="s">
        <v>125</v>
      </c>
      <c r="G81" s="7" t="s">
        <v>103</v>
      </c>
      <c r="H81" s="2"/>
      <c r="I81" s="192">
        <v>36920</v>
      </c>
      <c r="J81" s="192">
        <v>36985.424120999996</v>
      </c>
      <c r="K81" s="70" t="s">
        <v>173</v>
      </c>
      <c r="L81" s="70">
        <v>38</v>
      </c>
      <c r="M81" s="202">
        <v>10613</v>
      </c>
      <c r="N81" s="203">
        <v>50000</v>
      </c>
      <c r="O81" s="204">
        <v>3484917</v>
      </c>
      <c r="P81" s="24">
        <v>5.21</v>
      </c>
      <c r="Q81" s="24">
        <v>16.170000000000002</v>
      </c>
      <c r="R81" s="24">
        <v>71.73</v>
      </c>
      <c r="S81" s="24">
        <v>84.54</v>
      </c>
      <c r="T81" s="24">
        <v>248.04</v>
      </c>
      <c r="U81" s="25">
        <v>70</v>
      </c>
      <c r="V81" s="26">
        <v>34</v>
      </c>
      <c r="W81" s="25">
        <v>5</v>
      </c>
      <c r="X81" s="26">
        <v>66</v>
      </c>
      <c r="Y81" s="25">
        <v>75</v>
      </c>
      <c r="Z81" s="50">
        <f t="shared" si="8"/>
        <v>6.3667069618081546E-3</v>
      </c>
      <c r="AA81" s="50">
        <f t="shared" si="9"/>
        <v>0.21646803670147727</v>
      </c>
      <c r="AB81" s="50">
        <f t="shared" si="10"/>
        <v>1.0450304112109921E-3</v>
      </c>
      <c r="AC81" s="50">
        <f t="shared" si="11"/>
        <v>3.5531033981173729E-2</v>
      </c>
    </row>
    <row r="82" spans="2:107" s="59" customFormat="1" ht="47.25" customHeight="1" thickBot="1">
      <c r="B82" s="60"/>
      <c r="C82" s="46"/>
      <c r="D82" s="11">
        <v>75</v>
      </c>
      <c r="E82" s="264" t="s">
        <v>281</v>
      </c>
      <c r="F82" s="18" t="s">
        <v>174</v>
      </c>
      <c r="G82" s="12" t="s">
        <v>103</v>
      </c>
      <c r="H82" s="13"/>
      <c r="I82" s="191">
        <v>7266</v>
      </c>
      <c r="J82" s="191">
        <v>21439.299184</v>
      </c>
      <c r="K82" s="69" t="s">
        <v>175</v>
      </c>
      <c r="L82" s="69">
        <v>36</v>
      </c>
      <c r="M82" s="199">
        <v>6452</v>
      </c>
      <c r="N82" s="200">
        <v>50000</v>
      </c>
      <c r="O82" s="201">
        <v>3322892</v>
      </c>
      <c r="P82" s="21">
        <v>8.9600000000000009</v>
      </c>
      <c r="Q82" s="21">
        <v>12.44</v>
      </c>
      <c r="R82" s="21">
        <v>83.63</v>
      </c>
      <c r="S82" s="21">
        <v>108.16</v>
      </c>
      <c r="T82" s="21">
        <v>232.31</v>
      </c>
      <c r="U82" s="22">
        <v>22</v>
      </c>
      <c r="V82" s="23">
        <v>8</v>
      </c>
      <c r="W82" s="22">
        <v>4</v>
      </c>
      <c r="X82" s="23">
        <v>92</v>
      </c>
      <c r="Y82" s="22">
        <v>26</v>
      </c>
      <c r="Z82" s="50">
        <f t="shared" si="8"/>
        <v>3.6905818606946424E-3</v>
      </c>
      <c r="AA82" s="50">
        <f t="shared" si="9"/>
        <v>2.9524654885557139E-2</v>
      </c>
      <c r="AB82" s="50">
        <f t="shared" si="10"/>
        <v>6.0577160259221708E-4</v>
      </c>
      <c r="AC82" s="50">
        <f t="shared" si="11"/>
        <v>4.8461728207377366E-3</v>
      </c>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c r="BP82" s="51"/>
      <c r="BQ82" s="51"/>
      <c r="BR82" s="51"/>
      <c r="BS82" s="51"/>
      <c r="BT82" s="51"/>
      <c r="BU82" s="51"/>
      <c r="BV82" s="51"/>
      <c r="BW82" s="51"/>
      <c r="BX82" s="51"/>
      <c r="BY82" s="51"/>
      <c r="BZ82" s="51"/>
      <c r="CA82" s="51"/>
      <c r="CB82" s="51"/>
      <c r="CC82" s="51"/>
      <c r="CD82" s="51"/>
      <c r="CE82" s="51"/>
      <c r="CF82" s="51"/>
      <c r="CG82" s="51"/>
      <c r="CH82" s="51"/>
      <c r="CI82" s="51"/>
      <c r="CJ82" s="51"/>
      <c r="CK82" s="51"/>
      <c r="CL82" s="51"/>
      <c r="CM82" s="51"/>
      <c r="CN82" s="51"/>
      <c r="CO82" s="51"/>
      <c r="CP82" s="51"/>
      <c r="CQ82" s="51"/>
      <c r="CR82" s="51"/>
      <c r="CS82" s="51"/>
      <c r="CT82" s="51"/>
      <c r="CU82" s="51"/>
      <c r="CV82" s="51"/>
      <c r="CW82" s="51"/>
      <c r="CX82" s="51"/>
      <c r="CY82" s="51"/>
      <c r="CZ82" s="51"/>
      <c r="DA82" s="51"/>
      <c r="DB82" s="51"/>
      <c r="DC82" s="51"/>
    </row>
    <row r="83" spans="2:107" s="51" customFormat="1" ht="47.25" customHeight="1" thickBot="1">
      <c r="B83" s="46"/>
      <c r="C83" s="46"/>
      <c r="D83" s="1">
        <v>76</v>
      </c>
      <c r="E83" s="265" t="s">
        <v>176</v>
      </c>
      <c r="F83" s="4" t="s">
        <v>177</v>
      </c>
      <c r="G83" s="7" t="s">
        <v>103</v>
      </c>
      <c r="H83" s="2"/>
      <c r="I83" s="192">
        <v>8800</v>
      </c>
      <c r="J83" s="192">
        <v>23552.000316000001</v>
      </c>
      <c r="K83" s="70" t="s">
        <v>175</v>
      </c>
      <c r="L83" s="70">
        <v>36</v>
      </c>
      <c r="M83" s="202">
        <v>6838</v>
      </c>
      <c r="N83" s="203">
        <v>50000</v>
      </c>
      <c r="O83" s="204">
        <v>3444282</v>
      </c>
      <c r="P83" s="24">
        <v>8.02</v>
      </c>
      <c r="Q83" s="24">
        <v>30.66</v>
      </c>
      <c r="R83" s="24">
        <v>89.42</v>
      </c>
      <c r="S83" s="24">
        <v>113.67</v>
      </c>
      <c r="T83" s="24">
        <v>243.63</v>
      </c>
      <c r="U83" s="25">
        <v>42</v>
      </c>
      <c r="V83" s="26">
        <v>34</v>
      </c>
      <c r="W83" s="25">
        <v>3</v>
      </c>
      <c r="X83" s="26">
        <v>66</v>
      </c>
      <c r="Y83" s="25">
        <v>45</v>
      </c>
      <c r="Z83" s="50">
        <f t="shared" si="8"/>
        <v>4.0542642930311975E-3</v>
      </c>
      <c r="AA83" s="50">
        <f t="shared" si="9"/>
        <v>0.13784498596306072</v>
      </c>
      <c r="AB83" s="50">
        <f t="shared" si="10"/>
        <v>6.6546638736788492E-4</v>
      </c>
      <c r="AC83" s="50">
        <f t="shared" si="11"/>
        <v>2.2625857170508086E-2</v>
      </c>
    </row>
    <row r="84" spans="2:107" s="59" customFormat="1" ht="47.25" customHeight="1" thickBot="1">
      <c r="B84" s="60"/>
      <c r="C84" s="46"/>
      <c r="D84" s="11">
        <v>77</v>
      </c>
      <c r="E84" s="264" t="s">
        <v>178</v>
      </c>
      <c r="F84" s="18" t="s">
        <v>179</v>
      </c>
      <c r="G84" s="12" t="s">
        <v>103</v>
      </c>
      <c r="H84" s="13"/>
      <c r="I84" s="191">
        <v>20275.827903000001</v>
      </c>
      <c r="J84" s="191">
        <v>41174.557831999999</v>
      </c>
      <c r="K84" s="69" t="s">
        <v>180</v>
      </c>
      <c r="L84" s="69">
        <v>35</v>
      </c>
      <c r="M84" s="199">
        <v>10200</v>
      </c>
      <c r="N84" s="200">
        <v>50000</v>
      </c>
      <c r="O84" s="201">
        <v>4036721</v>
      </c>
      <c r="P84" s="21">
        <v>12.8</v>
      </c>
      <c r="Q84" s="21">
        <v>36.18</v>
      </c>
      <c r="R84" s="21">
        <v>92.09</v>
      </c>
      <c r="S84" s="21">
        <v>138.87</v>
      </c>
      <c r="T84" s="21">
        <v>301.52999999999997</v>
      </c>
      <c r="U84" s="22">
        <v>31</v>
      </c>
      <c r="V84" s="23">
        <v>17</v>
      </c>
      <c r="W84" s="22">
        <v>5</v>
      </c>
      <c r="X84" s="23">
        <v>83</v>
      </c>
      <c r="Y84" s="22">
        <v>36</v>
      </c>
      <c r="Z84" s="50">
        <f t="shared" si="8"/>
        <v>7.0878285224130356E-3</v>
      </c>
      <c r="AA84" s="50">
        <f t="shared" si="9"/>
        <v>0.1204930848810216</v>
      </c>
      <c r="AB84" s="50">
        <f t="shared" si="10"/>
        <v>1.1633952056852158E-3</v>
      </c>
      <c r="AC84" s="50">
        <f t="shared" si="11"/>
        <v>1.977771849664867E-2</v>
      </c>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c r="CA84" s="51"/>
      <c r="CB84" s="51"/>
      <c r="CC84" s="51"/>
      <c r="CD84" s="51"/>
      <c r="CE84" s="51"/>
      <c r="CF84" s="51"/>
      <c r="CG84" s="51"/>
      <c r="CH84" s="51"/>
      <c r="CI84" s="51"/>
      <c r="CJ84" s="51"/>
      <c r="CK84" s="51"/>
      <c r="CL84" s="51"/>
      <c r="CM84" s="51"/>
      <c r="CN84" s="51"/>
      <c r="CO84" s="51"/>
      <c r="CP84" s="51"/>
      <c r="CQ84" s="51"/>
      <c r="CR84" s="51"/>
      <c r="CS84" s="51"/>
      <c r="CT84" s="51"/>
      <c r="CU84" s="51"/>
      <c r="CV84" s="51"/>
      <c r="CW84" s="51"/>
      <c r="CX84" s="51"/>
      <c r="CY84" s="51"/>
      <c r="CZ84" s="51"/>
      <c r="DA84" s="51"/>
      <c r="DB84" s="51"/>
      <c r="DC84" s="51"/>
    </row>
    <row r="85" spans="2:107" s="51" customFormat="1" ht="47.25" customHeight="1" thickBot="1">
      <c r="B85" s="46"/>
      <c r="C85" s="46"/>
      <c r="D85" s="1">
        <v>78</v>
      </c>
      <c r="E85" s="265" t="s">
        <v>181</v>
      </c>
      <c r="F85" s="4" t="s">
        <v>182</v>
      </c>
      <c r="G85" s="7" t="s">
        <v>103</v>
      </c>
      <c r="H85" s="2"/>
      <c r="I85" s="192">
        <v>8524.7818520000001</v>
      </c>
      <c r="J85" s="192">
        <v>16358.814345000001</v>
      </c>
      <c r="K85" s="70" t="s">
        <v>180</v>
      </c>
      <c r="L85" s="70">
        <v>35</v>
      </c>
      <c r="M85" s="202">
        <v>5062</v>
      </c>
      <c r="N85" s="203">
        <v>50000</v>
      </c>
      <c r="O85" s="204">
        <v>3231690</v>
      </c>
      <c r="P85" s="24">
        <v>3.91</v>
      </c>
      <c r="Q85" s="24">
        <v>22.3</v>
      </c>
      <c r="R85" s="24">
        <v>77.92</v>
      </c>
      <c r="S85" s="24">
        <v>110.12</v>
      </c>
      <c r="T85" s="24">
        <v>221.34</v>
      </c>
      <c r="U85" s="25">
        <v>32</v>
      </c>
      <c r="V85" s="26">
        <v>40</v>
      </c>
      <c r="W85" s="25">
        <v>5</v>
      </c>
      <c r="X85" s="26">
        <v>60</v>
      </c>
      <c r="Y85" s="25">
        <v>37</v>
      </c>
      <c r="Z85" s="50">
        <f t="shared" si="8"/>
        <v>2.8160222480212724E-3</v>
      </c>
      <c r="AA85" s="50">
        <f t="shared" si="9"/>
        <v>0.11264088992085089</v>
      </c>
      <c r="AB85" s="50">
        <f t="shared" si="10"/>
        <v>4.6222150720648294E-4</v>
      </c>
      <c r="AC85" s="50">
        <f t="shared" si="11"/>
        <v>1.8488860288259319E-2</v>
      </c>
    </row>
    <row r="86" spans="2:107" s="59" customFormat="1" ht="47.25" customHeight="1" thickBot="1">
      <c r="B86" s="60"/>
      <c r="C86" s="46"/>
      <c r="D86" s="11">
        <v>79</v>
      </c>
      <c r="E86" s="264" t="s">
        <v>183</v>
      </c>
      <c r="F86" s="18" t="s">
        <v>184</v>
      </c>
      <c r="G86" s="12" t="s">
        <v>103</v>
      </c>
      <c r="H86" s="13"/>
      <c r="I86" s="191">
        <v>9331.6178029999992</v>
      </c>
      <c r="J86" s="191">
        <v>16380.199237999999</v>
      </c>
      <c r="K86" s="69" t="s">
        <v>185</v>
      </c>
      <c r="L86" s="69">
        <v>34</v>
      </c>
      <c r="M86" s="199">
        <v>5067</v>
      </c>
      <c r="N86" s="200">
        <v>50000</v>
      </c>
      <c r="O86" s="201">
        <v>3232721</v>
      </c>
      <c r="P86" s="21">
        <v>-0.13</v>
      </c>
      <c r="Q86" s="21">
        <v>19.86</v>
      </c>
      <c r="R86" s="21">
        <v>80.87</v>
      </c>
      <c r="S86" s="21">
        <v>113.94</v>
      </c>
      <c r="T86" s="21">
        <v>219.98</v>
      </c>
      <c r="U86" s="22">
        <v>32</v>
      </c>
      <c r="V86" s="23">
        <v>28</v>
      </c>
      <c r="W86" s="22">
        <v>2</v>
      </c>
      <c r="X86" s="23">
        <v>72</v>
      </c>
      <c r="Y86" s="22">
        <v>34</v>
      </c>
      <c r="Z86" s="50">
        <f t="shared" si="8"/>
        <v>2.8197034643484176E-3</v>
      </c>
      <c r="AA86" s="50">
        <f t="shared" si="9"/>
        <v>7.8951697001755694E-2</v>
      </c>
      <c r="AB86" s="50">
        <f t="shared" si="10"/>
        <v>4.6282574155167742E-4</v>
      </c>
      <c r="AC86" s="50">
        <f t="shared" si="11"/>
        <v>1.2959120763446968E-2</v>
      </c>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51"/>
      <c r="CI86" s="51"/>
      <c r="CJ86" s="51"/>
      <c r="CK86" s="51"/>
      <c r="CL86" s="51"/>
      <c r="CM86" s="51"/>
      <c r="CN86" s="51"/>
      <c r="CO86" s="51"/>
      <c r="CP86" s="51"/>
      <c r="CQ86" s="51"/>
      <c r="CR86" s="51"/>
      <c r="CS86" s="51"/>
      <c r="CT86" s="51"/>
      <c r="CU86" s="51"/>
      <c r="CV86" s="51"/>
      <c r="CW86" s="51"/>
      <c r="CX86" s="51"/>
      <c r="CY86" s="51"/>
      <c r="CZ86" s="51"/>
      <c r="DA86" s="51"/>
      <c r="DB86" s="51"/>
      <c r="DC86" s="51"/>
    </row>
    <row r="87" spans="2:107" s="51" customFormat="1" ht="47.25" customHeight="1" thickBot="1">
      <c r="B87" s="46"/>
      <c r="C87" s="46"/>
      <c r="D87" s="1">
        <v>80</v>
      </c>
      <c r="E87" s="265" t="s">
        <v>186</v>
      </c>
      <c r="F87" s="4" t="s">
        <v>187</v>
      </c>
      <c r="G87" s="7" t="s">
        <v>103</v>
      </c>
      <c r="H87" s="2"/>
      <c r="I87" s="192">
        <v>41292.301841</v>
      </c>
      <c r="J87" s="192">
        <v>329773.64080599998</v>
      </c>
      <c r="K87" s="70" t="s">
        <v>188</v>
      </c>
      <c r="L87" s="70">
        <v>33</v>
      </c>
      <c r="M87" s="202">
        <v>49961</v>
      </c>
      <c r="N87" s="203">
        <v>50000</v>
      </c>
      <c r="O87" s="204">
        <v>6600621</v>
      </c>
      <c r="P87" s="24">
        <v>10.79</v>
      </c>
      <c r="Q87" s="24">
        <v>30.78</v>
      </c>
      <c r="R87" s="24">
        <v>134.96</v>
      </c>
      <c r="S87" s="24">
        <v>215.16</v>
      </c>
      <c r="T87" s="24">
        <v>560.12</v>
      </c>
      <c r="U87" s="25">
        <v>516</v>
      </c>
      <c r="V87" s="26">
        <v>88</v>
      </c>
      <c r="W87" s="25">
        <v>11</v>
      </c>
      <c r="X87" s="26">
        <v>12</v>
      </c>
      <c r="Y87" s="25">
        <v>527</v>
      </c>
      <c r="Z87" s="50">
        <f t="shared" si="8"/>
        <v>5.6767555993720867E-2</v>
      </c>
      <c r="AA87" s="50">
        <f t="shared" si="9"/>
        <v>4.9955449274474359</v>
      </c>
      <c r="AB87" s="50">
        <f t="shared" si="10"/>
        <v>9.3178188880728829E-3</v>
      </c>
      <c r="AC87" s="50">
        <f t="shared" si="11"/>
        <v>0.81996806215041373</v>
      </c>
    </row>
    <row r="88" spans="2:107" s="59" customFormat="1" ht="47.25" customHeight="1" thickBot="1">
      <c r="B88" s="60"/>
      <c r="C88" s="46"/>
      <c r="D88" s="11">
        <v>81</v>
      </c>
      <c r="E88" s="264" t="s">
        <v>189</v>
      </c>
      <c r="F88" s="18" t="s">
        <v>58</v>
      </c>
      <c r="G88" s="12" t="s">
        <v>103</v>
      </c>
      <c r="H88" s="13"/>
      <c r="I88" s="191">
        <v>41999.181316000002</v>
      </c>
      <c r="J88" s="191">
        <v>494505.50680899998</v>
      </c>
      <c r="K88" s="69" t="s">
        <v>190</v>
      </c>
      <c r="L88" s="69">
        <v>33</v>
      </c>
      <c r="M88" s="199">
        <v>99023</v>
      </c>
      <c r="N88" s="200">
        <v>100000</v>
      </c>
      <c r="O88" s="201">
        <v>4993845</v>
      </c>
      <c r="P88" s="21">
        <v>8.58</v>
      </c>
      <c r="Q88" s="21">
        <v>30.11</v>
      </c>
      <c r="R88" s="21">
        <v>131.86000000000001</v>
      </c>
      <c r="S88" s="21">
        <v>207.01</v>
      </c>
      <c r="T88" s="21">
        <v>396.86</v>
      </c>
      <c r="U88" s="22">
        <v>1344</v>
      </c>
      <c r="V88" s="23">
        <v>96</v>
      </c>
      <c r="W88" s="22">
        <v>7</v>
      </c>
      <c r="X88" s="23">
        <v>4</v>
      </c>
      <c r="Y88" s="22">
        <v>1351</v>
      </c>
      <c r="Z88" s="50">
        <f t="shared" si="8"/>
        <v>8.5124659989114795E-2</v>
      </c>
      <c r="AA88" s="50">
        <f t="shared" si="9"/>
        <v>8.1719673589550208</v>
      </c>
      <c r="AB88" s="50">
        <f t="shared" si="10"/>
        <v>1.3972350065151478E-2</v>
      </c>
      <c r="AC88" s="50">
        <f t="shared" si="11"/>
        <v>1.3413456062545419</v>
      </c>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51"/>
      <c r="CI88" s="51"/>
      <c r="CJ88" s="51"/>
      <c r="CK88" s="51"/>
      <c r="CL88" s="51"/>
      <c r="CM88" s="51"/>
      <c r="CN88" s="51"/>
      <c r="CO88" s="51"/>
      <c r="CP88" s="51"/>
      <c r="CQ88" s="51"/>
      <c r="CR88" s="51"/>
      <c r="CS88" s="51"/>
      <c r="CT88" s="51"/>
      <c r="CU88" s="51"/>
      <c r="CV88" s="51"/>
      <c r="CW88" s="51"/>
      <c r="CX88" s="51"/>
      <c r="CY88" s="51"/>
      <c r="CZ88" s="51"/>
      <c r="DA88" s="51"/>
      <c r="DB88" s="51"/>
      <c r="DC88" s="51"/>
    </row>
    <row r="89" spans="2:107" s="51" customFormat="1" ht="47.25" customHeight="1" thickBot="1">
      <c r="B89" s="46"/>
      <c r="C89" s="46"/>
      <c r="D89" s="1">
        <v>82</v>
      </c>
      <c r="E89" s="265" t="s">
        <v>191</v>
      </c>
      <c r="F89" s="4" t="s">
        <v>265</v>
      </c>
      <c r="G89" s="7" t="s">
        <v>103</v>
      </c>
      <c r="H89" s="2"/>
      <c r="I89" s="192">
        <v>7332.0503779999999</v>
      </c>
      <c r="J89" s="192">
        <v>14941.404687</v>
      </c>
      <c r="K89" s="70" t="s">
        <v>192</v>
      </c>
      <c r="L89" s="70">
        <v>31</v>
      </c>
      <c r="M89" s="202">
        <v>5647</v>
      </c>
      <c r="N89" s="203">
        <v>50000</v>
      </c>
      <c r="O89" s="204">
        <v>2645902</v>
      </c>
      <c r="P89" s="24">
        <v>9.9499999999999993</v>
      </c>
      <c r="Q89" s="24">
        <v>31.79</v>
      </c>
      <c r="R89" s="24">
        <v>111.88</v>
      </c>
      <c r="S89" s="24">
        <v>157.37</v>
      </c>
      <c r="T89" s="24">
        <v>163.6</v>
      </c>
      <c r="U89" s="25">
        <v>46</v>
      </c>
      <c r="V89" s="26">
        <v>72</v>
      </c>
      <c r="W89" s="25">
        <v>2</v>
      </c>
      <c r="X89" s="26">
        <v>28</v>
      </c>
      <c r="Y89" s="25">
        <v>48</v>
      </c>
      <c r="Z89" s="50">
        <f t="shared" si="8"/>
        <v>2.5720279677934883E-3</v>
      </c>
      <c r="AA89" s="50">
        <f t="shared" si="9"/>
        <v>0.18518601368113116</v>
      </c>
      <c r="AB89" s="50">
        <f t="shared" si="10"/>
        <v>4.2217231937215612E-4</v>
      </c>
      <c r="AC89" s="50">
        <f t="shared" si="11"/>
        <v>3.039640699479524E-2</v>
      </c>
    </row>
    <row r="90" spans="2:107" s="59" customFormat="1" ht="47.25" customHeight="1" thickBot="1">
      <c r="B90" s="60"/>
      <c r="C90" s="46"/>
      <c r="D90" s="11">
        <v>83</v>
      </c>
      <c r="E90" s="264" t="s">
        <v>193</v>
      </c>
      <c r="F90" s="18" t="s">
        <v>194</v>
      </c>
      <c r="G90" s="12" t="s">
        <v>103</v>
      </c>
      <c r="H90" s="13"/>
      <c r="I90" s="191">
        <v>4986</v>
      </c>
      <c r="J90" s="191">
        <v>19835.449058999999</v>
      </c>
      <c r="K90" s="69" t="s">
        <v>37</v>
      </c>
      <c r="L90" s="69">
        <v>31</v>
      </c>
      <c r="M90" s="199">
        <v>9858</v>
      </c>
      <c r="N90" s="200">
        <v>50000</v>
      </c>
      <c r="O90" s="201">
        <v>2012117</v>
      </c>
      <c r="P90" s="21">
        <v>5.88</v>
      </c>
      <c r="Q90" s="21">
        <v>30.42</v>
      </c>
      <c r="R90" s="21">
        <v>100.96</v>
      </c>
      <c r="S90" s="21">
        <v>80.13</v>
      </c>
      <c r="T90" s="21">
        <v>100.34</v>
      </c>
      <c r="U90" s="22">
        <v>47</v>
      </c>
      <c r="V90" s="23">
        <v>90</v>
      </c>
      <c r="W90" s="22">
        <v>1</v>
      </c>
      <c r="X90" s="23">
        <v>10</v>
      </c>
      <c r="Y90" s="22">
        <v>48</v>
      </c>
      <c r="Z90" s="50">
        <f t="shared" si="8"/>
        <v>3.414493536734163E-3</v>
      </c>
      <c r="AA90" s="50">
        <f t="shared" si="9"/>
        <v>0.30730441830607469</v>
      </c>
      <c r="AB90" s="50">
        <f t="shared" si="10"/>
        <v>5.604545028026842E-4</v>
      </c>
      <c r="AC90" s="50">
        <f t="shared" si="11"/>
        <v>5.0440905252241576E-2</v>
      </c>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51"/>
      <c r="CI90" s="51"/>
      <c r="CJ90" s="51"/>
      <c r="CK90" s="51"/>
      <c r="CL90" s="51"/>
      <c r="CM90" s="51"/>
      <c r="CN90" s="51"/>
      <c r="CO90" s="51"/>
      <c r="CP90" s="51"/>
      <c r="CQ90" s="51"/>
      <c r="CR90" s="51"/>
      <c r="CS90" s="51"/>
      <c r="CT90" s="51"/>
      <c r="CU90" s="51"/>
      <c r="CV90" s="51"/>
      <c r="CW90" s="51"/>
      <c r="CX90" s="51"/>
      <c r="CY90" s="51"/>
      <c r="CZ90" s="51"/>
      <c r="DA90" s="51"/>
      <c r="DB90" s="51"/>
      <c r="DC90" s="51"/>
    </row>
    <row r="91" spans="2:107" s="51" customFormat="1" ht="47.25" customHeight="1" thickBot="1">
      <c r="B91" s="46"/>
      <c r="C91" s="46"/>
      <c r="D91" s="1">
        <v>84</v>
      </c>
      <c r="E91" s="265" t="s">
        <v>40</v>
      </c>
      <c r="F91" s="4" t="s">
        <v>41</v>
      </c>
      <c r="G91" s="7" t="s">
        <v>24</v>
      </c>
      <c r="H91" s="3"/>
      <c r="I91" s="192">
        <v>56645.618862000003</v>
      </c>
      <c r="J91" s="192">
        <v>37787.534626000001</v>
      </c>
      <c r="K91" s="31" t="s">
        <v>42</v>
      </c>
      <c r="L91" s="70">
        <v>30</v>
      </c>
      <c r="M91" s="202">
        <v>32149</v>
      </c>
      <c r="N91" s="203">
        <v>50000</v>
      </c>
      <c r="O91" s="204">
        <v>1175388</v>
      </c>
      <c r="P91" s="24">
        <v>11.94</v>
      </c>
      <c r="Q91" s="24">
        <v>16.82</v>
      </c>
      <c r="R91" s="24">
        <v>40.700000000000003</v>
      </c>
      <c r="S91" s="29">
        <v>43.73</v>
      </c>
      <c r="T91" s="29">
        <v>73.77</v>
      </c>
      <c r="U91" s="30">
        <v>29</v>
      </c>
      <c r="V91" s="30">
        <v>7</v>
      </c>
      <c r="W91" s="30">
        <v>3</v>
      </c>
      <c r="X91" s="30">
        <v>93</v>
      </c>
      <c r="Y91" s="25">
        <v>32</v>
      </c>
      <c r="Z91" s="50">
        <f t="shared" si="8"/>
        <v>6.5047830460411155E-3</v>
      </c>
      <c r="AA91" s="50">
        <f t="shared" si="9"/>
        <v>4.5533481322287808E-2</v>
      </c>
      <c r="AB91" s="50">
        <f t="shared" si="10"/>
        <v>1.0676942008199606E-3</v>
      </c>
      <c r="AC91" s="50">
        <f t="shared" si="11"/>
        <v>7.4738594057397242E-3</v>
      </c>
    </row>
    <row r="92" spans="2:107" s="59" customFormat="1" ht="47.25" customHeight="1" thickBot="1">
      <c r="B92" s="60"/>
      <c r="C92" s="46"/>
      <c r="D92" s="11">
        <v>85</v>
      </c>
      <c r="E92" s="264" t="s">
        <v>195</v>
      </c>
      <c r="F92" s="18" t="s">
        <v>128</v>
      </c>
      <c r="G92" s="12" t="s">
        <v>103</v>
      </c>
      <c r="H92" s="13"/>
      <c r="I92" s="191">
        <v>11626.465990999999</v>
      </c>
      <c r="J92" s="191">
        <v>20584.484892</v>
      </c>
      <c r="K92" s="69" t="s">
        <v>196</v>
      </c>
      <c r="L92" s="69">
        <v>30</v>
      </c>
      <c r="M92" s="199">
        <v>14765</v>
      </c>
      <c r="N92" s="200">
        <v>50000</v>
      </c>
      <c r="O92" s="201">
        <v>1394141</v>
      </c>
      <c r="P92" s="21">
        <v>-1.93</v>
      </c>
      <c r="Q92" s="21">
        <v>17.29</v>
      </c>
      <c r="R92" s="21">
        <v>82.63</v>
      </c>
      <c r="S92" s="21">
        <v>93.47</v>
      </c>
      <c r="T92" s="21">
        <v>39.15</v>
      </c>
      <c r="U92" s="22">
        <v>242</v>
      </c>
      <c r="V92" s="23">
        <v>29</v>
      </c>
      <c r="W92" s="22">
        <v>6</v>
      </c>
      <c r="X92" s="23">
        <v>71</v>
      </c>
      <c r="Y92" s="22">
        <v>248</v>
      </c>
      <c r="Z92" s="50">
        <f t="shared" si="8"/>
        <v>3.5434332951915261E-3</v>
      </c>
      <c r="AA92" s="50">
        <f t="shared" si="9"/>
        <v>0.10275956556055425</v>
      </c>
      <c r="AB92" s="50">
        <f t="shared" si="10"/>
        <v>5.8161865714659268E-4</v>
      </c>
      <c r="AC92" s="50">
        <f t="shared" si="11"/>
        <v>1.6866941057251186E-2</v>
      </c>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51"/>
      <c r="CI92" s="51"/>
      <c r="CJ92" s="51"/>
      <c r="CK92" s="51"/>
      <c r="CL92" s="51"/>
      <c r="CM92" s="51"/>
      <c r="CN92" s="51"/>
      <c r="CO92" s="51"/>
      <c r="CP92" s="51"/>
      <c r="CQ92" s="51"/>
      <c r="CR92" s="51"/>
      <c r="CS92" s="51"/>
      <c r="CT92" s="51"/>
      <c r="CU92" s="51"/>
      <c r="CV92" s="51"/>
      <c r="CW92" s="51"/>
      <c r="CX92" s="51"/>
      <c r="CY92" s="51"/>
      <c r="CZ92" s="51"/>
      <c r="DA92" s="51"/>
      <c r="DB92" s="51"/>
      <c r="DC92" s="51"/>
    </row>
    <row r="93" spans="2:107" s="51" customFormat="1" ht="47.25" customHeight="1" thickBot="1">
      <c r="B93" s="46"/>
      <c r="C93" s="46"/>
      <c r="D93" s="1">
        <v>86</v>
      </c>
      <c r="E93" s="265" t="s">
        <v>197</v>
      </c>
      <c r="F93" s="4" t="s">
        <v>198</v>
      </c>
      <c r="G93" s="7" t="s">
        <v>103</v>
      </c>
      <c r="H93" s="2"/>
      <c r="I93" s="192">
        <v>7074.5017550000002</v>
      </c>
      <c r="J93" s="192">
        <v>12430.302436</v>
      </c>
      <c r="K93" s="70" t="s">
        <v>84</v>
      </c>
      <c r="L93" s="70">
        <v>30</v>
      </c>
      <c r="M93" s="202">
        <v>5744</v>
      </c>
      <c r="N93" s="203">
        <v>50000</v>
      </c>
      <c r="O93" s="204">
        <v>2164049</v>
      </c>
      <c r="P93" s="24">
        <v>4.13</v>
      </c>
      <c r="Q93" s="24">
        <v>23.12</v>
      </c>
      <c r="R93" s="24">
        <v>71.08</v>
      </c>
      <c r="S93" s="24">
        <v>74.239999999999995</v>
      </c>
      <c r="T93" s="24">
        <v>115.97</v>
      </c>
      <c r="U93" s="25">
        <v>29</v>
      </c>
      <c r="V93" s="26">
        <v>13</v>
      </c>
      <c r="W93" s="25">
        <v>3</v>
      </c>
      <c r="X93" s="26">
        <v>87</v>
      </c>
      <c r="Y93" s="25">
        <v>32</v>
      </c>
      <c r="Z93" s="50">
        <f t="shared" si="8"/>
        <v>2.1397643784684091E-3</v>
      </c>
      <c r="AA93" s="50">
        <f t="shared" si="9"/>
        <v>2.7816936920089318E-2</v>
      </c>
      <c r="AB93" s="50">
        <f t="shared" si="10"/>
        <v>3.5122063285450997E-4</v>
      </c>
      <c r="AC93" s="50">
        <f t="shared" si="11"/>
        <v>4.5658682271086295E-3</v>
      </c>
    </row>
    <row r="94" spans="2:107" s="59" customFormat="1" ht="47.25" customHeight="1" thickBot="1">
      <c r="B94" s="60"/>
      <c r="C94" s="46"/>
      <c r="D94" s="11">
        <v>87</v>
      </c>
      <c r="E94" s="264" t="s">
        <v>199</v>
      </c>
      <c r="F94" s="18" t="s">
        <v>200</v>
      </c>
      <c r="G94" s="12" t="s">
        <v>103</v>
      </c>
      <c r="H94" s="13"/>
      <c r="I94" s="191">
        <v>11960.881715</v>
      </c>
      <c r="J94" s="191">
        <v>109270.347649</v>
      </c>
      <c r="K94" s="69" t="s">
        <v>201</v>
      </c>
      <c r="L94" s="69">
        <v>29</v>
      </c>
      <c r="M94" s="199">
        <v>26390</v>
      </c>
      <c r="N94" s="200">
        <v>50000</v>
      </c>
      <c r="O94" s="201">
        <v>4140596</v>
      </c>
      <c r="P94" s="21">
        <v>2.78</v>
      </c>
      <c r="Q94" s="21">
        <v>19.559999999999999</v>
      </c>
      <c r="R94" s="21">
        <v>119.02</v>
      </c>
      <c r="S94" s="21">
        <v>184.22</v>
      </c>
      <c r="T94" s="21">
        <v>313.79000000000002</v>
      </c>
      <c r="U94" s="22">
        <v>308</v>
      </c>
      <c r="V94" s="23">
        <v>80</v>
      </c>
      <c r="W94" s="22">
        <v>3</v>
      </c>
      <c r="X94" s="23">
        <v>20</v>
      </c>
      <c r="Y94" s="22">
        <v>311</v>
      </c>
      <c r="Z94" s="50">
        <f t="shared" si="8"/>
        <v>1.8809904161706709E-2</v>
      </c>
      <c r="AA94" s="50">
        <f t="shared" si="9"/>
        <v>1.5047923329365367</v>
      </c>
      <c r="AB94" s="50">
        <f t="shared" si="10"/>
        <v>3.0874551002367983E-3</v>
      </c>
      <c r="AC94" s="50">
        <f t="shared" si="11"/>
        <v>0.24699640801894385</v>
      </c>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51"/>
      <c r="CI94" s="51"/>
      <c r="CJ94" s="51"/>
      <c r="CK94" s="51"/>
      <c r="CL94" s="51"/>
      <c r="CM94" s="51"/>
      <c r="CN94" s="51"/>
      <c r="CO94" s="51"/>
      <c r="CP94" s="51"/>
      <c r="CQ94" s="51"/>
      <c r="CR94" s="51"/>
      <c r="CS94" s="51"/>
      <c r="CT94" s="51"/>
      <c r="CU94" s="51"/>
      <c r="CV94" s="51"/>
      <c r="CW94" s="51"/>
      <c r="CX94" s="51"/>
      <c r="CY94" s="51"/>
      <c r="CZ94" s="51"/>
      <c r="DA94" s="51"/>
      <c r="DB94" s="51"/>
      <c r="DC94" s="51"/>
    </row>
    <row r="95" spans="2:107" s="51" customFormat="1" ht="47.25" customHeight="1" thickBot="1">
      <c r="B95" s="46"/>
      <c r="C95" s="46"/>
      <c r="D95" s="1">
        <v>88</v>
      </c>
      <c r="E95" s="265" t="s">
        <v>202</v>
      </c>
      <c r="F95" s="4" t="s">
        <v>203</v>
      </c>
      <c r="G95" s="7" t="s">
        <v>103</v>
      </c>
      <c r="H95" s="2"/>
      <c r="I95" s="192">
        <v>5971.9468420000003</v>
      </c>
      <c r="J95" s="192">
        <v>10195.584853</v>
      </c>
      <c r="K95" s="70" t="s">
        <v>204</v>
      </c>
      <c r="L95" s="70">
        <v>28</v>
      </c>
      <c r="M95" s="202">
        <v>5266</v>
      </c>
      <c r="N95" s="203">
        <v>50000</v>
      </c>
      <c r="O95" s="204">
        <v>1936115</v>
      </c>
      <c r="P95" s="24">
        <v>13.88</v>
      </c>
      <c r="Q95" s="24">
        <v>16.89</v>
      </c>
      <c r="R95" s="24">
        <v>62.62</v>
      </c>
      <c r="S95" s="24">
        <v>58.5</v>
      </c>
      <c r="T95" s="24">
        <v>92.77</v>
      </c>
      <c r="U95" s="25">
        <v>36</v>
      </c>
      <c r="V95" s="26">
        <v>6</v>
      </c>
      <c r="W95" s="25">
        <v>2</v>
      </c>
      <c r="X95" s="26">
        <v>94</v>
      </c>
      <c r="Y95" s="25">
        <v>38</v>
      </c>
      <c r="Z95" s="50">
        <f t="shared" si="8"/>
        <v>1.7550779153143261E-3</v>
      </c>
      <c r="AA95" s="50">
        <f t="shared" si="9"/>
        <v>1.0530467491885957E-2</v>
      </c>
      <c r="AB95" s="50">
        <f t="shared" si="10"/>
        <v>2.8807824932897044E-4</v>
      </c>
      <c r="AC95" s="50">
        <f t="shared" si="11"/>
        <v>1.7284694959738226E-3</v>
      </c>
    </row>
    <row r="96" spans="2:107" s="59" customFormat="1" ht="47.25" customHeight="1" thickBot="1">
      <c r="C96" s="51"/>
      <c r="D96" s="11">
        <v>89</v>
      </c>
      <c r="E96" s="264" t="s">
        <v>205</v>
      </c>
      <c r="F96" s="18" t="s">
        <v>206</v>
      </c>
      <c r="G96" s="12" t="s">
        <v>103</v>
      </c>
      <c r="H96" s="13"/>
      <c r="I96" s="191">
        <v>27384.172933000002</v>
      </c>
      <c r="J96" s="191">
        <v>49362.761942999998</v>
      </c>
      <c r="K96" s="69" t="s">
        <v>207</v>
      </c>
      <c r="L96" s="69">
        <v>27</v>
      </c>
      <c r="M96" s="199">
        <v>17492</v>
      </c>
      <c r="N96" s="200">
        <v>50000</v>
      </c>
      <c r="O96" s="201">
        <v>2822019</v>
      </c>
      <c r="P96" s="21">
        <v>8.3699999999999992</v>
      </c>
      <c r="Q96" s="21">
        <v>25.47</v>
      </c>
      <c r="R96" s="21">
        <v>99.07</v>
      </c>
      <c r="S96" s="21">
        <v>155.94</v>
      </c>
      <c r="T96" s="21">
        <v>182.21</v>
      </c>
      <c r="U96" s="22">
        <v>35</v>
      </c>
      <c r="V96" s="23">
        <v>9</v>
      </c>
      <c r="W96" s="22">
        <v>8</v>
      </c>
      <c r="X96" s="23">
        <v>91</v>
      </c>
      <c r="Y96" s="22">
        <v>43</v>
      </c>
      <c r="Z96" s="50">
        <f t="shared" si="8"/>
        <v>8.4973539599923712E-3</v>
      </c>
      <c r="AA96" s="50">
        <f t="shared" si="9"/>
        <v>7.6476185639931346E-2</v>
      </c>
      <c r="AB96" s="50">
        <f t="shared" si="10"/>
        <v>1.3947545185108141E-3</v>
      </c>
      <c r="AC96" s="50">
        <f t="shared" si="11"/>
        <v>1.2552790666597327E-2</v>
      </c>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51"/>
      <c r="CI96" s="51"/>
      <c r="CJ96" s="51"/>
      <c r="CK96" s="51"/>
      <c r="CL96" s="51"/>
      <c r="CM96" s="51"/>
      <c r="CN96" s="51"/>
      <c r="CO96" s="51"/>
      <c r="CP96" s="51"/>
      <c r="CQ96" s="51"/>
      <c r="CR96" s="51"/>
      <c r="CS96" s="51"/>
      <c r="CT96" s="51"/>
      <c r="CU96" s="51"/>
      <c r="CV96" s="51"/>
      <c r="CW96" s="51"/>
      <c r="CX96" s="51"/>
      <c r="CY96" s="51"/>
      <c r="CZ96" s="51"/>
      <c r="DA96" s="51"/>
      <c r="DB96" s="51"/>
      <c r="DC96" s="51"/>
    </row>
    <row r="97" spans="2:107" s="51" customFormat="1" ht="47.25" customHeight="1" thickBot="1">
      <c r="B97" s="46"/>
      <c r="C97" s="46"/>
      <c r="D97" s="1">
        <v>90</v>
      </c>
      <c r="E97" s="265" t="s">
        <v>208</v>
      </c>
      <c r="F97" s="4" t="s">
        <v>208</v>
      </c>
      <c r="G97" s="7" t="s">
        <v>103</v>
      </c>
      <c r="H97" s="2"/>
      <c r="I97" s="192">
        <v>6965</v>
      </c>
      <c r="J97" s="192">
        <v>11125.71054</v>
      </c>
      <c r="K97" s="70" t="s">
        <v>209</v>
      </c>
      <c r="L97" s="70">
        <v>25</v>
      </c>
      <c r="M97" s="202">
        <v>5817</v>
      </c>
      <c r="N97" s="203">
        <v>50000</v>
      </c>
      <c r="O97" s="204">
        <v>1912620</v>
      </c>
      <c r="P97" s="24">
        <v>9.91</v>
      </c>
      <c r="Q97" s="24">
        <v>20.149999999999999</v>
      </c>
      <c r="R97" s="24">
        <v>52.61</v>
      </c>
      <c r="S97" s="24">
        <v>66.08</v>
      </c>
      <c r="T97" s="24">
        <v>89.98</v>
      </c>
      <c r="U97" s="25">
        <v>17</v>
      </c>
      <c r="V97" s="26">
        <v>7.0000000000000009</v>
      </c>
      <c r="W97" s="25">
        <v>3</v>
      </c>
      <c r="X97" s="26">
        <v>93</v>
      </c>
      <c r="Y97" s="25">
        <v>20</v>
      </c>
      <c r="Z97" s="50">
        <f t="shared" si="8"/>
        <v>1.9151906577667542E-3</v>
      </c>
      <c r="AA97" s="50">
        <f t="shared" si="9"/>
        <v>1.3406334604367281E-2</v>
      </c>
      <c r="AB97" s="50">
        <f t="shared" si="10"/>
        <v>3.1435913300853914E-4</v>
      </c>
      <c r="AC97" s="50">
        <f t="shared" si="11"/>
        <v>2.2005139310597743E-3</v>
      </c>
    </row>
    <row r="98" spans="2:107" s="59" customFormat="1" ht="47.25" customHeight="1" thickBot="1">
      <c r="C98" s="51"/>
      <c r="D98" s="11">
        <v>91</v>
      </c>
      <c r="E98" s="264" t="s">
        <v>210</v>
      </c>
      <c r="F98" s="18" t="s">
        <v>166</v>
      </c>
      <c r="G98" s="12" t="s">
        <v>103</v>
      </c>
      <c r="H98" s="13"/>
      <c r="I98" s="191">
        <v>16349</v>
      </c>
      <c r="J98" s="191">
        <v>95511.245767999993</v>
      </c>
      <c r="K98" s="69" t="s">
        <v>211</v>
      </c>
      <c r="L98" s="69">
        <v>17</v>
      </c>
      <c r="M98" s="199">
        <v>27436</v>
      </c>
      <c r="N98" s="200">
        <v>50000</v>
      </c>
      <c r="O98" s="201">
        <v>3481238</v>
      </c>
      <c r="P98" s="21">
        <v>4.28</v>
      </c>
      <c r="Q98" s="21">
        <v>21.77</v>
      </c>
      <c r="R98" s="21">
        <v>133.38</v>
      </c>
      <c r="S98" s="21">
        <v>212.46</v>
      </c>
      <c r="T98" s="21">
        <v>245.56</v>
      </c>
      <c r="U98" s="22">
        <v>282</v>
      </c>
      <c r="V98" s="23">
        <v>64</v>
      </c>
      <c r="W98" s="22">
        <v>5</v>
      </c>
      <c r="X98" s="23">
        <v>36</v>
      </c>
      <c r="Y98" s="22">
        <v>287</v>
      </c>
      <c r="Z98" s="50">
        <f t="shared" si="8"/>
        <v>1.6441398951454116E-2</v>
      </c>
      <c r="AA98" s="50">
        <f t="shared" si="9"/>
        <v>1.0522495328930634</v>
      </c>
      <c r="AB98" s="50">
        <f t="shared" si="10"/>
        <v>2.698688978492333E-3</v>
      </c>
      <c r="AC98" s="50">
        <f t="shared" si="11"/>
        <v>0.17271609462350931</v>
      </c>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51"/>
      <c r="CI98" s="51"/>
      <c r="CJ98" s="51"/>
      <c r="CK98" s="51"/>
      <c r="CL98" s="51"/>
      <c r="CM98" s="51"/>
      <c r="CN98" s="51"/>
      <c r="CO98" s="51"/>
      <c r="CP98" s="51"/>
      <c r="CQ98" s="51"/>
      <c r="CR98" s="51"/>
      <c r="CS98" s="51"/>
      <c r="CT98" s="51"/>
      <c r="CU98" s="51"/>
      <c r="CV98" s="51"/>
      <c r="CW98" s="51"/>
      <c r="CX98" s="51"/>
      <c r="CY98" s="51"/>
      <c r="CZ98" s="51"/>
      <c r="DA98" s="51"/>
      <c r="DB98" s="51"/>
      <c r="DC98" s="51"/>
    </row>
    <row r="99" spans="2:107" s="51" customFormat="1" ht="47.25" customHeight="1" thickBot="1">
      <c r="B99" s="46"/>
      <c r="C99" s="46"/>
      <c r="D99" s="1">
        <v>92</v>
      </c>
      <c r="E99" s="265" t="s">
        <v>215</v>
      </c>
      <c r="F99" s="4" t="s">
        <v>216</v>
      </c>
      <c r="G99" s="7" t="s">
        <v>103</v>
      </c>
      <c r="H99" s="2"/>
      <c r="I99" s="192">
        <v>19108</v>
      </c>
      <c r="J99" s="192">
        <v>62110.851645000002</v>
      </c>
      <c r="K99" s="70" t="s">
        <v>227</v>
      </c>
      <c r="L99" s="70">
        <v>15</v>
      </c>
      <c r="M99" s="202">
        <v>18595</v>
      </c>
      <c r="N99" s="203">
        <v>50000</v>
      </c>
      <c r="O99" s="204">
        <v>3340191</v>
      </c>
      <c r="P99" s="24">
        <v>3.41</v>
      </c>
      <c r="Q99" s="24">
        <v>27.72</v>
      </c>
      <c r="R99" s="24">
        <v>90.55</v>
      </c>
      <c r="S99" s="24">
        <v>142.35</v>
      </c>
      <c r="T99" s="24">
        <v>231.4</v>
      </c>
      <c r="U99" s="25">
        <v>136</v>
      </c>
      <c r="V99" s="26">
        <v>87</v>
      </c>
      <c r="W99" s="25">
        <v>1</v>
      </c>
      <c r="X99" s="26">
        <v>13</v>
      </c>
      <c r="Y99" s="25">
        <v>137</v>
      </c>
      <c r="Z99" s="50">
        <f t="shared" si="8"/>
        <v>1.0691822548211006E-2</v>
      </c>
      <c r="AA99" s="50">
        <f t="shared" si="9"/>
        <v>0.9301885616943576</v>
      </c>
      <c r="AB99" s="50">
        <f t="shared" si="10"/>
        <v>1.7549542928827805E-3</v>
      </c>
      <c r="AC99" s="50">
        <f t="shared" si="11"/>
        <v>0.1526810234808019</v>
      </c>
    </row>
    <row r="100" spans="2:107" s="59" customFormat="1" ht="47.25" customHeight="1" thickBot="1">
      <c r="C100" s="51"/>
      <c r="D100" s="11">
        <v>93</v>
      </c>
      <c r="E100" s="264" t="s">
        <v>217</v>
      </c>
      <c r="F100" s="18" t="s">
        <v>296</v>
      </c>
      <c r="G100" s="12" t="s">
        <v>103</v>
      </c>
      <c r="H100" s="13"/>
      <c r="I100" s="191">
        <v>18124</v>
      </c>
      <c r="J100" s="191">
        <v>181659.120643</v>
      </c>
      <c r="K100" s="69" t="s">
        <v>228</v>
      </c>
      <c r="L100" s="69">
        <v>14</v>
      </c>
      <c r="M100" s="199">
        <v>49777</v>
      </c>
      <c r="N100" s="200">
        <v>50000</v>
      </c>
      <c r="O100" s="201">
        <v>3649459</v>
      </c>
      <c r="P100" s="21">
        <v>4.42</v>
      </c>
      <c r="Q100" s="21">
        <v>25.3</v>
      </c>
      <c r="R100" s="21">
        <v>149.65</v>
      </c>
      <c r="S100" s="21">
        <v>194.4</v>
      </c>
      <c r="T100" s="21">
        <v>264.95</v>
      </c>
      <c r="U100" s="22">
        <v>585</v>
      </c>
      <c r="V100" s="23">
        <v>98</v>
      </c>
      <c r="W100" s="22">
        <v>3</v>
      </c>
      <c r="X100" s="23">
        <v>2</v>
      </c>
      <c r="Y100" s="22">
        <v>588</v>
      </c>
      <c r="Z100" s="50">
        <f t="shared" si="8"/>
        <v>3.1270978109915602E-2</v>
      </c>
      <c r="AA100" s="50">
        <f t="shared" si="9"/>
        <v>3.0645558547717289</v>
      </c>
      <c r="AB100" s="50">
        <f t="shared" si="10"/>
        <v>5.1328140762888384E-3</v>
      </c>
      <c r="AC100" s="50">
        <f t="shared" si="11"/>
        <v>0.50301577947630616</v>
      </c>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51"/>
      <c r="CI100" s="51"/>
      <c r="CJ100" s="51"/>
      <c r="CK100" s="51"/>
      <c r="CL100" s="51"/>
      <c r="CM100" s="51"/>
      <c r="CN100" s="51"/>
      <c r="CO100" s="51"/>
      <c r="CP100" s="51"/>
      <c r="CQ100" s="51"/>
      <c r="CR100" s="51"/>
      <c r="CS100" s="51"/>
      <c r="CT100" s="51"/>
      <c r="CU100" s="51"/>
      <c r="CV100" s="51"/>
      <c r="CW100" s="51"/>
      <c r="CX100" s="51"/>
      <c r="CY100" s="51"/>
      <c r="CZ100" s="51"/>
      <c r="DA100" s="51"/>
      <c r="DB100" s="51"/>
      <c r="DC100" s="51"/>
    </row>
    <row r="101" spans="2:107" s="51" customFormat="1" ht="47.25" customHeight="1" thickBot="1">
      <c r="B101" s="46"/>
      <c r="C101" s="46"/>
      <c r="D101" s="1">
        <v>94</v>
      </c>
      <c r="E101" s="265" t="s">
        <v>229</v>
      </c>
      <c r="F101" s="4" t="s">
        <v>230</v>
      </c>
      <c r="G101" s="7" t="s">
        <v>103</v>
      </c>
      <c r="H101" s="2"/>
      <c r="I101" s="192">
        <v>10356.100718</v>
      </c>
      <c r="J101" s="192">
        <v>137364.01721200001</v>
      </c>
      <c r="K101" s="70" t="s">
        <v>231</v>
      </c>
      <c r="L101" s="70">
        <v>13</v>
      </c>
      <c r="M101" s="202">
        <v>42119</v>
      </c>
      <c r="N101" s="203">
        <v>50000</v>
      </c>
      <c r="O101" s="204">
        <v>3261331</v>
      </c>
      <c r="P101" s="24">
        <v>8.61</v>
      </c>
      <c r="Q101" s="24">
        <v>28.23</v>
      </c>
      <c r="R101" s="24">
        <v>135.85</v>
      </c>
      <c r="S101" s="24">
        <v>201.24</v>
      </c>
      <c r="T101" s="24">
        <v>226.16</v>
      </c>
      <c r="U101" s="25">
        <v>479</v>
      </c>
      <c r="V101" s="26">
        <v>88</v>
      </c>
      <c r="W101" s="25">
        <v>7</v>
      </c>
      <c r="X101" s="26">
        <v>12</v>
      </c>
      <c r="Y101" s="25">
        <v>486</v>
      </c>
      <c r="Z101" s="50">
        <f t="shared" si="8"/>
        <v>2.3645975826163641E-2</v>
      </c>
      <c r="AA101" s="50">
        <f t="shared" si="9"/>
        <v>2.0808458727024002</v>
      </c>
      <c r="AB101" s="50">
        <f t="shared" si="10"/>
        <v>3.88124724277919E-3</v>
      </c>
      <c r="AC101" s="50">
        <f t="shared" si="11"/>
        <v>0.34154975736456872</v>
      </c>
    </row>
    <row r="102" spans="2:107" s="59" customFormat="1" ht="47.25" customHeight="1" thickBot="1">
      <c r="C102" s="51"/>
      <c r="D102" s="11">
        <v>95</v>
      </c>
      <c r="E102" s="264" t="s">
        <v>214</v>
      </c>
      <c r="F102" s="18" t="s">
        <v>290</v>
      </c>
      <c r="G102" s="12" t="s">
        <v>103</v>
      </c>
      <c r="H102" s="13"/>
      <c r="I102" s="191">
        <v>20314</v>
      </c>
      <c r="J102" s="191">
        <v>99136.892529000004</v>
      </c>
      <c r="K102" s="69" t="s">
        <v>232</v>
      </c>
      <c r="L102" s="69">
        <v>12</v>
      </c>
      <c r="M102" s="199">
        <v>32899</v>
      </c>
      <c r="N102" s="200">
        <v>50000</v>
      </c>
      <c r="O102" s="201">
        <v>3013371</v>
      </c>
      <c r="P102" s="21">
        <v>10.88</v>
      </c>
      <c r="Q102" s="21">
        <v>19.95</v>
      </c>
      <c r="R102" s="21">
        <v>137.97999999999999</v>
      </c>
      <c r="S102" s="21">
        <v>210.74</v>
      </c>
      <c r="T102" s="21">
        <v>201.36</v>
      </c>
      <c r="U102" s="22">
        <v>191</v>
      </c>
      <c r="V102" s="23">
        <v>46</v>
      </c>
      <c r="W102" s="22">
        <v>3</v>
      </c>
      <c r="X102" s="23">
        <v>54</v>
      </c>
      <c r="Y102" s="22">
        <v>194</v>
      </c>
      <c r="Z102" s="50">
        <f t="shared" si="8"/>
        <v>1.7065521319195451E-2</v>
      </c>
      <c r="AA102" s="50">
        <f t="shared" si="9"/>
        <v>0.78501398068299078</v>
      </c>
      <c r="AB102" s="50">
        <f t="shared" si="10"/>
        <v>2.801132338697099E-3</v>
      </c>
      <c r="AC102" s="50">
        <f t="shared" si="11"/>
        <v>0.12885208758006655</v>
      </c>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51"/>
      <c r="CI102" s="51"/>
      <c r="CJ102" s="51"/>
      <c r="CK102" s="51"/>
      <c r="CL102" s="51"/>
      <c r="CM102" s="51"/>
      <c r="CN102" s="51"/>
      <c r="CO102" s="51"/>
      <c r="CP102" s="51"/>
      <c r="CQ102" s="51"/>
      <c r="CR102" s="51"/>
      <c r="CS102" s="51"/>
      <c r="CT102" s="51"/>
      <c r="CU102" s="51"/>
      <c r="CV102" s="51"/>
      <c r="CW102" s="51"/>
      <c r="CX102" s="51"/>
      <c r="CY102" s="51"/>
      <c r="CZ102" s="51"/>
      <c r="DA102" s="51"/>
      <c r="DB102" s="51"/>
      <c r="DC102" s="51"/>
    </row>
    <row r="103" spans="2:107" s="51" customFormat="1" ht="47.25" customHeight="1" thickBot="1">
      <c r="D103" s="1">
        <v>96</v>
      </c>
      <c r="E103" s="265" t="s">
        <v>233</v>
      </c>
      <c r="F103" s="4" t="s">
        <v>289</v>
      </c>
      <c r="G103" s="7" t="s">
        <v>103</v>
      </c>
      <c r="H103" s="2"/>
      <c r="I103" s="192">
        <v>6154.8835419999996</v>
      </c>
      <c r="J103" s="192">
        <v>16306.279398999999</v>
      </c>
      <c r="K103" s="70" t="s">
        <v>241</v>
      </c>
      <c r="L103" s="70">
        <v>10</v>
      </c>
      <c r="M103" s="202">
        <v>8021</v>
      </c>
      <c r="N103" s="203">
        <v>50000</v>
      </c>
      <c r="O103" s="204">
        <v>2032948</v>
      </c>
      <c r="P103" s="24">
        <v>5.95</v>
      </c>
      <c r="Q103" s="24">
        <v>16.57</v>
      </c>
      <c r="R103" s="24">
        <v>98.85</v>
      </c>
      <c r="S103" s="24">
        <v>0</v>
      </c>
      <c r="T103" s="24">
        <v>103.31</v>
      </c>
      <c r="U103" s="25">
        <v>46</v>
      </c>
      <c r="V103" s="26">
        <v>33</v>
      </c>
      <c r="W103" s="25">
        <v>2</v>
      </c>
      <c r="X103" s="26">
        <v>67</v>
      </c>
      <c r="Y103" s="25">
        <v>48</v>
      </c>
      <c r="Z103" s="50">
        <f t="shared" si="8"/>
        <v>2.8069788312054434E-3</v>
      </c>
      <c r="AA103" s="50">
        <f t="shared" si="9"/>
        <v>9.2630301429779627E-2</v>
      </c>
      <c r="AB103" s="50">
        <f t="shared" si="10"/>
        <v>4.6073712200539083E-4</v>
      </c>
      <c r="AC103" s="50">
        <f t="shared" si="11"/>
        <v>1.5204325026177898E-2</v>
      </c>
    </row>
    <row r="104" spans="2:107" s="59" customFormat="1" ht="47.25" customHeight="1" thickBot="1">
      <c r="C104" s="51"/>
      <c r="D104" s="11">
        <v>97</v>
      </c>
      <c r="E104" s="271" t="s">
        <v>237</v>
      </c>
      <c r="F104" s="18" t="s">
        <v>295</v>
      </c>
      <c r="G104" s="12" t="s">
        <v>103</v>
      </c>
      <c r="H104" s="13"/>
      <c r="I104" s="191">
        <v>50488</v>
      </c>
      <c r="J104" s="191">
        <v>140801.844056</v>
      </c>
      <c r="K104" s="69" t="s">
        <v>238</v>
      </c>
      <c r="L104" s="69">
        <v>9</v>
      </c>
      <c r="M104" s="199">
        <v>85304</v>
      </c>
      <c r="N104" s="200">
        <v>200000</v>
      </c>
      <c r="O104" s="201">
        <v>1650589</v>
      </c>
      <c r="P104" s="21">
        <v>8.0399999999999991</v>
      </c>
      <c r="Q104" s="21">
        <v>23.33</v>
      </c>
      <c r="R104" s="21">
        <v>71.239999999999995</v>
      </c>
      <c r="S104" s="21">
        <v>0</v>
      </c>
      <c r="T104" s="21">
        <v>74.05</v>
      </c>
      <c r="U104" s="22">
        <v>911</v>
      </c>
      <c r="V104" s="23">
        <v>84</v>
      </c>
      <c r="W104" s="22">
        <v>5</v>
      </c>
      <c r="X104" s="23">
        <v>16</v>
      </c>
      <c r="Y104" s="22">
        <v>916</v>
      </c>
      <c r="Z104" s="50">
        <f t="shared" si="8"/>
        <v>2.4237766690304582E-2</v>
      </c>
      <c r="AA104" s="50">
        <f t="shared" si="9"/>
        <v>2.0359724019855849</v>
      </c>
      <c r="AB104" s="50">
        <f t="shared" si="10"/>
        <v>3.9783837143984955E-3</v>
      </c>
      <c r="AC104" s="50">
        <f t="shared" si="11"/>
        <v>0.33418423200947361</v>
      </c>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51"/>
      <c r="CI104" s="51"/>
      <c r="CJ104" s="51"/>
      <c r="CK104" s="51"/>
      <c r="CL104" s="51"/>
      <c r="CM104" s="51"/>
      <c r="CN104" s="51"/>
      <c r="CO104" s="51"/>
      <c r="CP104" s="51"/>
      <c r="CQ104" s="51"/>
      <c r="CR104" s="51"/>
      <c r="CS104" s="51"/>
      <c r="CT104" s="51"/>
      <c r="CU104" s="51"/>
      <c r="CV104" s="51"/>
      <c r="CW104" s="51"/>
      <c r="CX104" s="51"/>
      <c r="CY104" s="51"/>
      <c r="CZ104" s="51"/>
      <c r="DA104" s="51"/>
      <c r="DB104" s="51"/>
      <c r="DC104" s="51"/>
    </row>
    <row r="105" spans="2:107" s="51" customFormat="1" ht="47.25" customHeight="1" thickBot="1">
      <c r="D105" s="1">
        <v>98</v>
      </c>
      <c r="E105" s="270" t="s">
        <v>248</v>
      </c>
      <c r="F105" s="4" t="s">
        <v>291</v>
      </c>
      <c r="G105" s="7" t="s">
        <v>103</v>
      </c>
      <c r="H105" s="2"/>
      <c r="I105" s="192" t="s">
        <v>68</v>
      </c>
      <c r="J105" s="192">
        <v>26141.168387000002</v>
      </c>
      <c r="K105" s="70" t="s">
        <v>249</v>
      </c>
      <c r="L105" s="70">
        <v>7</v>
      </c>
      <c r="M105" s="202">
        <v>16190</v>
      </c>
      <c r="N105" s="203">
        <v>50000</v>
      </c>
      <c r="O105" s="204">
        <v>1614649</v>
      </c>
      <c r="P105" s="24">
        <v>2.02</v>
      </c>
      <c r="Q105" s="24">
        <v>23.06</v>
      </c>
      <c r="R105" s="24">
        <v>0</v>
      </c>
      <c r="S105" s="24">
        <v>0</v>
      </c>
      <c r="T105" s="24">
        <v>61.48</v>
      </c>
      <c r="U105" s="25">
        <v>72</v>
      </c>
      <c r="V105" s="26">
        <v>97</v>
      </c>
      <c r="W105" s="25">
        <v>1</v>
      </c>
      <c r="X105" s="26">
        <v>3</v>
      </c>
      <c r="Y105" s="25">
        <v>73</v>
      </c>
      <c r="Z105" s="50">
        <f t="shared" si="8"/>
        <v>4.4999662087101197E-3</v>
      </c>
      <c r="AA105" s="50">
        <f t="shared" si="9"/>
        <v>0.43649672224488162</v>
      </c>
      <c r="AB105" s="50">
        <f t="shared" si="10"/>
        <v>7.3862383893798049E-4</v>
      </c>
      <c r="AC105" s="50">
        <f t="shared" si="11"/>
        <v>7.1646512376984106E-2</v>
      </c>
    </row>
    <row r="106" spans="2:107" s="59" customFormat="1" ht="47.25" customHeight="1" thickBot="1">
      <c r="C106" s="51"/>
      <c r="D106" s="11">
        <v>99</v>
      </c>
      <c r="E106" s="271" t="s">
        <v>250</v>
      </c>
      <c r="F106" s="18" t="s">
        <v>269</v>
      </c>
      <c r="G106" s="12" t="s">
        <v>103</v>
      </c>
      <c r="H106" s="13"/>
      <c r="I106" s="191" t="s">
        <v>68</v>
      </c>
      <c r="J106" s="191">
        <v>19717.334928</v>
      </c>
      <c r="K106" s="69" t="s">
        <v>251</v>
      </c>
      <c r="L106" s="69">
        <v>6</v>
      </c>
      <c r="M106" s="199">
        <v>13372</v>
      </c>
      <c r="N106" s="200">
        <v>50000</v>
      </c>
      <c r="O106" s="201">
        <v>1474524</v>
      </c>
      <c r="P106" s="21">
        <v>5</v>
      </c>
      <c r="Q106" s="21">
        <v>25.24</v>
      </c>
      <c r="R106" s="21">
        <v>0</v>
      </c>
      <c r="S106" s="21">
        <v>0</v>
      </c>
      <c r="T106" s="21">
        <v>46</v>
      </c>
      <c r="U106" s="22">
        <v>33</v>
      </c>
      <c r="V106" s="23">
        <v>20</v>
      </c>
      <c r="W106" s="22">
        <v>4</v>
      </c>
      <c r="X106" s="23">
        <v>80</v>
      </c>
      <c r="Y106" s="22">
        <v>37</v>
      </c>
      <c r="Z106" s="50">
        <f t="shared" si="8"/>
        <v>3.3941612550854408E-3</v>
      </c>
      <c r="AA106" s="50">
        <f t="shared" si="9"/>
        <v>6.7883225101708813E-2</v>
      </c>
      <c r="AB106" s="50">
        <f t="shared" si="10"/>
        <v>5.5711716486963952E-4</v>
      </c>
      <c r="AC106" s="50">
        <f t="shared" si="11"/>
        <v>1.114234329739279E-2</v>
      </c>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51"/>
      <c r="CI106" s="51"/>
      <c r="CJ106" s="51"/>
      <c r="CK106" s="51"/>
      <c r="CL106" s="51"/>
      <c r="CM106" s="51"/>
      <c r="CN106" s="51"/>
      <c r="CO106" s="51"/>
      <c r="CP106" s="51"/>
      <c r="CQ106" s="51"/>
      <c r="CR106" s="51"/>
      <c r="CS106" s="51"/>
      <c r="CT106" s="51"/>
      <c r="CU106" s="51"/>
      <c r="CV106" s="51"/>
      <c r="CW106" s="51"/>
      <c r="CX106" s="51"/>
      <c r="CY106" s="51"/>
      <c r="CZ106" s="51"/>
      <c r="DA106" s="51"/>
      <c r="DB106" s="51"/>
      <c r="DC106" s="51"/>
    </row>
    <row r="107" spans="2:107" s="51" customFormat="1" ht="47.25" customHeight="1" thickBot="1">
      <c r="D107" s="1">
        <v>100</v>
      </c>
      <c r="E107" s="270" t="s">
        <v>261</v>
      </c>
      <c r="F107" s="4" t="s">
        <v>288</v>
      </c>
      <c r="G107" s="7" t="s">
        <v>103</v>
      </c>
      <c r="H107" s="2"/>
      <c r="I107" s="192" t="s">
        <v>68</v>
      </c>
      <c r="J107" s="192">
        <v>14335.734517000001</v>
      </c>
      <c r="K107" s="70" t="s">
        <v>262</v>
      </c>
      <c r="L107" s="70">
        <v>5</v>
      </c>
      <c r="M107" s="202">
        <v>11283</v>
      </c>
      <c r="N107" s="203">
        <v>50000</v>
      </c>
      <c r="O107" s="204">
        <v>1270560</v>
      </c>
      <c r="P107" s="24">
        <v>11.89</v>
      </c>
      <c r="Q107" s="24">
        <v>21.38</v>
      </c>
      <c r="R107" s="24">
        <v>0</v>
      </c>
      <c r="S107" s="24">
        <v>0</v>
      </c>
      <c r="T107" s="24">
        <v>23.68</v>
      </c>
      <c r="U107" s="25">
        <v>68</v>
      </c>
      <c r="V107" s="26">
        <v>42</v>
      </c>
      <c r="W107" s="25">
        <v>4</v>
      </c>
      <c r="X107" s="26">
        <v>58</v>
      </c>
      <c r="Y107" s="25">
        <v>72</v>
      </c>
      <c r="Z107" s="50">
        <f t="shared" si="8"/>
        <v>2.4677673143186766E-3</v>
      </c>
      <c r="AA107" s="50">
        <f t="shared" si="9"/>
        <v>0.10364622720138442</v>
      </c>
      <c r="AB107" s="50">
        <f t="shared" si="10"/>
        <v>4.0505898994966204E-4</v>
      </c>
      <c r="AC107" s="50">
        <f t="shared" si="11"/>
        <v>1.7012477577885807E-2</v>
      </c>
    </row>
    <row r="108" spans="2:107" s="59" customFormat="1" ht="47.25" customHeight="1" thickBot="1">
      <c r="C108" s="51"/>
      <c r="D108" s="11">
        <v>101</v>
      </c>
      <c r="E108" s="271" t="s">
        <v>273</v>
      </c>
      <c r="F108" s="18" t="s">
        <v>274</v>
      </c>
      <c r="G108" s="12" t="s">
        <v>103</v>
      </c>
      <c r="H108" s="13"/>
      <c r="I108" s="191" t="s">
        <v>68</v>
      </c>
      <c r="J108" s="191">
        <v>56892.425439999999</v>
      </c>
      <c r="K108" s="69" t="s">
        <v>282</v>
      </c>
      <c r="L108" s="69">
        <v>3</v>
      </c>
      <c r="M108" s="199">
        <v>40496</v>
      </c>
      <c r="N108" s="200">
        <v>50000</v>
      </c>
      <c r="O108" s="201">
        <v>1404890</v>
      </c>
      <c r="P108" s="21">
        <v>3.99</v>
      </c>
      <c r="Q108" s="21">
        <v>40.49</v>
      </c>
      <c r="R108" s="21">
        <v>0</v>
      </c>
      <c r="S108" s="21">
        <v>0</v>
      </c>
      <c r="T108" s="21">
        <v>39.36</v>
      </c>
      <c r="U108" s="22">
        <v>227</v>
      </c>
      <c r="V108" s="23">
        <v>59</v>
      </c>
      <c r="W108" s="22">
        <v>3</v>
      </c>
      <c r="X108" s="23">
        <v>41</v>
      </c>
      <c r="Y108" s="22">
        <v>230</v>
      </c>
      <c r="Z108" s="50">
        <f t="shared" si="8"/>
        <v>9.7935175743283018E-3</v>
      </c>
      <c r="AA108" s="50">
        <f t="shared" si="9"/>
        <v>0.57781753688536985</v>
      </c>
      <c r="AB108" s="50">
        <f t="shared" si="10"/>
        <v>1.6075066371510466E-3</v>
      </c>
      <c r="AC108" s="50">
        <f t="shared" si="11"/>
        <v>9.4842891591911754E-2</v>
      </c>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51"/>
      <c r="CI108" s="51"/>
      <c r="CJ108" s="51"/>
      <c r="CK108" s="51"/>
      <c r="CL108" s="51"/>
      <c r="CM108" s="51"/>
      <c r="CN108" s="51"/>
      <c r="CO108" s="51"/>
      <c r="CP108" s="51"/>
      <c r="CQ108" s="51"/>
      <c r="CR108" s="51"/>
      <c r="CS108" s="51"/>
      <c r="CT108" s="51"/>
      <c r="CU108" s="51"/>
      <c r="CV108" s="51"/>
      <c r="CW108" s="51"/>
      <c r="CX108" s="51"/>
      <c r="CY108" s="51"/>
      <c r="CZ108" s="51"/>
      <c r="DA108" s="51"/>
      <c r="DB108" s="51"/>
      <c r="DC108" s="51"/>
    </row>
    <row r="109" spans="2:107" s="51" customFormat="1" ht="47.25" customHeight="1" thickBot="1">
      <c r="D109" s="1">
        <v>102</v>
      </c>
      <c r="E109" s="270" t="s">
        <v>283</v>
      </c>
      <c r="F109" s="4" t="s">
        <v>134</v>
      </c>
      <c r="G109" s="7" t="s">
        <v>103</v>
      </c>
      <c r="H109" s="2"/>
      <c r="I109" s="192" t="s">
        <v>68</v>
      </c>
      <c r="J109" s="192">
        <v>113432.029436</v>
      </c>
      <c r="K109" s="70" t="s">
        <v>284</v>
      </c>
      <c r="L109" s="70">
        <v>2</v>
      </c>
      <c r="M109" s="202">
        <v>100000</v>
      </c>
      <c r="N109" s="203">
        <v>100000</v>
      </c>
      <c r="O109" s="204">
        <v>1134321</v>
      </c>
      <c r="P109" s="24">
        <v>8.08</v>
      </c>
      <c r="Q109" s="24">
        <v>0</v>
      </c>
      <c r="R109" s="24">
        <v>0</v>
      </c>
      <c r="S109" s="24">
        <v>0</v>
      </c>
      <c r="T109" s="24">
        <v>13.85</v>
      </c>
      <c r="U109" s="25">
        <v>199</v>
      </c>
      <c r="V109" s="26">
        <v>100</v>
      </c>
      <c r="W109" s="25">
        <v>3</v>
      </c>
      <c r="X109" s="26">
        <v>0</v>
      </c>
      <c r="Y109" s="25">
        <v>202</v>
      </c>
      <c r="Z109" s="50">
        <f t="shared" si="8"/>
        <v>1.9526300121353927E-2</v>
      </c>
      <c r="AA109" s="50">
        <f t="shared" si="9"/>
        <v>1.9526300121353928</v>
      </c>
      <c r="AB109" s="50">
        <f t="shared" si="10"/>
        <v>3.2050442352152056E-3</v>
      </c>
      <c r="AC109" s="50">
        <f t="shared" si="11"/>
        <v>0.32050442352152053</v>
      </c>
    </row>
    <row r="110" spans="2:107" s="59" customFormat="1" ht="47.25" customHeight="1" thickBot="1">
      <c r="C110" s="51"/>
      <c r="D110" s="11">
        <v>103</v>
      </c>
      <c r="E110" s="271" t="s">
        <v>300</v>
      </c>
      <c r="F110" s="18" t="s">
        <v>301</v>
      </c>
      <c r="G110" s="12" t="s">
        <v>103</v>
      </c>
      <c r="H110" s="13"/>
      <c r="I110" s="191" t="s">
        <v>68</v>
      </c>
      <c r="J110" s="191">
        <v>5496.8019599999998</v>
      </c>
      <c r="K110" s="69" t="s">
        <v>302</v>
      </c>
      <c r="L110" s="69">
        <v>1</v>
      </c>
      <c r="M110" s="199">
        <v>5245</v>
      </c>
      <c r="N110" s="200">
        <v>50000</v>
      </c>
      <c r="O110" s="201">
        <v>1048008</v>
      </c>
      <c r="P110" s="21">
        <v>4.8</v>
      </c>
      <c r="Q110" s="21">
        <v>0</v>
      </c>
      <c r="R110" s="21">
        <v>0</v>
      </c>
      <c r="S110" s="21">
        <v>0</v>
      </c>
      <c r="T110" s="21">
        <v>4.8</v>
      </c>
      <c r="U110" s="22">
        <v>10</v>
      </c>
      <c r="V110" s="23">
        <v>5</v>
      </c>
      <c r="W110" s="22">
        <v>3</v>
      </c>
      <c r="X110" s="23">
        <v>95</v>
      </c>
      <c r="Y110" s="22">
        <v>1</v>
      </c>
      <c r="Z110" s="50">
        <f t="shared" si="8"/>
        <v>9.4622484771080364E-4</v>
      </c>
      <c r="AA110" s="50">
        <f t="shared" si="9"/>
        <v>4.7311242385540183E-3</v>
      </c>
      <c r="AB110" s="50">
        <f t="shared" si="10"/>
        <v>1.5531321727746826E-4</v>
      </c>
      <c r="AC110" s="50">
        <f t="shared" si="11"/>
        <v>7.7656608638734131E-4</v>
      </c>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51"/>
      <c r="CI110" s="51"/>
      <c r="CJ110" s="51"/>
      <c r="CK110" s="51"/>
      <c r="CL110" s="51"/>
      <c r="CM110" s="51"/>
      <c r="CN110" s="51"/>
      <c r="CO110" s="51"/>
      <c r="CP110" s="51"/>
      <c r="CQ110" s="51"/>
      <c r="CR110" s="51"/>
      <c r="CS110" s="51"/>
      <c r="CT110" s="51"/>
      <c r="CU110" s="51"/>
      <c r="CV110" s="51"/>
      <c r="CW110" s="51"/>
      <c r="CX110" s="51"/>
      <c r="CY110" s="51"/>
      <c r="CZ110" s="51"/>
      <c r="DA110" s="51"/>
      <c r="DB110" s="51"/>
      <c r="DC110" s="51"/>
    </row>
    <row r="111" spans="2:107" s="67" customFormat="1" ht="66.75" customHeight="1" thickBot="1">
      <c r="C111" s="65"/>
      <c r="D111" s="286" t="s">
        <v>212</v>
      </c>
      <c r="E111" s="276"/>
      <c r="F111" s="41" t="s">
        <v>68</v>
      </c>
      <c r="G111" s="42" t="s">
        <v>68</v>
      </c>
      <c r="H111" s="43"/>
      <c r="I111" s="198">
        <f>SUM(I54:I109)</f>
        <v>1490963.3055579998</v>
      </c>
      <c r="J111" s="198">
        <f>SUM(J54:J110)</f>
        <v>5809192.1526880013</v>
      </c>
      <c r="K111" s="66" t="s">
        <v>68</v>
      </c>
      <c r="L111" s="66"/>
      <c r="M111" s="211">
        <f>SUM(M54:M110)</f>
        <v>1144509</v>
      </c>
      <c r="N111" s="211" t="s">
        <v>68</v>
      </c>
      <c r="O111" s="214" t="s">
        <v>68</v>
      </c>
      <c r="P111" s="84">
        <v>6.94</v>
      </c>
      <c r="Q111" s="84">
        <v>24.46</v>
      </c>
      <c r="R111" s="84">
        <v>93.95</v>
      </c>
      <c r="S111" s="84">
        <v>128.47</v>
      </c>
      <c r="T111" s="84">
        <v>350.05</v>
      </c>
      <c r="U111" s="82">
        <f>SUM(U54:U110)</f>
        <v>9927</v>
      </c>
      <c r="V111" s="82">
        <v>74.687383999702675</v>
      </c>
      <c r="W111" s="82">
        <f>SUM(W54:W110)</f>
        <v>260</v>
      </c>
      <c r="X111" s="82">
        <f>100-V111</f>
        <v>25.312616000297325</v>
      </c>
      <c r="Y111" s="83">
        <f>SUM(Y54:Y110)</f>
        <v>10175</v>
      </c>
      <c r="Z111" s="64">
        <f>SUM(Z54:Z110)</f>
        <v>0.99999999999999978</v>
      </c>
      <c r="AA111" s="64">
        <f>SUM(AA54:AA110)</f>
        <v>74.687383999702675</v>
      </c>
      <c r="AB111" s="50"/>
      <c r="AC111" s="50">
        <f t="shared" si="11"/>
        <v>0</v>
      </c>
      <c r="AD111" s="65"/>
      <c r="AE111" s="65"/>
      <c r="AF111" s="65"/>
      <c r="AG111" s="65"/>
      <c r="AH111" s="65"/>
      <c r="AI111" s="65"/>
      <c r="AJ111" s="65"/>
      <c r="AK111" s="65"/>
      <c r="AL111" s="65"/>
      <c r="AM111" s="65"/>
      <c r="AN111" s="65"/>
      <c r="AO111" s="65"/>
      <c r="AP111" s="65"/>
      <c r="AQ111" s="65"/>
      <c r="AR111" s="65"/>
      <c r="AS111" s="65"/>
      <c r="AT111" s="65"/>
      <c r="AU111" s="65"/>
      <c r="AV111" s="65"/>
      <c r="AW111" s="65"/>
      <c r="AX111" s="65"/>
      <c r="AY111" s="65"/>
      <c r="AZ111" s="65"/>
      <c r="BA111" s="65"/>
      <c r="BB111" s="65"/>
      <c r="BC111" s="65"/>
      <c r="BD111" s="65"/>
      <c r="BE111" s="65"/>
      <c r="BF111" s="65"/>
      <c r="BG111" s="65"/>
      <c r="BH111" s="65"/>
      <c r="BI111" s="65"/>
      <c r="BJ111" s="65"/>
      <c r="BK111" s="65"/>
      <c r="BL111" s="65"/>
      <c r="BM111" s="65"/>
      <c r="BN111" s="65"/>
      <c r="BO111" s="65"/>
      <c r="BP111" s="65"/>
      <c r="BQ111" s="65"/>
      <c r="BR111" s="65"/>
      <c r="BS111" s="65"/>
      <c r="BT111" s="65"/>
      <c r="BU111" s="65"/>
      <c r="BV111" s="65"/>
      <c r="BW111" s="65"/>
      <c r="BX111" s="65"/>
      <c r="BY111" s="65"/>
      <c r="BZ111" s="65"/>
      <c r="CA111" s="65"/>
      <c r="CB111" s="65"/>
      <c r="CC111" s="65"/>
      <c r="CD111" s="65"/>
      <c r="CE111" s="65"/>
      <c r="CF111" s="65"/>
      <c r="CG111" s="65"/>
      <c r="CH111" s="65"/>
      <c r="CI111" s="65"/>
      <c r="CJ111" s="65"/>
      <c r="CK111" s="65"/>
      <c r="CL111" s="65"/>
      <c r="CM111" s="65"/>
      <c r="CN111" s="65"/>
      <c r="CO111" s="65"/>
      <c r="CP111" s="65"/>
      <c r="CQ111" s="65"/>
      <c r="CR111" s="65"/>
      <c r="CS111" s="65"/>
      <c r="CT111" s="65"/>
      <c r="CU111" s="65"/>
      <c r="CV111" s="65"/>
      <c r="CW111" s="65"/>
      <c r="CX111" s="65"/>
      <c r="CY111" s="65"/>
      <c r="CZ111" s="65"/>
      <c r="DA111" s="65"/>
      <c r="DB111" s="65"/>
      <c r="DC111" s="65"/>
    </row>
    <row r="112" spans="2:107" s="59" customFormat="1" ht="47.25" customHeight="1" thickBot="1">
      <c r="C112" s="51"/>
      <c r="D112" s="11">
        <v>104</v>
      </c>
      <c r="E112" s="271" t="s">
        <v>275</v>
      </c>
      <c r="F112" s="18" t="s">
        <v>269</v>
      </c>
      <c r="G112" s="12" t="s">
        <v>285</v>
      </c>
      <c r="H112" s="13"/>
      <c r="I112" s="191" t="s">
        <v>68</v>
      </c>
      <c r="J112" s="191">
        <v>281605.02468999999</v>
      </c>
      <c r="K112" s="69" t="s">
        <v>277</v>
      </c>
      <c r="L112" s="69">
        <v>3</v>
      </c>
      <c r="M112" s="199">
        <v>24782630</v>
      </c>
      <c r="N112" s="200">
        <v>50000000</v>
      </c>
      <c r="O112" s="201">
        <v>11363</v>
      </c>
      <c r="P112" s="21">
        <v>3.48</v>
      </c>
      <c r="Q112" s="21">
        <v>0</v>
      </c>
      <c r="R112" s="21">
        <v>0</v>
      </c>
      <c r="S112" s="21">
        <v>0</v>
      </c>
      <c r="T112" s="21">
        <v>13.29</v>
      </c>
      <c r="U112" s="22">
        <v>1102</v>
      </c>
      <c r="V112" s="23">
        <v>25</v>
      </c>
      <c r="W112" s="22">
        <v>45</v>
      </c>
      <c r="X112" s="23">
        <v>75</v>
      </c>
      <c r="Y112" s="22">
        <v>1147</v>
      </c>
      <c r="Z112" s="50">
        <f>J112/$J$114</f>
        <v>0.65442889997032072</v>
      </c>
      <c r="AA112" s="50">
        <f>Z112*V112</f>
        <v>16.360722499258017</v>
      </c>
      <c r="AB112" s="50">
        <f t="shared" si="10"/>
        <v>7.9568051940704775E-3</v>
      </c>
      <c r="AC112" s="50">
        <f t="shared" si="11"/>
        <v>0.19892012985176194</v>
      </c>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51"/>
      <c r="CI112" s="51"/>
      <c r="CJ112" s="51"/>
      <c r="CK112" s="51"/>
      <c r="CL112" s="51"/>
      <c r="CM112" s="51"/>
      <c r="CN112" s="51"/>
      <c r="CO112" s="51"/>
      <c r="CP112" s="51"/>
      <c r="CQ112" s="51"/>
      <c r="CR112" s="51"/>
      <c r="CS112" s="51"/>
      <c r="CT112" s="51"/>
      <c r="CU112" s="51"/>
      <c r="CV112" s="51"/>
      <c r="CW112" s="51"/>
      <c r="CX112" s="51"/>
      <c r="CY112" s="51"/>
      <c r="CZ112" s="51"/>
      <c r="DA112" s="51"/>
      <c r="DB112" s="51"/>
      <c r="DC112" s="51"/>
    </row>
    <row r="113" spans="3:107" s="59" customFormat="1" ht="47.25" customHeight="1" thickBot="1">
      <c r="C113" s="51"/>
      <c r="D113" s="37">
        <v>105</v>
      </c>
      <c r="E113" s="272" t="s">
        <v>286</v>
      </c>
      <c r="F113" s="18" t="s">
        <v>230</v>
      </c>
      <c r="G113" s="12" t="s">
        <v>287</v>
      </c>
      <c r="H113" s="13"/>
      <c r="I113" s="191" t="s">
        <v>68</v>
      </c>
      <c r="J113" s="191">
        <f>(M113*O113)/1000000</f>
        <v>148701.498605</v>
      </c>
      <c r="K113" s="69" t="s">
        <v>280</v>
      </c>
      <c r="L113" s="69">
        <v>2</v>
      </c>
      <c r="M113" s="199">
        <v>13404985</v>
      </c>
      <c r="N113" s="200">
        <v>50000000</v>
      </c>
      <c r="O113" s="201">
        <v>11093</v>
      </c>
      <c r="P113" s="21">
        <v>8.08</v>
      </c>
      <c r="Q113" s="21">
        <v>0</v>
      </c>
      <c r="R113" s="21">
        <v>0</v>
      </c>
      <c r="S113" s="21">
        <v>0</v>
      </c>
      <c r="T113" s="21">
        <v>7.47</v>
      </c>
      <c r="U113" s="22">
        <v>422</v>
      </c>
      <c r="V113" s="23">
        <v>23</v>
      </c>
      <c r="W113" s="22">
        <v>22</v>
      </c>
      <c r="X113" s="23">
        <v>77</v>
      </c>
      <c r="Y113" s="22">
        <v>444</v>
      </c>
      <c r="Z113" s="50">
        <f>J113/$J$114</f>
        <v>0.34557110002967939</v>
      </c>
      <c r="AA113" s="50">
        <f>Z113*V113</f>
        <v>7.9481353006826261</v>
      </c>
      <c r="AB113" s="50">
        <f t="shared" si="10"/>
        <v>4.2015900027665377E-3</v>
      </c>
      <c r="AC113" s="50">
        <f t="shared" si="11"/>
        <v>9.663657006363037E-2</v>
      </c>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51"/>
      <c r="CI113" s="51"/>
      <c r="CJ113" s="51"/>
      <c r="CK113" s="51"/>
      <c r="CL113" s="51"/>
      <c r="CM113" s="51"/>
      <c r="CN113" s="51"/>
      <c r="CO113" s="51"/>
      <c r="CP113" s="51"/>
      <c r="CQ113" s="51"/>
      <c r="CR113" s="51"/>
      <c r="CS113" s="51"/>
      <c r="CT113" s="51"/>
      <c r="CU113" s="51"/>
      <c r="CV113" s="51"/>
      <c r="CW113" s="51"/>
      <c r="CX113" s="51"/>
      <c r="CY113" s="51"/>
      <c r="CZ113" s="51"/>
      <c r="DA113" s="51"/>
      <c r="DB113" s="51"/>
      <c r="DC113" s="51"/>
    </row>
    <row r="114" spans="3:107" s="67" customFormat="1" ht="51.75" customHeight="1" thickBot="1">
      <c r="C114" s="65"/>
      <c r="D114" s="275" t="s">
        <v>276</v>
      </c>
      <c r="E114" s="276"/>
      <c r="F114" s="44" t="s">
        <v>68</v>
      </c>
      <c r="G114" s="42" t="s">
        <v>68</v>
      </c>
      <c r="H114" s="43"/>
      <c r="I114" s="198" t="s">
        <v>68</v>
      </c>
      <c r="J114" s="198">
        <f>SUM(J112:J113)</f>
        <v>430306.52329499996</v>
      </c>
      <c r="K114" s="66" t="s">
        <v>68</v>
      </c>
      <c r="L114" s="66"/>
      <c r="M114" s="211">
        <f>SUM(M112:M113)</f>
        <v>38187615</v>
      </c>
      <c r="N114" s="211" t="s">
        <v>68</v>
      </c>
      <c r="O114" s="214" t="s">
        <v>68</v>
      </c>
      <c r="P114" s="84">
        <v>5.78</v>
      </c>
      <c r="Q114" s="84">
        <v>0</v>
      </c>
      <c r="R114" s="84">
        <v>0</v>
      </c>
      <c r="S114" s="84">
        <v>0</v>
      </c>
      <c r="T114" s="84">
        <v>10.38</v>
      </c>
      <c r="U114" s="82">
        <f>SUM(U112:U113)</f>
        <v>1524</v>
      </c>
      <c r="V114" s="82">
        <v>24.426538297765806</v>
      </c>
      <c r="W114" s="82">
        <f>SUM(W112:W113)</f>
        <v>67</v>
      </c>
      <c r="X114" s="82">
        <f>100-V114</f>
        <v>75.573461702234198</v>
      </c>
      <c r="Y114" s="83">
        <f>SUM(Y112:Y113)</f>
        <v>1591</v>
      </c>
      <c r="Z114" s="64">
        <f>SUM(Z112:Z113)</f>
        <v>1</v>
      </c>
      <c r="AA114" s="64">
        <f>SUM(AA112:AA113)</f>
        <v>24.308857799940643</v>
      </c>
      <c r="AB114" s="64">
        <f>SUM(AB4:AB113)</f>
        <v>0.99999999999999933</v>
      </c>
      <c r="AC114" s="64">
        <f>SUM(AC4:AC113)</f>
        <v>68.116473166253684</v>
      </c>
      <c r="AD114" s="65"/>
      <c r="AE114" s="65"/>
      <c r="AF114" s="65"/>
      <c r="AG114" s="65"/>
      <c r="AH114" s="65"/>
      <c r="AI114" s="65"/>
      <c r="AJ114" s="65"/>
      <c r="AK114" s="65"/>
      <c r="AL114" s="65"/>
      <c r="AM114" s="65"/>
      <c r="AN114" s="65"/>
      <c r="AO114" s="65"/>
      <c r="AP114" s="65"/>
      <c r="AQ114" s="65"/>
      <c r="AR114" s="65"/>
      <c r="AS114" s="65"/>
      <c r="AT114" s="65"/>
      <c r="AU114" s="65"/>
      <c r="AV114" s="65"/>
      <c r="AW114" s="65"/>
      <c r="AX114" s="65"/>
      <c r="AY114" s="65"/>
      <c r="AZ114" s="65"/>
      <c r="BA114" s="65"/>
      <c r="BB114" s="65"/>
      <c r="BC114" s="65"/>
      <c r="BD114" s="65"/>
      <c r="BE114" s="65"/>
      <c r="BF114" s="65"/>
      <c r="BG114" s="65"/>
      <c r="BH114" s="65"/>
      <c r="BI114" s="65"/>
      <c r="BJ114" s="65"/>
      <c r="BK114" s="65"/>
      <c r="BL114" s="65"/>
      <c r="BM114" s="65"/>
      <c r="BN114" s="65"/>
      <c r="BO114" s="65"/>
      <c r="BP114" s="65"/>
      <c r="BQ114" s="65"/>
      <c r="BR114" s="65"/>
      <c r="BS114" s="65"/>
      <c r="BT114" s="65"/>
      <c r="BU114" s="65"/>
      <c r="BV114" s="65"/>
      <c r="BW114" s="65"/>
      <c r="BX114" s="65"/>
      <c r="BY114" s="65"/>
      <c r="BZ114" s="65"/>
      <c r="CA114" s="65"/>
      <c r="CB114" s="65"/>
      <c r="CC114" s="65"/>
      <c r="CD114" s="65"/>
      <c r="CE114" s="65"/>
      <c r="CF114" s="65"/>
      <c r="CG114" s="65"/>
      <c r="CH114" s="65"/>
      <c r="CI114" s="65"/>
      <c r="CJ114" s="65"/>
      <c r="CK114" s="65"/>
      <c r="CL114" s="65"/>
      <c r="CM114" s="65"/>
      <c r="CN114" s="65"/>
      <c r="CO114" s="65"/>
      <c r="CP114" s="65"/>
      <c r="CQ114" s="65"/>
      <c r="CR114" s="65"/>
      <c r="CS114" s="65"/>
      <c r="CT114" s="65"/>
      <c r="CU114" s="65"/>
      <c r="CV114" s="65"/>
      <c r="CW114" s="65"/>
      <c r="CX114" s="65"/>
      <c r="CY114" s="65"/>
      <c r="CZ114" s="65"/>
      <c r="DA114" s="65"/>
      <c r="DB114" s="65"/>
      <c r="DC114" s="65"/>
    </row>
    <row r="115" spans="3:107" s="67" customFormat="1" ht="51.75" customHeight="1" thickBot="1">
      <c r="C115" s="65"/>
      <c r="D115" s="277" t="s">
        <v>213</v>
      </c>
      <c r="E115" s="278"/>
      <c r="F115" s="41" t="s">
        <v>68</v>
      </c>
      <c r="G115" s="42" t="s">
        <v>68</v>
      </c>
      <c r="H115" s="43"/>
      <c r="I115" s="198">
        <f>I111+I53+I51+I43+I31</f>
        <v>23972108.810764998</v>
      </c>
      <c r="J115" s="198">
        <f>J114+J111+J53+J51+J43+J31</f>
        <v>35391720.398013011</v>
      </c>
      <c r="K115" s="66" t="s">
        <v>68</v>
      </c>
      <c r="L115" s="66"/>
      <c r="M115" s="211">
        <f>M114+M111+M53+M51+M43+M31</f>
        <v>66092316</v>
      </c>
      <c r="N115" s="211" t="s">
        <v>68</v>
      </c>
      <c r="O115" s="215" t="s">
        <v>68</v>
      </c>
      <c r="P115" s="84" t="s">
        <v>68</v>
      </c>
      <c r="Q115" s="84" t="s">
        <v>68</v>
      </c>
      <c r="R115" s="84"/>
      <c r="S115" s="85" t="s">
        <v>68</v>
      </c>
      <c r="T115" s="85" t="s">
        <v>68</v>
      </c>
      <c r="U115" s="83">
        <f>U114+U111+U53+U51+U43+U31</f>
        <v>88349</v>
      </c>
      <c r="V115" s="82">
        <v>68.161770044458621</v>
      </c>
      <c r="W115" s="83">
        <f>W114+W111+W53+W51+W43+W31</f>
        <v>951</v>
      </c>
      <c r="X115" s="82">
        <f>100-V115</f>
        <v>31.838229955541379</v>
      </c>
      <c r="Y115" s="83">
        <f>Y114+Y111+Y53+Y51+Y43+Y31</f>
        <v>89288</v>
      </c>
      <c r="Z115" s="64"/>
      <c r="AA115" s="64"/>
      <c r="AB115" s="64"/>
      <c r="AC115" s="64"/>
      <c r="AD115" s="65"/>
      <c r="AE115" s="65"/>
      <c r="AF115" s="65"/>
      <c r="AG115" s="65"/>
      <c r="AH115" s="65"/>
      <c r="AI115" s="65"/>
      <c r="AJ115" s="65"/>
      <c r="AK115" s="65"/>
      <c r="AL115" s="65"/>
      <c r="AM115" s="65"/>
      <c r="AN115" s="65"/>
      <c r="AO115" s="65"/>
      <c r="AP115" s="65"/>
      <c r="AQ115" s="65"/>
      <c r="AR115" s="65"/>
      <c r="AS115" s="65"/>
      <c r="AT115" s="65"/>
      <c r="AU115" s="65"/>
      <c r="AV115" s="65"/>
      <c r="AW115" s="65"/>
      <c r="AX115" s="65"/>
      <c r="AY115" s="65"/>
      <c r="AZ115" s="65"/>
      <c r="BA115" s="65"/>
      <c r="BB115" s="65"/>
      <c r="BC115" s="65"/>
      <c r="BD115" s="65"/>
      <c r="BE115" s="65"/>
      <c r="BF115" s="65"/>
      <c r="BG115" s="65"/>
      <c r="BH115" s="65"/>
      <c r="BI115" s="65"/>
      <c r="BJ115" s="65"/>
      <c r="BK115" s="65"/>
      <c r="BL115" s="65"/>
      <c r="BM115" s="65"/>
      <c r="BN115" s="65"/>
      <c r="BO115" s="65"/>
      <c r="BP115" s="65"/>
      <c r="BQ115" s="65"/>
      <c r="BR115" s="65"/>
      <c r="BS115" s="65"/>
      <c r="BT115" s="65"/>
      <c r="BU115" s="65"/>
      <c r="BV115" s="65"/>
      <c r="BW115" s="65"/>
      <c r="BX115" s="65"/>
      <c r="BY115" s="65"/>
      <c r="BZ115" s="65"/>
      <c r="CA115" s="65"/>
      <c r="CB115" s="65"/>
      <c r="CC115" s="65"/>
      <c r="CD115" s="65"/>
      <c r="CE115" s="65"/>
      <c r="CF115" s="65"/>
      <c r="CG115" s="65"/>
      <c r="CH115" s="65"/>
      <c r="CI115" s="65"/>
      <c r="CJ115" s="65"/>
      <c r="CK115" s="65"/>
      <c r="CL115" s="65"/>
      <c r="CM115" s="65"/>
      <c r="CN115" s="65"/>
      <c r="CO115" s="65"/>
      <c r="CP115" s="65"/>
      <c r="CQ115" s="65"/>
      <c r="CR115" s="65"/>
      <c r="CS115" s="65"/>
      <c r="CT115" s="65"/>
      <c r="CU115" s="65"/>
      <c r="CV115" s="65"/>
      <c r="CW115" s="65"/>
      <c r="CX115" s="65"/>
      <c r="CY115" s="65"/>
      <c r="CZ115" s="65"/>
      <c r="DA115" s="65"/>
      <c r="DB115" s="65"/>
      <c r="DC115" s="65"/>
    </row>
    <row r="116" spans="3:107" ht="65.25" customHeight="1">
      <c r="D116" s="273"/>
      <c r="E116" s="274" t="s">
        <v>421</v>
      </c>
      <c r="F116" s="274"/>
      <c r="G116" s="274"/>
      <c r="H116" s="274"/>
      <c r="I116" s="274"/>
      <c r="J116" s="274"/>
      <c r="K116" s="274"/>
      <c r="L116" s="273"/>
      <c r="M116" s="273"/>
      <c r="N116" s="216"/>
      <c r="O116" s="217"/>
    </row>
    <row r="117" spans="3:107" ht="45.75">
      <c r="J117" s="49"/>
      <c r="M117" s="216"/>
      <c r="N117" s="216"/>
      <c r="O117" s="217"/>
    </row>
    <row r="118" spans="3:107" ht="45.75">
      <c r="M118" s="216"/>
      <c r="N118" s="216"/>
      <c r="O118" s="217"/>
    </row>
    <row r="119" spans="3:107" ht="45.75">
      <c r="M119" s="216"/>
      <c r="N119" s="216"/>
      <c r="O119" s="217"/>
    </row>
  </sheetData>
  <autoFilter ref="F1:F119"/>
  <sortState ref="A54:P108">
    <sortCondition descending="1" ref="F54:F108"/>
  </sortState>
  <mergeCells count="9">
    <mergeCell ref="E116:K116"/>
    <mergeCell ref="D114:E114"/>
    <mergeCell ref="D115:E115"/>
    <mergeCell ref="D2:Y2"/>
    <mergeCell ref="D31:E31"/>
    <mergeCell ref="D43:E43"/>
    <mergeCell ref="D51:E51"/>
    <mergeCell ref="D53:E53"/>
    <mergeCell ref="D111:E111"/>
  </mergeCells>
  <pageMargins left="0" right="0" top="0" bottom="0" header="0" footer="0"/>
  <pageSetup scale="30" orientation="landscape" r:id="rId1"/>
</worksheet>
</file>

<file path=xl/worksheets/sheet2.xml><?xml version="1.0" encoding="utf-8"?>
<worksheet xmlns="http://schemas.openxmlformats.org/spreadsheetml/2006/main" xmlns:r="http://schemas.openxmlformats.org/officeDocument/2006/relationships">
  <dimension ref="A1:AH120"/>
  <sheetViews>
    <sheetView rightToLeft="1" tabSelected="1" workbookViewId="0">
      <pane ySplit="1" topLeftCell="A2" activePane="bottomLeft" state="frozen"/>
      <selection pane="bottomLeft" activeCell="H129" sqref="H129"/>
    </sheetView>
  </sheetViews>
  <sheetFormatPr defaultRowHeight="18"/>
  <cols>
    <col min="1" max="1" width="3.125" style="100" customWidth="1"/>
    <col min="2" max="2" width="6.5" style="20" customWidth="1"/>
    <col min="3" max="3" width="33.5" style="96" customWidth="1"/>
    <col min="4" max="4" width="13.5" style="121" customWidth="1"/>
    <col min="5" max="7" width="11.125" style="98" customWidth="1"/>
    <col min="8" max="9" width="11.125" style="99" customWidth="1"/>
    <col min="10" max="10" width="11.125" style="98" customWidth="1"/>
    <col min="11" max="32" width="9" style="100"/>
    <col min="33" max="16384" width="9" style="96"/>
  </cols>
  <sheetData>
    <row r="1" spans="1:32" ht="18.75" thickBot="1">
      <c r="D1" s="97"/>
    </row>
    <row r="2" spans="1:32" ht="36.75" customHeight="1">
      <c r="B2" s="308" t="s">
        <v>365</v>
      </c>
      <c r="C2" s="309"/>
      <c r="D2" s="310"/>
      <c r="E2" s="309"/>
      <c r="F2" s="309"/>
      <c r="G2" s="309"/>
      <c r="H2" s="309"/>
      <c r="I2" s="309"/>
      <c r="J2" s="311"/>
    </row>
    <row r="3" spans="1:32" ht="21.75" customHeight="1">
      <c r="B3" s="325" t="s">
        <v>306</v>
      </c>
      <c r="C3" s="322" t="s">
        <v>307</v>
      </c>
      <c r="D3" s="318" t="s">
        <v>308</v>
      </c>
      <c r="E3" s="290" t="s">
        <v>309</v>
      </c>
      <c r="F3" s="290"/>
      <c r="G3" s="291"/>
      <c r="H3" s="290"/>
      <c r="I3" s="292"/>
      <c r="J3" s="295" t="s">
        <v>310</v>
      </c>
    </row>
    <row r="4" spans="1:32" ht="21.75" customHeight="1">
      <c r="B4" s="326"/>
      <c r="C4" s="323"/>
      <c r="D4" s="319"/>
      <c r="E4" s="315" t="s">
        <v>312</v>
      </c>
      <c r="F4" s="312" t="s">
        <v>313</v>
      </c>
      <c r="G4" s="261" t="s">
        <v>314</v>
      </c>
      <c r="H4" s="315" t="s">
        <v>315</v>
      </c>
      <c r="I4" s="328" t="s">
        <v>316</v>
      </c>
      <c r="J4" s="296"/>
    </row>
    <row r="5" spans="1:32" ht="21.75" customHeight="1">
      <c r="B5" s="326"/>
      <c r="C5" s="323"/>
      <c r="D5" s="320" t="s">
        <v>311</v>
      </c>
      <c r="E5" s="316"/>
      <c r="F5" s="313"/>
      <c r="G5" s="262" t="s">
        <v>366</v>
      </c>
      <c r="H5" s="316"/>
      <c r="I5" s="329"/>
      <c r="J5" s="296"/>
    </row>
    <row r="6" spans="1:32" ht="21.75" customHeight="1">
      <c r="B6" s="327"/>
      <c r="C6" s="324"/>
      <c r="D6" s="321"/>
      <c r="E6" s="317"/>
      <c r="F6" s="314"/>
      <c r="G6" s="263" t="s">
        <v>367</v>
      </c>
      <c r="H6" s="317"/>
      <c r="I6" s="330"/>
      <c r="J6" s="297"/>
    </row>
    <row r="7" spans="1:32" s="128" customFormat="1" ht="23.25" customHeight="1">
      <c r="A7" s="100"/>
      <c r="B7" s="122">
        <v>1</v>
      </c>
      <c r="C7" s="123" t="s">
        <v>60</v>
      </c>
      <c r="D7" s="124">
        <v>170178.799692</v>
      </c>
      <c r="E7" s="125">
        <v>56.699999999999996</v>
      </c>
      <c r="F7" s="125">
        <v>0.1</v>
      </c>
      <c r="G7" s="126">
        <f>0.77+32.67</f>
        <v>33.440000000000005</v>
      </c>
      <c r="H7" s="125">
        <v>0</v>
      </c>
      <c r="I7" s="125">
        <v>9.759999999999998</v>
      </c>
      <c r="J7" s="127">
        <v>0.93999999999999639</v>
      </c>
      <c r="K7" s="100"/>
      <c r="L7" s="100"/>
      <c r="M7" s="100"/>
      <c r="N7" s="100"/>
      <c r="O7" s="100"/>
      <c r="P7" s="100"/>
      <c r="Q7" s="100"/>
      <c r="R7" s="100"/>
      <c r="S7" s="100"/>
      <c r="T7" s="100"/>
      <c r="U7" s="100"/>
      <c r="V7" s="100"/>
      <c r="W7" s="100"/>
      <c r="X7" s="100"/>
      <c r="Y7" s="100"/>
      <c r="Z7" s="100"/>
      <c r="AA7" s="100"/>
      <c r="AB7" s="100"/>
      <c r="AC7" s="100"/>
      <c r="AD7" s="100"/>
      <c r="AE7" s="100"/>
      <c r="AF7" s="100"/>
    </row>
    <row r="8" spans="1:32" s="100" customFormat="1" ht="23.25" customHeight="1">
      <c r="B8" s="92">
        <v>2</v>
      </c>
      <c r="C8" s="93" t="s">
        <v>93</v>
      </c>
      <c r="D8" s="90">
        <v>361720.76690400002</v>
      </c>
      <c r="E8" s="101">
        <v>49.559999999999995</v>
      </c>
      <c r="F8" s="101">
        <v>0.62</v>
      </c>
      <c r="G8" s="101">
        <f>0.38+48.5</f>
        <v>48.88</v>
      </c>
      <c r="H8" s="101">
        <v>0</v>
      </c>
      <c r="I8" s="101">
        <v>0.94000000000000483</v>
      </c>
      <c r="J8" s="102">
        <v>0.9199999999999986</v>
      </c>
    </row>
    <row r="9" spans="1:32" s="128" customFormat="1" ht="23.25" customHeight="1">
      <c r="A9" s="100"/>
      <c r="B9" s="122">
        <v>3</v>
      </c>
      <c r="C9" s="123" t="s">
        <v>252</v>
      </c>
      <c r="D9" s="129">
        <v>90796.755984000003</v>
      </c>
      <c r="E9" s="125">
        <v>32.71</v>
      </c>
      <c r="F9" s="125">
        <v>2.91</v>
      </c>
      <c r="G9" s="125">
        <f>4.3+56.6</f>
        <v>60.9</v>
      </c>
      <c r="H9" s="125">
        <v>0</v>
      </c>
      <c r="I9" s="125">
        <v>3.480000000000004</v>
      </c>
      <c r="J9" s="127">
        <v>2.6100000000000012</v>
      </c>
      <c r="K9" s="100"/>
      <c r="L9" s="100"/>
      <c r="M9" s="100"/>
      <c r="N9" s="100"/>
      <c r="O9" s="100"/>
      <c r="P9" s="100"/>
      <c r="Q9" s="100"/>
      <c r="R9" s="100"/>
      <c r="S9" s="100"/>
      <c r="T9" s="100"/>
      <c r="U9" s="100"/>
      <c r="V9" s="100"/>
      <c r="W9" s="100"/>
      <c r="X9" s="100"/>
      <c r="Y9" s="100"/>
      <c r="Z9" s="100"/>
      <c r="AA9" s="100"/>
      <c r="AB9" s="100"/>
      <c r="AC9" s="100"/>
      <c r="AD9" s="100"/>
      <c r="AE9" s="100"/>
      <c r="AF9" s="100"/>
    </row>
    <row r="10" spans="1:32" s="100" customFormat="1" ht="23.25" customHeight="1">
      <c r="B10" s="92">
        <v>4</v>
      </c>
      <c r="C10" s="93" t="s">
        <v>51</v>
      </c>
      <c r="D10" s="90">
        <v>108287.09238099999</v>
      </c>
      <c r="E10" s="101">
        <v>29.49</v>
      </c>
      <c r="F10" s="101">
        <v>0</v>
      </c>
      <c r="G10" s="101">
        <v>68.930000000000007</v>
      </c>
      <c r="H10" s="101">
        <v>0</v>
      </c>
      <c r="I10" s="101">
        <v>1.5799999999999983</v>
      </c>
      <c r="J10" s="102">
        <v>1.3</v>
      </c>
    </row>
    <row r="11" spans="1:32" s="128" customFormat="1" ht="23.25" customHeight="1">
      <c r="A11" s="100"/>
      <c r="B11" s="122">
        <v>5</v>
      </c>
      <c r="C11" s="123" t="s">
        <v>45</v>
      </c>
      <c r="D11" s="129">
        <v>44508.840149000003</v>
      </c>
      <c r="E11" s="125">
        <v>27.62</v>
      </c>
      <c r="F11" s="125">
        <v>50.79</v>
      </c>
      <c r="G11" s="125">
        <v>21.28</v>
      </c>
      <c r="H11" s="125">
        <v>0</v>
      </c>
      <c r="I11" s="125">
        <v>0.31</v>
      </c>
      <c r="J11" s="127">
        <v>1.76</v>
      </c>
      <c r="K11" s="100"/>
      <c r="L11" s="100"/>
      <c r="M11" s="100"/>
      <c r="N11" s="100"/>
      <c r="O11" s="100"/>
      <c r="P11" s="100"/>
      <c r="Q11" s="100"/>
      <c r="R11" s="100"/>
      <c r="S11" s="100"/>
      <c r="T11" s="100"/>
      <c r="U11" s="100"/>
      <c r="V11" s="100"/>
      <c r="W11" s="100"/>
      <c r="X11" s="100"/>
      <c r="Y11" s="100"/>
      <c r="Z11" s="100"/>
      <c r="AA11" s="100"/>
      <c r="AB11" s="100"/>
      <c r="AC11" s="100"/>
      <c r="AD11" s="100"/>
      <c r="AE11" s="100"/>
      <c r="AF11" s="100"/>
    </row>
    <row r="12" spans="1:32" s="100" customFormat="1" ht="23.25" customHeight="1">
      <c r="B12" s="92">
        <v>6</v>
      </c>
      <c r="C12" s="93" t="s">
        <v>219</v>
      </c>
      <c r="D12" s="90">
        <v>239223.93935999999</v>
      </c>
      <c r="E12" s="101">
        <v>26.74</v>
      </c>
      <c r="F12" s="101">
        <v>0</v>
      </c>
      <c r="G12" s="101">
        <f>8.51+62.87</f>
        <v>71.38</v>
      </c>
      <c r="H12" s="101">
        <v>0</v>
      </c>
      <c r="I12" s="101">
        <v>1.88</v>
      </c>
      <c r="J12" s="102">
        <v>1.7700000000000049</v>
      </c>
    </row>
    <row r="13" spans="1:32" s="128" customFormat="1" ht="23.25" customHeight="1">
      <c r="A13" s="100"/>
      <c r="B13" s="122">
        <v>7</v>
      </c>
      <c r="C13" s="123" t="s">
        <v>255</v>
      </c>
      <c r="D13" s="129">
        <v>59846.006163999999</v>
      </c>
      <c r="E13" s="125">
        <v>25.71</v>
      </c>
      <c r="F13" s="125">
        <v>0</v>
      </c>
      <c r="G13" s="125">
        <v>68.260000000000005</v>
      </c>
      <c r="H13" s="125">
        <v>0</v>
      </c>
      <c r="I13" s="125">
        <v>6.0299999999999869</v>
      </c>
      <c r="J13" s="127">
        <v>0.35999999999999366</v>
      </c>
      <c r="K13" s="100"/>
      <c r="L13" s="100"/>
      <c r="M13" s="100"/>
      <c r="N13" s="100"/>
      <c r="O13" s="100"/>
      <c r="P13" s="100"/>
      <c r="Q13" s="100"/>
      <c r="R13" s="100"/>
      <c r="S13" s="100"/>
      <c r="T13" s="100"/>
      <c r="U13" s="100"/>
      <c r="V13" s="100"/>
      <c r="W13" s="100"/>
      <c r="X13" s="100"/>
      <c r="Y13" s="100"/>
      <c r="Z13" s="100"/>
      <c r="AA13" s="100"/>
      <c r="AB13" s="100"/>
      <c r="AC13" s="100"/>
      <c r="AD13" s="100"/>
      <c r="AE13" s="100"/>
      <c r="AF13" s="100"/>
    </row>
    <row r="14" spans="1:32" s="100" customFormat="1" ht="23.25" customHeight="1">
      <c r="B14" s="92">
        <v>8</v>
      </c>
      <c r="C14" s="93" t="s">
        <v>270</v>
      </c>
      <c r="D14" s="90">
        <v>221184.49531</v>
      </c>
      <c r="E14" s="101">
        <v>22.6</v>
      </c>
      <c r="F14" s="101">
        <v>0</v>
      </c>
      <c r="G14" s="101">
        <v>76.25</v>
      </c>
      <c r="H14" s="101">
        <v>0</v>
      </c>
      <c r="I14" s="101">
        <f>100-(E14+F14+G14+H14)</f>
        <v>1.1500000000000057</v>
      </c>
      <c r="J14" s="102">
        <v>4.3600000000000003</v>
      </c>
    </row>
    <row r="15" spans="1:32" s="128" customFormat="1" ht="23.25" customHeight="1">
      <c r="A15" s="100"/>
      <c r="B15" s="122">
        <v>9</v>
      </c>
      <c r="C15" s="123" t="s">
        <v>31</v>
      </c>
      <c r="D15" s="129">
        <v>178478.63392399999</v>
      </c>
      <c r="E15" s="125">
        <v>22.18</v>
      </c>
      <c r="F15" s="125">
        <v>70.56</v>
      </c>
      <c r="G15" s="125">
        <v>6.8</v>
      </c>
      <c r="H15" s="125">
        <v>0</v>
      </c>
      <c r="I15" s="125">
        <v>0.45999999999999019</v>
      </c>
      <c r="J15" s="127">
        <v>0.46000000000000485</v>
      </c>
      <c r="K15" s="100"/>
      <c r="L15" s="100"/>
      <c r="M15" s="100"/>
      <c r="N15" s="100"/>
      <c r="O15" s="100"/>
      <c r="P15" s="100"/>
      <c r="Q15" s="100"/>
      <c r="R15" s="100"/>
      <c r="S15" s="100"/>
      <c r="T15" s="100"/>
      <c r="U15" s="100"/>
      <c r="V15" s="100"/>
      <c r="W15" s="100"/>
      <c r="X15" s="100"/>
      <c r="Y15" s="100"/>
      <c r="Z15" s="100"/>
      <c r="AA15" s="100"/>
      <c r="AB15" s="100"/>
      <c r="AC15" s="100"/>
      <c r="AD15" s="100"/>
      <c r="AE15" s="100"/>
      <c r="AF15" s="100"/>
    </row>
    <row r="16" spans="1:32" s="100" customFormat="1" ht="23.25" customHeight="1">
      <c r="B16" s="92">
        <v>10</v>
      </c>
      <c r="C16" s="93" t="s">
        <v>55</v>
      </c>
      <c r="D16" s="90">
        <v>749186.81474599999</v>
      </c>
      <c r="E16" s="101">
        <v>19.440000000000001</v>
      </c>
      <c r="F16" s="101">
        <v>15.72</v>
      </c>
      <c r="G16" s="101">
        <v>64.569999999999993</v>
      </c>
      <c r="H16" s="101">
        <v>0</v>
      </c>
      <c r="I16" s="101">
        <f>100-(E16+F16+G16+H16)</f>
        <v>0.27000000000001023</v>
      </c>
      <c r="J16" s="102">
        <v>0.19</v>
      </c>
    </row>
    <row r="17" spans="1:32" s="128" customFormat="1" ht="23.25" customHeight="1">
      <c r="A17" s="100"/>
      <c r="B17" s="122">
        <v>11</v>
      </c>
      <c r="C17" s="123" t="s">
        <v>69</v>
      </c>
      <c r="D17" s="129">
        <v>54604.479386999999</v>
      </c>
      <c r="E17" s="125">
        <v>16.72</v>
      </c>
      <c r="F17" s="125">
        <v>0</v>
      </c>
      <c r="G17" s="125">
        <v>75.09</v>
      </c>
      <c r="H17" s="125">
        <v>0.67</v>
      </c>
      <c r="I17" s="130">
        <v>7.53</v>
      </c>
      <c r="J17" s="127">
        <v>0</v>
      </c>
      <c r="K17" s="100"/>
      <c r="L17" s="100"/>
      <c r="M17" s="100"/>
      <c r="N17" s="100"/>
      <c r="O17" s="100"/>
      <c r="P17" s="100"/>
      <c r="Q17" s="100"/>
      <c r="R17" s="100"/>
      <c r="S17" s="100"/>
      <c r="T17" s="100"/>
      <c r="U17" s="100"/>
      <c r="V17" s="100"/>
      <c r="W17" s="100"/>
      <c r="X17" s="100"/>
      <c r="Y17" s="100"/>
      <c r="Z17" s="100"/>
      <c r="AA17" s="100"/>
      <c r="AB17" s="100"/>
      <c r="AC17" s="100"/>
      <c r="AD17" s="100"/>
      <c r="AE17" s="100"/>
      <c r="AF17" s="100"/>
    </row>
    <row r="18" spans="1:32" s="100" customFormat="1" ht="23.25" customHeight="1">
      <c r="B18" s="92">
        <v>12</v>
      </c>
      <c r="C18" s="93" t="s">
        <v>246</v>
      </c>
      <c r="D18" s="90">
        <v>55954.311545999997</v>
      </c>
      <c r="E18" s="101">
        <v>15.22</v>
      </c>
      <c r="F18" s="101">
        <v>65.41</v>
      </c>
      <c r="G18" s="101">
        <v>16.61</v>
      </c>
      <c r="H18" s="101">
        <v>0</v>
      </c>
      <c r="I18" s="101">
        <f>100-(E18+F18+G18+H18)</f>
        <v>2.7600000000000051</v>
      </c>
      <c r="J18" s="102">
        <v>1.25</v>
      </c>
    </row>
    <row r="19" spans="1:32" s="128" customFormat="1" ht="23.25" customHeight="1">
      <c r="A19" s="100"/>
      <c r="B19" s="122">
        <v>13</v>
      </c>
      <c r="C19" s="123" t="s">
        <v>57</v>
      </c>
      <c r="D19" s="129">
        <v>193520.84336999999</v>
      </c>
      <c r="E19" s="125">
        <v>9.56</v>
      </c>
      <c r="F19" s="125">
        <v>0</v>
      </c>
      <c r="G19" s="125">
        <v>87.85</v>
      </c>
      <c r="H19" s="125">
        <v>0</v>
      </c>
      <c r="I19" s="125">
        <v>2.59</v>
      </c>
      <c r="J19" s="127">
        <v>1.6700000000000048</v>
      </c>
      <c r="K19" s="100"/>
      <c r="L19" s="100"/>
      <c r="M19" s="100"/>
      <c r="N19" s="100"/>
      <c r="O19" s="100"/>
      <c r="P19" s="100"/>
      <c r="Q19" s="100"/>
      <c r="R19" s="100"/>
      <c r="S19" s="100"/>
      <c r="T19" s="100"/>
      <c r="U19" s="100"/>
      <c r="V19" s="100"/>
      <c r="W19" s="100"/>
      <c r="X19" s="100"/>
      <c r="Y19" s="100"/>
      <c r="Z19" s="100"/>
      <c r="AA19" s="100"/>
      <c r="AB19" s="100"/>
      <c r="AC19" s="100"/>
      <c r="AD19" s="100"/>
      <c r="AE19" s="100"/>
      <c r="AF19" s="100"/>
    </row>
    <row r="20" spans="1:32" s="100" customFormat="1" ht="23.25" customHeight="1">
      <c r="B20" s="92">
        <v>14</v>
      </c>
      <c r="C20" s="93" t="s">
        <v>29</v>
      </c>
      <c r="D20" s="90">
        <v>640652.52744400001</v>
      </c>
      <c r="E20" s="101">
        <v>11.45</v>
      </c>
      <c r="F20" s="101">
        <v>26.41</v>
      </c>
      <c r="G20" s="101">
        <v>61.55</v>
      </c>
      <c r="H20" s="101">
        <v>0.01</v>
      </c>
      <c r="I20" s="101">
        <v>0.5800000000000034</v>
      </c>
      <c r="J20" s="102">
        <v>1.41</v>
      </c>
    </row>
    <row r="21" spans="1:32" s="128" customFormat="1" ht="23.25" customHeight="1">
      <c r="A21" s="100"/>
      <c r="B21" s="122">
        <v>15</v>
      </c>
      <c r="C21" s="123" t="s">
        <v>49</v>
      </c>
      <c r="D21" s="129">
        <v>214628.029553</v>
      </c>
      <c r="E21" s="125">
        <v>9.1</v>
      </c>
      <c r="F21" s="125">
        <v>58.52</v>
      </c>
      <c r="G21" s="125">
        <v>31.57</v>
      </c>
      <c r="H21" s="125">
        <v>0.02</v>
      </c>
      <c r="I21" s="125">
        <f>100-(E21+F21+G21+H21)</f>
        <v>0.79000000000000625</v>
      </c>
      <c r="J21" s="127">
        <v>0</v>
      </c>
      <c r="K21" s="100"/>
      <c r="L21" s="100"/>
      <c r="M21" s="100"/>
      <c r="N21" s="100"/>
      <c r="O21" s="100"/>
      <c r="P21" s="100"/>
      <c r="Q21" s="100"/>
      <c r="R21" s="100"/>
      <c r="S21" s="100"/>
      <c r="T21" s="100"/>
      <c r="U21" s="100"/>
      <c r="V21" s="100"/>
      <c r="W21" s="100"/>
      <c r="X21" s="100"/>
      <c r="Y21" s="100"/>
      <c r="Z21" s="100"/>
      <c r="AA21" s="100"/>
      <c r="AB21" s="100"/>
      <c r="AC21" s="100"/>
      <c r="AD21" s="100"/>
      <c r="AE21" s="100"/>
      <c r="AF21" s="100"/>
    </row>
    <row r="22" spans="1:32" s="100" customFormat="1" ht="23.25" customHeight="1">
      <c r="B22" s="92">
        <v>16</v>
      </c>
      <c r="C22" s="93" t="s">
        <v>33</v>
      </c>
      <c r="D22" s="90">
        <v>15810050.393041</v>
      </c>
      <c r="E22" s="101">
        <v>7.1</v>
      </c>
      <c r="F22" s="101">
        <v>9.3699999999999992</v>
      </c>
      <c r="G22" s="101">
        <v>80.67</v>
      </c>
      <c r="H22" s="101">
        <v>0.41</v>
      </c>
      <c r="I22" s="101">
        <v>2.4499999999999993</v>
      </c>
      <c r="J22" s="102">
        <v>1.04</v>
      </c>
    </row>
    <row r="23" spans="1:32" s="128" customFormat="1" ht="23.25" customHeight="1">
      <c r="A23" s="100"/>
      <c r="B23" s="122">
        <v>17</v>
      </c>
      <c r="C23" s="123" t="s">
        <v>47</v>
      </c>
      <c r="D23" s="129">
        <v>220790.05593599999</v>
      </c>
      <c r="E23" s="125">
        <v>6.89</v>
      </c>
      <c r="F23" s="125">
        <v>30.76</v>
      </c>
      <c r="G23" s="125">
        <v>60.3</v>
      </c>
      <c r="H23" s="125">
        <v>0.02</v>
      </c>
      <c r="I23" s="125">
        <f>100-(E23+F23+G23+H23)</f>
        <v>2.0300000000000153</v>
      </c>
      <c r="J23" s="127">
        <v>0</v>
      </c>
      <c r="K23" s="100"/>
      <c r="L23" s="100"/>
      <c r="M23" s="100"/>
      <c r="N23" s="100"/>
      <c r="O23" s="100"/>
      <c r="P23" s="100"/>
      <c r="Q23" s="100"/>
      <c r="R23" s="100"/>
      <c r="S23" s="100"/>
      <c r="T23" s="100"/>
      <c r="U23" s="100"/>
      <c r="V23" s="100"/>
      <c r="W23" s="100"/>
      <c r="X23" s="100"/>
      <c r="Y23" s="100"/>
      <c r="Z23" s="100"/>
      <c r="AA23" s="100"/>
      <c r="AB23" s="100"/>
      <c r="AC23" s="100"/>
      <c r="AD23" s="100"/>
      <c r="AE23" s="100"/>
      <c r="AF23" s="100"/>
    </row>
    <row r="24" spans="1:32" s="100" customFormat="1" ht="23.25" customHeight="1">
      <c r="B24" s="92">
        <v>18</v>
      </c>
      <c r="C24" s="93" t="s">
        <v>53</v>
      </c>
      <c r="D24" s="90">
        <v>156939.426305</v>
      </c>
      <c r="E24" s="101">
        <v>5.82</v>
      </c>
      <c r="F24" s="101">
        <v>11.73</v>
      </c>
      <c r="G24" s="101">
        <v>74.599999999999994</v>
      </c>
      <c r="H24" s="101">
        <v>0.04</v>
      </c>
      <c r="I24" s="101">
        <v>7.8100000000000085</v>
      </c>
      <c r="J24" s="102">
        <v>0.9</v>
      </c>
    </row>
    <row r="25" spans="1:32" s="128" customFormat="1" ht="23.25" customHeight="1">
      <c r="A25" s="100"/>
      <c r="B25" s="122">
        <v>19</v>
      </c>
      <c r="C25" s="131" t="s">
        <v>253</v>
      </c>
      <c r="D25" s="129">
        <v>5140.9446589999998</v>
      </c>
      <c r="E25" s="125">
        <v>5.5</v>
      </c>
      <c r="F25" s="125">
        <v>87.29</v>
      </c>
      <c r="G25" s="125">
        <v>5.49</v>
      </c>
      <c r="H25" s="125">
        <v>0.31</v>
      </c>
      <c r="I25" s="125">
        <f>100-(E25+F25+G25+H25)</f>
        <v>1.4099999999999966</v>
      </c>
      <c r="J25" s="127">
        <v>2.1800000000000002</v>
      </c>
      <c r="K25" s="100"/>
      <c r="L25" s="100"/>
      <c r="M25" s="100"/>
      <c r="N25" s="100"/>
      <c r="O25" s="100"/>
      <c r="P25" s="100"/>
      <c r="Q25" s="100"/>
      <c r="R25" s="100"/>
      <c r="S25" s="100"/>
      <c r="T25" s="100"/>
      <c r="U25" s="100"/>
      <c r="V25" s="100"/>
      <c r="W25" s="100"/>
      <c r="X25" s="100"/>
      <c r="Y25" s="100"/>
      <c r="Z25" s="100"/>
      <c r="AA25" s="100"/>
      <c r="AB25" s="100"/>
      <c r="AC25" s="100"/>
      <c r="AD25" s="100"/>
      <c r="AE25" s="100"/>
      <c r="AF25" s="100"/>
    </row>
    <row r="26" spans="1:32" s="100" customFormat="1" ht="23.25" customHeight="1">
      <c r="B26" s="92">
        <v>20</v>
      </c>
      <c r="C26" s="93" t="s">
        <v>243</v>
      </c>
      <c r="D26" s="90">
        <v>27741.343228999998</v>
      </c>
      <c r="E26" s="101">
        <v>4.24</v>
      </c>
      <c r="F26" s="101">
        <v>0.14000000000000001</v>
      </c>
      <c r="G26" s="101">
        <v>92.53</v>
      </c>
      <c r="H26" s="101">
        <v>0</v>
      </c>
      <c r="I26" s="101">
        <v>3.0900000000000034</v>
      </c>
      <c r="J26" s="102">
        <v>3.24</v>
      </c>
    </row>
    <row r="27" spans="1:32" s="128" customFormat="1" ht="23.25" customHeight="1">
      <c r="A27" s="100"/>
      <c r="B27" s="122">
        <v>21</v>
      </c>
      <c r="C27" s="123" t="s">
        <v>317</v>
      </c>
      <c r="D27" s="129">
        <v>1046344.081709</v>
      </c>
      <c r="E27" s="125">
        <v>4.1100000000000003</v>
      </c>
      <c r="F27" s="125">
        <v>22.02</v>
      </c>
      <c r="G27" s="125">
        <v>71.86</v>
      </c>
      <c r="H27" s="125">
        <v>0.01</v>
      </c>
      <c r="I27" s="125">
        <v>2.0000000000000053</v>
      </c>
      <c r="J27" s="127">
        <v>1.34</v>
      </c>
      <c r="K27" s="100"/>
      <c r="L27" s="100"/>
      <c r="M27" s="100"/>
      <c r="N27" s="100"/>
      <c r="O27" s="100"/>
      <c r="P27" s="100"/>
      <c r="Q27" s="100"/>
      <c r="R27" s="100"/>
      <c r="S27" s="100"/>
      <c r="T27" s="100"/>
      <c r="U27" s="100"/>
      <c r="V27" s="100"/>
      <c r="W27" s="100"/>
      <c r="X27" s="100"/>
      <c r="Y27" s="100"/>
      <c r="Z27" s="100"/>
      <c r="AA27" s="100"/>
      <c r="AB27" s="100"/>
      <c r="AC27" s="100"/>
      <c r="AD27" s="100"/>
      <c r="AE27" s="100"/>
      <c r="AF27" s="100"/>
    </row>
    <row r="28" spans="1:32" s="100" customFormat="1" ht="23.25" customHeight="1">
      <c r="B28" s="92">
        <v>22</v>
      </c>
      <c r="C28" s="94" t="s">
        <v>26</v>
      </c>
      <c r="D28" s="90">
        <v>430914.26796600001</v>
      </c>
      <c r="E28" s="101">
        <v>3.23</v>
      </c>
      <c r="F28" s="101">
        <v>41.36</v>
      </c>
      <c r="G28" s="101">
        <v>54.85</v>
      </c>
      <c r="H28" s="101">
        <v>0</v>
      </c>
      <c r="I28" s="101">
        <f t="shared" ref="I28:I33" si="0">100-(E28+F28+G28+H28)</f>
        <v>0.56000000000000227</v>
      </c>
      <c r="J28" s="102">
        <v>0.18</v>
      </c>
    </row>
    <row r="29" spans="1:32" s="128" customFormat="1" ht="23.25" customHeight="1">
      <c r="A29" s="100"/>
      <c r="B29" s="122">
        <v>23</v>
      </c>
      <c r="C29" s="131" t="s">
        <v>36</v>
      </c>
      <c r="D29" s="129">
        <v>579821.97149699996</v>
      </c>
      <c r="E29" s="125">
        <v>1.02</v>
      </c>
      <c r="F29" s="125">
        <v>27.37</v>
      </c>
      <c r="G29" s="125">
        <v>71.150000000000006</v>
      </c>
      <c r="H29" s="125">
        <v>0</v>
      </c>
      <c r="I29" s="125">
        <f t="shared" si="0"/>
        <v>0.45999999999999375</v>
      </c>
      <c r="J29" s="127">
        <v>0.43</v>
      </c>
      <c r="K29" s="100"/>
      <c r="L29" s="100"/>
      <c r="M29" s="100"/>
      <c r="N29" s="100"/>
      <c r="O29" s="100"/>
      <c r="P29" s="100"/>
      <c r="Q29" s="100"/>
      <c r="R29" s="100"/>
      <c r="S29" s="100"/>
      <c r="T29" s="100"/>
      <c r="U29" s="100"/>
      <c r="V29" s="100"/>
      <c r="W29" s="100"/>
      <c r="X29" s="100"/>
      <c r="Y29" s="100"/>
      <c r="Z29" s="100"/>
      <c r="AA29" s="100"/>
      <c r="AB29" s="100"/>
      <c r="AC29" s="100"/>
      <c r="AD29" s="100"/>
      <c r="AE29" s="100"/>
      <c r="AF29" s="100"/>
    </row>
    <row r="30" spans="1:32" s="100" customFormat="1" ht="23.25" customHeight="1">
      <c r="B30" s="92">
        <v>24</v>
      </c>
      <c r="C30" s="94" t="s">
        <v>221</v>
      </c>
      <c r="D30" s="90">
        <v>2667600.0642909999</v>
      </c>
      <c r="E30" s="101">
        <v>0.23</v>
      </c>
      <c r="F30" s="101">
        <v>28.94</v>
      </c>
      <c r="G30" s="101">
        <v>70.19</v>
      </c>
      <c r="H30" s="101">
        <v>0</v>
      </c>
      <c r="I30" s="101">
        <f t="shared" si="0"/>
        <v>0.64000000000000057</v>
      </c>
      <c r="J30" s="102">
        <v>0.62</v>
      </c>
    </row>
    <row r="31" spans="1:32" s="128" customFormat="1" ht="23.25" customHeight="1">
      <c r="A31" s="100"/>
      <c r="B31" s="122">
        <v>25</v>
      </c>
      <c r="C31" s="132" t="s">
        <v>18</v>
      </c>
      <c r="D31" s="129">
        <v>2534208.3746130001</v>
      </c>
      <c r="E31" s="125">
        <v>0.2</v>
      </c>
      <c r="F31" s="125">
        <v>30.54</v>
      </c>
      <c r="G31" s="125">
        <v>68.63</v>
      </c>
      <c r="H31" s="125">
        <v>0</v>
      </c>
      <c r="I31" s="125">
        <f t="shared" si="0"/>
        <v>0.63000000000000966</v>
      </c>
      <c r="J31" s="127">
        <v>0.83</v>
      </c>
      <c r="K31" s="100"/>
      <c r="L31" s="100"/>
      <c r="M31" s="100"/>
      <c r="N31" s="100"/>
      <c r="O31" s="100"/>
      <c r="P31" s="100"/>
      <c r="Q31" s="100"/>
      <c r="R31" s="100"/>
      <c r="S31" s="100"/>
      <c r="T31" s="100"/>
      <c r="U31" s="100"/>
      <c r="V31" s="100"/>
      <c r="W31" s="100"/>
      <c r="X31" s="100"/>
      <c r="Y31" s="100"/>
      <c r="Z31" s="100"/>
      <c r="AA31" s="100"/>
      <c r="AB31" s="100"/>
      <c r="AC31" s="100"/>
      <c r="AD31" s="100"/>
      <c r="AE31" s="100"/>
      <c r="AF31" s="100"/>
    </row>
    <row r="32" spans="1:32" s="100" customFormat="1" ht="23.25" customHeight="1">
      <c r="B32" s="92">
        <v>26</v>
      </c>
      <c r="C32" s="94" t="s">
        <v>43</v>
      </c>
      <c r="D32" s="90">
        <v>20768.828412999999</v>
      </c>
      <c r="E32" s="101">
        <v>0</v>
      </c>
      <c r="F32" s="101">
        <v>20.6</v>
      </c>
      <c r="G32" s="101">
        <v>78.400000000000006</v>
      </c>
      <c r="H32" s="101">
        <v>0</v>
      </c>
      <c r="I32" s="101">
        <f t="shared" si="0"/>
        <v>1</v>
      </c>
      <c r="J32" s="102">
        <v>1.72</v>
      </c>
    </row>
    <row r="33" spans="1:32" s="128" customFormat="1" ht="23.25" customHeight="1">
      <c r="A33" s="100"/>
      <c r="B33" s="122">
        <v>27</v>
      </c>
      <c r="C33" s="131" t="s">
        <v>63</v>
      </c>
      <c r="D33" s="129">
        <v>16588.098188</v>
      </c>
      <c r="E33" s="125">
        <v>0</v>
      </c>
      <c r="F33" s="125">
        <v>26.64</v>
      </c>
      <c r="G33" s="125">
        <v>63.79</v>
      </c>
      <c r="H33" s="125">
        <v>0</v>
      </c>
      <c r="I33" s="125">
        <f t="shared" si="0"/>
        <v>9.5699999999999932</v>
      </c>
      <c r="J33" s="127">
        <v>12.05</v>
      </c>
      <c r="K33" s="100"/>
      <c r="L33" s="100"/>
      <c r="M33" s="100"/>
      <c r="N33" s="100"/>
      <c r="O33" s="100"/>
      <c r="P33" s="100"/>
      <c r="Q33" s="100"/>
      <c r="R33" s="100"/>
      <c r="S33" s="100"/>
      <c r="T33" s="100"/>
      <c r="U33" s="100"/>
      <c r="V33" s="100"/>
      <c r="W33" s="100"/>
      <c r="X33" s="100"/>
      <c r="Y33" s="100"/>
      <c r="Z33" s="100"/>
      <c r="AA33" s="100"/>
      <c r="AB33" s="100"/>
      <c r="AC33" s="100"/>
      <c r="AD33" s="100"/>
      <c r="AE33" s="100"/>
      <c r="AF33" s="100"/>
    </row>
    <row r="34" spans="1:32" s="104" customFormat="1" ht="23.25" customHeight="1">
      <c r="A34" s="116"/>
      <c r="B34" s="293" t="s">
        <v>318</v>
      </c>
      <c r="C34" s="294"/>
      <c r="D34" s="95">
        <f>SUM(D7:D33)</f>
        <v>26899680.185760997</v>
      </c>
      <c r="E34" s="105">
        <v>7.4932150261170403</v>
      </c>
      <c r="F34" s="105">
        <v>15.97414072360197</v>
      </c>
      <c r="G34" s="105">
        <v>74.354317441731908</v>
      </c>
      <c r="H34" s="106">
        <v>0.24357744087612607</v>
      </c>
      <c r="I34" s="106">
        <v>1.9347696669772814</v>
      </c>
      <c r="J34" s="107"/>
      <c r="K34" s="116"/>
      <c r="L34" s="116"/>
      <c r="M34" s="116"/>
      <c r="N34" s="116"/>
      <c r="O34" s="116"/>
      <c r="P34" s="116"/>
      <c r="Q34" s="116"/>
      <c r="R34" s="116"/>
      <c r="S34" s="116"/>
      <c r="T34" s="116"/>
      <c r="U34" s="116"/>
      <c r="V34" s="116"/>
      <c r="W34" s="116"/>
      <c r="X34" s="116"/>
      <c r="Y34" s="116"/>
      <c r="Z34" s="116"/>
      <c r="AA34" s="116"/>
      <c r="AB34" s="116"/>
      <c r="AC34" s="116"/>
      <c r="AD34" s="116"/>
      <c r="AE34" s="116"/>
      <c r="AF34" s="116"/>
    </row>
    <row r="35" spans="1:32" s="128" customFormat="1" ht="23.25" customHeight="1">
      <c r="A35" s="100"/>
      <c r="B35" s="122">
        <v>28</v>
      </c>
      <c r="C35" s="123" t="s">
        <v>257</v>
      </c>
      <c r="D35" s="129">
        <v>6183.58061</v>
      </c>
      <c r="E35" s="125">
        <v>61.25</v>
      </c>
      <c r="F35" s="125">
        <v>0</v>
      </c>
      <c r="G35" s="125">
        <v>34.42</v>
      </c>
      <c r="H35" s="125">
        <v>0.06</v>
      </c>
      <c r="I35" s="125">
        <f>100-(E35+F35+G35+H35)</f>
        <v>4.269999999999996</v>
      </c>
      <c r="J35" s="127">
        <v>5.79</v>
      </c>
      <c r="K35" s="100"/>
      <c r="L35" s="100"/>
      <c r="M35" s="100"/>
      <c r="N35" s="100"/>
      <c r="O35" s="100"/>
      <c r="P35" s="100"/>
      <c r="Q35" s="100"/>
      <c r="R35" s="100"/>
      <c r="S35" s="100"/>
      <c r="T35" s="100"/>
      <c r="U35" s="100"/>
      <c r="V35" s="100"/>
      <c r="W35" s="100"/>
      <c r="X35" s="100"/>
      <c r="Y35" s="100"/>
      <c r="Z35" s="100"/>
      <c r="AA35" s="100"/>
      <c r="AB35" s="100"/>
      <c r="AC35" s="100"/>
      <c r="AD35" s="100"/>
      <c r="AE35" s="100"/>
      <c r="AF35" s="100"/>
    </row>
    <row r="36" spans="1:32" s="100" customFormat="1" ht="23.25" customHeight="1">
      <c r="B36" s="92">
        <v>29</v>
      </c>
      <c r="C36" s="93" t="s">
        <v>259</v>
      </c>
      <c r="D36" s="90">
        <v>6936.0727800000004</v>
      </c>
      <c r="E36" s="101">
        <v>58.699999999999996</v>
      </c>
      <c r="F36" s="101">
        <v>34.160000000000004</v>
      </c>
      <c r="G36" s="101">
        <v>3.82</v>
      </c>
      <c r="H36" s="101">
        <v>0</v>
      </c>
      <c r="I36" s="101">
        <v>3.3200000000000007</v>
      </c>
      <c r="J36" s="102">
        <v>3.6500000000000088</v>
      </c>
    </row>
    <row r="37" spans="1:32" s="128" customFormat="1" ht="23.25" customHeight="1">
      <c r="A37" s="100"/>
      <c r="B37" s="122">
        <v>30</v>
      </c>
      <c r="C37" s="123" t="s">
        <v>75</v>
      </c>
      <c r="D37" s="129">
        <v>21872.000705999999</v>
      </c>
      <c r="E37" s="125">
        <v>57.55</v>
      </c>
      <c r="F37" s="125">
        <v>7.12</v>
      </c>
      <c r="G37" s="125">
        <v>32.24</v>
      </c>
      <c r="H37" s="125">
        <v>0</v>
      </c>
      <c r="I37" s="130">
        <v>3.0900000000000034</v>
      </c>
      <c r="J37" s="127">
        <v>4.07</v>
      </c>
      <c r="K37" s="100"/>
      <c r="L37" s="100"/>
      <c r="M37" s="100"/>
      <c r="N37" s="100"/>
      <c r="O37" s="100"/>
      <c r="P37" s="100"/>
      <c r="Q37" s="100"/>
      <c r="R37" s="100"/>
      <c r="S37" s="100"/>
      <c r="T37" s="100"/>
      <c r="U37" s="100"/>
      <c r="V37" s="100"/>
      <c r="W37" s="100"/>
      <c r="X37" s="100"/>
      <c r="Y37" s="100"/>
      <c r="Z37" s="100"/>
      <c r="AA37" s="100"/>
      <c r="AB37" s="100"/>
      <c r="AC37" s="100"/>
      <c r="AD37" s="100"/>
      <c r="AE37" s="100"/>
      <c r="AF37" s="100"/>
    </row>
    <row r="38" spans="1:32" s="100" customFormat="1" ht="23.25" customHeight="1">
      <c r="B38" s="92">
        <v>31</v>
      </c>
      <c r="C38" s="94" t="s">
        <v>234</v>
      </c>
      <c r="D38" s="90">
        <v>21871.951455999999</v>
      </c>
      <c r="E38" s="101">
        <v>53.800000000000004</v>
      </c>
      <c r="F38" s="101">
        <v>43.24</v>
      </c>
      <c r="G38" s="101">
        <v>1.59</v>
      </c>
      <c r="H38" s="101">
        <v>0</v>
      </c>
      <c r="I38" s="103">
        <v>1.3699999999999937</v>
      </c>
      <c r="J38" s="102">
        <v>1.5700000000000047</v>
      </c>
    </row>
    <row r="39" spans="1:32" s="128" customFormat="1" ht="23.25" customHeight="1">
      <c r="A39" s="100"/>
      <c r="B39" s="122">
        <v>32</v>
      </c>
      <c r="C39" s="131" t="s">
        <v>320</v>
      </c>
      <c r="D39" s="129">
        <v>62956.890685999999</v>
      </c>
      <c r="E39" s="125">
        <v>52.81</v>
      </c>
      <c r="F39" s="125">
        <v>24.82</v>
      </c>
      <c r="G39" s="125">
        <f>13.37+4.33</f>
        <v>17.7</v>
      </c>
      <c r="H39" s="125">
        <v>0</v>
      </c>
      <c r="I39" s="125">
        <v>4.6699999999999964</v>
      </c>
      <c r="J39" s="127">
        <v>5.2399999999999896</v>
      </c>
      <c r="K39" s="100"/>
      <c r="L39" s="100"/>
      <c r="M39" s="100"/>
      <c r="N39" s="100"/>
      <c r="O39" s="100"/>
      <c r="P39" s="100"/>
      <c r="Q39" s="100"/>
      <c r="R39" s="100"/>
      <c r="S39" s="100"/>
      <c r="T39" s="100"/>
      <c r="U39" s="100"/>
      <c r="V39" s="100"/>
      <c r="W39" s="100"/>
      <c r="X39" s="100"/>
      <c r="Y39" s="100"/>
      <c r="Z39" s="100"/>
      <c r="AA39" s="100"/>
      <c r="AB39" s="100"/>
      <c r="AC39" s="100"/>
      <c r="AD39" s="100"/>
      <c r="AE39" s="100"/>
      <c r="AF39" s="100"/>
    </row>
    <row r="40" spans="1:32" s="100" customFormat="1" ht="23.25" customHeight="1">
      <c r="B40" s="92">
        <v>33</v>
      </c>
      <c r="C40" s="94" t="s">
        <v>224</v>
      </c>
      <c r="D40" s="90">
        <v>11833.95276</v>
      </c>
      <c r="E40" s="101">
        <v>51.32</v>
      </c>
      <c r="F40" s="101">
        <v>30.599999999999998</v>
      </c>
      <c r="G40" s="101">
        <f>10.66+3.17</f>
        <v>13.83</v>
      </c>
      <c r="H40" s="101">
        <v>0</v>
      </c>
      <c r="I40" s="103">
        <v>4.2500000000000018</v>
      </c>
      <c r="J40" s="102">
        <v>4.8599999999999977</v>
      </c>
    </row>
    <row r="41" spans="1:32" s="128" customFormat="1" ht="23.25" customHeight="1">
      <c r="A41" s="100"/>
      <c r="B41" s="122">
        <v>34</v>
      </c>
      <c r="C41" s="123" t="s">
        <v>77</v>
      </c>
      <c r="D41" s="129">
        <v>11099.507337999999</v>
      </c>
      <c r="E41" s="125">
        <v>48.85</v>
      </c>
      <c r="F41" s="125">
        <v>0</v>
      </c>
      <c r="G41" s="125">
        <v>49.48</v>
      </c>
      <c r="H41" s="125">
        <v>0</v>
      </c>
      <c r="I41" s="130">
        <v>1.6700000000000017</v>
      </c>
      <c r="J41" s="127">
        <v>3.31</v>
      </c>
      <c r="K41" s="100"/>
      <c r="L41" s="100"/>
      <c r="M41" s="100"/>
      <c r="N41" s="100"/>
      <c r="O41" s="100"/>
      <c r="P41" s="100"/>
      <c r="Q41" s="100"/>
      <c r="R41" s="100"/>
      <c r="S41" s="100"/>
      <c r="T41" s="100"/>
      <c r="U41" s="100"/>
      <c r="V41" s="100"/>
      <c r="W41" s="100"/>
      <c r="X41" s="100"/>
      <c r="Y41" s="100"/>
      <c r="Z41" s="100"/>
      <c r="AA41" s="100"/>
      <c r="AB41" s="100"/>
      <c r="AC41" s="100"/>
      <c r="AD41" s="100"/>
      <c r="AE41" s="100"/>
      <c r="AF41" s="100"/>
    </row>
    <row r="42" spans="1:32" s="100" customFormat="1" ht="23.25" customHeight="1">
      <c r="B42" s="92">
        <v>35</v>
      </c>
      <c r="C42" s="94" t="s">
        <v>321</v>
      </c>
      <c r="D42" s="90">
        <v>189255.627324</v>
      </c>
      <c r="E42" s="101">
        <v>33.82</v>
      </c>
      <c r="F42" s="101">
        <v>43.76</v>
      </c>
      <c r="G42" s="101">
        <v>21.73</v>
      </c>
      <c r="H42" s="101">
        <v>0</v>
      </c>
      <c r="I42" s="101">
        <f>100-(E42+F42+G42+H42)</f>
        <v>0.68999999999999773</v>
      </c>
      <c r="J42" s="102">
        <v>1.49</v>
      </c>
    </row>
    <row r="43" spans="1:32" s="128" customFormat="1" ht="23.25" customHeight="1">
      <c r="A43" s="100"/>
      <c r="B43" s="122">
        <v>36</v>
      </c>
      <c r="C43" s="131" t="s">
        <v>239</v>
      </c>
      <c r="D43" s="129">
        <v>7643.7646080000004</v>
      </c>
      <c r="E43" s="125">
        <v>32.869999999999997</v>
      </c>
      <c r="F43" s="125">
        <v>0</v>
      </c>
      <c r="G43" s="125">
        <f>61.9+2.47</f>
        <v>64.37</v>
      </c>
      <c r="H43" s="125">
        <v>0</v>
      </c>
      <c r="I43" s="130">
        <v>2.7599999999999967</v>
      </c>
      <c r="J43" s="127">
        <v>0.42</v>
      </c>
      <c r="K43" s="100"/>
      <c r="L43" s="100"/>
      <c r="M43" s="100"/>
      <c r="N43" s="100"/>
      <c r="O43" s="100"/>
      <c r="P43" s="100"/>
      <c r="Q43" s="100"/>
      <c r="R43" s="100"/>
      <c r="S43" s="100"/>
      <c r="T43" s="100"/>
      <c r="U43" s="100"/>
      <c r="V43" s="100"/>
      <c r="W43" s="100"/>
      <c r="X43" s="100"/>
      <c r="Y43" s="100"/>
      <c r="Z43" s="100"/>
      <c r="AA43" s="100"/>
      <c r="AB43" s="100"/>
      <c r="AC43" s="100"/>
      <c r="AD43" s="100"/>
      <c r="AE43" s="100"/>
      <c r="AF43" s="100"/>
    </row>
    <row r="44" spans="1:32" s="100" customFormat="1" ht="23.25" customHeight="1">
      <c r="B44" s="92">
        <v>37</v>
      </c>
      <c r="C44" s="93" t="s">
        <v>319</v>
      </c>
      <c r="D44" s="90">
        <v>105777.29222800001</v>
      </c>
      <c r="E44" s="101">
        <v>31.94</v>
      </c>
      <c r="F44" s="101">
        <v>0</v>
      </c>
      <c r="G44" s="101">
        <v>63.88</v>
      </c>
      <c r="H44" s="101">
        <v>0.05</v>
      </c>
      <c r="I44" s="103">
        <v>4.13</v>
      </c>
      <c r="J44" s="102">
        <v>4.13</v>
      </c>
    </row>
    <row r="45" spans="1:32" s="128" customFormat="1" ht="23.25" customHeight="1">
      <c r="A45" s="100"/>
      <c r="B45" s="122">
        <v>38</v>
      </c>
      <c r="C45" s="131" t="s">
        <v>297</v>
      </c>
      <c r="D45" s="129">
        <v>57027.88665</v>
      </c>
      <c r="E45" s="125">
        <v>13.52</v>
      </c>
      <c r="F45" s="125">
        <v>0</v>
      </c>
      <c r="G45" s="125">
        <v>81.2</v>
      </c>
      <c r="H45" s="125">
        <v>0</v>
      </c>
      <c r="I45" s="125">
        <v>5.2800000000000011</v>
      </c>
      <c r="J45" s="127">
        <v>0</v>
      </c>
      <c r="K45" s="100"/>
      <c r="L45" s="100"/>
      <c r="M45" s="100"/>
      <c r="N45" s="100"/>
      <c r="O45" s="100"/>
      <c r="P45" s="100"/>
      <c r="Q45" s="100"/>
      <c r="R45" s="100"/>
      <c r="S45" s="100"/>
      <c r="T45" s="100"/>
      <c r="U45" s="100"/>
      <c r="V45" s="100"/>
      <c r="W45" s="100"/>
      <c r="X45" s="100"/>
      <c r="Y45" s="100"/>
      <c r="Z45" s="100"/>
      <c r="AA45" s="100"/>
      <c r="AB45" s="100"/>
      <c r="AC45" s="100"/>
      <c r="AD45" s="100"/>
      <c r="AE45" s="100"/>
      <c r="AF45" s="100"/>
    </row>
    <row r="46" spans="1:32" ht="23.25" customHeight="1">
      <c r="B46" s="301" t="s">
        <v>322</v>
      </c>
      <c r="C46" s="302"/>
      <c r="D46" s="91">
        <f>SUM(D35:D45)</f>
        <v>502458.52714600001</v>
      </c>
      <c r="E46" s="108">
        <v>36.813065756573408</v>
      </c>
      <c r="F46" s="108">
        <v>22.976907906620305</v>
      </c>
      <c r="G46" s="109">
        <v>37.413516182001757</v>
      </c>
      <c r="H46" s="110">
        <v>1.1264371370406461E-2</v>
      </c>
      <c r="I46" s="108">
        <v>2.7852457834341293</v>
      </c>
      <c r="J46" s="111"/>
      <c r="K46" s="116"/>
      <c r="L46" s="116"/>
      <c r="M46" s="116"/>
      <c r="N46" s="116"/>
      <c r="O46" s="116"/>
    </row>
    <row r="47" spans="1:32" s="128" customFormat="1" ht="23.25" customHeight="1">
      <c r="A47" s="100"/>
      <c r="B47" s="122">
        <v>39</v>
      </c>
      <c r="C47" s="123" t="s">
        <v>323</v>
      </c>
      <c r="D47" s="129">
        <v>226820.998024</v>
      </c>
      <c r="E47" s="125">
        <v>93.55</v>
      </c>
      <c r="F47" s="125">
        <v>0</v>
      </c>
      <c r="G47" s="125">
        <v>1.93</v>
      </c>
      <c r="H47" s="125">
        <v>0</v>
      </c>
      <c r="I47" s="130">
        <v>4.5200000000000031</v>
      </c>
      <c r="J47" s="127">
        <v>7.54</v>
      </c>
      <c r="K47" s="100"/>
      <c r="L47" s="100"/>
      <c r="M47" s="100"/>
      <c r="N47" s="100"/>
      <c r="O47" s="100"/>
      <c r="P47" s="100"/>
      <c r="Q47" s="100"/>
      <c r="R47" s="100"/>
      <c r="S47" s="100"/>
      <c r="T47" s="100"/>
      <c r="U47" s="100"/>
      <c r="V47" s="100"/>
      <c r="W47" s="100"/>
      <c r="X47" s="100"/>
      <c r="Y47" s="100"/>
      <c r="Z47" s="100"/>
      <c r="AA47" s="100"/>
      <c r="AB47" s="100"/>
      <c r="AC47" s="100"/>
      <c r="AD47" s="100"/>
      <c r="AE47" s="100"/>
      <c r="AF47" s="100"/>
    </row>
    <row r="48" spans="1:32" s="100" customFormat="1" ht="23.25" customHeight="1">
      <c r="B48" s="92">
        <v>40</v>
      </c>
      <c r="C48" s="93" t="s">
        <v>236</v>
      </c>
      <c r="D48" s="90">
        <v>391046.40000000002</v>
      </c>
      <c r="E48" s="101">
        <v>92.77</v>
      </c>
      <c r="F48" s="101">
        <v>0</v>
      </c>
      <c r="G48" s="101">
        <v>0</v>
      </c>
      <c r="H48" s="101">
        <v>6.18</v>
      </c>
      <c r="I48" s="103">
        <v>1.0500000000000043</v>
      </c>
      <c r="J48" s="102">
        <v>0.9099999999999997</v>
      </c>
    </row>
    <row r="49" spans="1:32" s="128" customFormat="1" ht="23.25" customHeight="1">
      <c r="A49" s="100"/>
      <c r="B49" s="122">
        <v>41</v>
      </c>
      <c r="C49" s="123" t="s">
        <v>324</v>
      </c>
      <c r="D49" s="129">
        <v>106185.08760699999</v>
      </c>
      <c r="E49" s="125">
        <v>89.9</v>
      </c>
      <c r="F49" s="125">
        <v>0</v>
      </c>
      <c r="G49" s="125">
        <v>5.39</v>
      </c>
      <c r="H49" s="125">
        <v>0</v>
      </c>
      <c r="I49" s="125">
        <f>100-(E49+F49+G49+H49)</f>
        <v>4.7099999999999937</v>
      </c>
      <c r="J49" s="127">
        <v>13.03</v>
      </c>
      <c r="K49" s="100"/>
      <c r="L49" s="100"/>
      <c r="M49" s="100"/>
      <c r="N49" s="100"/>
      <c r="O49" s="100"/>
      <c r="P49" s="100"/>
      <c r="Q49" s="100"/>
      <c r="R49" s="100"/>
      <c r="S49" s="100"/>
      <c r="T49" s="100"/>
      <c r="U49" s="100"/>
      <c r="V49" s="100"/>
      <c r="W49" s="100"/>
      <c r="X49" s="100"/>
      <c r="Y49" s="100"/>
      <c r="Z49" s="100"/>
      <c r="AA49" s="100"/>
      <c r="AB49" s="100"/>
      <c r="AC49" s="100"/>
      <c r="AD49" s="100"/>
      <c r="AE49" s="100"/>
      <c r="AF49" s="100"/>
    </row>
    <row r="50" spans="1:32" s="100" customFormat="1" ht="23.25" customHeight="1">
      <c r="B50" s="92">
        <v>42</v>
      </c>
      <c r="C50" s="93" t="s">
        <v>400</v>
      </c>
      <c r="D50" s="90">
        <v>276735.47983199998</v>
      </c>
      <c r="E50" s="101">
        <v>83.850000000000009</v>
      </c>
      <c r="F50" s="101">
        <v>7.07</v>
      </c>
      <c r="G50" s="101">
        <v>1.8599999999999999</v>
      </c>
      <c r="H50" s="101">
        <v>1.8900000000000001</v>
      </c>
      <c r="I50" s="101">
        <v>5.3299999999999912</v>
      </c>
      <c r="J50" s="102">
        <v>7.5600000000000005</v>
      </c>
    </row>
    <row r="51" spans="1:32" s="128" customFormat="1" ht="23.25" customHeight="1">
      <c r="A51" s="100"/>
      <c r="B51" s="122">
        <v>43</v>
      </c>
      <c r="C51" s="123" t="s">
        <v>85</v>
      </c>
      <c r="D51" s="129">
        <v>219840.30946399999</v>
      </c>
      <c r="E51" s="125">
        <v>81.599999999999994</v>
      </c>
      <c r="F51" s="125">
        <v>9.83</v>
      </c>
      <c r="G51" s="125">
        <f>0.05+2.36</f>
        <v>2.4099999999999997</v>
      </c>
      <c r="H51" s="125">
        <v>0</v>
      </c>
      <c r="I51" s="130">
        <v>6.1600000000000055</v>
      </c>
      <c r="J51" s="127">
        <v>9.270000000000012</v>
      </c>
      <c r="K51" s="100"/>
      <c r="L51" s="100"/>
      <c r="M51" s="100"/>
      <c r="N51" s="100"/>
      <c r="O51" s="100"/>
      <c r="P51" s="100"/>
      <c r="Q51" s="100"/>
      <c r="R51" s="100"/>
      <c r="S51" s="100"/>
      <c r="T51" s="100"/>
      <c r="U51" s="100"/>
      <c r="V51" s="100"/>
      <c r="W51" s="100"/>
      <c r="X51" s="100"/>
      <c r="Y51" s="100"/>
      <c r="Z51" s="100"/>
      <c r="AA51" s="100"/>
      <c r="AB51" s="100"/>
      <c r="AC51" s="100"/>
      <c r="AD51" s="100"/>
      <c r="AE51" s="100"/>
      <c r="AF51" s="100"/>
    </row>
    <row r="52" spans="1:32" s="100" customFormat="1" ht="23.25" customHeight="1">
      <c r="B52" s="92">
        <v>44</v>
      </c>
      <c r="C52" s="94" t="s">
        <v>82</v>
      </c>
      <c r="D52" s="90">
        <v>296728.87887700001</v>
      </c>
      <c r="E52" s="101">
        <v>80.3</v>
      </c>
      <c r="F52" s="101">
        <v>11.37</v>
      </c>
      <c r="G52" s="101">
        <v>0.03</v>
      </c>
      <c r="H52" s="101">
        <v>0</v>
      </c>
      <c r="I52" s="103">
        <v>8.3000000000000043</v>
      </c>
      <c r="J52" s="102">
        <v>10.51</v>
      </c>
    </row>
    <row r="53" spans="1:32" s="128" customFormat="1" ht="23.25" customHeight="1">
      <c r="A53" s="100"/>
      <c r="B53" s="122">
        <v>45</v>
      </c>
      <c r="C53" s="131" t="s">
        <v>278</v>
      </c>
      <c r="D53" s="129">
        <v>130659.700274</v>
      </c>
      <c r="E53" s="125">
        <v>58.93</v>
      </c>
      <c r="F53" s="125">
        <v>0</v>
      </c>
      <c r="G53" s="125">
        <v>36.76</v>
      </c>
      <c r="H53" s="125">
        <v>0</v>
      </c>
      <c r="I53" s="130">
        <v>4.3100000000000023</v>
      </c>
      <c r="J53" s="127">
        <v>1.19</v>
      </c>
      <c r="K53" s="100"/>
      <c r="L53" s="100"/>
      <c r="M53" s="100"/>
      <c r="N53" s="100"/>
      <c r="O53" s="100"/>
      <c r="P53" s="100"/>
      <c r="Q53" s="100"/>
      <c r="R53" s="100"/>
      <c r="S53" s="100"/>
      <c r="T53" s="100"/>
      <c r="U53" s="100"/>
      <c r="V53" s="100"/>
      <c r="W53" s="100"/>
      <c r="X53" s="100"/>
      <c r="Y53" s="100"/>
      <c r="Z53" s="100"/>
      <c r="AA53" s="100"/>
      <c r="AB53" s="100"/>
      <c r="AC53" s="100"/>
      <c r="AD53" s="100"/>
      <c r="AE53" s="100"/>
      <c r="AF53" s="100"/>
    </row>
    <row r="54" spans="1:32" s="104" customFormat="1" ht="23.25" customHeight="1">
      <c r="A54" s="116"/>
      <c r="B54" s="303" t="s">
        <v>325</v>
      </c>
      <c r="C54" s="304"/>
      <c r="D54" s="95">
        <f>SUM(D47:D53)</f>
        <v>1648016.8540779999</v>
      </c>
      <c r="E54" s="105">
        <v>84.776355454400885</v>
      </c>
      <c r="F54" s="105">
        <v>4.5456801116672843</v>
      </c>
      <c r="G54" s="105">
        <v>4.1665822276823423</v>
      </c>
      <c r="H54" s="106">
        <v>1.7837783646497496</v>
      </c>
      <c r="I54" s="106">
        <v>4.7276038415997537</v>
      </c>
      <c r="J54" s="107"/>
      <c r="K54" s="116"/>
      <c r="L54" s="116"/>
      <c r="M54" s="116"/>
      <c r="N54" s="116"/>
      <c r="O54" s="116"/>
      <c r="P54" s="116"/>
      <c r="Q54" s="116"/>
      <c r="R54" s="116"/>
      <c r="S54" s="116"/>
      <c r="T54" s="116"/>
      <c r="U54" s="116"/>
      <c r="V54" s="116"/>
      <c r="W54" s="116"/>
      <c r="X54" s="116"/>
      <c r="Y54" s="116"/>
      <c r="Z54" s="116"/>
      <c r="AA54" s="116"/>
      <c r="AB54" s="116"/>
      <c r="AC54" s="116"/>
      <c r="AD54" s="116"/>
      <c r="AE54" s="116"/>
      <c r="AF54" s="116"/>
    </row>
    <row r="55" spans="1:32" s="128" customFormat="1" ht="23.25" customHeight="1">
      <c r="A55" s="100"/>
      <c r="B55" s="122">
        <v>46</v>
      </c>
      <c r="C55" s="123" t="s">
        <v>326</v>
      </c>
      <c r="D55" s="129">
        <v>102066.15504500001</v>
      </c>
      <c r="E55" s="125">
        <v>95.52</v>
      </c>
      <c r="F55" s="125">
        <v>1.43</v>
      </c>
      <c r="G55" s="125">
        <v>0</v>
      </c>
      <c r="H55" s="125">
        <v>0</v>
      </c>
      <c r="I55" s="130">
        <v>3.0500000000000043</v>
      </c>
      <c r="J55" s="127">
        <v>5.38</v>
      </c>
      <c r="K55" s="100"/>
      <c r="L55" s="100"/>
      <c r="M55" s="100"/>
      <c r="N55" s="100"/>
      <c r="O55" s="100"/>
      <c r="P55" s="100"/>
      <c r="Q55" s="100"/>
      <c r="R55" s="100"/>
      <c r="S55" s="100"/>
      <c r="T55" s="100"/>
      <c r="U55" s="100"/>
      <c r="V55" s="100"/>
      <c r="W55" s="100"/>
      <c r="X55" s="100"/>
      <c r="Y55" s="100"/>
      <c r="Z55" s="100"/>
      <c r="AA55" s="100"/>
      <c r="AB55" s="100"/>
      <c r="AC55" s="100"/>
      <c r="AD55" s="100"/>
      <c r="AE55" s="100"/>
      <c r="AF55" s="100"/>
    </row>
    <row r="56" spans="1:32" s="104" customFormat="1" ht="23.25" customHeight="1">
      <c r="A56" s="116"/>
      <c r="B56" s="305" t="s">
        <v>327</v>
      </c>
      <c r="C56" s="306"/>
      <c r="D56" s="95">
        <v>102066.15504500001</v>
      </c>
      <c r="E56" s="112">
        <v>95.52</v>
      </c>
      <c r="F56" s="113">
        <v>1.43</v>
      </c>
      <c r="G56" s="105">
        <v>0</v>
      </c>
      <c r="H56" s="106">
        <v>0</v>
      </c>
      <c r="I56" s="112">
        <v>3.0500000000000043</v>
      </c>
      <c r="J56" s="114"/>
      <c r="K56" s="116"/>
      <c r="L56" s="116"/>
      <c r="M56" s="116"/>
      <c r="N56" s="116"/>
      <c r="O56" s="116"/>
      <c r="P56" s="116"/>
      <c r="Q56" s="116"/>
      <c r="R56" s="116"/>
      <c r="S56" s="116"/>
      <c r="T56" s="116"/>
      <c r="U56" s="116"/>
      <c r="V56" s="116"/>
      <c r="W56" s="116"/>
      <c r="X56" s="116"/>
      <c r="Y56" s="116"/>
      <c r="Z56" s="116"/>
      <c r="AA56" s="116"/>
      <c r="AB56" s="116"/>
      <c r="AC56" s="116"/>
      <c r="AD56" s="116"/>
      <c r="AE56" s="116"/>
      <c r="AF56" s="116"/>
    </row>
    <row r="57" spans="1:32" s="128" customFormat="1" ht="23.25" customHeight="1">
      <c r="A57" s="100"/>
      <c r="B57" s="122">
        <v>47</v>
      </c>
      <c r="C57" s="123" t="s">
        <v>283</v>
      </c>
      <c r="D57" s="129">
        <v>113432.029436</v>
      </c>
      <c r="E57" s="125">
        <v>99.65</v>
      </c>
      <c r="F57" s="125">
        <v>0</v>
      </c>
      <c r="G57" s="125">
        <v>0.18</v>
      </c>
      <c r="H57" s="125">
        <v>0</v>
      </c>
      <c r="I57" s="125">
        <v>0.16999999999999432</v>
      </c>
      <c r="J57" s="127">
        <v>0.08</v>
      </c>
      <c r="K57" s="100"/>
      <c r="L57" s="100"/>
      <c r="M57" s="100"/>
      <c r="N57" s="100"/>
      <c r="O57" s="100"/>
      <c r="P57" s="100"/>
      <c r="Q57" s="100"/>
      <c r="R57" s="100"/>
      <c r="S57" s="100"/>
      <c r="T57" s="100"/>
      <c r="U57" s="100"/>
      <c r="V57" s="100"/>
      <c r="W57" s="100"/>
      <c r="X57" s="100"/>
      <c r="Y57" s="100"/>
      <c r="Z57" s="100"/>
      <c r="AA57" s="100"/>
      <c r="AB57" s="100"/>
      <c r="AC57" s="100"/>
      <c r="AD57" s="100"/>
      <c r="AE57" s="100"/>
      <c r="AF57" s="100"/>
    </row>
    <row r="58" spans="1:32" s="100" customFormat="1" ht="23.25" customHeight="1">
      <c r="B58" s="92">
        <v>48</v>
      </c>
      <c r="C58" s="93" t="s">
        <v>336</v>
      </c>
      <c r="D58" s="90">
        <v>329773.64080599998</v>
      </c>
      <c r="E58" s="101">
        <v>99.2</v>
      </c>
      <c r="F58" s="101">
        <v>0</v>
      </c>
      <c r="G58" s="101">
        <v>0</v>
      </c>
      <c r="H58" s="101">
        <v>0.09</v>
      </c>
      <c r="I58" s="101">
        <v>0.70999999999999719</v>
      </c>
      <c r="J58" s="102">
        <v>1.28</v>
      </c>
    </row>
    <row r="59" spans="1:32" s="128" customFormat="1" ht="23.25" customHeight="1">
      <c r="A59" s="100"/>
      <c r="B59" s="122">
        <v>49</v>
      </c>
      <c r="C59" s="123" t="s">
        <v>340</v>
      </c>
      <c r="D59" s="129">
        <v>104978.807739</v>
      </c>
      <c r="E59" s="125">
        <v>98.76</v>
      </c>
      <c r="F59" s="125">
        <v>0</v>
      </c>
      <c r="G59" s="125">
        <v>0</v>
      </c>
      <c r="H59" s="125">
        <v>0</v>
      </c>
      <c r="I59" s="125">
        <v>1.2399999999999949</v>
      </c>
      <c r="J59" s="127">
        <v>5.46</v>
      </c>
      <c r="K59" s="100"/>
      <c r="L59" s="100"/>
      <c r="M59" s="100"/>
      <c r="N59" s="100"/>
      <c r="O59" s="100"/>
      <c r="P59" s="100"/>
      <c r="Q59" s="100"/>
      <c r="R59" s="100"/>
      <c r="S59" s="100"/>
      <c r="T59" s="100"/>
      <c r="U59" s="100"/>
      <c r="V59" s="100"/>
      <c r="W59" s="100"/>
      <c r="X59" s="100"/>
      <c r="Y59" s="100"/>
      <c r="Z59" s="100"/>
      <c r="AA59" s="100"/>
      <c r="AB59" s="100"/>
      <c r="AC59" s="100"/>
      <c r="AD59" s="100"/>
      <c r="AE59" s="100"/>
      <c r="AF59" s="100"/>
    </row>
    <row r="60" spans="1:32" s="100" customFormat="1" ht="23.25" customHeight="1">
      <c r="B60" s="92">
        <v>50</v>
      </c>
      <c r="C60" s="93" t="s">
        <v>328</v>
      </c>
      <c r="D60" s="90">
        <v>1477432.2169560001</v>
      </c>
      <c r="E60" s="101">
        <v>98.01</v>
      </c>
      <c r="F60" s="101">
        <v>0</v>
      </c>
      <c r="G60" s="101">
        <v>0</v>
      </c>
      <c r="H60" s="101">
        <v>0.04</v>
      </c>
      <c r="I60" s="103">
        <v>1.9499999999999948</v>
      </c>
      <c r="J60" s="102">
        <v>3.38</v>
      </c>
    </row>
    <row r="61" spans="1:32" s="128" customFormat="1" ht="23.25" customHeight="1">
      <c r="A61" s="100"/>
      <c r="B61" s="122">
        <v>51</v>
      </c>
      <c r="C61" s="123" t="s">
        <v>341</v>
      </c>
      <c r="D61" s="129">
        <v>45049.125156000002</v>
      </c>
      <c r="E61" s="125">
        <v>97.75</v>
      </c>
      <c r="F61" s="125">
        <v>0</v>
      </c>
      <c r="G61" s="125">
        <v>0.39</v>
      </c>
      <c r="H61" s="125">
        <v>0</v>
      </c>
      <c r="I61" s="125">
        <v>1.8599999999999999</v>
      </c>
      <c r="J61" s="127">
        <v>2.29</v>
      </c>
      <c r="K61" s="100"/>
      <c r="L61" s="100"/>
      <c r="M61" s="100"/>
      <c r="N61" s="100"/>
      <c r="O61" s="100"/>
      <c r="P61" s="100"/>
      <c r="Q61" s="100"/>
      <c r="R61" s="100"/>
      <c r="S61" s="100"/>
      <c r="T61" s="100"/>
      <c r="U61" s="100"/>
      <c r="V61" s="100"/>
      <c r="W61" s="100"/>
      <c r="X61" s="100"/>
      <c r="Y61" s="100"/>
      <c r="Z61" s="100"/>
      <c r="AA61" s="100"/>
      <c r="AB61" s="100"/>
      <c r="AC61" s="100"/>
      <c r="AD61" s="100"/>
      <c r="AE61" s="100"/>
      <c r="AF61" s="100"/>
    </row>
    <row r="62" spans="1:32" s="100" customFormat="1" ht="23.25" customHeight="1">
      <c r="B62" s="92">
        <v>52</v>
      </c>
      <c r="C62" s="93" t="s">
        <v>205</v>
      </c>
      <c r="D62" s="90">
        <v>49362.761942999998</v>
      </c>
      <c r="E62" s="101">
        <v>97.36</v>
      </c>
      <c r="F62" s="101">
        <v>0</v>
      </c>
      <c r="G62" s="101">
        <v>0</v>
      </c>
      <c r="H62" s="101">
        <v>0.17</v>
      </c>
      <c r="I62" s="103">
        <v>2.4700000000000006</v>
      </c>
      <c r="J62" s="102">
        <v>3.73</v>
      </c>
    </row>
    <row r="63" spans="1:32" s="128" customFormat="1" ht="23.25" customHeight="1">
      <c r="A63" s="100"/>
      <c r="B63" s="122">
        <v>53</v>
      </c>
      <c r="C63" s="123" t="s">
        <v>261</v>
      </c>
      <c r="D63" s="129">
        <v>14335.734517000001</v>
      </c>
      <c r="E63" s="125">
        <v>97.34</v>
      </c>
      <c r="F63" s="125">
        <v>0</v>
      </c>
      <c r="G63" s="125">
        <v>1.45</v>
      </c>
      <c r="H63" s="125">
        <v>0</v>
      </c>
      <c r="I63" s="125">
        <v>1.2099999999999966</v>
      </c>
      <c r="J63" s="127">
        <v>4.95</v>
      </c>
      <c r="K63" s="100"/>
      <c r="L63" s="100"/>
      <c r="M63" s="100"/>
      <c r="N63" s="100"/>
      <c r="O63" s="100"/>
      <c r="P63" s="100"/>
      <c r="Q63" s="100"/>
      <c r="R63" s="100"/>
      <c r="S63" s="100"/>
      <c r="T63" s="100"/>
      <c r="U63" s="100"/>
      <c r="V63" s="100"/>
      <c r="W63" s="100"/>
      <c r="X63" s="100"/>
      <c r="Y63" s="100"/>
      <c r="Z63" s="100"/>
      <c r="AA63" s="100"/>
      <c r="AB63" s="100"/>
      <c r="AC63" s="100"/>
      <c r="AD63" s="100"/>
      <c r="AE63" s="100"/>
      <c r="AF63" s="100"/>
    </row>
    <row r="64" spans="1:32" s="100" customFormat="1" ht="23.25" customHeight="1">
      <c r="B64" s="92">
        <v>54</v>
      </c>
      <c r="C64" s="93" t="s">
        <v>353</v>
      </c>
      <c r="D64" s="90">
        <v>42349.161368000001</v>
      </c>
      <c r="E64" s="101">
        <v>97.24</v>
      </c>
      <c r="F64" s="101">
        <v>0</v>
      </c>
      <c r="G64" s="101">
        <v>0</v>
      </c>
      <c r="H64" s="101">
        <v>0</v>
      </c>
      <c r="I64" s="101">
        <v>2.7600000000000051</v>
      </c>
      <c r="J64" s="102">
        <v>3.39</v>
      </c>
    </row>
    <row r="65" spans="1:34" s="133" customFormat="1" ht="23.25" customHeight="1">
      <c r="A65" s="100"/>
      <c r="B65" s="122">
        <v>55</v>
      </c>
      <c r="C65" s="123" t="s">
        <v>355</v>
      </c>
      <c r="D65" s="129">
        <v>23155.866022999999</v>
      </c>
      <c r="E65" s="125">
        <v>97.14</v>
      </c>
      <c r="F65" s="125">
        <v>0</v>
      </c>
      <c r="G65" s="125">
        <v>0</v>
      </c>
      <c r="H65" s="125">
        <v>0</v>
      </c>
      <c r="I65" s="130">
        <v>2.8599999999999994</v>
      </c>
      <c r="J65" s="127">
        <v>3.01</v>
      </c>
      <c r="K65" s="100"/>
      <c r="L65" s="100"/>
      <c r="M65" s="100"/>
      <c r="N65" s="100"/>
      <c r="O65" s="100"/>
      <c r="P65" s="100"/>
      <c r="Q65" s="100"/>
      <c r="R65" s="100"/>
      <c r="S65" s="100"/>
      <c r="T65" s="100"/>
      <c r="U65" s="100"/>
      <c r="V65" s="100"/>
      <c r="W65" s="100"/>
      <c r="X65" s="100"/>
      <c r="Y65" s="100"/>
      <c r="Z65" s="100"/>
      <c r="AA65" s="100"/>
      <c r="AB65" s="100"/>
      <c r="AC65" s="100"/>
      <c r="AD65" s="100"/>
      <c r="AE65" s="100"/>
      <c r="AF65" s="100"/>
      <c r="AG65" s="128"/>
      <c r="AH65" s="128"/>
    </row>
    <row r="66" spans="1:34" s="100" customFormat="1" ht="23.25" customHeight="1">
      <c r="B66" s="92">
        <v>56</v>
      </c>
      <c r="C66" s="93" t="s">
        <v>217</v>
      </c>
      <c r="D66" s="90">
        <v>181659.120643</v>
      </c>
      <c r="E66" s="101">
        <v>96.71</v>
      </c>
      <c r="F66" s="101">
        <v>0</v>
      </c>
      <c r="G66" s="101">
        <v>1.51</v>
      </c>
      <c r="H66" s="101">
        <v>0</v>
      </c>
      <c r="I66" s="103">
        <v>1.7800000000000062</v>
      </c>
      <c r="J66" s="102">
        <v>2.1199999999999997</v>
      </c>
    </row>
    <row r="67" spans="1:34" s="128" customFormat="1" ht="23.25" customHeight="1">
      <c r="A67" s="100"/>
      <c r="B67" s="122">
        <v>57</v>
      </c>
      <c r="C67" s="123" t="s">
        <v>347</v>
      </c>
      <c r="D67" s="129">
        <v>19835.449058999999</v>
      </c>
      <c r="E67" s="125">
        <v>96.05</v>
      </c>
      <c r="F67" s="125">
        <v>0</v>
      </c>
      <c r="G67" s="125">
        <v>1.78</v>
      </c>
      <c r="H67" s="125">
        <v>0</v>
      </c>
      <c r="I67" s="125">
        <v>2.1700000000000026</v>
      </c>
      <c r="J67" s="127">
        <v>6.99</v>
      </c>
      <c r="K67" s="100"/>
      <c r="L67" s="100"/>
      <c r="M67" s="100"/>
      <c r="N67" s="100"/>
      <c r="O67" s="100"/>
      <c r="P67" s="100"/>
      <c r="Q67" s="100"/>
      <c r="R67" s="100"/>
      <c r="S67" s="100"/>
      <c r="T67" s="100"/>
      <c r="U67" s="100"/>
      <c r="V67" s="100"/>
      <c r="W67" s="100"/>
      <c r="X67" s="100"/>
      <c r="Y67" s="100"/>
      <c r="Z67" s="100"/>
      <c r="AA67" s="100"/>
      <c r="AB67" s="100"/>
      <c r="AC67" s="100"/>
      <c r="AD67" s="100"/>
      <c r="AE67" s="100"/>
      <c r="AF67" s="100"/>
    </row>
    <row r="68" spans="1:34" s="100" customFormat="1" ht="23.25" customHeight="1">
      <c r="B68" s="92">
        <v>58</v>
      </c>
      <c r="C68" s="93" t="s">
        <v>358</v>
      </c>
      <c r="D68" s="90">
        <v>12430.302436</v>
      </c>
      <c r="E68" s="101">
        <v>95.89</v>
      </c>
      <c r="F68" s="101">
        <v>0</v>
      </c>
      <c r="G68" s="101">
        <v>0.31</v>
      </c>
      <c r="H68" s="101">
        <v>0</v>
      </c>
      <c r="I68" s="101">
        <v>3.7999999999999994</v>
      </c>
      <c r="J68" s="102">
        <v>4.9000000000000004</v>
      </c>
    </row>
    <row r="69" spans="1:34" s="128" customFormat="1" ht="23.25" customHeight="1">
      <c r="A69" s="100"/>
      <c r="B69" s="122">
        <v>59</v>
      </c>
      <c r="C69" s="123" t="s">
        <v>248</v>
      </c>
      <c r="D69" s="129">
        <v>26141.168387000002</v>
      </c>
      <c r="E69" s="125">
        <v>95.75</v>
      </c>
      <c r="F69" s="125">
        <v>0.08</v>
      </c>
      <c r="G69" s="125">
        <v>0.02</v>
      </c>
      <c r="H69" s="125">
        <v>3.21</v>
      </c>
      <c r="I69" s="125">
        <f>100-(E69+F69+G69+H69)</f>
        <v>0.94000000000001194</v>
      </c>
      <c r="J69" s="127">
        <v>16.66</v>
      </c>
      <c r="K69" s="100"/>
      <c r="L69" s="100"/>
      <c r="M69" s="100"/>
      <c r="N69" s="100"/>
      <c r="O69" s="100"/>
      <c r="P69" s="100"/>
      <c r="Q69" s="100"/>
      <c r="R69" s="100"/>
      <c r="S69" s="100"/>
      <c r="T69" s="100"/>
      <c r="U69" s="100"/>
      <c r="V69" s="100"/>
      <c r="W69" s="100"/>
      <c r="X69" s="100"/>
      <c r="Y69" s="100"/>
      <c r="Z69" s="100"/>
      <c r="AA69" s="100"/>
      <c r="AB69" s="100"/>
      <c r="AC69" s="100"/>
      <c r="AD69" s="100"/>
      <c r="AE69" s="100"/>
      <c r="AF69" s="100"/>
    </row>
    <row r="70" spans="1:34" s="100" customFormat="1" ht="23.25" customHeight="1">
      <c r="B70" s="92">
        <v>60</v>
      </c>
      <c r="C70" s="93" t="s">
        <v>356</v>
      </c>
      <c r="D70" s="90">
        <v>28991.250404999999</v>
      </c>
      <c r="E70" s="101">
        <v>95.64</v>
      </c>
      <c r="F70" s="101">
        <v>0</v>
      </c>
      <c r="G70" s="101">
        <v>1.82</v>
      </c>
      <c r="H70" s="101">
        <v>0</v>
      </c>
      <c r="I70" s="103">
        <v>2.5399999999999991</v>
      </c>
      <c r="J70" s="102">
        <v>2.629999999999999</v>
      </c>
    </row>
    <row r="71" spans="1:34" s="128" customFormat="1" ht="23.25" customHeight="1">
      <c r="A71" s="100"/>
      <c r="B71" s="122">
        <v>61</v>
      </c>
      <c r="C71" s="123" t="s">
        <v>273</v>
      </c>
      <c r="D71" s="129">
        <v>56892.425439999999</v>
      </c>
      <c r="E71" s="125">
        <v>95.199999999999989</v>
      </c>
      <c r="F71" s="125">
        <v>0</v>
      </c>
      <c r="G71" s="125">
        <v>0</v>
      </c>
      <c r="H71" s="125">
        <v>4.63</v>
      </c>
      <c r="I71" s="125">
        <v>0.17000000000001148</v>
      </c>
      <c r="J71" s="127">
        <v>0.37000000000000366</v>
      </c>
      <c r="K71" s="100"/>
      <c r="L71" s="100"/>
      <c r="M71" s="100"/>
      <c r="N71" s="100"/>
      <c r="O71" s="100"/>
      <c r="P71" s="100"/>
      <c r="Q71" s="100"/>
      <c r="R71" s="100"/>
      <c r="S71" s="100"/>
      <c r="T71" s="100"/>
      <c r="U71" s="100"/>
      <c r="V71" s="100"/>
      <c r="W71" s="100"/>
      <c r="X71" s="100"/>
      <c r="Y71" s="100"/>
      <c r="Z71" s="100"/>
      <c r="AA71" s="100"/>
      <c r="AB71" s="100"/>
      <c r="AC71" s="100"/>
      <c r="AD71" s="100"/>
      <c r="AE71" s="100"/>
      <c r="AF71" s="100"/>
    </row>
    <row r="72" spans="1:34" s="100" customFormat="1" ht="23.25" customHeight="1">
      <c r="B72" s="92">
        <v>62</v>
      </c>
      <c r="C72" s="93" t="s">
        <v>176</v>
      </c>
      <c r="D72" s="90">
        <v>23552.000316000001</v>
      </c>
      <c r="E72" s="101">
        <v>94.710000000000008</v>
      </c>
      <c r="F72" s="101">
        <v>0</v>
      </c>
      <c r="G72" s="101">
        <v>0</v>
      </c>
      <c r="H72" s="101">
        <v>1.83</v>
      </c>
      <c r="I72" s="101">
        <v>3.459999999999992</v>
      </c>
      <c r="J72" s="102">
        <v>3.2000000000000028</v>
      </c>
    </row>
    <row r="73" spans="1:34" s="128" customFormat="1" ht="23.25" customHeight="1">
      <c r="A73" s="100"/>
      <c r="B73" s="122">
        <v>63</v>
      </c>
      <c r="C73" s="123" t="s">
        <v>343</v>
      </c>
      <c r="D73" s="129">
        <v>20584.484892</v>
      </c>
      <c r="E73" s="125">
        <v>94.39</v>
      </c>
      <c r="F73" s="125">
        <v>0</v>
      </c>
      <c r="G73" s="125">
        <v>0</v>
      </c>
      <c r="H73" s="125">
        <v>1.39</v>
      </c>
      <c r="I73" s="130">
        <v>4.22</v>
      </c>
      <c r="J73" s="127">
        <v>3.58</v>
      </c>
      <c r="K73" s="100"/>
      <c r="L73" s="100"/>
      <c r="M73" s="100"/>
      <c r="N73" s="100"/>
      <c r="O73" s="100"/>
      <c r="P73" s="100"/>
      <c r="Q73" s="100"/>
      <c r="R73" s="100"/>
      <c r="S73" s="100"/>
      <c r="T73" s="100"/>
      <c r="U73" s="100"/>
      <c r="V73" s="100"/>
      <c r="W73" s="100"/>
      <c r="X73" s="100"/>
      <c r="Y73" s="100"/>
      <c r="Z73" s="100"/>
      <c r="AA73" s="100"/>
      <c r="AB73" s="100"/>
      <c r="AC73" s="100"/>
      <c r="AD73" s="100"/>
      <c r="AE73" s="100"/>
      <c r="AF73" s="100"/>
    </row>
    <row r="74" spans="1:34" s="100" customFormat="1" ht="23.25" customHeight="1">
      <c r="B74" s="92">
        <v>64</v>
      </c>
      <c r="C74" s="93" t="s">
        <v>202</v>
      </c>
      <c r="D74" s="90">
        <v>10195.584853</v>
      </c>
      <c r="E74" s="101">
        <v>94.07</v>
      </c>
      <c r="F74" s="101">
        <v>0</v>
      </c>
      <c r="G74" s="101">
        <v>0.16</v>
      </c>
      <c r="H74" s="101">
        <v>0</v>
      </c>
      <c r="I74" s="101">
        <v>5.7700000000000067</v>
      </c>
      <c r="J74" s="102">
        <v>2.73</v>
      </c>
    </row>
    <row r="75" spans="1:34" s="128" customFormat="1" ht="23.25" customHeight="1">
      <c r="A75" s="100"/>
      <c r="B75" s="122">
        <v>65</v>
      </c>
      <c r="C75" s="123" t="s">
        <v>339</v>
      </c>
      <c r="D75" s="129">
        <v>197866.67790400001</v>
      </c>
      <c r="E75" s="125">
        <v>94.01</v>
      </c>
      <c r="F75" s="125">
        <v>0</v>
      </c>
      <c r="G75" s="125">
        <v>0</v>
      </c>
      <c r="H75" s="125">
        <v>0.36</v>
      </c>
      <c r="I75" s="130">
        <v>5.6299999999999946</v>
      </c>
      <c r="J75" s="127">
        <v>1.61</v>
      </c>
      <c r="K75" s="100"/>
      <c r="L75" s="100"/>
      <c r="M75" s="100"/>
      <c r="N75" s="100"/>
      <c r="O75" s="100"/>
      <c r="P75" s="100"/>
      <c r="Q75" s="100"/>
      <c r="R75" s="100"/>
      <c r="S75" s="100"/>
      <c r="T75" s="100"/>
      <c r="U75" s="100"/>
      <c r="V75" s="100"/>
      <c r="W75" s="100"/>
      <c r="X75" s="100"/>
      <c r="Y75" s="100"/>
      <c r="Z75" s="100"/>
      <c r="AA75" s="100"/>
      <c r="AB75" s="100"/>
      <c r="AC75" s="100"/>
      <c r="AD75" s="100"/>
      <c r="AE75" s="100"/>
      <c r="AF75" s="100"/>
    </row>
    <row r="76" spans="1:34" s="100" customFormat="1" ht="23.25" customHeight="1">
      <c r="B76" s="92">
        <v>66</v>
      </c>
      <c r="C76" s="93" t="s">
        <v>342</v>
      </c>
      <c r="D76" s="90">
        <v>11398.467241</v>
      </c>
      <c r="E76" s="101">
        <v>93.99</v>
      </c>
      <c r="F76" s="101">
        <v>0</v>
      </c>
      <c r="G76" s="101">
        <v>4.08</v>
      </c>
      <c r="H76" s="101">
        <v>0</v>
      </c>
      <c r="I76" s="103">
        <v>1.930000000000005</v>
      </c>
      <c r="J76" s="102">
        <v>4.9400000000000004</v>
      </c>
    </row>
    <row r="77" spans="1:34" s="128" customFormat="1" ht="23.25" customHeight="1">
      <c r="A77" s="100"/>
      <c r="B77" s="122">
        <v>67</v>
      </c>
      <c r="C77" s="123" t="s">
        <v>348</v>
      </c>
      <c r="D77" s="129">
        <v>19394.581330000001</v>
      </c>
      <c r="E77" s="125">
        <v>93.710000000000008</v>
      </c>
      <c r="F77" s="125">
        <v>0</v>
      </c>
      <c r="G77" s="125">
        <v>1.2</v>
      </c>
      <c r="H77" s="125">
        <v>0</v>
      </c>
      <c r="I77" s="130">
        <v>5.0899999999999919</v>
      </c>
      <c r="J77" s="127">
        <v>9.819999999999995</v>
      </c>
      <c r="K77" s="100"/>
      <c r="L77" s="100"/>
      <c r="M77" s="100"/>
      <c r="N77" s="100"/>
      <c r="O77" s="100"/>
      <c r="P77" s="100"/>
      <c r="Q77" s="100"/>
      <c r="R77" s="100"/>
      <c r="S77" s="100"/>
      <c r="T77" s="100"/>
      <c r="U77" s="100"/>
      <c r="V77" s="100"/>
      <c r="W77" s="100"/>
      <c r="X77" s="100"/>
      <c r="Y77" s="100"/>
      <c r="Z77" s="100"/>
      <c r="AA77" s="100"/>
      <c r="AB77" s="100"/>
      <c r="AC77" s="100"/>
      <c r="AD77" s="100"/>
      <c r="AE77" s="100"/>
      <c r="AF77" s="100"/>
    </row>
    <row r="78" spans="1:34" s="100" customFormat="1" ht="23.25" customHeight="1">
      <c r="B78" s="92">
        <v>68</v>
      </c>
      <c r="C78" s="93" t="s">
        <v>329</v>
      </c>
      <c r="D78" s="90">
        <v>494505.50680899998</v>
      </c>
      <c r="E78" s="101">
        <v>93.68</v>
      </c>
      <c r="F78" s="101">
        <v>2.58</v>
      </c>
      <c r="G78" s="101">
        <v>0.01</v>
      </c>
      <c r="H78" s="101">
        <v>0</v>
      </c>
      <c r="I78" s="101">
        <v>3.7299999999999933</v>
      </c>
      <c r="J78" s="102">
        <v>4.46</v>
      </c>
    </row>
    <row r="79" spans="1:34" s="128" customFormat="1" ht="23.25" customHeight="1">
      <c r="A79" s="100"/>
      <c r="B79" s="122">
        <v>69</v>
      </c>
      <c r="C79" s="123" t="s">
        <v>210</v>
      </c>
      <c r="D79" s="129">
        <v>95511.245767999993</v>
      </c>
      <c r="E79" s="125">
        <v>93.64</v>
      </c>
      <c r="F79" s="125">
        <v>0</v>
      </c>
      <c r="G79" s="125">
        <v>5.27</v>
      </c>
      <c r="H79" s="125">
        <v>0</v>
      </c>
      <c r="I79" s="130">
        <v>1.0899999999999999</v>
      </c>
      <c r="J79" s="127">
        <v>3.3000000000000029</v>
      </c>
      <c r="K79" s="100"/>
      <c r="L79" s="100"/>
      <c r="M79" s="100"/>
      <c r="N79" s="100"/>
      <c r="O79" s="100"/>
      <c r="P79" s="100"/>
      <c r="Q79" s="100"/>
      <c r="R79" s="100"/>
      <c r="S79" s="100"/>
      <c r="T79" s="100"/>
      <c r="U79" s="100"/>
      <c r="V79" s="100"/>
      <c r="W79" s="100"/>
      <c r="X79" s="100"/>
      <c r="Y79" s="100"/>
      <c r="Z79" s="100"/>
      <c r="AA79" s="100"/>
      <c r="AB79" s="100"/>
      <c r="AC79" s="100"/>
      <c r="AD79" s="100"/>
      <c r="AE79" s="100"/>
      <c r="AF79" s="100"/>
    </row>
    <row r="80" spans="1:34" s="100" customFormat="1" ht="23.25" customHeight="1">
      <c r="B80" s="92">
        <v>70</v>
      </c>
      <c r="C80" s="93" t="s">
        <v>183</v>
      </c>
      <c r="D80" s="90">
        <v>16380.199237999999</v>
      </c>
      <c r="E80" s="101">
        <v>93.51</v>
      </c>
      <c r="F80" s="101">
        <v>0</v>
      </c>
      <c r="G80" s="101">
        <v>2.82</v>
      </c>
      <c r="H80" s="101">
        <v>0</v>
      </c>
      <c r="I80" s="103">
        <v>3.669999999999995</v>
      </c>
      <c r="J80" s="102">
        <v>3.51</v>
      </c>
    </row>
    <row r="81" spans="1:34" s="128" customFormat="1" ht="23.25" customHeight="1">
      <c r="A81" s="100"/>
      <c r="B81" s="122">
        <v>71</v>
      </c>
      <c r="C81" s="123" t="s">
        <v>346</v>
      </c>
      <c r="D81" s="129">
        <v>16758.047450999999</v>
      </c>
      <c r="E81" s="125">
        <v>93</v>
      </c>
      <c r="F81" s="125">
        <v>0</v>
      </c>
      <c r="G81" s="125">
        <v>0.06</v>
      </c>
      <c r="H81" s="125">
        <v>0.28000000000000003</v>
      </c>
      <c r="I81" s="125">
        <f>100-(E81+F81+G81+H81)</f>
        <v>6.6599999999999966</v>
      </c>
      <c r="J81" s="127">
        <v>6.36</v>
      </c>
      <c r="K81" s="100"/>
      <c r="L81" s="100"/>
      <c r="M81" s="100"/>
      <c r="N81" s="100"/>
      <c r="O81" s="100"/>
      <c r="P81" s="100"/>
      <c r="Q81" s="100"/>
      <c r="R81" s="100"/>
      <c r="S81" s="100"/>
      <c r="T81" s="100"/>
      <c r="U81" s="100"/>
      <c r="V81" s="100"/>
      <c r="W81" s="100"/>
      <c r="X81" s="100"/>
      <c r="Y81" s="100"/>
      <c r="Z81" s="100"/>
      <c r="AA81" s="100"/>
      <c r="AB81" s="100"/>
      <c r="AC81" s="100"/>
      <c r="AD81" s="100"/>
      <c r="AE81" s="100"/>
      <c r="AF81" s="100"/>
    </row>
    <row r="82" spans="1:34" s="100" customFormat="1" ht="23.25" customHeight="1">
      <c r="B82" s="92">
        <v>72</v>
      </c>
      <c r="C82" s="93" t="s">
        <v>330</v>
      </c>
      <c r="D82" s="90">
        <v>16326.98424</v>
      </c>
      <c r="E82" s="101">
        <v>93.28</v>
      </c>
      <c r="F82" s="101">
        <v>0</v>
      </c>
      <c r="G82" s="101">
        <v>2.56</v>
      </c>
      <c r="H82" s="101">
        <v>0</v>
      </c>
      <c r="I82" s="103">
        <v>4.1599999999999984</v>
      </c>
      <c r="J82" s="102">
        <v>4.5500000000000096</v>
      </c>
    </row>
    <row r="83" spans="1:34" s="128" customFormat="1" ht="23.25" customHeight="1">
      <c r="A83" s="100"/>
      <c r="B83" s="122">
        <v>73</v>
      </c>
      <c r="C83" s="123" t="s">
        <v>350</v>
      </c>
      <c r="D83" s="129">
        <v>41174.557831999999</v>
      </c>
      <c r="E83" s="125">
        <v>93.28</v>
      </c>
      <c r="F83" s="125">
        <v>0</v>
      </c>
      <c r="G83" s="125">
        <v>0.21</v>
      </c>
      <c r="H83" s="125">
        <v>0</v>
      </c>
      <c r="I83" s="125">
        <v>6.5099999999999989</v>
      </c>
      <c r="J83" s="127">
        <v>4.3099999999999996</v>
      </c>
      <c r="K83" s="100"/>
      <c r="L83" s="100"/>
      <c r="M83" s="100"/>
      <c r="N83" s="100"/>
      <c r="O83" s="100"/>
      <c r="P83" s="100"/>
      <c r="Q83" s="100"/>
      <c r="R83" s="100"/>
      <c r="S83" s="100"/>
      <c r="T83" s="100"/>
      <c r="U83" s="100"/>
      <c r="V83" s="100"/>
      <c r="W83" s="100"/>
      <c r="X83" s="100"/>
      <c r="Y83" s="100"/>
      <c r="Z83" s="100"/>
      <c r="AA83" s="100"/>
      <c r="AB83" s="100"/>
      <c r="AC83" s="100"/>
      <c r="AD83" s="100"/>
      <c r="AE83" s="100"/>
      <c r="AF83" s="100"/>
    </row>
    <row r="84" spans="1:34" s="100" customFormat="1" ht="23.25" customHeight="1">
      <c r="B84" s="92">
        <v>74</v>
      </c>
      <c r="C84" s="93" t="s">
        <v>215</v>
      </c>
      <c r="D84" s="90">
        <v>62110.851645000002</v>
      </c>
      <c r="E84" s="101">
        <v>93.089999999999989</v>
      </c>
      <c r="F84" s="101">
        <v>3.88</v>
      </c>
      <c r="G84" s="101">
        <v>0</v>
      </c>
      <c r="H84" s="101">
        <v>0.31</v>
      </c>
      <c r="I84" s="101">
        <v>2.7200000000000109</v>
      </c>
      <c r="J84" s="102">
        <v>3.3800000000000052</v>
      </c>
    </row>
    <row r="85" spans="1:34" s="128" customFormat="1" ht="23.25" customHeight="1">
      <c r="A85" s="100"/>
      <c r="B85" s="122">
        <v>75</v>
      </c>
      <c r="C85" s="123" t="s">
        <v>331</v>
      </c>
      <c r="D85" s="129">
        <v>110257.85232599999</v>
      </c>
      <c r="E85" s="125">
        <v>93</v>
      </c>
      <c r="F85" s="125">
        <v>4.6900000000000004</v>
      </c>
      <c r="G85" s="125">
        <v>0</v>
      </c>
      <c r="H85" s="125">
        <v>0</v>
      </c>
      <c r="I85" s="125">
        <v>2.3099999999999996</v>
      </c>
      <c r="J85" s="127">
        <v>2.8</v>
      </c>
      <c r="K85" s="100"/>
      <c r="L85" s="100"/>
      <c r="M85" s="100"/>
      <c r="N85" s="100"/>
      <c r="O85" s="100"/>
      <c r="P85" s="100"/>
      <c r="Q85" s="100"/>
      <c r="R85" s="100"/>
      <c r="S85" s="100"/>
      <c r="T85" s="100"/>
      <c r="U85" s="100"/>
      <c r="V85" s="100"/>
      <c r="W85" s="100"/>
      <c r="X85" s="100"/>
      <c r="Y85" s="100"/>
      <c r="Z85" s="100"/>
      <c r="AA85" s="100"/>
      <c r="AB85" s="100"/>
      <c r="AC85" s="100"/>
      <c r="AD85" s="100"/>
      <c r="AE85" s="100"/>
      <c r="AF85" s="100"/>
    </row>
    <row r="86" spans="1:34" s="100" customFormat="1" ht="23.25" customHeight="1">
      <c r="B86" s="92">
        <v>76</v>
      </c>
      <c r="C86" s="93" t="s">
        <v>349</v>
      </c>
      <c r="D86" s="90">
        <v>49254.534822000001</v>
      </c>
      <c r="E86" s="101">
        <v>91.89</v>
      </c>
      <c r="F86" s="101">
        <v>0</v>
      </c>
      <c r="G86" s="101">
        <v>0</v>
      </c>
      <c r="H86" s="101">
        <v>0</v>
      </c>
      <c r="I86" s="101">
        <v>8.11</v>
      </c>
      <c r="J86" s="102">
        <v>6.1</v>
      </c>
    </row>
    <row r="87" spans="1:34" s="128" customFormat="1" ht="23.25" customHeight="1">
      <c r="A87" s="100"/>
      <c r="B87" s="122">
        <v>77</v>
      </c>
      <c r="C87" s="123" t="s">
        <v>233</v>
      </c>
      <c r="D87" s="129">
        <v>16306.279398999999</v>
      </c>
      <c r="E87" s="125">
        <v>91.8</v>
      </c>
      <c r="F87" s="125">
        <v>2.63</v>
      </c>
      <c r="G87" s="125">
        <v>0</v>
      </c>
      <c r="H87" s="125">
        <v>2.16</v>
      </c>
      <c r="I87" s="125">
        <v>3.4100000000000028</v>
      </c>
      <c r="J87" s="127">
        <v>7.53</v>
      </c>
      <c r="K87" s="100"/>
      <c r="L87" s="100"/>
      <c r="M87" s="100"/>
      <c r="N87" s="100"/>
      <c r="O87" s="100"/>
      <c r="P87" s="100"/>
      <c r="Q87" s="100"/>
      <c r="R87" s="100"/>
      <c r="S87" s="100"/>
      <c r="T87" s="100"/>
      <c r="U87" s="100"/>
      <c r="V87" s="100"/>
      <c r="W87" s="100"/>
      <c r="X87" s="100"/>
      <c r="Y87" s="100"/>
      <c r="Z87" s="100"/>
      <c r="AA87" s="100"/>
      <c r="AB87" s="100"/>
      <c r="AC87" s="100"/>
      <c r="AD87" s="100"/>
      <c r="AE87" s="100"/>
      <c r="AF87" s="100"/>
    </row>
    <row r="88" spans="1:34" s="100" customFormat="1" ht="23.25" customHeight="1">
      <c r="B88" s="92">
        <v>78</v>
      </c>
      <c r="C88" s="93" t="s">
        <v>369</v>
      </c>
      <c r="D88" s="90">
        <v>204998.116851</v>
      </c>
      <c r="E88" s="101">
        <v>91.75</v>
      </c>
      <c r="F88" s="101">
        <v>0</v>
      </c>
      <c r="G88" s="101">
        <v>3.15</v>
      </c>
      <c r="H88" s="101">
        <v>0</v>
      </c>
      <c r="I88" s="103">
        <v>5.0999999999999996</v>
      </c>
      <c r="J88" s="102">
        <v>1.21</v>
      </c>
    </row>
    <row r="89" spans="1:34" s="128" customFormat="1" ht="23.25" customHeight="1">
      <c r="A89" s="100"/>
      <c r="B89" s="122">
        <v>79</v>
      </c>
      <c r="C89" s="123" t="s">
        <v>368</v>
      </c>
      <c r="D89" s="129">
        <v>16595.003755000002</v>
      </c>
      <c r="E89" s="125">
        <v>91.64</v>
      </c>
      <c r="F89" s="125">
        <v>0</v>
      </c>
      <c r="G89" s="125">
        <v>0</v>
      </c>
      <c r="H89" s="125">
        <v>0.24</v>
      </c>
      <c r="I89" s="125">
        <v>8.1199999999999992</v>
      </c>
      <c r="J89" s="127">
        <v>10.39</v>
      </c>
      <c r="K89" s="100"/>
      <c r="L89" s="100"/>
      <c r="M89" s="100"/>
      <c r="N89" s="100"/>
      <c r="O89" s="100"/>
      <c r="P89" s="100"/>
      <c r="Q89" s="100"/>
      <c r="R89" s="100"/>
      <c r="S89" s="100"/>
      <c r="T89" s="100"/>
      <c r="U89" s="100"/>
      <c r="V89" s="100"/>
      <c r="W89" s="100"/>
      <c r="X89" s="100"/>
      <c r="Y89" s="100"/>
      <c r="Z89" s="100"/>
      <c r="AA89" s="100"/>
      <c r="AB89" s="100"/>
      <c r="AC89" s="100"/>
      <c r="AD89" s="100"/>
      <c r="AE89" s="100"/>
      <c r="AF89" s="100"/>
    </row>
    <row r="90" spans="1:34" s="100" customFormat="1" ht="23.25" customHeight="1">
      <c r="B90" s="92">
        <v>80</v>
      </c>
      <c r="C90" s="93" t="s">
        <v>208</v>
      </c>
      <c r="D90" s="90">
        <v>11125.71054</v>
      </c>
      <c r="E90" s="101">
        <v>91.56</v>
      </c>
      <c r="F90" s="101">
        <v>0</v>
      </c>
      <c r="G90" s="101">
        <v>5.35</v>
      </c>
      <c r="H90" s="101">
        <v>0.19</v>
      </c>
      <c r="I90" s="103">
        <v>2.8999999999999981</v>
      </c>
      <c r="J90" s="102">
        <v>9.5899999999999981</v>
      </c>
    </row>
    <row r="91" spans="1:34" s="128" customFormat="1" ht="23.25" customHeight="1">
      <c r="A91" s="100"/>
      <c r="B91" s="122">
        <v>81</v>
      </c>
      <c r="C91" s="123" t="s">
        <v>351</v>
      </c>
      <c r="D91" s="129">
        <v>12502.986838999999</v>
      </c>
      <c r="E91" s="125">
        <v>91.5</v>
      </c>
      <c r="F91" s="125">
        <v>0</v>
      </c>
      <c r="G91" s="125">
        <v>0</v>
      </c>
      <c r="H91" s="125">
        <v>0.71</v>
      </c>
      <c r="I91" s="130">
        <v>7.79</v>
      </c>
      <c r="J91" s="127">
        <v>7.39</v>
      </c>
      <c r="K91" s="100"/>
      <c r="L91" s="100"/>
      <c r="M91" s="100"/>
      <c r="N91" s="100"/>
      <c r="O91" s="100"/>
      <c r="P91" s="100"/>
      <c r="Q91" s="100"/>
      <c r="R91" s="100"/>
      <c r="S91" s="100"/>
      <c r="T91" s="100"/>
      <c r="U91" s="100"/>
      <c r="V91" s="100"/>
      <c r="W91" s="100"/>
      <c r="X91" s="100"/>
      <c r="Y91" s="100"/>
      <c r="Z91" s="100"/>
      <c r="AA91" s="100"/>
      <c r="AB91" s="100"/>
      <c r="AC91" s="100"/>
      <c r="AD91" s="100"/>
      <c r="AE91" s="100"/>
      <c r="AF91" s="100"/>
    </row>
    <row r="92" spans="1:34" s="100" customFormat="1" ht="23.25" customHeight="1">
      <c r="B92" s="92">
        <v>82</v>
      </c>
      <c r="C92" s="93" t="s">
        <v>352</v>
      </c>
      <c r="D92" s="90">
        <v>19310.866434</v>
      </c>
      <c r="E92" s="101">
        <v>91.24</v>
      </c>
      <c r="F92" s="101">
        <v>0</v>
      </c>
      <c r="G92" s="101">
        <v>0</v>
      </c>
      <c r="H92" s="101">
        <v>3.4</v>
      </c>
      <c r="I92" s="101">
        <v>5.3600000000000048</v>
      </c>
      <c r="J92" s="102">
        <v>2.87</v>
      </c>
    </row>
    <row r="93" spans="1:34" s="128" customFormat="1" ht="23.25" customHeight="1">
      <c r="A93" s="115"/>
      <c r="B93" s="122">
        <v>83</v>
      </c>
      <c r="C93" s="123" t="s">
        <v>40</v>
      </c>
      <c r="D93" s="129">
        <v>37787.534626000001</v>
      </c>
      <c r="E93" s="125">
        <v>91.05</v>
      </c>
      <c r="F93" s="125">
        <v>0</v>
      </c>
      <c r="G93" s="125">
        <v>0</v>
      </c>
      <c r="H93" s="125">
        <v>0.43</v>
      </c>
      <c r="I93" s="125">
        <f>100-(E93+F93+G93+H93)</f>
        <v>8.519999999999996</v>
      </c>
      <c r="J93" s="127">
        <v>2.48</v>
      </c>
      <c r="K93" s="100"/>
      <c r="L93" s="100"/>
      <c r="M93" s="100"/>
      <c r="N93" s="100"/>
      <c r="O93" s="100"/>
      <c r="P93" s="115"/>
      <c r="Q93" s="115"/>
      <c r="R93" s="115"/>
      <c r="S93" s="115"/>
      <c r="T93" s="115"/>
      <c r="U93" s="115"/>
      <c r="V93" s="115"/>
      <c r="W93" s="115"/>
      <c r="X93" s="115"/>
      <c r="Y93" s="115"/>
      <c r="Z93" s="115"/>
      <c r="AA93" s="115"/>
      <c r="AB93" s="115"/>
      <c r="AC93" s="115"/>
      <c r="AD93" s="115"/>
      <c r="AE93" s="115"/>
      <c r="AF93" s="115"/>
      <c r="AG93" s="133"/>
      <c r="AH93" s="133"/>
    </row>
    <row r="94" spans="1:34" s="100" customFormat="1" ht="23.25" customHeight="1">
      <c r="B94" s="92">
        <v>84</v>
      </c>
      <c r="C94" s="93" t="s">
        <v>335</v>
      </c>
      <c r="D94" s="90">
        <v>40919.161118000004</v>
      </c>
      <c r="E94" s="101">
        <v>90.97</v>
      </c>
      <c r="F94" s="101">
        <v>0</v>
      </c>
      <c r="G94" s="101">
        <v>0</v>
      </c>
      <c r="H94" s="101">
        <v>2.67</v>
      </c>
      <c r="I94" s="101">
        <v>6.3600000000000012</v>
      </c>
      <c r="J94" s="102">
        <v>11.160000000000004</v>
      </c>
    </row>
    <row r="95" spans="1:34" s="128" customFormat="1" ht="23.25" customHeight="1">
      <c r="A95" s="100"/>
      <c r="B95" s="122">
        <v>85</v>
      </c>
      <c r="C95" s="123" t="s">
        <v>214</v>
      </c>
      <c r="D95" s="129">
        <v>99136.892529000004</v>
      </c>
      <c r="E95" s="125">
        <v>90.41</v>
      </c>
      <c r="F95" s="125">
        <v>4.9000000000000004</v>
      </c>
      <c r="G95" s="125">
        <v>0</v>
      </c>
      <c r="H95" s="125">
        <v>2.52</v>
      </c>
      <c r="I95" s="125">
        <v>2.170000000000003</v>
      </c>
      <c r="J95" s="127">
        <v>0.50999999999999934</v>
      </c>
      <c r="K95" s="100"/>
      <c r="L95" s="100"/>
      <c r="M95" s="100"/>
      <c r="N95" s="100"/>
      <c r="O95" s="100"/>
      <c r="P95" s="100"/>
      <c r="Q95" s="100"/>
      <c r="R95" s="100"/>
      <c r="S95" s="100"/>
      <c r="T95" s="100"/>
      <c r="U95" s="100"/>
      <c r="V95" s="100"/>
      <c r="W95" s="100"/>
      <c r="X95" s="100"/>
      <c r="Y95" s="100"/>
      <c r="Z95" s="100"/>
      <c r="AA95" s="100"/>
      <c r="AB95" s="100"/>
      <c r="AC95" s="100"/>
      <c r="AD95" s="100"/>
      <c r="AE95" s="100"/>
      <c r="AF95" s="100"/>
    </row>
    <row r="96" spans="1:34" s="100" customFormat="1" ht="23.25" customHeight="1">
      <c r="B96" s="92">
        <v>86</v>
      </c>
      <c r="C96" s="93" t="s">
        <v>402</v>
      </c>
      <c r="D96" s="90">
        <v>21902.928145000002</v>
      </c>
      <c r="E96" s="101">
        <v>89.22</v>
      </c>
      <c r="F96" s="101">
        <v>0</v>
      </c>
      <c r="G96" s="101">
        <v>0</v>
      </c>
      <c r="H96" s="101">
        <v>0.08</v>
      </c>
      <c r="I96" s="103">
        <v>10.700000000000001</v>
      </c>
      <c r="J96" s="102">
        <v>10.43</v>
      </c>
    </row>
    <row r="97" spans="1:32" s="128" customFormat="1" ht="23.25" customHeight="1">
      <c r="A97" s="100"/>
      <c r="B97" s="122">
        <v>87</v>
      </c>
      <c r="C97" s="123" t="s">
        <v>354</v>
      </c>
      <c r="D97" s="129">
        <v>15015.936471999999</v>
      </c>
      <c r="E97" s="125">
        <v>88.17</v>
      </c>
      <c r="F97" s="125">
        <v>0</v>
      </c>
      <c r="G97" s="125">
        <v>9.18</v>
      </c>
      <c r="H97" s="125">
        <v>0.1</v>
      </c>
      <c r="I97" s="125">
        <f>100-(E97+F97+G97+H97)</f>
        <v>2.5500000000000114</v>
      </c>
      <c r="J97" s="127">
        <v>3.04</v>
      </c>
      <c r="K97" s="100"/>
      <c r="L97" s="100"/>
      <c r="M97" s="100"/>
      <c r="N97" s="100"/>
      <c r="O97" s="100"/>
      <c r="P97" s="100"/>
      <c r="Q97" s="100"/>
      <c r="R97" s="100"/>
      <c r="S97" s="100"/>
      <c r="T97" s="100"/>
      <c r="U97" s="100"/>
      <c r="V97" s="100"/>
      <c r="W97" s="100"/>
      <c r="X97" s="100"/>
      <c r="Y97" s="100"/>
      <c r="Z97" s="100"/>
      <c r="AA97" s="100"/>
      <c r="AB97" s="100"/>
      <c r="AC97" s="100"/>
      <c r="AD97" s="100"/>
      <c r="AE97" s="100"/>
      <c r="AF97" s="100"/>
    </row>
    <row r="98" spans="1:32" s="100" customFormat="1" ht="23.25" customHeight="1">
      <c r="B98" s="92">
        <v>88</v>
      </c>
      <c r="C98" s="93" t="s">
        <v>403</v>
      </c>
      <c r="D98" s="90">
        <v>283813.94699199998</v>
      </c>
      <c r="E98" s="101">
        <v>87.32</v>
      </c>
      <c r="F98" s="101">
        <v>4</v>
      </c>
      <c r="G98" s="101">
        <v>0</v>
      </c>
      <c r="H98" s="101">
        <v>0.02</v>
      </c>
      <c r="I98" s="101">
        <v>8.6600000000000072</v>
      </c>
      <c r="J98" s="102">
        <v>5.0199999999999996</v>
      </c>
    </row>
    <row r="99" spans="1:32" s="128" customFormat="1" ht="23.25" customHeight="1">
      <c r="A99" s="100"/>
      <c r="B99" s="122">
        <v>89</v>
      </c>
      <c r="C99" s="123" t="s">
        <v>199</v>
      </c>
      <c r="D99" s="129">
        <v>109270.347649</v>
      </c>
      <c r="E99" s="125">
        <v>86.86</v>
      </c>
      <c r="F99" s="125">
        <v>11.4</v>
      </c>
      <c r="G99" s="125">
        <v>0</v>
      </c>
      <c r="H99" s="125">
        <v>0</v>
      </c>
      <c r="I99" s="130">
        <v>1.7400000000000002</v>
      </c>
      <c r="J99" s="127">
        <v>4.03</v>
      </c>
      <c r="K99" s="100"/>
      <c r="L99" s="100"/>
      <c r="M99" s="100"/>
      <c r="N99" s="100"/>
      <c r="O99" s="100"/>
      <c r="P99" s="100"/>
      <c r="Q99" s="100"/>
      <c r="R99" s="100"/>
      <c r="S99" s="100"/>
      <c r="T99" s="100"/>
      <c r="U99" s="100"/>
      <c r="V99" s="100"/>
      <c r="W99" s="100"/>
      <c r="X99" s="100"/>
      <c r="Y99" s="100"/>
      <c r="Z99" s="100"/>
      <c r="AA99" s="100"/>
      <c r="AB99" s="100"/>
      <c r="AC99" s="100"/>
      <c r="AD99" s="100"/>
      <c r="AE99" s="100"/>
      <c r="AF99" s="100"/>
    </row>
    <row r="100" spans="1:32" s="100" customFormat="1" ht="23.25" customHeight="1">
      <c r="B100" s="92">
        <v>90</v>
      </c>
      <c r="C100" s="93" t="s">
        <v>181</v>
      </c>
      <c r="D100" s="90">
        <v>16358.814345000001</v>
      </c>
      <c r="E100" s="101">
        <v>85.42</v>
      </c>
      <c r="F100" s="101">
        <v>0</v>
      </c>
      <c r="G100" s="101">
        <v>0</v>
      </c>
      <c r="H100" s="101">
        <v>1.93</v>
      </c>
      <c r="I100" s="103">
        <v>12.649999999999999</v>
      </c>
      <c r="J100" s="102">
        <v>7.67</v>
      </c>
    </row>
    <row r="101" spans="1:32" s="128" customFormat="1" ht="23.25" customHeight="1">
      <c r="A101" s="100"/>
      <c r="B101" s="122">
        <v>91</v>
      </c>
      <c r="C101" s="123" t="s">
        <v>333</v>
      </c>
      <c r="D101" s="129">
        <v>60738.378120000001</v>
      </c>
      <c r="E101" s="125">
        <v>82.63000000000001</v>
      </c>
      <c r="F101" s="125">
        <v>9.4499999999999993</v>
      </c>
      <c r="G101" s="125">
        <v>0</v>
      </c>
      <c r="H101" s="125">
        <v>4.22</v>
      </c>
      <c r="I101" s="125">
        <v>3.6999999999999913</v>
      </c>
      <c r="J101" s="127">
        <v>4.8500000000000103</v>
      </c>
      <c r="K101" s="100"/>
      <c r="L101" s="100"/>
      <c r="M101" s="100"/>
      <c r="N101" s="100"/>
      <c r="O101" s="100"/>
      <c r="P101" s="100"/>
      <c r="Q101" s="100"/>
      <c r="R101" s="100"/>
      <c r="S101" s="100"/>
      <c r="T101" s="100"/>
      <c r="U101" s="100"/>
      <c r="V101" s="100"/>
      <c r="W101" s="100"/>
      <c r="X101" s="100"/>
      <c r="Y101" s="100"/>
      <c r="Z101" s="100"/>
      <c r="AA101" s="100"/>
      <c r="AB101" s="100"/>
      <c r="AC101" s="100"/>
      <c r="AD101" s="100"/>
      <c r="AE101" s="100"/>
      <c r="AF101" s="100"/>
    </row>
    <row r="102" spans="1:32" s="100" customFormat="1" ht="23.25" customHeight="1">
      <c r="B102" s="92">
        <v>92</v>
      </c>
      <c r="C102" s="93" t="s">
        <v>337</v>
      </c>
      <c r="D102" s="90">
        <v>519174.697208</v>
      </c>
      <c r="E102" s="101">
        <v>82.45</v>
      </c>
      <c r="F102" s="101">
        <v>11.57</v>
      </c>
      <c r="G102" s="101">
        <v>5.29</v>
      </c>
      <c r="H102" s="101">
        <v>0</v>
      </c>
      <c r="I102" s="101">
        <f>100-(E102+F102+G102+H102)</f>
        <v>0.68999999999998352</v>
      </c>
      <c r="J102" s="102">
        <v>1.08</v>
      </c>
    </row>
    <row r="103" spans="1:32" s="128" customFormat="1" ht="23.25" customHeight="1">
      <c r="A103" s="100"/>
      <c r="B103" s="122">
        <v>93</v>
      </c>
      <c r="C103" s="123" t="s">
        <v>345</v>
      </c>
      <c r="D103" s="129">
        <v>21439.299184</v>
      </c>
      <c r="E103" s="125">
        <v>82.42</v>
      </c>
      <c r="F103" s="125">
        <v>14.249999999999998</v>
      </c>
      <c r="G103" s="125">
        <v>0.31</v>
      </c>
      <c r="H103" s="125">
        <v>1.31</v>
      </c>
      <c r="I103" s="130">
        <v>1.71</v>
      </c>
      <c r="J103" s="127">
        <v>1.8899999999999917</v>
      </c>
      <c r="K103" s="100"/>
      <c r="L103" s="100"/>
      <c r="M103" s="100"/>
      <c r="N103" s="100"/>
      <c r="O103" s="100"/>
      <c r="P103" s="100"/>
      <c r="Q103" s="100"/>
      <c r="R103" s="100"/>
      <c r="S103" s="100"/>
      <c r="T103" s="100"/>
      <c r="U103" s="100"/>
      <c r="V103" s="100"/>
      <c r="W103" s="100"/>
      <c r="X103" s="100"/>
      <c r="Y103" s="100"/>
      <c r="Z103" s="100"/>
      <c r="AA103" s="100"/>
      <c r="AB103" s="100"/>
      <c r="AC103" s="100"/>
      <c r="AD103" s="100"/>
      <c r="AE103" s="100"/>
      <c r="AF103" s="100"/>
    </row>
    <row r="104" spans="1:32" s="100" customFormat="1" ht="23.25" customHeight="1">
      <c r="B104" s="92">
        <v>94</v>
      </c>
      <c r="C104" s="93" t="s">
        <v>344</v>
      </c>
      <c r="D104" s="90">
        <v>93604.908567999999</v>
      </c>
      <c r="E104" s="101">
        <v>82.15</v>
      </c>
      <c r="F104" s="101">
        <v>11.58</v>
      </c>
      <c r="G104" s="101">
        <v>0.65</v>
      </c>
      <c r="H104" s="101">
        <v>1.67</v>
      </c>
      <c r="I104" s="101">
        <v>3.949999999999994</v>
      </c>
      <c r="J104" s="102">
        <v>99.16</v>
      </c>
    </row>
    <row r="105" spans="1:32" s="128" customFormat="1" ht="23.25" customHeight="1">
      <c r="A105" s="100"/>
      <c r="B105" s="122">
        <v>95</v>
      </c>
      <c r="C105" s="131" t="s">
        <v>229</v>
      </c>
      <c r="D105" s="129">
        <v>137364.01721200001</v>
      </c>
      <c r="E105" s="125">
        <v>80.03</v>
      </c>
      <c r="F105" s="125">
        <v>15.22</v>
      </c>
      <c r="G105" s="125">
        <v>0</v>
      </c>
      <c r="H105" s="125">
        <v>4.05</v>
      </c>
      <c r="I105" s="125">
        <f>100-(E105+F105+G105+H105)</f>
        <v>0.70000000000000284</v>
      </c>
      <c r="J105" s="127">
        <v>0.89</v>
      </c>
      <c r="K105" s="100"/>
      <c r="L105" s="100"/>
      <c r="M105" s="100"/>
      <c r="N105" s="100"/>
      <c r="O105" s="100"/>
      <c r="P105" s="100"/>
      <c r="Q105" s="100"/>
      <c r="R105" s="100"/>
      <c r="S105" s="100"/>
      <c r="T105" s="100"/>
      <c r="U105" s="100"/>
      <c r="V105" s="100"/>
      <c r="W105" s="100"/>
      <c r="X105" s="100"/>
      <c r="Y105" s="100"/>
      <c r="Z105" s="100"/>
      <c r="AA105" s="100"/>
      <c r="AB105" s="100"/>
      <c r="AC105" s="100"/>
      <c r="AD105" s="100"/>
      <c r="AE105" s="100"/>
      <c r="AF105" s="100"/>
    </row>
    <row r="106" spans="1:32" s="100" customFormat="1" ht="23.25" customHeight="1">
      <c r="B106" s="92">
        <v>96</v>
      </c>
      <c r="C106" s="94" t="s">
        <v>250</v>
      </c>
      <c r="D106" s="90">
        <v>19717.334928</v>
      </c>
      <c r="E106" s="101">
        <v>76.039999999999992</v>
      </c>
      <c r="F106" s="101">
        <v>4.1399999999999997</v>
      </c>
      <c r="G106" s="101">
        <f>8.06+2.19</f>
        <v>10.25</v>
      </c>
      <c r="H106" s="101">
        <v>0</v>
      </c>
      <c r="I106" s="101">
        <v>9.5700000000000074</v>
      </c>
      <c r="J106" s="102">
        <v>3.6400000000000099</v>
      </c>
    </row>
    <row r="107" spans="1:32" s="128" customFormat="1" ht="23.25" customHeight="1">
      <c r="A107" s="100"/>
      <c r="B107" s="122">
        <v>97</v>
      </c>
      <c r="C107" s="131" t="s">
        <v>237</v>
      </c>
      <c r="D107" s="129">
        <v>140801.844056</v>
      </c>
      <c r="E107" s="125">
        <v>71.97</v>
      </c>
      <c r="F107" s="125">
        <v>16.470000000000002</v>
      </c>
      <c r="G107" s="125">
        <f>1.95+7.75</f>
        <v>9.6999999999999993</v>
      </c>
      <c r="H107" s="125">
        <v>0</v>
      </c>
      <c r="I107" s="125">
        <v>1.8599999999999994</v>
      </c>
      <c r="J107" s="127">
        <v>0.9099999999999997</v>
      </c>
      <c r="K107" s="100"/>
      <c r="L107" s="100"/>
      <c r="M107" s="100"/>
      <c r="N107" s="100"/>
      <c r="O107" s="100"/>
      <c r="P107" s="100"/>
      <c r="Q107" s="100"/>
      <c r="R107" s="100"/>
      <c r="S107" s="100"/>
      <c r="T107" s="100"/>
      <c r="U107" s="100"/>
      <c r="V107" s="100"/>
      <c r="W107" s="100"/>
      <c r="X107" s="100"/>
      <c r="Y107" s="100"/>
      <c r="Z107" s="100"/>
      <c r="AA107" s="100"/>
      <c r="AB107" s="100"/>
      <c r="AC107" s="100"/>
      <c r="AD107" s="100"/>
      <c r="AE107" s="100"/>
      <c r="AF107" s="100"/>
    </row>
    <row r="108" spans="1:32" s="100" customFormat="1" ht="23.25" customHeight="1">
      <c r="B108" s="92">
        <v>98</v>
      </c>
      <c r="C108" s="94" t="s">
        <v>338</v>
      </c>
      <c r="D108" s="90">
        <v>91522.122166000001</v>
      </c>
      <c r="E108" s="101">
        <v>71.180000000000007</v>
      </c>
      <c r="F108" s="101">
        <v>25.55</v>
      </c>
      <c r="G108" s="101">
        <v>0.04</v>
      </c>
      <c r="H108" s="101">
        <v>0.38</v>
      </c>
      <c r="I108" s="101">
        <f>100-(E108+F108+G108+H108)</f>
        <v>2.8499999999999943</v>
      </c>
      <c r="J108" s="102">
        <v>5.5</v>
      </c>
    </row>
    <row r="109" spans="1:32" s="128" customFormat="1" ht="23.25" customHeight="1">
      <c r="A109" s="100"/>
      <c r="B109" s="122">
        <v>99</v>
      </c>
      <c r="C109" s="131" t="s">
        <v>332</v>
      </c>
      <c r="D109" s="129">
        <v>14941.404687</v>
      </c>
      <c r="E109" s="125">
        <v>64.84</v>
      </c>
      <c r="F109" s="125">
        <v>0</v>
      </c>
      <c r="G109" s="125">
        <v>32.82</v>
      </c>
      <c r="H109" s="125">
        <v>0</v>
      </c>
      <c r="I109" s="130">
        <f>100-(E109+F109+G109+H109)</f>
        <v>2.3400000000000034</v>
      </c>
      <c r="J109" s="127">
        <v>6.42</v>
      </c>
      <c r="K109" s="100"/>
      <c r="L109" s="100"/>
      <c r="M109" s="100"/>
      <c r="N109" s="100"/>
      <c r="O109" s="100"/>
      <c r="P109" s="100"/>
      <c r="Q109" s="100"/>
      <c r="R109" s="100"/>
      <c r="S109" s="100"/>
      <c r="T109" s="100"/>
      <c r="U109" s="100"/>
      <c r="V109" s="100"/>
      <c r="W109" s="100"/>
      <c r="X109" s="100"/>
      <c r="Y109" s="100"/>
      <c r="Z109" s="100"/>
      <c r="AA109" s="100"/>
      <c r="AB109" s="100"/>
      <c r="AC109" s="100"/>
      <c r="AD109" s="100"/>
      <c r="AE109" s="100"/>
      <c r="AF109" s="100"/>
    </row>
    <row r="110" spans="1:32" s="100" customFormat="1" ht="23.25" customHeight="1">
      <c r="B110" s="92">
        <v>100</v>
      </c>
      <c r="C110" s="94" t="s">
        <v>357</v>
      </c>
      <c r="D110" s="90">
        <v>36985.424120999996</v>
      </c>
      <c r="E110" s="101">
        <v>62.9</v>
      </c>
      <c r="F110" s="101">
        <v>32.24</v>
      </c>
      <c r="G110" s="101">
        <v>0.02</v>
      </c>
      <c r="H110" s="101">
        <v>0.74</v>
      </c>
      <c r="I110" s="103">
        <v>4.0999999999999996</v>
      </c>
      <c r="J110" s="102">
        <v>18.190000000000005</v>
      </c>
    </row>
    <row r="111" spans="1:32" s="128" customFormat="1" ht="23.25" customHeight="1">
      <c r="A111" s="100"/>
      <c r="B111" s="122">
        <v>101</v>
      </c>
      <c r="C111" s="131" t="s">
        <v>359</v>
      </c>
      <c r="D111" s="129">
        <v>20069.869223999998</v>
      </c>
      <c r="E111" s="125">
        <v>60.16</v>
      </c>
      <c r="F111" s="125">
        <v>0</v>
      </c>
      <c r="G111" s="125">
        <v>31.57</v>
      </c>
      <c r="H111" s="125">
        <v>0.24</v>
      </c>
      <c r="I111" s="130">
        <f>100-(E111+F111+G111+H111)</f>
        <v>8.0300000000000153</v>
      </c>
      <c r="J111" s="127">
        <v>4.1500000000000004</v>
      </c>
      <c r="K111" s="100"/>
      <c r="L111" s="100"/>
      <c r="M111" s="100"/>
      <c r="N111" s="100"/>
      <c r="O111" s="100"/>
      <c r="P111" s="100"/>
      <c r="Q111" s="100"/>
      <c r="R111" s="100"/>
      <c r="S111" s="100"/>
      <c r="T111" s="100"/>
      <c r="U111" s="100"/>
      <c r="V111" s="100"/>
      <c r="W111" s="100"/>
      <c r="X111" s="100"/>
      <c r="Y111" s="100"/>
      <c r="Z111" s="100"/>
      <c r="AA111" s="100"/>
      <c r="AB111" s="100"/>
      <c r="AC111" s="100"/>
      <c r="AD111" s="100"/>
      <c r="AE111" s="100"/>
      <c r="AF111" s="100"/>
    </row>
    <row r="112" spans="1:32" s="100" customFormat="1" ht="23.25" customHeight="1">
      <c r="B112" s="92">
        <v>102</v>
      </c>
      <c r="C112" s="94" t="s">
        <v>334</v>
      </c>
      <c r="D112" s="90">
        <v>31200.888578999999</v>
      </c>
      <c r="E112" s="101">
        <v>95.35</v>
      </c>
      <c r="F112" s="101">
        <v>0</v>
      </c>
      <c r="G112" s="101">
        <v>0.13</v>
      </c>
      <c r="H112" s="101">
        <v>0</v>
      </c>
      <c r="I112" s="103">
        <v>4.5199999999999996</v>
      </c>
      <c r="J112" s="102">
        <v>4.9099999999999921</v>
      </c>
    </row>
    <row r="113" spans="1:32" s="128" customFormat="1" ht="23.25" customHeight="1">
      <c r="A113" s="100"/>
      <c r="B113" s="122">
        <v>103</v>
      </c>
      <c r="C113" s="131" t="s">
        <v>300</v>
      </c>
      <c r="D113" s="129">
        <v>5496.8019599999998</v>
      </c>
      <c r="E113" s="125">
        <v>0</v>
      </c>
      <c r="F113" s="125">
        <v>0</v>
      </c>
      <c r="G113" s="125">
        <v>96.27</v>
      </c>
      <c r="H113" s="125">
        <v>0</v>
      </c>
      <c r="I113" s="125">
        <v>3.730000000000004</v>
      </c>
      <c r="J113" s="127"/>
      <c r="K113" s="100"/>
      <c r="L113" s="100"/>
      <c r="M113" s="100"/>
      <c r="N113" s="100"/>
      <c r="O113" s="100"/>
      <c r="P113" s="100"/>
      <c r="Q113" s="100"/>
      <c r="R113" s="100"/>
      <c r="S113" s="100"/>
      <c r="T113" s="100"/>
      <c r="U113" s="100"/>
      <c r="V113" s="100"/>
      <c r="W113" s="100"/>
      <c r="X113" s="100"/>
      <c r="Y113" s="100"/>
      <c r="Z113" s="100"/>
      <c r="AA113" s="100"/>
      <c r="AB113" s="100"/>
      <c r="AC113" s="100"/>
      <c r="AD113" s="100"/>
      <c r="AE113" s="100"/>
      <c r="AF113" s="100"/>
    </row>
    <row r="114" spans="1:32" s="104" customFormat="1" ht="23.25" customHeight="1">
      <c r="A114" s="116"/>
      <c r="B114" s="307" t="s">
        <v>360</v>
      </c>
      <c r="C114" s="304"/>
      <c r="D114" s="95">
        <f>SUM(D57:D113)</f>
        <v>5809192.1526880004</v>
      </c>
      <c r="E114" s="105">
        <v>91.777139480646028</v>
      </c>
      <c r="F114" s="105">
        <v>3.6042893696006737</v>
      </c>
      <c r="G114" s="105">
        <v>1.3753033034177695</v>
      </c>
      <c r="H114" s="106">
        <v>0.37992853761927331</v>
      </c>
      <c r="I114" s="106">
        <v>2.8633393087162289</v>
      </c>
      <c r="J114" s="107"/>
      <c r="K114" s="116"/>
      <c r="L114" s="116"/>
      <c r="M114" s="116"/>
      <c r="N114" s="116"/>
      <c r="O114" s="116"/>
      <c r="P114" s="116"/>
      <c r="Q114" s="116"/>
      <c r="R114" s="116"/>
      <c r="S114" s="116"/>
      <c r="T114" s="116"/>
      <c r="U114" s="116"/>
      <c r="V114" s="116"/>
      <c r="W114" s="116"/>
      <c r="X114" s="116"/>
      <c r="Y114" s="116"/>
      <c r="Z114" s="116"/>
      <c r="AA114" s="116"/>
      <c r="AB114" s="116"/>
      <c r="AC114" s="116"/>
      <c r="AD114" s="116"/>
      <c r="AE114" s="116"/>
      <c r="AF114" s="116"/>
    </row>
    <row r="115" spans="1:32" s="128" customFormat="1" ht="23.25" customHeight="1">
      <c r="A115" s="100"/>
      <c r="B115" s="134">
        <v>104</v>
      </c>
      <c r="C115" s="135" t="s">
        <v>275</v>
      </c>
      <c r="D115" s="129">
        <v>281605.02468999999</v>
      </c>
      <c r="E115" s="125">
        <v>46.46</v>
      </c>
      <c r="F115" s="125">
        <v>30.32</v>
      </c>
      <c r="G115" s="125">
        <v>21</v>
      </c>
      <c r="H115" s="130">
        <v>0</v>
      </c>
      <c r="I115" s="130">
        <v>2.2199999999999989</v>
      </c>
      <c r="J115" s="127">
        <v>5.3099999999999925</v>
      </c>
      <c r="K115" s="100"/>
      <c r="L115" s="100"/>
      <c r="M115" s="100"/>
      <c r="N115" s="100"/>
      <c r="O115" s="100"/>
      <c r="P115" s="100"/>
      <c r="Q115" s="100"/>
      <c r="R115" s="100"/>
      <c r="S115" s="100"/>
      <c r="T115" s="100"/>
      <c r="U115" s="100"/>
      <c r="V115" s="100"/>
      <c r="W115" s="100"/>
      <c r="X115" s="100"/>
      <c r="Y115" s="100"/>
      <c r="Z115" s="100"/>
      <c r="AA115" s="100"/>
      <c r="AB115" s="100"/>
      <c r="AC115" s="100"/>
      <c r="AD115" s="100"/>
      <c r="AE115" s="100"/>
      <c r="AF115" s="100"/>
    </row>
    <row r="116" spans="1:32" s="128" customFormat="1" ht="23.25" customHeight="1">
      <c r="A116" s="100"/>
      <c r="B116" s="134">
        <v>105</v>
      </c>
      <c r="C116" s="135" t="s">
        <v>286</v>
      </c>
      <c r="D116" s="129">
        <v>148701</v>
      </c>
      <c r="E116" s="125">
        <v>87.26</v>
      </c>
      <c r="F116" s="125">
        <v>0</v>
      </c>
      <c r="G116" s="125">
        <v>12.09</v>
      </c>
      <c r="H116" s="130">
        <v>0</v>
      </c>
      <c r="I116" s="130">
        <f>100-(E116+F116+G116+H116)</f>
        <v>0.64999999999999147</v>
      </c>
      <c r="J116" s="127">
        <v>1.98</v>
      </c>
      <c r="K116" s="100"/>
      <c r="L116" s="100"/>
      <c r="M116" s="100"/>
      <c r="N116" s="100"/>
      <c r="O116" s="100"/>
      <c r="P116" s="100"/>
      <c r="Q116" s="100"/>
      <c r="R116" s="100"/>
      <c r="S116" s="100"/>
      <c r="T116" s="100"/>
      <c r="U116" s="100"/>
      <c r="V116" s="100"/>
      <c r="W116" s="100"/>
      <c r="X116" s="100"/>
      <c r="Y116" s="100"/>
      <c r="Z116" s="100"/>
      <c r="AA116" s="100"/>
      <c r="AB116" s="100"/>
      <c r="AC116" s="100"/>
      <c r="AD116" s="100"/>
      <c r="AE116" s="100"/>
      <c r="AF116" s="100"/>
    </row>
    <row r="117" spans="1:32" s="116" customFormat="1" ht="23.25" customHeight="1">
      <c r="B117" s="303" t="s">
        <v>361</v>
      </c>
      <c r="C117" s="304"/>
      <c r="D117" s="95">
        <f>SUM(D115:D116)</f>
        <v>430306.02468999999</v>
      </c>
      <c r="E117" s="105">
        <v>60.55926994252701</v>
      </c>
      <c r="F117" s="105">
        <v>19.842307238788756</v>
      </c>
      <c r="G117" s="105">
        <v>17.920968255198147</v>
      </c>
      <c r="H117" s="106">
        <v>0</v>
      </c>
      <c r="I117" s="106">
        <v>1.6774545634860893</v>
      </c>
      <c r="J117" s="107"/>
    </row>
    <row r="118" spans="1:32" s="104" customFormat="1" ht="23.25" customHeight="1">
      <c r="A118" s="116"/>
      <c r="B118" s="303" t="s">
        <v>362</v>
      </c>
      <c r="C118" s="304"/>
      <c r="D118" s="95">
        <f>D117+D114+D56+D54+D46+D34</f>
        <v>35391719.899407998</v>
      </c>
      <c r="E118" s="105">
        <v>26.241573117255477</v>
      </c>
      <c r="F118" s="105">
        <v>13.51609380051225</v>
      </c>
      <c r="G118" s="105">
        <v>57.682237685906912</v>
      </c>
      <c r="H118" s="105">
        <v>0.33071548545681928</v>
      </c>
      <c r="I118" s="105">
        <v>2.2293953394714974</v>
      </c>
      <c r="J118" s="117"/>
      <c r="K118" s="116"/>
      <c r="L118" s="116"/>
      <c r="M118" s="116"/>
      <c r="N118" s="116"/>
      <c r="O118" s="116"/>
      <c r="P118" s="116"/>
      <c r="Q118" s="116"/>
      <c r="R118" s="116"/>
      <c r="S118" s="116"/>
      <c r="T118" s="116"/>
      <c r="U118" s="116"/>
      <c r="V118" s="116"/>
      <c r="W118" s="116"/>
      <c r="X118" s="116"/>
      <c r="Y118" s="116"/>
      <c r="Z118" s="116"/>
      <c r="AA118" s="116"/>
      <c r="AB118" s="116"/>
      <c r="AC118" s="116"/>
      <c r="AD118" s="116"/>
      <c r="AE118" s="116"/>
      <c r="AF118" s="116"/>
    </row>
    <row r="119" spans="1:32" s="118" customFormat="1" ht="22.5" customHeight="1">
      <c r="A119" s="136"/>
      <c r="B119" s="88"/>
      <c r="C119" s="287" t="s">
        <v>363</v>
      </c>
      <c r="D119" s="288"/>
      <c r="E119" s="288"/>
      <c r="F119" s="288"/>
      <c r="G119" s="288"/>
      <c r="H119" s="288"/>
      <c r="I119" s="289"/>
      <c r="J119" s="119"/>
      <c r="K119" s="136"/>
      <c r="L119" s="136"/>
      <c r="M119" s="136"/>
      <c r="N119" s="136"/>
      <c r="O119" s="136"/>
      <c r="P119" s="136"/>
      <c r="Q119" s="136"/>
      <c r="R119" s="136"/>
      <c r="S119" s="136"/>
      <c r="T119" s="136"/>
      <c r="U119" s="136"/>
      <c r="V119" s="136"/>
      <c r="W119" s="136"/>
      <c r="X119" s="136"/>
      <c r="Y119" s="136"/>
      <c r="Z119" s="136"/>
      <c r="AA119" s="136"/>
      <c r="AB119" s="136"/>
      <c r="AC119" s="136"/>
      <c r="AD119" s="136"/>
      <c r="AE119" s="136"/>
      <c r="AF119" s="136"/>
    </row>
    <row r="120" spans="1:32" s="118" customFormat="1" ht="39" customHeight="1" thickBot="1">
      <c r="A120" s="136"/>
      <c r="B120" s="89"/>
      <c r="C120" s="298" t="s">
        <v>364</v>
      </c>
      <c r="D120" s="299"/>
      <c r="E120" s="299"/>
      <c r="F120" s="299"/>
      <c r="G120" s="299"/>
      <c r="H120" s="299"/>
      <c r="I120" s="300"/>
      <c r="J120" s="120"/>
      <c r="K120" s="136"/>
      <c r="L120" s="136"/>
      <c r="M120" s="136"/>
      <c r="N120" s="136"/>
      <c r="O120" s="136"/>
      <c r="P120" s="136"/>
      <c r="Q120" s="136"/>
      <c r="R120" s="136"/>
      <c r="S120" s="136"/>
      <c r="T120" s="136"/>
      <c r="U120" s="136"/>
      <c r="V120" s="136"/>
      <c r="W120" s="136"/>
      <c r="X120" s="136"/>
      <c r="Y120" s="136"/>
      <c r="Z120" s="136"/>
      <c r="AA120" s="136"/>
      <c r="AB120" s="136"/>
      <c r="AC120" s="136"/>
      <c r="AD120" s="136"/>
      <c r="AE120" s="136"/>
      <c r="AF120" s="136"/>
    </row>
  </sheetData>
  <sortState ref="A57:AH113">
    <sortCondition descending="1" ref="E57:E113"/>
  </sortState>
  <mergeCells count="20">
    <mergeCell ref="B2:J2"/>
    <mergeCell ref="F4:F6"/>
    <mergeCell ref="E4:E6"/>
    <mergeCell ref="D3:D4"/>
    <mergeCell ref="D5:D6"/>
    <mergeCell ref="C3:C6"/>
    <mergeCell ref="B3:B6"/>
    <mergeCell ref="H4:H6"/>
    <mergeCell ref="I4:I6"/>
    <mergeCell ref="C119:I119"/>
    <mergeCell ref="E3:I3"/>
    <mergeCell ref="B34:C34"/>
    <mergeCell ref="J3:J6"/>
    <mergeCell ref="C120:I120"/>
    <mergeCell ref="B46:C46"/>
    <mergeCell ref="B54:C54"/>
    <mergeCell ref="B56:C56"/>
    <mergeCell ref="B114:C114"/>
    <mergeCell ref="B118:C118"/>
    <mergeCell ref="B117:C117"/>
  </mergeCells>
  <printOptions horizontalCentered="1"/>
  <pageMargins left="0" right="0" top="0" bottom="0" header="0" footer="0"/>
  <pageSetup paperSize="9" scale="80" fitToHeight="2" orientation="portrait" r:id="rId1"/>
</worksheet>
</file>

<file path=xl/worksheets/sheet3.xml><?xml version="1.0" encoding="utf-8"?>
<worksheet xmlns="http://schemas.openxmlformats.org/spreadsheetml/2006/main" xmlns:r="http://schemas.openxmlformats.org/officeDocument/2006/relationships">
  <dimension ref="A1:AZ123"/>
  <sheetViews>
    <sheetView rightToLeft="1" topLeftCell="A103" workbookViewId="0">
      <pane xSplit="2" topLeftCell="N1" activePane="topRight" state="frozen"/>
      <selection pane="topRight" activeCell="C108" sqref="C108"/>
    </sheetView>
  </sheetViews>
  <sheetFormatPr defaultRowHeight="18"/>
  <cols>
    <col min="1" max="1" width="4.625" style="158" customWidth="1"/>
    <col min="2" max="2" width="27.375" style="159" bestFit="1" customWidth="1"/>
    <col min="3" max="3" width="11.75" style="159" customWidth="1"/>
    <col min="4" max="4" width="11.5" style="159" customWidth="1"/>
    <col min="5" max="5" width="11.75" style="159" customWidth="1"/>
    <col min="6" max="7" width="11.375" style="159" customWidth="1"/>
    <col min="8" max="9" width="11.75" style="159" customWidth="1"/>
    <col min="10" max="10" width="11.25" style="159" bestFit="1" customWidth="1"/>
    <col min="11" max="13" width="11.75" style="159" customWidth="1"/>
    <col min="14" max="14" width="10.375" style="159" bestFit="1" customWidth="1"/>
    <col min="15" max="15" width="10.25" style="159" bestFit="1" customWidth="1"/>
    <col min="16" max="16" width="11.75" style="159" customWidth="1"/>
    <col min="17" max="17" width="9" style="160"/>
    <col min="18" max="49" width="9" style="161"/>
    <col min="50" max="256" width="9" style="159"/>
    <col min="257" max="257" width="4.625" style="159" customWidth="1"/>
    <col min="258" max="258" width="27.375" style="159" bestFit="1" customWidth="1"/>
    <col min="259" max="259" width="10.25" style="159" bestFit="1" customWidth="1"/>
    <col min="260" max="260" width="10.75" style="159" customWidth="1"/>
    <col min="261" max="261" width="11.75" style="159" customWidth="1"/>
    <col min="262" max="262" width="10" style="159" bestFit="1" customWidth="1"/>
    <col min="263" max="263" width="9" style="159" customWidth="1"/>
    <col min="264" max="264" width="9.25" style="159" customWidth="1"/>
    <col min="265" max="265" width="11.75" style="159" customWidth="1"/>
    <col min="266" max="266" width="10.875" style="159" bestFit="1" customWidth="1"/>
    <col min="267" max="268" width="10.375" style="159" bestFit="1" customWidth="1"/>
    <col min="269" max="269" width="11.75" style="159" customWidth="1"/>
    <col min="270" max="270" width="10.375" style="159" bestFit="1" customWidth="1"/>
    <col min="271" max="271" width="10.25" style="159" bestFit="1" customWidth="1"/>
    <col min="272" max="272" width="11.75" style="159" customWidth="1"/>
    <col min="273" max="512" width="9" style="159"/>
    <col min="513" max="513" width="4.625" style="159" customWidth="1"/>
    <col min="514" max="514" width="27.375" style="159" bestFit="1" customWidth="1"/>
    <col min="515" max="515" width="10.25" style="159" bestFit="1" customWidth="1"/>
    <col min="516" max="516" width="10.75" style="159" customWidth="1"/>
    <col min="517" max="517" width="11.75" style="159" customWidth="1"/>
    <col min="518" max="518" width="10" style="159" bestFit="1" customWidth="1"/>
    <col min="519" max="519" width="9" style="159" customWidth="1"/>
    <col min="520" max="520" width="9.25" style="159" customWidth="1"/>
    <col min="521" max="521" width="11.75" style="159" customWidth="1"/>
    <col min="522" max="522" width="10.875" style="159" bestFit="1" customWidth="1"/>
    <col min="523" max="524" width="10.375" style="159" bestFit="1" customWidth="1"/>
    <col min="525" max="525" width="11.75" style="159" customWidth="1"/>
    <col min="526" max="526" width="10.375" style="159" bestFit="1" customWidth="1"/>
    <col min="527" max="527" width="10.25" style="159" bestFit="1" customWidth="1"/>
    <col min="528" max="528" width="11.75" style="159" customWidth="1"/>
    <col min="529" max="768" width="9" style="159"/>
    <col min="769" max="769" width="4.625" style="159" customWidth="1"/>
    <col min="770" max="770" width="27.375" style="159" bestFit="1" customWidth="1"/>
    <col min="771" max="771" width="10.25" style="159" bestFit="1" customWidth="1"/>
    <col min="772" max="772" width="10.75" style="159" customWidth="1"/>
    <col min="773" max="773" width="11.75" style="159" customWidth="1"/>
    <col min="774" max="774" width="10" style="159" bestFit="1" customWidth="1"/>
    <col min="775" max="775" width="9" style="159" customWidth="1"/>
    <col min="776" max="776" width="9.25" style="159" customWidth="1"/>
    <col min="777" max="777" width="11.75" style="159" customWidth="1"/>
    <col min="778" max="778" width="10.875" style="159" bestFit="1" customWidth="1"/>
    <col min="779" max="780" width="10.375" style="159" bestFit="1" customWidth="1"/>
    <col min="781" max="781" width="11.75" style="159" customWidth="1"/>
    <col min="782" max="782" width="10.375" style="159" bestFit="1" customWidth="1"/>
    <col min="783" max="783" width="10.25" style="159" bestFit="1" customWidth="1"/>
    <col min="784" max="784" width="11.75" style="159" customWidth="1"/>
    <col min="785" max="1024" width="9" style="159"/>
    <col min="1025" max="1025" width="4.625" style="159" customWidth="1"/>
    <col min="1026" max="1026" width="27.375" style="159" bestFit="1" customWidth="1"/>
    <col min="1027" max="1027" width="10.25" style="159" bestFit="1" customWidth="1"/>
    <col min="1028" max="1028" width="10.75" style="159" customWidth="1"/>
    <col min="1029" max="1029" width="11.75" style="159" customWidth="1"/>
    <col min="1030" max="1030" width="10" style="159" bestFit="1" customWidth="1"/>
    <col min="1031" max="1031" width="9" style="159" customWidth="1"/>
    <col min="1032" max="1032" width="9.25" style="159" customWidth="1"/>
    <col min="1033" max="1033" width="11.75" style="159" customWidth="1"/>
    <col min="1034" max="1034" width="10.875" style="159" bestFit="1" customWidth="1"/>
    <col min="1035" max="1036" width="10.375" style="159" bestFit="1" customWidth="1"/>
    <col min="1037" max="1037" width="11.75" style="159" customWidth="1"/>
    <col min="1038" max="1038" width="10.375" style="159" bestFit="1" customWidth="1"/>
    <col min="1039" max="1039" width="10.25" style="159" bestFit="1" customWidth="1"/>
    <col min="1040" max="1040" width="11.75" style="159" customWidth="1"/>
    <col min="1041" max="1280" width="9" style="159"/>
    <col min="1281" max="1281" width="4.625" style="159" customWidth="1"/>
    <col min="1282" max="1282" width="27.375" style="159" bestFit="1" customWidth="1"/>
    <col min="1283" max="1283" width="10.25" style="159" bestFit="1" customWidth="1"/>
    <col min="1284" max="1284" width="10.75" style="159" customWidth="1"/>
    <col min="1285" max="1285" width="11.75" style="159" customWidth="1"/>
    <col min="1286" max="1286" width="10" style="159" bestFit="1" customWidth="1"/>
    <col min="1287" max="1287" width="9" style="159" customWidth="1"/>
    <col min="1288" max="1288" width="9.25" style="159" customWidth="1"/>
    <col min="1289" max="1289" width="11.75" style="159" customWidth="1"/>
    <col min="1290" max="1290" width="10.875" style="159" bestFit="1" customWidth="1"/>
    <col min="1291" max="1292" width="10.375" style="159" bestFit="1" customWidth="1"/>
    <col min="1293" max="1293" width="11.75" style="159" customWidth="1"/>
    <col min="1294" max="1294" width="10.375" style="159" bestFit="1" customWidth="1"/>
    <col min="1295" max="1295" width="10.25" style="159" bestFit="1" customWidth="1"/>
    <col min="1296" max="1296" width="11.75" style="159" customWidth="1"/>
    <col min="1297" max="1536" width="9" style="159"/>
    <col min="1537" max="1537" width="4.625" style="159" customWidth="1"/>
    <col min="1538" max="1538" width="27.375" style="159" bestFit="1" customWidth="1"/>
    <col min="1539" max="1539" width="10.25" style="159" bestFit="1" customWidth="1"/>
    <col min="1540" max="1540" width="10.75" style="159" customWidth="1"/>
    <col min="1541" max="1541" width="11.75" style="159" customWidth="1"/>
    <col min="1542" max="1542" width="10" style="159" bestFit="1" customWidth="1"/>
    <col min="1543" max="1543" width="9" style="159" customWidth="1"/>
    <col min="1544" max="1544" width="9.25" style="159" customWidth="1"/>
    <col min="1545" max="1545" width="11.75" style="159" customWidth="1"/>
    <col min="1546" max="1546" width="10.875" style="159" bestFit="1" customWidth="1"/>
    <col min="1547" max="1548" width="10.375" style="159" bestFit="1" customWidth="1"/>
    <col min="1549" max="1549" width="11.75" style="159" customWidth="1"/>
    <col min="1550" max="1550" width="10.375" style="159" bestFit="1" customWidth="1"/>
    <col min="1551" max="1551" width="10.25" style="159" bestFit="1" customWidth="1"/>
    <col min="1552" max="1552" width="11.75" style="159" customWidth="1"/>
    <col min="1553" max="1792" width="9" style="159"/>
    <col min="1793" max="1793" width="4.625" style="159" customWidth="1"/>
    <col min="1794" max="1794" width="27.375" style="159" bestFit="1" customWidth="1"/>
    <col min="1795" max="1795" width="10.25" style="159" bestFit="1" customWidth="1"/>
    <col min="1796" max="1796" width="10.75" style="159" customWidth="1"/>
    <col min="1797" max="1797" width="11.75" style="159" customWidth="1"/>
    <col min="1798" max="1798" width="10" style="159" bestFit="1" customWidth="1"/>
    <col min="1799" max="1799" width="9" style="159" customWidth="1"/>
    <col min="1800" max="1800" width="9.25" style="159" customWidth="1"/>
    <col min="1801" max="1801" width="11.75" style="159" customWidth="1"/>
    <col min="1802" max="1802" width="10.875" style="159" bestFit="1" customWidth="1"/>
    <col min="1803" max="1804" width="10.375" style="159" bestFit="1" customWidth="1"/>
    <col min="1805" max="1805" width="11.75" style="159" customWidth="1"/>
    <col min="1806" max="1806" width="10.375" style="159" bestFit="1" customWidth="1"/>
    <col min="1807" max="1807" width="10.25" style="159" bestFit="1" customWidth="1"/>
    <col min="1808" max="1808" width="11.75" style="159" customWidth="1"/>
    <col min="1809" max="2048" width="9" style="159"/>
    <col min="2049" max="2049" width="4.625" style="159" customWidth="1"/>
    <col min="2050" max="2050" width="27.375" style="159" bestFit="1" customWidth="1"/>
    <col min="2051" max="2051" width="10.25" style="159" bestFit="1" customWidth="1"/>
    <col min="2052" max="2052" width="10.75" style="159" customWidth="1"/>
    <col min="2053" max="2053" width="11.75" style="159" customWidth="1"/>
    <col min="2054" max="2054" width="10" style="159" bestFit="1" customWidth="1"/>
    <col min="2055" max="2055" width="9" style="159" customWidth="1"/>
    <col min="2056" max="2056" width="9.25" style="159" customWidth="1"/>
    <col min="2057" max="2057" width="11.75" style="159" customWidth="1"/>
    <col min="2058" max="2058" width="10.875" style="159" bestFit="1" customWidth="1"/>
    <col min="2059" max="2060" width="10.375" style="159" bestFit="1" customWidth="1"/>
    <col min="2061" max="2061" width="11.75" style="159" customWidth="1"/>
    <col min="2062" max="2062" width="10.375" style="159" bestFit="1" customWidth="1"/>
    <col min="2063" max="2063" width="10.25" style="159" bestFit="1" customWidth="1"/>
    <col min="2064" max="2064" width="11.75" style="159" customWidth="1"/>
    <col min="2065" max="2304" width="9" style="159"/>
    <col min="2305" max="2305" width="4.625" style="159" customWidth="1"/>
    <col min="2306" max="2306" width="27.375" style="159" bestFit="1" customWidth="1"/>
    <col min="2307" max="2307" width="10.25" style="159" bestFit="1" customWidth="1"/>
    <col min="2308" max="2308" width="10.75" style="159" customWidth="1"/>
    <col min="2309" max="2309" width="11.75" style="159" customWidth="1"/>
    <col min="2310" max="2310" width="10" style="159" bestFit="1" customWidth="1"/>
    <col min="2311" max="2311" width="9" style="159" customWidth="1"/>
    <col min="2312" max="2312" width="9.25" style="159" customWidth="1"/>
    <col min="2313" max="2313" width="11.75" style="159" customWidth="1"/>
    <col min="2314" max="2314" width="10.875" style="159" bestFit="1" customWidth="1"/>
    <col min="2315" max="2316" width="10.375" style="159" bestFit="1" customWidth="1"/>
    <col min="2317" max="2317" width="11.75" style="159" customWidth="1"/>
    <col min="2318" max="2318" width="10.375" style="159" bestFit="1" customWidth="1"/>
    <col min="2319" max="2319" width="10.25" style="159" bestFit="1" customWidth="1"/>
    <col min="2320" max="2320" width="11.75" style="159" customWidth="1"/>
    <col min="2321" max="2560" width="9" style="159"/>
    <col min="2561" max="2561" width="4.625" style="159" customWidth="1"/>
    <col min="2562" max="2562" width="27.375" style="159" bestFit="1" customWidth="1"/>
    <col min="2563" max="2563" width="10.25" style="159" bestFit="1" customWidth="1"/>
    <col min="2564" max="2564" width="10.75" style="159" customWidth="1"/>
    <col min="2565" max="2565" width="11.75" style="159" customWidth="1"/>
    <col min="2566" max="2566" width="10" style="159" bestFit="1" customWidth="1"/>
    <col min="2567" max="2567" width="9" style="159" customWidth="1"/>
    <col min="2568" max="2568" width="9.25" style="159" customWidth="1"/>
    <col min="2569" max="2569" width="11.75" style="159" customWidth="1"/>
    <col min="2570" max="2570" width="10.875" style="159" bestFit="1" customWidth="1"/>
    <col min="2571" max="2572" width="10.375" style="159" bestFit="1" customWidth="1"/>
    <col min="2573" max="2573" width="11.75" style="159" customWidth="1"/>
    <col min="2574" max="2574" width="10.375" style="159" bestFit="1" customWidth="1"/>
    <col min="2575" max="2575" width="10.25" style="159" bestFit="1" customWidth="1"/>
    <col min="2576" max="2576" width="11.75" style="159" customWidth="1"/>
    <col min="2577" max="2816" width="9" style="159"/>
    <col min="2817" max="2817" width="4.625" style="159" customWidth="1"/>
    <col min="2818" max="2818" width="27.375" style="159" bestFit="1" customWidth="1"/>
    <col min="2819" max="2819" width="10.25" style="159" bestFit="1" customWidth="1"/>
    <col min="2820" max="2820" width="10.75" style="159" customWidth="1"/>
    <col min="2821" max="2821" width="11.75" style="159" customWidth="1"/>
    <col min="2822" max="2822" width="10" style="159" bestFit="1" customWidth="1"/>
    <col min="2823" max="2823" width="9" style="159" customWidth="1"/>
    <col min="2824" max="2824" width="9.25" style="159" customWidth="1"/>
    <col min="2825" max="2825" width="11.75" style="159" customWidth="1"/>
    <col min="2826" max="2826" width="10.875" style="159" bestFit="1" customWidth="1"/>
    <col min="2827" max="2828" width="10.375" style="159" bestFit="1" customWidth="1"/>
    <col min="2829" max="2829" width="11.75" style="159" customWidth="1"/>
    <col min="2830" max="2830" width="10.375" style="159" bestFit="1" customWidth="1"/>
    <col min="2831" max="2831" width="10.25" style="159" bestFit="1" customWidth="1"/>
    <col min="2832" max="2832" width="11.75" style="159" customWidth="1"/>
    <col min="2833" max="3072" width="9" style="159"/>
    <col min="3073" max="3073" width="4.625" style="159" customWidth="1"/>
    <col min="3074" max="3074" width="27.375" style="159" bestFit="1" customWidth="1"/>
    <col min="3075" max="3075" width="10.25" style="159" bestFit="1" customWidth="1"/>
    <col min="3076" max="3076" width="10.75" style="159" customWidth="1"/>
    <col min="3077" max="3077" width="11.75" style="159" customWidth="1"/>
    <col min="3078" max="3078" width="10" style="159" bestFit="1" customWidth="1"/>
    <col min="3079" max="3079" width="9" style="159" customWidth="1"/>
    <col min="3080" max="3080" width="9.25" style="159" customWidth="1"/>
    <col min="3081" max="3081" width="11.75" style="159" customWidth="1"/>
    <col min="3082" max="3082" width="10.875" style="159" bestFit="1" customWidth="1"/>
    <col min="3083" max="3084" width="10.375" style="159" bestFit="1" customWidth="1"/>
    <col min="3085" max="3085" width="11.75" style="159" customWidth="1"/>
    <col min="3086" max="3086" width="10.375" style="159" bestFit="1" customWidth="1"/>
    <col min="3087" max="3087" width="10.25" style="159" bestFit="1" customWidth="1"/>
    <col min="3088" max="3088" width="11.75" style="159" customWidth="1"/>
    <col min="3089" max="3328" width="9" style="159"/>
    <col min="3329" max="3329" width="4.625" style="159" customWidth="1"/>
    <col min="3330" max="3330" width="27.375" style="159" bestFit="1" customWidth="1"/>
    <col min="3331" max="3331" width="10.25" style="159" bestFit="1" customWidth="1"/>
    <col min="3332" max="3332" width="10.75" style="159" customWidth="1"/>
    <col min="3333" max="3333" width="11.75" style="159" customWidth="1"/>
    <col min="3334" max="3334" width="10" style="159" bestFit="1" customWidth="1"/>
    <col min="3335" max="3335" width="9" style="159" customWidth="1"/>
    <col min="3336" max="3336" width="9.25" style="159" customWidth="1"/>
    <col min="3337" max="3337" width="11.75" style="159" customWidth="1"/>
    <col min="3338" max="3338" width="10.875" style="159" bestFit="1" customWidth="1"/>
    <col min="3339" max="3340" width="10.375" style="159" bestFit="1" customWidth="1"/>
    <col min="3341" max="3341" width="11.75" style="159" customWidth="1"/>
    <col min="3342" max="3342" width="10.375" style="159" bestFit="1" customWidth="1"/>
    <col min="3343" max="3343" width="10.25" style="159" bestFit="1" customWidth="1"/>
    <col min="3344" max="3344" width="11.75" style="159" customWidth="1"/>
    <col min="3345" max="3584" width="9" style="159"/>
    <col min="3585" max="3585" width="4.625" style="159" customWidth="1"/>
    <col min="3586" max="3586" width="27.375" style="159" bestFit="1" customWidth="1"/>
    <col min="3587" max="3587" width="10.25" style="159" bestFit="1" customWidth="1"/>
    <col min="3588" max="3588" width="10.75" style="159" customWidth="1"/>
    <col min="3589" max="3589" width="11.75" style="159" customWidth="1"/>
    <col min="3590" max="3590" width="10" style="159" bestFit="1" customWidth="1"/>
    <col min="3591" max="3591" width="9" style="159" customWidth="1"/>
    <col min="3592" max="3592" width="9.25" style="159" customWidth="1"/>
    <col min="3593" max="3593" width="11.75" style="159" customWidth="1"/>
    <col min="3594" max="3594" width="10.875" style="159" bestFit="1" customWidth="1"/>
    <col min="3595" max="3596" width="10.375" style="159" bestFit="1" customWidth="1"/>
    <col min="3597" max="3597" width="11.75" style="159" customWidth="1"/>
    <col min="3598" max="3598" width="10.375" style="159" bestFit="1" customWidth="1"/>
    <col min="3599" max="3599" width="10.25" style="159" bestFit="1" customWidth="1"/>
    <col min="3600" max="3600" width="11.75" style="159" customWidth="1"/>
    <col min="3601" max="3840" width="9" style="159"/>
    <col min="3841" max="3841" width="4.625" style="159" customWidth="1"/>
    <col min="3842" max="3842" width="27.375" style="159" bestFit="1" customWidth="1"/>
    <col min="3843" max="3843" width="10.25" style="159" bestFit="1" customWidth="1"/>
    <col min="3844" max="3844" width="10.75" style="159" customWidth="1"/>
    <col min="3845" max="3845" width="11.75" style="159" customWidth="1"/>
    <col min="3846" max="3846" width="10" style="159" bestFit="1" customWidth="1"/>
    <col min="3847" max="3847" width="9" style="159" customWidth="1"/>
    <col min="3848" max="3848" width="9.25" style="159" customWidth="1"/>
    <col min="3849" max="3849" width="11.75" style="159" customWidth="1"/>
    <col min="3850" max="3850" width="10.875" style="159" bestFit="1" customWidth="1"/>
    <col min="3851" max="3852" width="10.375" style="159" bestFit="1" customWidth="1"/>
    <col min="3853" max="3853" width="11.75" style="159" customWidth="1"/>
    <col min="3854" max="3854" width="10.375" style="159" bestFit="1" customWidth="1"/>
    <col min="3855" max="3855" width="10.25" style="159" bestFit="1" customWidth="1"/>
    <col min="3856" max="3856" width="11.75" style="159" customWidth="1"/>
    <col min="3857" max="4096" width="9" style="159"/>
    <col min="4097" max="4097" width="4.625" style="159" customWidth="1"/>
    <col min="4098" max="4098" width="27.375" style="159" bestFit="1" customWidth="1"/>
    <col min="4099" max="4099" width="10.25" style="159" bestFit="1" customWidth="1"/>
    <col min="4100" max="4100" width="10.75" style="159" customWidth="1"/>
    <col min="4101" max="4101" width="11.75" style="159" customWidth="1"/>
    <col min="4102" max="4102" width="10" style="159" bestFit="1" customWidth="1"/>
    <col min="4103" max="4103" width="9" style="159" customWidth="1"/>
    <col min="4104" max="4104" width="9.25" style="159" customWidth="1"/>
    <col min="4105" max="4105" width="11.75" style="159" customWidth="1"/>
    <col min="4106" max="4106" width="10.875" style="159" bestFit="1" customWidth="1"/>
    <col min="4107" max="4108" width="10.375" style="159" bestFit="1" customWidth="1"/>
    <col min="4109" max="4109" width="11.75" style="159" customWidth="1"/>
    <col min="4110" max="4110" width="10.375" style="159" bestFit="1" customWidth="1"/>
    <col min="4111" max="4111" width="10.25" style="159" bestFit="1" customWidth="1"/>
    <col min="4112" max="4112" width="11.75" style="159" customWidth="1"/>
    <col min="4113" max="4352" width="9" style="159"/>
    <col min="4353" max="4353" width="4.625" style="159" customWidth="1"/>
    <col min="4354" max="4354" width="27.375" style="159" bestFit="1" customWidth="1"/>
    <col min="4355" max="4355" width="10.25" style="159" bestFit="1" customWidth="1"/>
    <col min="4356" max="4356" width="10.75" style="159" customWidth="1"/>
    <col min="4357" max="4357" width="11.75" style="159" customWidth="1"/>
    <col min="4358" max="4358" width="10" style="159" bestFit="1" customWidth="1"/>
    <col min="4359" max="4359" width="9" style="159" customWidth="1"/>
    <col min="4360" max="4360" width="9.25" style="159" customWidth="1"/>
    <col min="4361" max="4361" width="11.75" style="159" customWidth="1"/>
    <col min="4362" max="4362" width="10.875" style="159" bestFit="1" customWidth="1"/>
    <col min="4363" max="4364" width="10.375" style="159" bestFit="1" customWidth="1"/>
    <col min="4365" max="4365" width="11.75" style="159" customWidth="1"/>
    <col min="4366" max="4366" width="10.375" style="159" bestFit="1" customWidth="1"/>
    <col min="4367" max="4367" width="10.25" style="159" bestFit="1" customWidth="1"/>
    <col min="4368" max="4368" width="11.75" style="159" customWidth="1"/>
    <col min="4369" max="4608" width="9" style="159"/>
    <col min="4609" max="4609" width="4.625" style="159" customWidth="1"/>
    <col min="4610" max="4610" width="27.375" style="159" bestFit="1" customWidth="1"/>
    <col min="4611" max="4611" width="10.25" style="159" bestFit="1" customWidth="1"/>
    <col min="4612" max="4612" width="10.75" style="159" customWidth="1"/>
    <col min="4613" max="4613" width="11.75" style="159" customWidth="1"/>
    <col min="4614" max="4614" width="10" style="159" bestFit="1" customWidth="1"/>
    <col min="4615" max="4615" width="9" style="159" customWidth="1"/>
    <col min="4616" max="4616" width="9.25" style="159" customWidth="1"/>
    <col min="4617" max="4617" width="11.75" style="159" customWidth="1"/>
    <col min="4618" max="4618" width="10.875" style="159" bestFit="1" customWidth="1"/>
    <col min="4619" max="4620" width="10.375" style="159" bestFit="1" customWidth="1"/>
    <col min="4621" max="4621" width="11.75" style="159" customWidth="1"/>
    <col min="4622" max="4622" width="10.375" style="159" bestFit="1" customWidth="1"/>
    <col min="4623" max="4623" width="10.25" style="159" bestFit="1" customWidth="1"/>
    <col min="4624" max="4624" width="11.75" style="159" customWidth="1"/>
    <col min="4625" max="4864" width="9" style="159"/>
    <col min="4865" max="4865" width="4.625" style="159" customWidth="1"/>
    <col min="4866" max="4866" width="27.375" style="159" bestFit="1" customWidth="1"/>
    <col min="4867" max="4867" width="10.25" style="159" bestFit="1" customWidth="1"/>
    <col min="4868" max="4868" width="10.75" style="159" customWidth="1"/>
    <col min="4869" max="4869" width="11.75" style="159" customWidth="1"/>
    <col min="4870" max="4870" width="10" style="159" bestFit="1" customWidth="1"/>
    <col min="4871" max="4871" width="9" style="159" customWidth="1"/>
    <col min="4872" max="4872" width="9.25" style="159" customWidth="1"/>
    <col min="4873" max="4873" width="11.75" style="159" customWidth="1"/>
    <col min="4874" max="4874" width="10.875" style="159" bestFit="1" customWidth="1"/>
    <col min="4875" max="4876" width="10.375" style="159" bestFit="1" customWidth="1"/>
    <col min="4877" max="4877" width="11.75" style="159" customWidth="1"/>
    <col min="4878" max="4878" width="10.375" style="159" bestFit="1" customWidth="1"/>
    <col min="4879" max="4879" width="10.25" style="159" bestFit="1" customWidth="1"/>
    <col min="4880" max="4880" width="11.75" style="159" customWidth="1"/>
    <col min="4881" max="5120" width="9" style="159"/>
    <col min="5121" max="5121" width="4.625" style="159" customWidth="1"/>
    <col min="5122" max="5122" width="27.375" style="159" bestFit="1" customWidth="1"/>
    <col min="5123" max="5123" width="10.25" style="159" bestFit="1" customWidth="1"/>
    <col min="5124" max="5124" width="10.75" style="159" customWidth="1"/>
    <col min="5125" max="5125" width="11.75" style="159" customWidth="1"/>
    <col min="5126" max="5126" width="10" style="159" bestFit="1" customWidth="1"/>
    <col min="5127" max="5127" width="9" style="159" customWidth="1"/>
    <col min="5128" max="5128" width="9.25" style="159" customWidth="1"/>
    <col min="5129" max="5129" width="11.75" style="159" customWidth="1"/>
    <col min="5130" max="5130" width="10.875" style="159" bestFit="1" customWidth="1"/>
    <col min="5131" max="5132" width="10.375" style="159" bestFit="1" customWidth="1"/>
    <col min="5133" max="5133" width="11.75" style="159" customWidth="1"/>
    <col min="5134" max="5134" width="10.375" style="159" bestFit="1" customWidth="1"/>
    <col min="5135" max="5135" width="10.25" style="159" bestFit="1" customWidth="1"/>
    <col min="5136" max="5136" width="11.75" style="159" customWidth="1"/>
    <col min="5137" max="5376" width="9" style="159"/>
    <col min="5377" max="5377" width="4.625" style="159" customWidth="1"/>
    <col min="5378" max="5378" width="27.375" style="159" bestFit="1" customWidth="1"/>
    <col min="5379" max="5379" width="10.25" style="159" bestFit="1" customWidth="1"/>
    <col min="5380" max="5380" width="10.75" style="159" customWidth="1"/>
    <col min="5381" max="5381" width="11.75" style="159" customWidth="1"/>
    <col min="5382" max="5382" width="10" style="159" bestFit="1" customWidth="1"/>
    <col min="5383" max="5383" width="9" style="159" customWidth="1"/>
    <col min="5384" max="5384" width="9.25" style="159" customWidth="1"/>
    <col min="5385" max="5385" width="11.75" style="159" customWidth="1"/>
    <col min="5386" max="5386" width="10.875" style="159" bestFit="1" customWidth="1"/>
    <col min="5387" max="5388" width="10.375" style="159" bestFit="1" customWidth="1"/>
    <col min="5389" max="5389" width="11.75" style="159" customWidth="1"/>
    <col min="5390" max="5390" width="10.375" style="159" bestFit="1" customWidth="1"/>
    <col min="5391" max="5391" width="10.25" style="159" bestFit="1" customWidth="1"/>
    <col min="5392" max="5392" width="11.75" style="159" customWidth="1"/>
    <col min="5393" max="5632" width="9" style="159"/>
    <col min="5633" max="5633" width="4.625" style="159" customWidth="1"/>
    <col min="5634" max="5634" width="27.375" style="159" bestFit="1" customWidth="1"/>
    <col min="5635" max="5635" width="10.25" style="159" bestFit="1" customWidth="1"/>
    <col min="5636" max="5636" width="10.75" style="159" customWidth="1"/>
    <col min="5637" max="5637" width="11.75" style="159" customWidth="1"/>
    <col min="5638" max="5638" width="10" style="159" bestFit="1" customWidth="1"/>
    <col min="5639" max="5639" width="9" style="159" customWidth="1"/>
    <col min="5640" max="5640" width="9.25" style="159" customWidth="1"/>
    <col min="5641" max="5641" width="11.75" style="159" customWidth="1"/>
    <col min="5642" max="5642" width="10.875" style="159" bestFit="1" customWidth="1"/>
    <col min="5643" max="5644" width="10.375" style="159" bestFit="1" customWidth="1"/>
    <col min="5645" max="5645" width="11.75" style="159" customWidth="1"/>
    <col min="5646" max="5646" width="10.375" style="159" bestFit="1" customWidth="1"/>
    <col min="5647" max="5647" width="10.25" style="159" bestFit="1" customWidth="1"/>
    <col min="5648" max="5648" width="11.75" style="159" customWidth="1"/>
    <col min="5649" max="5888" width="9" style="159"/>
    <col min="5889" max="5889" width="4.625" style="159" customWidth="1"/>
    <col min="5890" max="5890" width="27.375" style="159" bestFit="1" customWidth="1"/>
    <col min="5891" max="5891" width="10.25" style="159" bestFit="1" customWidth="1"/>
    <col min="5892" max="5892" width="10.75" style="159" customWidth="1"/>
    <col min="5893" max="5893" width="11.75" style="159" customWidth="1"/>
    <col min="5894" max="5894" width="10" style="159" bestFit="1" customWidth="1"/>
    <col min="5895" max="5895" width="9" style="159" customWidth="1"/>
    <col min="5896" max="5896" width="9.25" style="159" customWidth="1"/>
    <col min="5897" max="5897" width="11.75" style="159" customWidth="1"/>
    <col min="5898" max="5898" width="10.875" style="159" bestFit="1" customWidth="1"/>
    <col min="5899" max="5900" width="10.375" style="159" bestFit="1" customWidth="1"/>
    <col min="5901" max="5901" width="11.75" style="159" customWidth="1"/>
    <col min="5902" max="5902" width="10.375" style="159" bestFit="1" customWidth="1"/>
    <col min="5903" max="5903" width="10.25" style="159" bestFit="1" customWidth="1"/>
    <col min="5904" max="5904" width="11.75" style="159" customWidth="1"/>
    <col min="5905" max="6144" width="9" style="159"/>
    <col min="6145" max="6145" width="4.625" style="159" customWidth="1"/>
    <col min="6146" max="6146" width="27.375" style="159" bestFit="1" customWidth="1"/>
    <col min="6147" max="6147" width="10.25" style="159" bestFit="1" customWidth="1"/>
    <col min="6148" max="6148" width="10.75" style="159" customWidth="1"/>
    <col min="6149" max="6149" width="11.75" style="159" customWidth="1"/>
    <col min="6150" max="6150" width="10" style="159" bestFit="1" customWidth="1"/>
    <col min="6151" max="6151" width="9" style="159" customWidth="1"/>
    <col min="6152" max="6152" width="9.25" style="159" customWidth="1"/>
    <col min="6153" max="6153" width="11.75" style="159" customWidth="1"/>
    <col min="6154" max="6154" width="10.875" style="159" bestFit="1" customWidth="1"/>
    <col min="6155" max="6156" width="10.375" style="159" bestFit="1" customWidth="1"/>
    <col min="6157" max="6157" width="11.75" style="159" customWidth="1"/>
    <col min="6158" max="6158" width="10.375" style="159" bestFit="1" customWidth="1"/>
    <col min="6159" max="6159" width="10.25" style="159" bestFit="1" customWidth="1"/>
    <col min="6160" max="6160" width="11.75" style="159" customWidth="1"/>
    <col min="6161" max="6400" width="9" style="159"/>
    <col min="6401" max="6401" width="4.625" style="159" customWidth="1"/>
    <col min="6402" max="6402" width="27.375" style="159" bestFit="1" customWidth="1"/>
    <col min="6403" max="6403" width="10.25" style="159" bestFit="1" customWidth="1"/>
    <col min="6404" max="6404" width="10.75" style="159" customWidth="1"/>
    <col min="6405" max="6405" width="11.75" style="159" customWidth="1"/>
    <col min="6406" max="6406" width="10" style="159" bestFit="1" customWidth="1"/>
    <col min="6407" max="6407" width="9" style="159" customWidth="1"/>
    <col min="6408" max="6408" width="9.25" style="159" customWidth="1"/>
    <col min="6409" max="6409" width="11.75" style="159" customWidth="1"/>
    <col min="6410" max="6410" width="10.875" style="159" bestFit="1" customWidth="1"/>
    <col min="6411" max="6412" width="10.375" style="159" bestFit="1" customWidth="1"/>
    <col min="6413" max="6413" width="11.75" style="159" customWidth="1"/>
    <col min="6414" max="6414" width="10.375" style="159" bestFit="1" customWidth="1"/>
    <col min="6415" max="6415" width="10.25" style="159" bestFit="1" customWidth="1"/>
    <col min="6416" max="6416" width="11.75" style="159" customWidth="1"/>
    <col min="6417" max="6656" width="9" style="159"/>
    <col min="6657" max="6657" width="4.625" style="159" customWidth="1"/>
    <col min="6658" max="6658" width="27.375" style="159" bestFit="1" customWidth="1"/>
    <col min="6659" max="6659" width="10.25" style="159" bestFit="1" customWidth="1"/>
    <col min="6660" max="6660" width="10.75" style="159" customWidth="1"/>
    <col min="6661" max="6661" width="11.75" style="159" customWidth="1"/>
    <col min="6662" max="6662" width="10" style="159" bestFit="1" customWidth="1"/>
    <col min="6663" max="6663" width="9" style="159" customWidth="1"/>
    <col min="6664" max="6664" width="9.25" style="159" customWidth="1"/>
    <col min="6665" max="6665" width="11.75" style="159" customWidth="1"/>
    <col min="6666" max="6666" width="10.875" style="159" bestFit="1" customWidth="1"/>
    <col min="6667" max="6668" width="10.375" style="159" bestFit="1" customWidth="1"/>
    <col min="6669" max="6669" width="11.75" style="159" customWidth="1"/>
    <col min="6670" max="6670" width="10.375" style="159" bestFit="1" customWidth="1"/>
    <col min="6671" max="6671" width="10.25" style="159" bestFit="1" customWidth="1"/>
    <col min="6672" max="6672" width="11.75" style="159" customWidth="1"/>
    <col min="6673" max="6912" width="9" style="159"/>
    <col min="6913" max="6913" width="4.625" style="159" customWidth="1"/>
    <col min="6914" max="6914" width="27.375" style="159" bestFit="1" customWidth="1"/>
    <col min="6915" max="6915" width="10.25" style="159" bestFit="1" customWidth="1"/>
    <col min="6916" max="6916" width="10.75" style="159" customWidth="1"/>
    <col min="6917" max="6917" width="11.75" style="159" customWidth="1"/>
    <col min="6918" max="6918" width="10" style="159" bestFit="1" customWidth="1"/>
    <col min="6919" max="6919" width="9" style="159" customWidth="1"/>
    <col min="6920" max="6920" width="9.25" style="159" customWidth="1"/>
    <col min="6921" max="6921" width="11.75" style="159" customWidth="1"/>
    <col min="6922" max="6922" width="10.875" style="159" bestFit="1" customWidth="1"/>
    <col min="6923" max="6924" width="10.375" style="159" bestFit="1" customWidth="1"/>
    <col min="6925" max="6925" width="11.75" style="159" customWidth="1"/>
    <col min="6926" max="6926" width="10.375" style="159" bestFit="1" customWidth="1"/>
    <col min="6927" max="6927" width="10.25" style="159" bestFit="1" customWidth="1"/>
    <col min="6928" max="6928" width="11.75" style="159" customWidth="1"/>
    <col min="6929" max="7168" width="9" style="159"/>
    <col min="7169" max="7169" width="4.625" style="159" customWidth="1"/>
    <col min="7170" max="7170" width="27.375" style="159" bestFit="1" customWidth="1"/>
    <col min="7171" max="7171" width="10.25" style="159" bestFit="1" customWidth="1"/>
    <col min="7172" max="7172" width="10.75" style="159" customWidth="1"/>
    <col min="7173" max="7173" width="11.75" style="159" customWidth="1"/>
    <col min="7174" max="7174" width="10" style="159" bestFit="1" customWidth="1"/>
    <col min="7175" max="7175" width="9" style="159" customWidth="1"/>
    <col min="7176" max="7176" width="9.25" style="159" customWidth="1"/>
    <col min="7177" max="7177" width="11.75" style="159" customWidth="1"/>
    <col min="7178" max="7178" width="10.875" style="159" bestFit="1" customWidth="1"/>
    <col min="7179" max="7180" width="10.375" style="159" bestFit="1" customWidth="1"/>
    <col min="7181" max="7181" width="11.75" style="159" customWidth="1"/>
    <col min="7182" max="7182" width="10.375" style="159" bestFit="1" customWidth="1"/>
    <col min="7183" max="7183" width="10.25" style="159" bestFit="1" customWidth="1"/>
    <col min="7184" max="7184" width="11.75" style="159" customWidth="1"/>
    <col min="7185" max="7424" width="9" style="159"/>
    <col min="7425" max="7425" width="4.625" style="159" customWidth="1"/>
    <col min="7426" max="7426" width="27.375" style="159" bestFit="1" customWidth="1"/>
    <col min="7427" max="7427" width="10.25" style="159" bestFit="1" customWidth="1"/>
    <col min="7428" max="7428" width="10.75" style="159" customWidth="1"/>
    <col min="7429" max="7429" width="11.75" style="159" customWidth="1"/>
    <col min="7430" max="7430" width="10" style="159" bestFit="1" customWidth="1"/>
    <col min="7431" max="7431" width="9" style="159" customWidth="1"/>
    <col min="7432" max="7432" width="9.25" style="159" customWidth="1"/>
    <col min="7433" max="7433" width="11.75" style="159" customWidth="1"/>
    <col min="7434" max="7434" width="10.875" style="159" bestFit="1" customWidth="1"/>
    <col min="7435" max="7436" width="10.375" style="159" bestFit="1" customWidth="1"/>
    <col min="7437" max="7437" width="11.75" style="159" customWidth="1"/>
    <col min="7438" max="7438" width="10.375" style="159" bestFit="1" customWidth="1"/>
    <col min="7439" max="7439" width="10.25" style="159" bestFit="1" customWidth="1"/>
    <col min="7440" max="7440" width="11.75" style="159" customWidth="1"/>
    <col min="7441" max="7680" width="9" style="159"/>
    <col min="7681" max="7681" width="4.625" style="159" customWidth="1"/>
    <col min="7682" max="7682" width="27.375" style="159" bestFit="1" customWidth="1"/>
    <col min="7683" max="7683" width="10.25" style="159" bestFit="1" customWidth="1"/>
    <col min="7684" max="7684" width="10.75" style="159" customWidth="1"/>
    <col min="7685" max="7685" width="11.75" style="159" customWidth="1"/>
    <col min="7686" max="7686" width="10" style="159" bestFit="1" customWidth="1"/>
    <col min="7687" max="7687" width="9" style="159" customWidth="1"/>
    <col min="7688" max="7688" width="9.25" style="159" customWidth="1"/>
    <col min="7689" max="7689" width="11.75" style="159" customWidth="1"/>
    <col min="7690" max="7690" width="10.875" style="159" bestFit="1" customWidth="1"/>
    <col min="7691" max="7692" width="10.375" style="159" bestFit="1" customWidth="1"/>
    <col min="7693" max="7693" width="11.75" style="159" customWidth="1"/>
    <col min="7694" max="7694" width="10.375" style="159" bestFit="1" customWidth="1"/>
    <col min="7695" max="7695" width="10.25" style="159" bestFit="1" customWidth="1"/>
    <col min="7696" max="7696" width="11.75" style="159" customWidth="1"/>
    <col min="7697" max="7936" width="9" style="159"/>
    <col min="7937" max="7937" width="4.625" style="159" customWidth="1"/>
    <col min="7938" max="7938" width="27.375" style="159" bestFit="1" customWidth="1"/>
    <col min="7939" max="7939" width="10.25" style="159" bestFit="1" customWidth="1"/>
    <col min="7940" max="7940" width="10.75" style="159" customWidth="1"/>
    <col min="7941" max="7941" width="11.75" style="159" customWidth="1"/>
    <col min="7942" max="7942" width="10" style="159" bestFit="1" customWidth="1"/>
    <col min="7943" max="7943" width="9" style="159" customWidth="1"/>
    <col min="7944" max="7944" width="9.25" style="159" customWidth="1"/>
    <col min="7945" max="7945" width="11.75" style="159" customWidth="1"/>
    <col min="7946" max="7946" width="10.875" style="159" bestFit="1" customWidth="1"/>
    <col min="7947" max="7948" width="10.375" style="159" bestFit="1" customWidth="1"/>
    <col min="7949" max="7949" width="11.75" style="159" customWidth="1"/>
    <col min="7950" max="7950" width="10.375" style="159" bestFit="1" customWidth="1"/>
    <col min="7951" max="7951" width="10.25" style="159" bestFit="1" customWidth="1"/>
    <col min="7952" max="7952" width="11.75" style="159" customWidth="1"/>
    <col min="7953" max="8192" width="9" style="159"/>
    <col min="8193" max="8193" width="4.625" style="159" customWidth="1"/>
    <col min="8194" max="8194" width="27.375" style="159" bestFit="1" customWidth="1"/>
    <col min="8195" max="8195" width="10.25" style="159" bestFit="1" customWidth="1"/>
    <col min="8196" max="8196" width="10.75" style="159" customWidth="1"/>
    <col min="8197" max="8197" width="11.75" style="159" customWidth="1"/>
    <col min="8198" max="8198" width="10" style="159" bestFit="1" customWidth="1"/>
    <col min="8199" max="8199" width="9" style="159" customWidth="1"/>
    <col min="8200" max="8200" width="9.25" style="159" customWidth="1"/>
    <col min="8201" max="8201" width="11.75" style="159" customWidth="1"/>
    <col min="8202" max="8202" width="10.875" style="159" bestFit="1" customWidth="1"/>
    <col min="8203" max="8204" width="10.375" style="159" bestFit="1" customWidth="1"/>
    <col min="8205" max="8205" width="11.75" style="159" customWidth="1"/>
    <col min="8206" max="8206" width="10.375" style="159" bestFit="1" customWidth="1"/>
    <col min="8207" max="8207" width="10.25" style="159" bestFit="1" customWidth="1"/>
    <col min="8208" max="8208" width="11.75" style="159" customWidth="1"/>
    <col min="8209" max="8448" width="9" style="159"/>
    <col min="8449" max="8449" width="4.625" style="159" customWidth="1"/>
    <col min="8450" max="8450" width="27.375" style="159" bestFit="1" customWidth="1"/>
    <col min="8451" max="8451" width="10.25" style="159" bestFit="1" customWidth="1"/>
    <col min="8452" max="8452" width="10.75" style="159" customWidth="1"/>
    <col min="8453" max="8453" width="11.75" style="159" customWidth="1"/>
    <col min="8454" max="8454" width="10" style="159" bestFit="1" customWidth="1"/>
    <col min="8455" max="8455" width="9" style="159" customWidth="1"/>
    <col min="8456" max="8456" width="9.25" style="159" customWidth="1"/>
    <col min="8457" max="8457" width="11.75" style="159" customWidth="1"/>
    <col min="8458" max="8458" width="10.875" style="159" bestFit="1" customWidth="1"/>
    <col min="8459" max="8460" width="10.375" style="159" bestFit="1" customWidth="1"/>
    <col min="8461" max="8461" width="11.75" style="159" customWidth="1"/>
    <col min="8462" max="8462" width="10.375" style="159" bestFit="1" customWidth="1"/>
    <col min="8463" max="8463" width="10.25" style="159" bestFit="1" customWidth="1"/>
    <col min="8464" max="8464" width="11.75" style="159" customWidth="1"/>
    <col min="8465" max="8704" width="9" style="159"/>
    <col min="8705" max="8705" width="4.625" style="159" customWidth="1"/>
    <col min="8706" max="8706" width="27.375" style="159" bestFit="1" customWidth="1"/>
    <col min="8707" max="8707" width="10.25" style="159" bestFit="1" customWidth="1"/>
    <col min="8708" max="8708" width="10.75" style="159" customWidth="1"/>
    <col min="8709" max="8709" width="11.75" style="159" customWidth="1"/>
    <col min="8710" max="8710" width="10" style="159" bestFit="1" customWidth="1"/>
    <col min="8711" max="8711" width="9" style="159" customWidth="1"/>
    <col min="8712" max="8712" width="9.25" style="159" customWidth="1"/>
    <col min="8713" max="8713" width="11.75" style="159" customWidth="1"/>
    <col min="8714" max="8714" width="10.875" style="159" bestFit="1" customWidth="1"/>
    <col min="8715" max="8716" width="10.375" style="159" bestFit="1" customWidth="1"/>
    <col min="8717" max="8717" width="11.75" style="159" customWidth="1"/>
    <col min="8718" max="8718" width="10.375" style="159" bestFit="1" customWidth="1"/>
    <col min="8719" max="8719" width="10.25" style="159" bestFit="1" customWidth="1"/>
    <col min="8720" max="8720" width="11.75" style="159" customWidth="1"/>
    <col min="8721" max="8960" width="9" style="159"/>
    <col min="8961" max="8961" width="4.625" style="159" customWidth="1"/>
    <col min="8962" max="8962" width="27.375" style="159" bestFit="1" customWidth="1"/>
    <col min="8963" max="8963" width="10.25" style="159" bestFit="1" customWidth="1"/>
    <col min="8964" max="8964" width="10.75" style="159" customWidth="1"/>
    <col min="8965" max="8965" width="11.75" style="159" customWidth="1"/>
    <col min="8966" max="8966" width="10" style="159" bestFit="1" customWidth="1"/>
    <col min="8967" max="8967" width="9" style="159" customWidth="1"/>
    <col min="8968" max="8968" width="9.25" style="159" customWidth="1"/>
    <col min="8969" max="8969" width="11.75" style="159" customWidth="1"/>
    <col min="8970" max="8970" width="10.875" style="159" bestFit="1" customWidth="1"/>
    <col min="8971" max="8972" width="10.375" style="159" bestFit="1" customWidth="1"/>
    <col min="8973" max="8973" width="11.75" style="159" customWidth="1"/>
    <col min="8974" max="8974" width="10.375" style="159" bestFit="1" customWidth="1"/>
    <col min="8975" max="8975" width="10.25" style="159" bestFit="1" customWidth="1"/>
    <col min="8976" max="8976" width="11.75" style="159" customWidth="1"/>
    <col min="8977" max="9216" width="9" style="159"/>
    <col min="9217" max="9217" width="4.625" style="159" customWidth="1"/>
    <col min="9218" max="9218" width="27.375" style="159" bestFit="1" customWidth="1"/>
    <col min="9219" max="9219" width="10.25" style="159" bestFit="1" customWidth="1"/>
    <col min="9220" max="9220" width="10.75" style="159" customWidth="1"/>
    <col min="9221" max="9221" width="11.75" style="159" customWidth="1"/>
    <col min="9222" max="9222" width="10" style="159" bestFit="1" customWidth="1"/>
    <col min="9223" max="9223" width="9" style="159" customWidth="1"/>
    <col min="9224" max="9224" width="9.25" style="159" customWidth="1"/>
    <col min="9225" max="9225" width="11.75" style="159" customWidth="1"/>
    <col min="9226" max="9226" width="10.875" style="159" bestFit="1" customWidth="1"/>
    <col min="9227" max="9228" width="10.375" style="159" bestFit="1" customWidth="1"/>
    <col min="9229" max="9229" width="11.75" style="159" customWidth="1"/>
    <col min="9230" max="9230" width="10.375" style="159" bestFit="1" customWidth="1"/>
    <col min="9231" max="9231" width="10.25" style="159" bestFit="1" customWidth="1"/>
    <col min="9232" max="9232" width="11.75" style="159" customWidth="1"/>
    <col min="9233" max="9472" width="9" style="159"/>
    <col min="9473" max="9473" width="4.625" style="159" customWidth="1"/>
    <col min="9474" max="9474" width="27.375" style="159" bestFit="1" customWidth="1"/>
    <col min="9475" max="9475" width="10.25" style="159" bestFit="1" customWidth="1"/>
    <col min="9476" max="9476" width="10.75" style="159" customWidth="1"/>
    <col min="9477" max="9477" width="11.75" style="159" customWidth="1"/>
    <col min="9478" max="9478" width="10" style="159" bestFit="1" customWidth="1"/>
    <col min="9479" max="9479" width="9" style="159" customWidth="1"/>
    <col min="9480" max="9480" width="9.25" style="159" customWidth="1"/>
    <col min="9481" max="9481" width="11.75" style="159" customWidth="1"/>
    <col min="9482" max="9482" width="10.875" style="159" bestFit="1" customWidth="1"/>
    <col min="9483" max="9484" width="10.375" style="159" bestFit="1" customWidth="1"/>
    <col min="9485" max="9485" width="11.75" style="159" customWidth="1"/>
    <col min="9486" max="9486" width="10.375" style="159" bestFit="1" customWidth="1"/>
    <col min="9487" max="9487" width="10.25" style="159" bestFit="1" customWidth="1"/>
    <col min="9488" max="9488" width="11.75" style="159" customWidth="1"/>
    <col min="9489" max="9728" width="9" style="159"/>
    <col min="9729" max="9729" width="4.625" style="159" customWidth="1"/>
    <col min="9730" max="9730" width="27.375" style="159" bestFit="1" customWidth="1"/>
    <col min="9731" max="9731" width="10.25" style="159" bestFit="1" customWidth="1"/>
    <col min="9732" max="9732" width="10.75" style="159" customWidth="1"/>
    <col min="9733" max="9733" width="11.75" style="159" customWidth="1"/>
    <col min="9734" max="9734" width="10" style="159" bestFit="1" customWidth="1"/>
    <col min="9735" max="9735" width="9" style="159" customWidth="1"/>
    <col min="9736" max="9736" width="9.25" style="159" customWidth="1"/>
    <col min="9737" max="9737" width="11.75" style="159" customWidth="1"/>
    <col min="9738" max="9738" width="10.875" style="159" bestFit="1" customWidth="1"/>
    <col min="9739" max="9740" width="10.375" style="159" bestFit="1" customWidth="1"/>
    <col min="9741" max="9741" width="11.75" style="159" customWidth="1"/>
    <col min="9742" max="9742" width="10.375" style="159" bestFit="1" customWidth="1"/>
    <col min="9743" max="9743" width="10.25" style="159" bestFit="1" customWidth="1"/>
    <col min="9744" max="9744" width="11.75" style="159" customWidth="1"/>
    <col min="9745" max="9984" width="9" style="159"/>
    <col min="9985" max="9985" width="4.625" style="159" customWidth="1"/>
    <col min="9986" max="9986" width="27.375" style="159" bestFit="1" customWidth="1"/>
    <col min="9987" max="9987" width="10.25" style="159" bestFit="1" customWidth="1"/>
    <col min="9988" max="9988" width="10.75" style="159" customWidth="1"/>
    <col min="9989" max="9989" width="11.75" style="159" customWidth="1"/>
    <col min="9990" max="9990" width="10" style="159" bestFit="1" customWidth="1"/>
    <col min="9991" max="9991" width="9" style="159" customWidth="1"/>
    <col min="9992" max="9992" width="9.25" style="159" customWidth="1"/>
    <col min="9993" max="9993" width="11.75" style="159" customWidth="1"/>
    <col min="9994" max="9994" width="10.875" style="159" bestFit="1" customWidth="1"/>
    <col min="9995" max="9996" width="10.375" style="159" bestFit="1" customWidth="1"/>
    <col min="9997" max="9997" width="11.75" style="159" customWidth="1"/>
    <col min="9998" max="9998" width="10.375" style="159" bestFit="1" customWidth="1"/>
    <col min="9999" max="9999" width="10.25" style="159" bestFit="1" customWidth="1"/>
    <col min="10000" max="10000" width="11.75" style="159" customWidth="1"/>
    <col min="10001" max="10240" width="9" style="159"/>
    <col min="10241" max="10241" width="4.625" style="159" customWidth="1"/>
    <col min="10242" max="10242" width="27.375" style="159" bestFit="1" customWidth="1"/>
    <col min="10243" max="10243" width="10.25" style="159" bestFit="1" customWidth="1"/>
    <col min="10244" max="10244" width="10.75" style="159" customWidth="1"/>
    <col min="10245" max="10245" width="11.75" style="159" customWidth="1"/>
    <col min="10246" max="10246" width="10" style="159" bestFit="1" customWidth="1"/>
    <col min="10247" max="10247" width="9" style="159" customWidth="1"/>
    <col min="10248" max="10248" width="9.25" style="159" customWidth="1"/>
    <col min="10249" max="10249" width="11.75" style="159" customWidth="1"/>
    <col min="10250" max="10250" width="10.875" style="159" bestFit="1" customWidth="1"/>
    <col min="10251" max="10252" width="10.375" style="159" bestFit="1" customWidth="1"/>
    <col min="10253" max="10253" width="11.75" style="159" customWidth="1"/>
    <col min="10254" max="10254" width="10.375" style="159" bestFit="1" customWidth="1"/>
    <col min="10255" max="10255" width="10.25" style="159" bestFit="1" customWidth="1"/>
    <col min="10256" max="10256" width="11.75" style="159" customWidth="1"/>
    <col min="10257" max="10496" width="9" style="159"/>
    <col min="10497" max="10497" width="4.625" style="159" customWidth="1"/>
    <col min="10498" max="10498" width="27.375" style="159" bestFit="1" customWidth="1"/>
    <col min="10499" max="10499" width="10.25" style="159" bestFit="1" customWidth="1"/>
    <col min="10500" max="10500" width="10.75" style="159" customWidth="1"/>
    <col min="10501" max="10501" width="11.75" style="159" customWidth="1"/>
    <col min="10502" max="10502" width="10" style="159" bestFit="1" customWidth="1"/>
    <col min="10503" max="10503" width="9" style="159" customWidth="1"/>
    <col min="10504" max="10504" width="9.25" style="159" customWidth="1"/>
    <col min="10505" max="10505" width="11.75" style="159" customWidth="1"/>
    <col min="10506" max="10506" width="10.875" style="159" bestFit="1" customWidth="1"/>
    <col min="10507" max="10508" width="10.375" style="159" bestFit="1" customWidth="1"/>
    <col min="10509" max="10509" width="11.75" style="159" customWidth="1"/>
    <col min="10510" max="10510" width="10.375" style="159" bestFit="1" customWidth="1"/>
    <col min="10511" max="10511" width="10.25" style="159" bestFit="1" customWidth="1"/>
    <col min="10512" max="10512" width="11.75" style="159" customWidth="1"/>
    <col min="10513" max="10752" width="9" style="159"/>
    <col min="10753" max="10753" width="4.625" style="159" customWidth="1"/>
    <col min="10754" max="10754" width="27.375" style="159" bestFit="1" customWidth="1"/>
    <col min="10755" max="10755" width="10.25" style="159" bestFit="1" customWidth="1"/>
    <col min="10756" max="10756" width="10.75" style="159" customWidth="1"/>
    <col min="10757" max="10757" width="11.75" style="159" customWidth="1"/>
    <col min="10758" max="10758" width="10" style="159" bestFit="1" customWidth="1"/>
    <col min="10759" max="10759" width="9" style="159" customWidth="1"/>
    <col min="10760" max="10760" width="9.25" style="159" customWidth="1"/>
    <col min="10761" max="10761" width="11.75" style="159" customWidth="1"/>
    <col min="10762" max="10762" width="10.875" style="159" bestFit="1" customWidth="1"/>
    <col min="10763" max="10764" width="10.375" style="159" bestFit="1" customWidth="1"/>
    <col min="10765" max="10765" width="11.75" style="159" customWidth="1"/>
    <col min="10766" max="10766" width="10.375" style="159" bestFit="1" customWidth="1"/>
    <col min="10767" max="10767" width="10.25" style="159" bestFit="1" customWidth="1"/>
    <col min="10768" max="10768" width="11.75" style="159" customWidth="1"/>
    <col min="10769" max="11008" width="9" style="159"/>
    <col min="11009" max="11009" width="4.625" style="159" customWidth="1"/>
    <col min="11010" max="11010" width="27.375" style="159" bestFit="1" customWidth="1"/>
    <col min="11011" max="11011" width="10.25" style="159" bestFit="1" customWidth="1"/>
    <col min="11012" max="11012" width="10.75" style="159" customWidth="1"/>
    <col min="11013" max="11013" width="11.75" style="159" customWidth="1"/>
    <col min="11014" max="11014" width="10" style="159" bestFit="1" customWidth="1"/>
    <col min="11015" max="11015" width="9" style="159" customWidth="1"/>
    <col min="11016" max="11016" width="9.25" style="159" customWidth="1"/>
    <col min="11017" max="11017" width="11.75" style="159" customWidth="1"/>
    <col min="11018" max="11018" width="10.875" style="159" bestFit="1" customWidth="1"/>
    <col min="11019" max="11020" width="10.375" style="159" bestFit="1" customWidth="1"/>
    <col min="11021" max="11021" width="11.75" style="159" customWidth="1"/>
    <col min="11022" max="11022" width="10.375" style="159" bestFit="1" customWidth="1"/>
    <col min="11023" max="11023" width="10.25" style="159" bestFit="1" customWidth="1"/>
    <col min="11024" max="11024" width="11.75" style="159" customWidth="1"/>
    <col min="11025" max="11264" width="9" style="159"/>
    <col min="11265" max="11265" width="4.625" style="159" customWidth="1"/>
    <col min="11266" max="11266" width="27.375" style="159" bestFit="1" customWidth="1"/>
    <col min="11267" max="11267" width="10.25" style="159" bestFit="1" customWidth="1"/>
    <col min="11268" max="11268" width="10.75" style="159" customWidth="1"/>
    <col min="11269" max="11269" width="11.75" style="159" customWidth="1"/>
    <col min="11270" max="11270" width="10" style="159" bestFit="1" customWidth="1"/>
    <col min="11271" max="11271" width="9" style="159" customWidth="1"/>
    <col min="11272" max="11272" width="9.25" style="159" customWidth="1"/>
    <col min="11273" max="11273" width="11.75" style="159" customWidth="1"/>
    <col min="11274" max="11274" width="10.875" style="159" bestFit="1" customWidth="1"/>
    <col min="11275" max="11276" width="10.375" style="159" bestFit="1" customWidth="1"/>
    <col min="11277" max="11277" width="11.75" style="159" customWidth="1"/>
    <col min="11278" max="11278" width="10.375" style="159" bestFit="1" customWidth="1"/>
    <col min="11279" max="11279" width="10.25" style="159" bestFit="1" customWidth="1"/>
    <col min="11280" max="11280" width="11.75" style="159" customWidth="1"/>
    <col min="11281" max="11520" width="9" style="159"/>
    <col min="11521" max="11521" width="4.625" style="159" customWidth="1"/>
    <col min="11522" max="11522" width="27.375" style="159" bestFit="1" customWidth="1"/>
    <col min="11523" max="11523" width="10.25" style="159" bestFit="1" customWidth="1"/>
    <col min="11524" max="11524" width="10.75" style="159" customWidth="1"/>
    <col min="11525" max="11525" width="11.75" style="159" customWidth="1"/>
    <col min="11526" max="11526" width="10" style="159" bestFit="1" customWidth="1"/>
    <col min="11527" max="11527" width="9" style="159" customWidth="1"/>
    <col min="11528" max="11528" width="9.25" style="159" customWidth="1"/>
    <col min="11529" max="11529" width="11.75" style="159" customWidth="1"/>
    <col min="11530" max="11530" width="10.875" style="159" bestFit="1" customWidth="1"/>
    <col min="11531" max="11532" width="10.375" style="159" bestFit="1" customWidth="1"/>
    <col min="11533" max="11533" width="11.75" style="159" customWidth="1"/>
    <col min="11534" max="11534" width="10.375" style="159" bestFit="1" customWidth="1"/>
    <col min="11535" max="11535" width="10.25" style="159" bestFit="1" customWidth="1"/>
    <col min="11536" max="11536" width="11.75" style="159" customWidth="1"/>
    <col min="11537" max="11776" width="9" style="159"/>
    <col min="11777" max="11777" width="4.625" style="159" customWidth="1"/>
    <col min="11778" max="11778" width="27.375" style="159" bestFit="1" customWidth="1"/>
    <col min="11779" max="11779" width="10.25" style="159" bestFit="1" customWidth="1"/>
    <col min="11780" max="11780" width="10.75" style="159" customWidth="1"/>
    <col min="11781" max="11781" width="11.75" style="159" customWidth="1"/>
    <col min="11782" max="11782" width="10" style="159" bestFit="1" customWidth="1"/>
    <col min="11783" max="11783" width="9" style="159" customWidth="1"/>
    <col min="11784" max="11784" width="9.25" style="159" customWidth="1"/>
    <col min="11785" max="11785" width="11.75" style="159" customWidth="1"/>
    <col min="11786" max="11786" width="10.875" style="159" bestFit="1" customWidth="1"/>
    <col min="11787" max="11788" width="10.375" style="159" bestFit="1" customWidth="1"/>
    <col min="11789" max="11789" width="11.75" style="159" customWidth="1"/>
    <col min="11790" max="11790" width="10.375" style="159" bestFit="1" customWidth="1"/>
    <col min="11791" max="11791" width="10.25" style="159" bestFit="1" customWidth="1"/>
    <col min="11792" max="11792" width="11.75" style="159" customWidth="1"/>
    <col min="11793" max="12032" width="9" style="159"/>
    <col min="12033" max="12033" width="4.625" style="159" customWidth="1"/>
    <col min="12034" max="12034" width="27.375" style="159" bestFit="1" customWidth="1"/>
    <col min="12035" max="12035" width="10.25" style="159" bestFit="1" customWidth="1"/>
    <col min="12036" max="12036" width="10.75" style="159" customWidth="1"/>
    <col min="12037" max="12037" width="11.75" style="159" customWidth="1"/>
    <col min="12038" max="12038" width="10" style="159" bestFit="1" customWidth="1"/>
    <col min="12039" max="12039" width="9" style="159" customWidth="1"/>
    <col min="12040" max="12040" width="9.25" style="159" customWidth="1"/>
    <col min="12041" max="12041" width="11.75" style="159" customWidth="1"/>
    <col min="12042" max="12042" width="10.875" style="159" bestFit="1" customWidth="1"/>
    <col min="12043" max="12044" width="10.375" style="159" bestFit="1" customWidth="1"/>
    <col min="12045" max="12045" width="11.75" style="159" customWidth="1"/>
    <col min="12046" max="12046" width="10.375" style="159" bestFit="1" customWidth="1"/>
    <col min="12047" max="12047" width="10.25" style="159" bestFit="1" customWidth="1"/>
    <col min="12048" max="12048" width="11.75" style="159" customWidth="1"/>
    <col min="12049" max="12288" width="9" style="159"/>
    <col min="12289" max="12289" width="4.625" style="159" customWidth="1"/>
    <col min="12290" max="12290" width="27.375" style="159" bestFit="1" customWidth="1"/>
    <col min="12291" max="12291" width="10.25" style="159" bestFit="1" customWidth="1"/>
    <col min="12292" max="12292" width="10.75" style="159" customWidth="1"/>
    <col min="12293" max="12293" width="11.75" style="159" customWidth="1"/>
    <col min="12294" max="12294" width="10" style="159" bestFit="1" customWidth="1"/>
    <col min="12295" max="12295" width="9" style="159" customWidth="1"/>
    <col min="12296" max="12296" width="9.25" style="159" customWidth="1"/>
    <col min="12297" max="12297" width="11.75" style="159" customWidth="1"/>
    <col min="12298" max="12298" width="10.875" style="159" bestFit="1" customWidth="1"/>
    <col min="12299" max="12300" width="10.375" style="159" bestFit="1" customWidth="1"/>
    <col min="12301" max="12301" width="11.75" style="159" customWidth="1"/>
    <col min="12302" max="12302" width="10.375" style="159" bestFit="1" customWidth="1"/>
    <col min="12303" max="12303" width="10.25" style="159" bestFit="1" customWidth="1"/>
    <col min="12304" max="12304" width="11.75" style="159" customWidth="1"/>
    <col min="12305" max="12544" width="9" style="159"/>
    <col min="12545" max="12545" width="4.625" style="159" customWidth="1"/>
    <col min="12546" max="12546" width="27.375" style="159" bestFit="1" customWidth="1"/>
    <col min="12547" max="12547" width="10.25" style="159" bestFit="1" customWidth="1"/>
    <col min="12548" max="12548" width="10.75" style="159" customWidth="1"/>
    <col min="12549" max="12549" width="11.75" style="159" customWidth="1"/>
    <col min="12550" max="12550" width="10" style="159" bestFit="1" customWidth="1"/>
    <col min="12551" max="12551" width="9" style="159" customWidth="1"/>
    <col min="12552" max="12552" width="9.25" style="159" customWidth="1"/>
    <col min="12553" max="12553" width="11.75" style="159" customWidth="1"/>
    <col min="12554" max="12554" width="10.875" style="159" bestFit="1" customWidth="1"/>
    <col min="12555" max="12556" width="10.375" style="159" bestFit="1" customWidth="1"/>
    <col min="12557" max="12557" width="11.75" style="159" customWidth="1"/>
    <col min="12558" max="12558" width="10.375" style="159" bestFit="1" customWidth="1"/>
    <col min="12559" max="12559" width="10.25" style="159" bestFit="1" customWidth="1"/>
    <col min="12560" max="12560" width="11.75" style="159" customWidth="1"/>
    <col min="12561" max="12800" width="9" style="159"/>
    <col min="12801" max="12801" width="4.625" style="159" customWidth="1"/>
    <col min="12802" max="12802" width="27.375" style="159" bestFit="1" customWidth="1"/>
    <col min="12803" max="12803" width="10.25" style="159" bestFit="1" customWidth="1"/>
    <col min="12804" max="12804" width="10.75" style="159" customWidth="1"/>
    <col min="12805" max="12805" width="11.75" style="159" customWidth="1"/>
    <col min="12806" max="12806" width="10" style="159" bestFit="1" customWidth="1"/>
    <col min="12807" max="12807" width="9" style="159" customWidth="1"/>
    <col min="12808" max="12808" width="9.25" style="159" customWidth="1"/>
    <col min="12809" max="12809" width="11.75" style="159" customWidth="1"/>
    <col min="12810" max="12810" width="10.875" style="159" bestFit="1" customWidth="1"/>
    <col min="12811" max="12812" width="10.375" style="159" bestFit="1" customWidth="1"/>
    <col min="12813" max="12813" width="11.75" style="159" customWidth="1"/>
    <col min="12814" max="12814" width="10.375" style="159" bestFit="1" customWidth="1"/>
    <col min="12815" max="12815" width="10.25" style="159" bestFit="1" customWidth="1"/>
    <col min="12816" max="12816" width="11.75" style="159" customWidth="1"/>
    <col min="12817" max="13056" width="9" style="159"/>
    <col min="13057" max="13057" width="4.625" style="159" customWidth="1"/>
    <col min="13058" max="13058" width="27.375" style="159" bestFit="1" customWidth="1"/>
    <col min="13059" max="13059" width="10.25" style="159" bestFit="1" customWidth="1"/>
    <col min="13060" max="13060" width="10.75" style="159" customWidth="1"/>
    <col min="13061" max="13061" width="11.75" style="159" customWidth="1"/>
    <col min="13062" max="13062" width="10" style="159" bestFit="1" customWidth="1"/>
    <col min="13063" max="13063" width="9" style="159" customWidth="1"/>
    <col min="13064" max="13064" width="9.25" style="159" customWidth="1"/>
    <col min="13065" max="13065" width="11.75" style="159" customWidth="1"/>
    <col min="13066" max="13066" width="10.875" style="159" bestFit="1" customWidth="1"/>
    <col min="13067" max="13068" width="10.375" style="159" bestFit="1" customWidth="1"/>
    <col min="13069" max="13069" width="11.75" style="159" customWidth="1"/>
    <col min="13070" max="13070" width="10.375" style="159" bestFit="1" customWidth="1"/>
    <col min="13071" max="13071" width="10.25" style="159" bestFit="1" customWidth="1"/>
    <col min="13072" max="13072" width="11.75" style="159" customWidth="1"/>
    <col min="13073" max="13312" width="9" style="159"/>
    <col min="13313" max="13313" width="4.625" style="159" customWidth="1"/>
    <col min="13314" max="13314" width="27.375" style="159" bestFit="1" customWidth="1"/>
    <col min="13315" max="13315" width="10.25" style="159" bestFit="1" customWidth="1"/>
    <col min="13316" max="13316" width="10.75" style="159" customWidth="1"/>
    <col min="13317" max="13317" width="11.75" style="159" customWidth="1"/>
    <col min="13318" max="13318" width="10" style="159" bestFit="1" customWidth="1"/>
    <col min="13319" max="13319" width="9" style="159" customWidth="1"/>
    <col min="13320" max="13320" width="9.25" style="159" customWidth="1"/>
    <col min="13321" max="13321" width="11.75" style="159" customWidth="1"/>
    <col min="13322" max="13322" width="10.875" style="159" bestFit="1" customWidth="1"/>
    <col min="13323" max="13324" width="10.375" style="159" bestFit="1" customWidth="1"/>
    <col min="13325" max="13325" width="11.75" style="159" customWidth="1"/>
    <col min="13326" max="13326" width="10.375" style="159" bestFit="1" customWidth="1"/>
    <col min="13327" max="13327" width="10.25" style="159" bestFit="1" customWidth="1"/>
    <col min="13328" max="13328" width="11.75" style="159" customWidth="1"/>
    <col min="13329" max="13568" width="9" style="159"/>
    <col min="13569" max="13569" width="4.625" style="159" customWidth="1"/>
    <col min="13570" max="13570" width="27.375" style="159" bestFit="1" customWidth="1"/>
    <col min="13571" max="13571" width="10.25" style="159" bestFit="1" customWidth="1"/>
    <col min="13572" max="13572" width="10.75" style="159" customWidth="1"/>
    <col min="13573" max="13573" width="11.75" style="159" customWidth="1"/>
    <col min="13574" max="13574" width="10" style="159" bestFit="1" customWidth="1"/>
    <col min="13575" max="13575" width="9" style="159" customWidth="1"/>
    <col min="13576" max="13576" width="9.25" style="159" customWidth="1"/>
    <col min="13577" max="13577" width="11.75" style="159" customWidth="1"/>
    <col min="13578" max="13578" width="10.875" style="159" bestFit="1" customWidth="1"/>
    <col min="13579" max="13580" width="10.375" style="159" bestFit="1" customWidth="1"/>
    <col min="13581" max="13581" width="11.75" style="159" customWidth="1"/>
    <col min="13582" max="13582" width="10.375" style="159" bestFit="1" customWidth="1"/>
    <col min="13583" max="13583" width="10.25" style="159" bestFit="1" customWidth="1"/>
    <col min="13584" max="13584" width="11.75" style="159" customWidth="1"/>
    <col min="13585" max="13824" width="9" style="159"/>
    <col min="13825" max="13825" width="4.625" style="159" customWidth="1"/>
    <col min="13826" max="13826" width="27.375" style="159" bestFit="1" customWidth="1"/>
    <col min="13827" max="13827" width="10.25" style="159" bestFit="1" customWidth="1"/>
    <col min="13828" max="13828" width="10.75" style="159" customWidth="1"/>
    <col min="13829" max="13829" width="11.75" style="159" customWidth="1"/>
    <col min="13830" max="13830" width="10" style="159" bestFit="1" customWidth="1"/>
    <col min="13831" max="13831" width="9" style="159" customWidth="1"/>
    <col min="13832" max="13832" width="9.25" style="159" customWidth="1"/>
    <col min="13833" max="13833" width="11.75" style="159" customWidth="1"/>
    <col min="13834" max="13834" width="10.875" style="159" bestFit="1" customWidth="1"/>
    <col min="13835" max="13836" width="10.375" style="159" bestFit="1" customWidth="1"/>
    <col min="13837" max="13837" width="11.75" style="159" customWidth="1"/>
    <col min="13838" max="13838" width="10.375" style="159" bestFit="1" customWidth="1"/>
    <col min="13839" max="13839" width="10.25" style="159" bestFit="1" customWidth="1"/>
    <col min="13840" max="13840" width="11.75" style="159" customWidth="1"/>
    <col min="13841" max="14080" width="9" style="159"/>
    <col min="14081" max="14081" width="4.625" style="159" customWidth="1"/>
    <col min="14082" max="14082" width="27.375" style="159" bestFit="1" customWidth="1"/>
    <col min="14083" max="14083" width="10.25" style="159" bestFit="1" customWidth="1"/>
    <col min="14084" max="14084" width="10.75" style="159" customWidth="1"/>
    <col min="14085" max="14085" width="11.75" style="159" customWidth="1"/>
    <col min="14086" max="14086" width="10" style="159" bestFit="1" customWidth="1"/>
    <col min="14087" max="14087" width="9" style="159" customWidth="1"/>
    <col min="14088" max="14088" width="9.25" style="159" customWidth="1"/>
    <col min="14089" max="14089" width="11.75" style="159" customWidth="1"/>
    <col min="14090" max="14090" width="10.875" style="159" bestFit="1" customWidth="1"/>
    <col min="14091" max="14092" width="10.375" style="159" bestFit="1" customWidth="1"/>
    <col min="14093" max="14093" width="11.75" style="159" customWidth="1"/>
    <col min="14094" max="14094" width="10.375" style="159" bestFit="1" customWidth="1"/>
    <col min="14095" max="14095" width="10.25" style="159" bestFit="1" customWidth="1"/>
    <col min="14096" max="14096" width="11.75" style="159" customWidth="1"/>
    <col min="14097" max="14336" width="9" style="159"/>
    <col min="14337" max="14337" width="4.625" style="159" customWidth="1"/>
    <col min="14338" max="14338" width="27.375" style="159" bestFit="1" customWidth="1"/>
    <col min="14339" max="14339" width="10.25" style="159" bestFit="1" customWidth="1"/>
    <col min="14340" max="14340" width="10.75" style="159" customWidth="1"/>
    <col min="14341" max="14341" width="11.75" style="159" customWidth="1"/>
    <col min="14342" max="14342" width="10" style="159" bestFit="1" customWidth="1"/>
    <col min="14343" max="14343" width="9" style="159" customWidth="1"/>
    <col min="14344" max="14344" width="9.25" style="159" customWidth="1"/>
    <col min="14345" max="14345" width="11.75" style="159" customWidth="1"/>
    <col min="14346" max="14346" width="10.875" style="159" bestFit="1" customWidth="1"/>
    <col min="14347" max="14348" width="10.375" style="159" bestFit="1" customWidth="1"/>
    <col min="14349" max="14349" width="11.75" style="159" customWidth="1"/>
    <col min="14350" max="14350" width="10.375" style="159" bestFit="1" customWidth="1"/>
    <col min="14351" max="14351" width="10.25" style="159" bestFit="1" customWidth="1"/>
    <col min="14352" max="14352" width="11.75" style="159" customWidth="1"/>
    <col min="14353" max="14592" width="9" style="159"/>
    <col min="14593" max="14593" width="4.625" style="159" customWidth="1"/>
    <col min="14594" max="14594" width="27.375" style="159" bestFit="1" customWidth="1"/>
    <col min="14595" max="14595" width="10.25" style="159" bestFit="1" customWidth="1"/>
    <col min="14596" max="14596" width="10.75" style="159" customWidth="1"/>
    <col min="14597" max="14597" width="11.75" style="159" customWidth="1"/>
    <col min="14598" max="14598" width="10" style="159" bestFit="1" customWidth="1"/>
    <col min="14599" max="14599" width="9" style="159" customWidth="1"/>
    <col min="14600" max="14600" width="9.25" style="159" customWidth="1"/>
    <col min="14601" max="14601" width="11.75" style="159" customWidth="1"/>
    <col min="14602" max="14602" width="10.875" style="159" bestFit="1" customWidth="1"/>
    <col min="14603" max="14604" width="10.375" style="159" bestFit="1" customWidth="1"/>
    <col min="14605" max="14605" width="11.75" style="159" customWidth="1"/>
    <col min="14606" max="14606" width="10.375" style="159" bestFit="1" customWidth="1"/>
    <col min="14607" max="14607" width="10.25" style="159" bestFit="1" customWidth="1"/>
    <col min="14608" max="14608" width="11.75" style="159" customWidth="1"/>
    <col min="14609" max="14848" width="9" style="159"/>
    <col min="14849" max="14849" width="4.625" style="159" customWidth="1"/>
    <col min="14850" max="14850" width="27.375" style="159" bestFit="1" customWidth="1"/>
    <col min="14851" max="14851" width="10.25" style="159" bestFit="1" customWidth="1"/>
    <col min="14852" max="14852" width="10.75" style="159" customWidth="1"/>
    <col min="14853" max="14853" width="11.75" style="159" customWidth="1"/>
    <col min="14854" max="14854" width="10" style="159" bestFit="1" customWidth="1"/>
    <col min="14855" max="14855" width="9" style="159" customWidth="1"/>
    <col min="14856" max="14856" width="9.25" style="159" customWidth="1"/>
    <col min="14857" max="14857" width="11.75" style="159" customWidth="1"/>
    <col min="14858" max="14858" width="10.875" style="159" bestFit="1" customWidth="1"/>
    <col min="14859" max="14860" width="10.375" style="159" bestFit="1" customWidth="1"/>
    <col min="14861" max="14861" width="11.75" style="159" customWidth="1"/>
    <col min="14862" max="14862" width="10.375" style="159" bestFit="1" customWidth="1"/>
    <col min="14863" max="14863" width="10.25" style="159" bestFit="1" customWidth="1"/>
    <col min="14864" max="14864" width="11.75" style="159" customWidth="1"/>
    <col min="14865" max="15104" width="9" style="159"/>
    <col min="15105" max="15105" width="4.625" style="159" customWidth="1"/>
    <col min="15106" max="15106" width="27.375" style="159" bestFit="1" customWidth="1"/>
    <col min="15107" max="15107" width="10.25" style="159" bestFit="1" customWidth="1"/>
    <col min="15108" max="15108" width="10.75" style="159" customWidth="1"/>
    <col min="15109" max="15109" width="11.75" style="159" customWidth="1"/>
    <col min="15110" max="15110" width="10" style="159" bestFit="1" customWidth="1"/>
    <col min="15111" max="15111" width="9" style="159" customWidth="1"/>
    <col min="15112" max="15112" width="9.25" style="159" customWidth="1"/>
    <col min="15113" max="15113" width="11.75" style="159" customWidth="1"/>
    <col min="15114" max="15114" width="10.875" style="159" bestFit="1" customWidth="1"/>
    <col min="15115" max="15116" width="10.375" style="159" bestFit="1" customWidth="1"/>
    <col min="15117" max="15117" width="11.75" style="159" customWidth="1"/>
    <col min="15118" max="15118" width="10.375" style="159" bestFit="1" customWidth="1"/>
    <col min="15119" max="15119" width="10.25" style="159" bestFit="1" customWidth="1"/>
    <col min="15120" max="15120" width="11.75" style="159" customWidth="1"/>
    <col min="15121" max="15360" width="9" style="159"/>
    <col min="15361" max="15361" width="4.625" style="159" customWidth="1"/>
    <col min="15362" max="15362" width="27.375" style="159" bestFit="1" customWidth="1"/>
    <col min="15363" max="15363" width="10.25" style="159" bestFit="1" customWidth="1"/>
    <col min="15364" max="15364" width="10.75" style="159" customWidth="1"/>
    <col min="15365" max="15365" width="11.75" style="159" customWidth="1"/>
    <col min="15366" max="15366" width="10" style="159" bestFit="1" customWidth="1"/>
    <col min="15367" max="15367" width="9" style="159" customWidth="1"/>
    <col min="15368" max="15368" width="9.25" style="159" customWidth="1"/>
    <col min="15369" max="15369" width="11.75" style="159" customWidth="1"/>
    <col min="15370" max="15370" width="10.875" style="159" bestFit="1" customWidth="1"/>
    <col min="15371" max="15372" width="10.375" style="159" bestFit="1" customWidth="1"/>
    <col min="15373" max="15373" width="11.75" style="159" customWidth="1"/>
    <col min="15374" max="15374" width="10.375" style="159" bestFit="1" customWidth="1"/>
    <col min="15375" max="15375" width="10.25" style="159" bestFit="1" customWidth="1"/>
    <col min="15376" max="15376" width="11.75" style="159" customWidth="1"/>
    <col min="15377" max="15616" width="9" style="159"/>
    <col min="15617" max="15617" width="4.625" style="159" customWidth="1"/>
    <col min="15618" max="15618" width="27.375" style="159" bestFit="1" customWidth="1"/>
    <col min="15619" max="15619" width="10.25" style="159" bestFit="1" customWidth="1"/>
    <col min="15620" max="15620" width="10.75" style="159" customWidth="1"/>
    <col min="15621" max="15621" width="11.75" style="159" customWidth="1"/>
    <col min="15622" max="15622" width="10" style="159" bestFit="1" customWidth="1"/>
    <col min="15623" max="15623" width="9" style="159" customWidth="1"/>
    <col min="15624" max="15624" width="9.25" style="159" customWidth="1"/>
    <col min="15625" max="15625" width="11.75" style="159" customWidth="1"/>
    <col min="15626" max="15626" width="10.875" style="159" bestFit="1" customWidth="1"/>
    <col min="15627" max="15628" width="10.375" style="159" bestFit="1" customWidth="1"/>
    <col min="15629" max="15629" width="11.75" style="159" customWidth="1"/>
    <col min="15630" max="15630" width="10.375" style="159" bestFit="1" customWidth="1"/>
    <col min="15631" max="15631" width="10.25" style="159" bestFit="1" customWidth="1"/>
    <col min="15632" max="15632" width="11.75" style="159" customWidth="1"/>
    <col min="15633" max="15872" width="9" style="159"/>
    <col min="15873" max="15873" width="4.625" style="159" customWidth="1"/>
    <col min="15874" max="15874" width="27.375" style="159" bestFit="1" customWidth="1"/>
    <col min="15875" max="15875" width="10.25" style="159" bestFit="1" customWidth="1"/>
    <col min="15876" max="15876" width="10.75" style="159" customWidth="1"/>
    <col min="15877" max="15877" width="11.75" style="159" customWidth="1"/>
    <col min="15878" max="15878" width="10" style="159" bestFit="1" customWidth="1"/>
    <col min="15879" max="15879" width="9" style="159" customWidth="1"/>
    <col min="15880" max="15880" width="9.25" style="159" customWidth="1"/>
    <col min="15881" max="15881" width="11.75" style="159" customWidth="1"/>
    <col min="15882" max="15882" width="10.875" style="159" bestFit="1" customWidth="1"/>
    <col min="15883" max="15884" width="10.375" style="159" bestFit="1" customWidth="1"/>
    <col min="15885" max="15885" width="11.75" style="159" customWidth="1"/>
    <col min="15886" max="15886" width="10.375" style="159" bestFit="1" customWidth="1"/>
    <col min="15887" max="15887" width="10.25" style="159" bestFit="1" customWidth="1"/>
    <col min="15888" max="15888" width="11.75" style="159" customWidth="1"/>
    <col min="15889" max="16128" width="9" style="159"/>
    <col min="16129" max="16129" width="4.625" style="159" customWidth="1"/>
    <col min="16130" max="16130" width="27.375" style="159" bestFit="1" customWidth="1"/>
    <col min="16131" max="16131" width="10.25" style="159" bestFit="1" customWidth="1"/>
    <col min="16132" max="16132" width="10.75" style="159" customWidth="1"/>
    <col min="16133" max="16133" width="11.75" style="159" customWidth="1"/>
    <col min="16134" max="16134" width="10" style="159" bestFit="1" customWidth="1"/>
    <col min="16135" max="16135" width="9" style="159" customWidth="1"/>
    <col min="16136" max="16136" width="9.25" style="159" customWidth="1"/>
    <col min="16137" max="16137" width="11.75" style="159" customWidth="1"/>
    <col min="16138" max="16138" width="10.875" style="159" bestFit="1" customWidth="1"/>
    <col min="16139" max="16140" width="10.375" style="159" bestFit="1" customWidth="1"/>
    <col min="16141" max="16141" width="11.75" style="159" customWidth="1"/>
    <col min="16142" max="16142" width="10.375" style="159" bestFit="1" customWidth="1"/>
    <col min="16143" max="16143" width="10.25" style="159" bestFit="1" customWidth="1"/>
    <col min="16144" max="16144" width="11.75" style="159" customWidth="1"/>
    <col min="16145" max="16384" width="9" style="159"/>
  </cols>
  <sheetData>
    <row r="1" spans="1:52" ht="18.75" thickBot="1"/>
    <row r="2" spans="1:52" ht="40.5" customHeight="1" thickBot="1">
      <c r="A2" s="331" t="s">
        <v>394</v>
      </c>
      <c r="B2" s="332"/>
      <c r="C2" s="332"/>
      <c r="D2" s="332"/>
      <c r="E2" s="332"/>
      <c r="F2" s="332"/>
      <c r="G2" s="332"/>
      <c r="H2" s="332"/>
      <c r="I2" s="332"/>
      <c r="J2" s="332"/>
      <c r="K2" s="332"/>
      <c r="L2" s="332"/>
      <c r="M2" s="332"/>
      <c r="N2" s="332"/>
      <c r="O2" s="332"/>
      <c r="P2" s="333"/>
      <c r="Q2" s="162"/>
    </row>
    <row r="3" spans="1:52" ht="24.75" customHeight="1">
      <c r="A3" s="334" t="s">
        <v>306</v>
      </c>
      <c r="B3" s="336" t="s">
        <v>370</v>
      </c>
      <c r="C3" s="338" t="s">
        <v>371</v>
      </c>
      <c r="D3" s="339"/>
      <c r="E3" s="339"/>
      <c r="F3" s="339"/>
      <c r="G3" s="339"/>
      <c r="H3" s="339"/>
      <c r="I3" s="339"/>
      <c r="J3" s="340"/>
      <c r="K3" s="338" t="s">
        <v>372</v>
      </c>
      <c r="L3" s="339"/>
      <c r="M3" s="339"/>
      <c r="N3" s="339"/>
      <c r="O3" s="339"/>
      <c r="P3" s="341"/>
      <c r="Q3" s="162"/>
    </row>
    <row r="4" spans="1:52" ht="21" customHeight="1">
      <c r="A4" s="335"/>
      <c r="B4" s="337"/>
      <c r="C4" s="342" t="s">
        <v>397</v>
      </c>
      <c r="D4" s="342"/>
      <c r="E4" s="342"/>
      <c r="F4" s="342"/>
      <c r="G4" s="342" t="s">
        <v>396</v>
      </c>
      <c r="H4" s="342"/>
      <c r="I4" s="342"/>
      <c r="J4" s="342"/>
      <c r="K4" s="343" t="s">
        <v>395</v>
      </c>
      <c r="L4" s="344"/>
      <c r="M4" s="345"/>
      <c r="N4" s="343" t="s">
        <v>396</v>
      </c>
      <c r="O4" s="344"/>
      <c r="P4" s="346"/>
      <c r="Q4" s="162"/>
    </row>
    <row r="5" spans="1:52" ht="42" customHeight="1">
      <c r="A5" s="335"/>
      <c r="B5" s="337"/>
      <c r="C5" s="151" t="s">
        <v>373</v>
      </c>
      <c r="D5" s="151" t="s">
        <v>374</v>
      </c>
      <c r="E5" s="152" t="s">
        <v>375</v>
      </c>
      <c r="F5" s="151" t="s">
        <v>376</v>
      </c>
      <c r="G5" s="153" t="s">
        <v>377</v>
      </c>
      <c r="H5" s="153" t="s">
        <v>374</v>
      </c>
      <c r="I5" s="152" t="s">
        <v>375</v>
      </c>
      <c r="J5" s="153" t="s">
        <v>376</v>
      </c>
      <c r="K5" s="151" t="s">
        <v>378</v>
      </c>
      <c r="L5" s="151" t="s">
        <v>379</v>
      </c>
      <c r="M5" s="152" t="s">
        <v>375</v>
      </c>
      <c r="N5" s="151" t="s">
        <v>378</v>
      </c>
      <c r="O5" s="151" t="s">
        <v>379</v>
      </c>
      <c r="P5" s="154" t="s">
        <v>375</v>
      </c>
      <c r="Q5" s="162"/>
    </row>
    <row r="6" spans="1:52" s="171" customFormat="1" ht="22.5" customHeight="1">
      <c r="A6" s="170">
        <v>1</v>
      </c>
      <c r="B6" s="146" t="s">
        <v>380</v>
      </c>
      <c r="C6" s="140">
        <v>2107186.4198480002</v>
      </c>
      <c r="D6" s="140">
        <v>2009205.461256</v>
      </c>
      <c r="E6" s="140">
        <v>97980.958592000185</v>
      </c>
      <c r="F6" s="140">
        <v>4116391.8811039999</v>
      </c>
      <c r="G6" s="140">
        <v>136284.14249699999</v>
      </c>
      <c r="H6" s="140">
        <v>426063.57783000002</v>
      </c>
      <c r="I6" s="140">
        <v>-289779.43533300003</v>
      </c>
      <c r="J6" s="140">
        <v>562347.72032700002</v>
      </c>
      <c r="K6" s="140">
        <v>16184794</v>
      </c>
      <c r="L6" s="140">
        <v>10948349</v>
      </c>
      <c r="M6" s="140">
        <v>5236445</v>
      </c>
      <c r="N6" s="140">
        <v>2778120</v>
      </c>
      <c r="O6" s="140">
        <v>669263</v>
      </c>
      <c r="P6" s="150">
        <v>2108857</v>
      </c>
      <c r="Q6" s="164"/>
      <c r="R6" s="165"/>
      <c r="S6" s="165"/>
      <c r="T6" s="165"/>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row>
    <row r="7" spans="1:52" s="166" customFormat="1" ht="22.5" customHeight="1">
      <c r="A7" s="163">
        <v>2</v>
      </c>
      <c r="B7" s="137" t="s">
        <v>93</v>
      </c>
      <c r="C7" s="138">
        <v>1163787.791273</v>
      </c>
      <c r="D7" s="138">
        <v>1082421.630747</v>
      </c>
      <c r="E7" s="138">
        <v>81366.160525999963</v>
      </c>
      <c r="F7" s="138">
        <v>2246209.4220199999</v>
      </c>
      <c r="G7" s="138">
        <v>165715.81790200001</v>
      </c>
      <c r="H7" s="138">
        <v>182602.212596</v>
      </c>
      <c r="I7" s="138">
        <v>-16886.394693999988</v>
      </c>
      <c r="J7" s="138">
        <v>348318.03049799998</v>
      </c>
      <c r="K7" s="138">
        <v>79008.778739000001</v>
      </c>
      <c r="L7" s="138">
        <v>20629.500247</v>
      </c>
      <c r="M7" s="138">
        <v>58379.278491999998</v>
      </c>
      <c r="N7" s="138">
        <v>0</v>
      </c>
      <c r="O7" s="138">
        <v>20364.758000000002</v>
      </c>
      <c r="P7" s="149">
        <v>-20364.758000000002</v>
      </c>
      <c r="Q7" s="164"/>
      <c r="R7" s="165"/>
      <c r="S7" s="165"/>
      <c r="T7" s="165"/>
      <c r="U7" s="161"/>
      <c r="V7" s="161"/>
      <c r="W7" s="161"/>
      <c r="X7" s="161"/>
      <c r="Y7" s="161"/>
      <c r="Z7" s="161"/>
      <c r="AA7" s="161"/>
      <c r="AB7" s="161"/>
      <c r="AC7" s="161"/>
      <c r="AD7" s="161"/>
      <c r="AE7" s="161"/>
      <c r="AF7" s="161"/>
      <c r="AG7" s="161"/>
      <c r="AH7" s="161"/>
      <c r="AI7" s="161"/>
      <c r="AJ7" s="161"/>
      <c r="AK7" s="161"/>
      <c r="AL7" s="161"/>
      <c r="AM7" s="161"/>
      <c r="AN7" s="161"/>
      <c r="AO7" s="161"/>
      <c r="AP7" s="161"/>
      <c r="AQ7" s="161"/>
      <c r="AR7" s="161"/>
      <c r="AS7" s="161"/>
      <c r="AT7" s="161"/>
      <c r="AU7" s="161"/>
      <c r="AV7" s="161"/>
      <c r="AW7" s="161"/>
      <c r="AX7" s="161"/>
      <c r="AY7" s="161"/>
      <c r="AZ7" s="161"/>
    </row>
    <row r="8" spans="1:52" s="171" customFormat="1" ht="22.5" customHeight="1">
      <c r="A8" s="170">
        <v>3</v>
      </c>
      <c r="B8" s="139" t="s">
        <v>60</v>
      </c>
      <c r="C8" s="140">
        <v>453969.896076</v>
      </c>
      <c r="D8" s="140">
        <v>379255.69576099998</v>
      </c>
      <c r="E8" s="140">
        <v>74714.200315000024</v>
      </c>
      <c r="F8" s="140">
        <v>833225.59183699999</v>
      </c>
      <c r="G8" s="140">
        <v>104229.815963</v>
      </c>
      <c r="H8" s="140">
        <v>109983.226417</v>
      </c>
      <c r="I8" s="140">
        <v>-5753.4104539999971</v>
      </c>
      <c r="J8" s="140">
        <v>214213.04238</v>
      </c>
      <c r="K8" s="140">
        <v>131933.320336</v>
      </c>
      <c r="L8" s="140">
        <v>30625.938818999999</v>
      </c>
      <c r="M8" s="140">
        <v>101307.381517</v>
      </c>
      <c r="N8" s="140">
        <v>15426.506703999999</v>
      </c>
      <c r="O8" s="140">
        <v>901.25074099999995</v>
      </c>
      <c r="P8" s="150">
        <v>14525.255963</v>
      </c>
      <c r="Q8" s="164"/>
      <c r="R8" s="165"/>
      <c r="S8" s="165"/>
      <c r="T8" s="165"/>
      <c r="U8" s="161"/>
      <c r="V8" s="161"/>
      <c r="W8" s="161"/>
      <c r="X8" s="161"/>
      <c r="Y8" s="161"/>
      <c r="Z8" s="161"/>
      <c r="AA8" s="161"/>
      <c r="AB8" s="161"/>
      <c r="AC8" s="161"/>
      <c r="AD8" s="161"/>
      <c r="AE8" s="161"/>
      <c r="AF8" s="161"/>
      <c r="AG8" s="161"/>
      <c r="AH8" s="161"/>
      <c r="AI8" s="161"/>
      <c r="AJ8" s="161"/>
      <c r="AK8" s="161"/>
      <c r="AL8" s="161"/>
      <c r="AM8" s="161"/>
      <c r="AN8" s="161"/>
      <c r="AO8" s="161"/>
      <c r="AP8" s="161"/>
      <c r="AQ8" s="161"/>
      <c r="AR8" s="161"/>
      <c r="AS8" s="161"/>
      <c r="AT8" s="161"/>
      <c r="AU8" s="161"/>
      <c r="AV8" s="161"/>
      <c r="AW8" s="161"/>
    </row>
    <row r="9" spans="1:52" s="161" customFormat="1" ht="22.5" customHeight="1">
      <c r="A9" s="163">
        <v>4</v>
      </c>
      <c r="B9" s="142" t="s">
        <v>252</v>
      </c>
      <c r="C9" s="138">
        <v>310941.20731099998</v>
      </c>
      <c r="D9" s="138">
        <v>294279.12098900002</v>
      </c>
      <c r="E9" s="138">
        <v>16662.086321999959</v>
      </c>
      <c r="F9" s="138">
        <v>605220.32829999994</v>
      </c>
      <c r="G9" s="138">
        <v>47631.981439000003</v>
      </c>
      <c r="H9" s="138">
        <v>56476.053607000002</v>
      </c>
      <c r="I9" s="138">
        <v>-8844.0721679999988</v>
      </c>
      <c r="J9" s="138">
        <v>104108.035046</v>
      </c>
      <c r="K9" s="138">
        <v>9275.8820429999996</v>
      </c>
      <c r="L9" s="138">
        <v>3060.7091919999998</v>
      </c>
      <c r="M9" s="138">
        <v>6215.1728509999994</v>
      </c>
      <c r="N9" s="138">
        <v>154.549147</v>
      </c>
      <c r="O9" s="138">
        <v>0</v>
      </c>
      <c r="P9" s="149">
        <v>154.549147</v>
      </c>
      <c r="Q9" s="164"/>
      <c r="R9" s="165"/>
      <c r="S9" s="165"/>
      <c r="T9" s="165"/>
    </row>
    <row r="10" spans="1:52" s="171" customFormat="1" ht="22.5" customHeight="1">
      <c r="A10" s="170">
        <v>5</v>
      </c>
      <c r="B10" s="143" t="s">
        <v>219</v>
      </c>
      <c r="C10" s="140">
        <v>306697.674046</v>
      </c>
      <c r="D10" s="140">
        <v>277418.43647399999</v>
      </c>
      <c r="E10" s="140">
        <v>29279.237572000013</v>
      </c>
      <c r="F10" s="140">
        <v>584116.11051999999</v>
      </c>
      <c r="G10" s="140">
        <v>9374.8359990000008</v>
      </c>
      <c r="H10" s="140">
        <v>23993.166472000001</v>
      </c>
      <c r="I10" s="140">
        <v>-14618.330473</v>
      </c>
      <c r="J10" s="140">
        <v>33368.002471</v>
      </c>
      <c r="K10" s="140">
        <v>32463.113204000001</v>
      </c>
      <c r="L10" s="140">
        <v>8760.0153950000004</v>
      </c>
      <c r="M10" s="140">
        <v>23703.097808999999</v>
      </c>
      <c r="N10" s="140">
        <v>51.733395000000002</v>
      </c>
      <c r="O10" s="140">
        <v>0</v>
      </c>
      <c r="P10" s="150">
        <v>51.733395000000002</v>
      </c>
      <c r="Q10" s="164"/>
      <c r="R10" s="165"/>
      <c r="S10" s="165"/>
      <c r="T10" s="165"/>
      <c r="U10" s="161"/>
      <c r="V10" s="161"/>
      <c r="W10" s="161"/>
      <c r="X10" s="161"/>
      <c r="Y10" s="161"/>
      <c r="Z10" s="161"/>
      <c r="AA10" s="161"/>
      <c r="AB10" s="161"/>
      <c r="AC10" s="161"/>
      <c r="AD10" s="161"/>
      <c r="AE10" s="161"/>
      <c r="AF10" s="161"/>
      <c r="AG10" s="161"/>
      <c r="AH10" s="161"/>
      <c r="AI10" s="161"/>
      <c r="AJ10" s="161"/>
      <c r="AK10" s="161"/>
      <c r="AL10" s="161"/>
      <c r="AM10" s="161"/>
      <c r="AN10" s="161"/>
      <c r="AO10" s="161"/>
      <c r="AP10" s="161"/>
      <c r="AQ10" s="161"/>
      <c r="AR10" s="161"/>
      <c r="AS10" s="161"/>
      <c r="AT10" s="161"/>
      <c r="AU10" s="161"/>
      <c r="AV10" s="161"/>
      <c r="AW10" s="161"/>
    </row>
    <row r="11" spans="1:52" s="161" customFormat="1" ht="22.5" customHeight="1">
      <c r="A11" s="163">
        <v>6</v>
      </c>
      <c r="B11" s="142" t="s">
        <v>38</v>
      </c>
      <c r="C11" s="138">
        <v>206753.52066899999</v>
      </c>
      <c r="D11" s="138">
        <v>191657.04304300001</v>
      </c>
      <c r="E11" s="138">
        <v>15096.477625999978</v>
      </c>
      <c r="F11" s="138">
        <v>398410.56371200003</v>
      </c>
      <c r="G11" s="138">
        <v>37049.773416999997</v>
      </c>
      <c r="H11" s="138">
        <v>62090.698505</v>
      </c>
      <c r="I11" s="138">
        <v>-25040.925088000004</v>
      </c>
      <c r="J11" s="138">
        <v>99140.471921999997</v>
      </c>
      <c r="K11" s="138">
        <v>1115667</v>
      </c>
      <c r="L11" s="138">
        <v>282977</v>
      </c>
      <c r="M11" s="138">
        <v>832690</v>
      </c>
      <c r="N11" s="138">
        <v>40859</v>
      </c>
      <c r="O11" s="138">
        <v>37721</v>
      </c>
      <c r="P11" s="149">
        <v>3138</v>
      </c>
      <c r="Q11" s="164"/>
      <c r="R11" s="165"/>
      <c r="S11" s="165"/>
      <c r="T11" s="165"/>
    </row>
    <row r="12" spans="1:52" s="171" customFormat="1" ht="22.5" customHeight="1">
      <c r="A12" s="170">
        <v>7</v>
      </c>
      <c r="B12" s="143" t="s">
        <v>55</v>
      </c>
      <c r="C12" s="140">
        <v>226426.84223400001</v>
      </c>
      <c r="D12" s="140">
        <v>102598.34926800001</v>
      </c>
      <c r="E12" s="140">
        <v>123828.49296600001</v>
      </c>
      <c r="F12" s="140">
        <v>329025.19150200003</v>
      </c>
      <c r="G12" s="140">
        <v>35477.609203</v>
      </c>
      <c r="H12" s="140">
        <v>35650.995011999999</v>
      </c>
      <c r="I12" s="140">
        <v>-173.38580899999943</v>
      </c>
      <c r="J12" s="140">
        <v>71128.604214999999</v>
      </c>
      <c r="K12" s="140">
        <v>888599</v>
      </c>
      <c r="L12" s="140">
        <v>828473</v>
      </c>
      <c r="M12" s="140">
        <v>60126</v>
      </c>
      <c r="N12" s="140">
        <v>38778</v>
      </c>
      <c r="O12" s="140">
        <v>12642</v>
      </c>
      <c r="P12" s="150">
        <v>26136</v>
      </c>
      <c r="Q12" s="162"/>
      <c r="R12" s="161"/>
      <c r="S12" s="161"/>
      <c r="T12" s="161"/>
      <c r="U12" s="161"/>
      <c r="V12" s="161"/>
      <c r="W12" s="161"/>
      <c r="X12" s="161"/>
      <c r="Y12" s="161"/>
      <c r="Z12" s="161"/>
      <c r="AA12" s="161"/>
      <c r="AB12" s="161"/>
      <c r="AC12" s="161"/>
      <c r="AD12" s="161"/>
      <c r="AE12" s="161"/>
      <c r="AF12" s="161"/>
      <c r="AG12" s="161"/>
      <c r="AH12" s="161"/>
      <c r="AI12" s="161"/>
      <c r="AJ12" s="161"/>
      <c r="AK12" s="161"/>
      <c r="AL12" s="161"/>
      <c r="AM12" s="161"/>
      <c r="AN12" s="161"/>
      <c r="AO12" s="161"/>
      <c r="AP12" s="161"/>
      <c r="AQ12" s="161"/>
      <c r="AR12" s="161"/>
      <c r="AS12" s="161"/>
      <c r="AT12" s="161"/>
      <c r="AU12" s="161"/>
      <c r="AV12" s="161"/>
      <c r="AW12" s="161"/>
    </row>
    <row r="13" spans="1:52" s="161" customFormat="1" ht="22.5" customHeight="1">
      <c r="A13" s="163">
        <v>8</v>
      </c>
      <c r="B13" s="148" t="s">
        <v>29</v>
      </c>
      <c r="C13" s="138">
        <v>179517.34110799999</v>
      </c>
      <c r="D13" s="138">
        <v>127404.92228499999</v>
      </c>
      <c r="E13" s="138">
        <v>52112.418823</v>
      </c>
      <c r="F13" s="138">
        <v>306922.263393</v>
      </c>
      <c r="G13" s="138">
        <v>34068.597649000003</v>
      </c>
      <c r="H13" s="138">
        <v>22599.579097999998</v>
      </c>
      <c r="I13" s="138">
        <v>11469.018551000005</v>
      </c>
      <c r="J13" s="138">
        <v>56668.176747000005</v>
      </c>
      <c r="K13" s="138">
        <v>647313</v>
      </c>
      <c r="L13" s="138">
        <v>945161</v>
      </c>
      <c r="M13" s="138">
        <v>-297848</v>
      </c>
      <c r="N13" s="138">
        <v>169057</v>
      </c>
      <c r="O13" s="138">
        <v>40310</v>
      </c>
      <c r="P13" s="149">
        <v>128747</v>
      </c>
      <c r="Q13" s="164"/>
      <c r="R13" s="165"/>
      <c r="S13" s="165"/>
      <c r="T13" s="165"/>
    </row>
    <row r="14" spans="1:52" s="171" customFormat="1" ht="22.5" customHeight="1">
      <c r="A14" s="170">
        <v>9</v>
      </c>
      <c r="B14" s="141" t="s">
        <v>381</v>
      </c>
      <c r="C14" s="140">
        <v>96107.136903999999</v>
      </c>
      <c r="D14" s="140">
        <v>125672.603887</v>
      </c>
      <c r="E14" s="140">
        <v>-29565.466983000006</v>
      </c>
      <c r="F14" s="140">
        <v>221779.74079100002</v>
      </c>
      <c r="G14" s="140">
        <v>7900.1512929999999</v>
      </c>
      <c r="H14" s="140">
        <v>14129.117198</v>
      </c>
      <c r="I14" s="140">
        <v>-6228.965905</v>
      </c>
      <c r="J14" s="140">
        <v>22029.268490999999</v>
      </c>
      <c r="K14" s="140">
        <v>12952</v>
      </c>
      <c r="L14" s="140">
        <v>3073</v>
      </c>
      <c r="M14" s="140">
        <v>9879</v>
      </c>
      <c r="N14" s="140">
        <v>303</v>
      </c>
      <c r="O14" s="140">
        <v>1149</v>
      </c>
      <c r="P14" s="150">
        <v>-846</v>
      </c>
      <c r="Q14" s="164"/>
      <c r="R14" s="165"/>
      <c r="S14" s="165"/>
      <c r="T14" s="165"/>
      <c r="U14" s="161"/>
      <c r="V14" s="161"/>
      <c r="W14" s="161"/>
      <c r="X14" s="161"/>
      <c r="Y14" s="161"/>
      <c r="Z14" s="161"/>
      <c r="AA14" s="161"/>
      <c r="AB14" s="161"/>
      <c r="AC14" s="161"/>
      <c r="AD14" s="161"/>
      <c r="AE14" s="161"/>
      <c r="AF14" s="161"/>
      <c r="AG14" s="161"/>
      <c r="AH14" s="161"/>
      <c r="AI14" s="161"/>
      <c r="AJ14" s="161"/>
      <c r="AK14" s="161"/>
      <c r="AL14" s="161"/>
      <c r="AM14" s="161"/>
      <c r="AN14" s="161"/>
      <c r="AO14" s="161"/>
      <c r="AP14" s="161"/>
      <c r="AQ14" s="161"/>
      <c r="AR14" s="161"/>
      <c r="AS14" s="161"/>
      <c r="AT14" s="161"/>
      <c r="AU14" s="161"/>
      <c r="AV14" s="161"/>
      <c r="AW14" s="161"/>
    </row>
    <row r="15" spans="1:52" s="161" customFormat="1" ht="22.5" customHeight="1">
      <c r="A15" s="163">
        <v>10</v>
      </c>
      <c r="B15" s="144" t="s">
        <v>57</v>
      </c>
      <c r="C15" s="138">
        <v>97784.040657999998</v>
      </c>
      <c r="D15" s="138">
        <v>110331.290138</v>
      </c>
      <c r="E15" s="138">
        <v>-12547.249479999999</v>
      </c>
      <c r="F15" s="138">
        <v>208115.33079599999</v>
      </c>
      <c r="G15" s="138">
        <v>22506.252316999999</v>
      </c>
      <c r="H15" s="138">
        <v>11726.124166</v>
      </c>
      <c r="I15" s="138">
        <v>10780.128150999999</v>
      </c>
      <c r="J15" s="138">
        <v>34232.376483</v>
      </c>
      <c r="K15" s="138">
        <v>173072.13290699999</v>
      </c>
      <c r="L15" s="138">
        <v>7170.5247069999996</v>
      </c>
      <c r="M15" s="138">
        <v>165901.60819999999</v>
      </c>
      <c r="N15" s="138">
        <v>23076.405781000001</v>
      </c>
      <c r="O15" s="138">
        <v>1820.055908</v>
      </c>
      <c r="P15" s="149">
        <v>21256.349873000003</v>
      </c>
      <c r="Q15" s="164"/>
      <c r="R15" s="165"/>
      <c r="S15" s="165"/>
      <c r="T15" s="165"/>
    </row>
    <row r="16" spans="1:52" s="171" customFormat="1" ht="22.5" customHeight="1">
      <c r="A16" s="170">
        <v>11</v>
      </c>
      <c r="B16" s="141" t="s">
        <v>270</v>
      </c>
      <c r="C16" s="140">
        <v>104290.02393</v>
      </c>
      <c r="D16" s="140">
        <v>71638.268704000002</v>
      </c>
      <c r="E16" s="140">
        <v>32651.755225999994</v>
      </c>
      <c r="F16" s="140">
        <v>175928.29263400001</v>
      </c>
      <c r="G16" s="140">
        <v>11343.292417000001</v>
      </c>
      <c r="H16" s="140">
        <v>21992.744630000001</v>
      </c>
      <c r="I16" s="140">
        <v>-10649.452213</v>
      </c>
      <c r="J16" s="140">
        <v>33336.037047000005</v>
      </c>
      <c r="K16" s="140">
        <v>160677</v>
      </c>
      <c r="L16" s="140">
        <v>40</v>
      </c>
      <c r="M16" s="140">
        <v>160637</v>
      </c>
      <c r="N16" s="140">
        <v>110</v>
      </c>
      <c r="O16" s="140">
        <v>0</v>
      </c>
      <c r="P16" s="150">
        <v>110</v>
      </c>
      <c r="Q16" s="164"/>
      <c r="R16" s="165"/>
      <c r="S16" s="165"/>
      <c r="T16" s="165"/>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row>
    <row r="17" spans="1:52" s="161" customFormat="1" ht="22.5" customHeight="1">
      <c r="A17" s="163">
        <v>12</v>
      </c>
      <c r="B17" s="148" t="s">
        <v>246</v>
      </c>
      <c r="C17" s="138">
        <v>68078.852385999999</v>
      </c>
      <c r="D17" s="138">
        <v>66730.731652999995</v>
      </c>
      <c r="E17" s="138">
        <v>1348.1207330000034</v>
      </c>
      <c r="F17" s="138">
        <v>134809.58403899998</v>
      </c>
      <c r="G17" s="138">
        <v>3007.1816269999999</v>
      </c>
      <c r="H17" s="138">
        <v>9503.6723039999997</v>
      </c>
      <c r="I17" s="138">
        <v>-6496.4906769999998</v>
      </c>
      <c r="J17" s="138">
        <v>12510.853931</v>
      </c>
      <c r="K17" s="138">
        <v>42068</v>
      </c>
      <c r="L17" s="138">
        <v>68</v>
      </c>
      <c r="M17" s="138">
        <v>42000</v>
      </c>
      <c r="N17" s="138">
        <v>299</v>
      </c>
      <c r="O17" s="138">
        <v>0</v>
      </c>
      <c r="P17" s="149">
        <v>299</v>
      </c>
      <c r="Q17" s="164"/>
      <c r="R17" s="165"/>
      <c r="S17" s="165"/>
      <c r="T17" s="165"/>
    </row>
    <row r="18" spans="1:52" s="171" customFormat="1" ht="22.5" customHeight="1">
      <c r="A18" s="170">
        <v>13</v>
      </c>
      <c r="B18" s="143" t="s">
        <v>51</v>
      </c>
      <c r="C18" s="140">
        <v>66883.075307999999</v>
      </c>
      <c r="D18" s="140">
        <v>38184.388331000002</v>
      </c>
      <c r="E18" s="140">
        <v>28698.686976999998</v>
      </c>
      <c r="F18" s="140">
        <v>105067.46363899999</v>
      </c>
      <c r="G18" s="140">
        <v>29322.518086</v>
      </c>
      <c r="H18" s="140">
        <v>24735.814735</v>
      </c>
      <c r="I18" s="140">
        <v>4586.7033510000001</v>
      </c>
      <c r="J18" s="140">
        <v>54058.332821000004</v>
      </c>
      <c r="K18" s="140">
        <v>16742</v>
      </c>
      <c r="L18" s="140">
        <v>285208</v>
      </c>
      <c r="M18" s="140">
        <v>-268466</v>
      </c>
      <c r="N18" s="140">
        <v>0</v>
      </c>
      <c r="O18" s="140">
        <v>9048</v>
      </c>
      <c r="P18" s="150">
        <v>-9048</v>
      </c>
      <c r="Q18" s="162"/>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row>
    <row r="19" spans="1:52" s="161" customFormat="1" ht="22.5" customHeight="1">
      <c r="A19" s="163">
        <v>14</v>
      </c>
      <c r="B19" s="155" t="s">
        <v>31</v>
      </c>
      <c r="C19" s="138">
        <v>68805.836068999997</v>
      </c>
      <c r="D19" s="138">
        <v>35158.785384000003</v>
      </c>
      <c r="E19" s="138">
        <v>33647.050684999995</v>
      </c>
      <c r="F19" s="138">
        <v>103964.621453</v>
      </c>
      <c r="G19" s="138">
        <v>15179.415161999999</v>
      </c>
      <c r="H19" s="138">
        <v>14621.167111999999</v>
      </c>
      <c r="I19" s="138">
        <v>558.24805000000015</v>
      </c>
      <c r="J19" s="138">
        <v>29800.582274</v>
      </c>
      <c r="K19" s="138">
        <v>54894.68262</v>
      </c>
      <c r="L19" s="138">
        <v>142458.775181</v>
      </c>
      <c r="M19" s="138">
        <v>-87564.092560999998</v>
      </c>
      <c r="N19" s="138">
        <v>5249.6500429999996</v>
      </c>
      <c r="O19" s="138">
        <v>0</v>
      </c>
      <c r="P19" s="149">
        <v>5249.6500429999996</v>
      </c>
      <c r="Q19" s="164"/>
      <c r="R19" s="165"/>
      <c r="S19" s="165"/>
      <c r="T19" s="165"/>
      <c r="U19" s="166"/>
      <c r="V19" s="166"/>
      <c r="W19" s="166"/>
      <c r="X19" s="166"/>
      <c r="Y19" s="166"/>
      <c r="Z19" s="166"/>
      <c r="AA19" s="166"/>
      <c r="AB19" s="166"/>
      <c r="AC19" s="166"/>
      <c r="AD19" s="166"/>
      <c r="AE19" s="166"/>
      <c r="AF19" s="166"/>
      <c r="AG19" s="166"/>
      <c r="AH19" s="166"/>
      <c r="AI19" s="166"/>
      <c r="AJ19" s="166"/>
      <c r="AK19" s="166"/>
      <c r="AL19" s="166"/>
      <c r="AM19" s="166"/>
      <c r="AN19" s="166"/>
      <c r="AO19" s="166"/>
      <c r="AP19" s="166"/>
      <c r="AQ19" s="166"/>
      <c r="AR19" s="166"/>
      <c r="AS19" s="166"/>
      <c r="AT19" s="166"/>
      <c r="AU19" s="166"/>
      <c r="AV19" s="166"/>
      <c r="AW19" s="166"/>
      <c r="AX19" s="166"/>
      <c r="AY19" s="166"/>
      <c r="AZ19" s="166"/>
    </row>
    <row r="20" spans="1:52" s="171" customFormat="1" ht="22.5" customHeight="1">
      <c r="A20" s="170">
        <v>15</v>
      </c>
      <c r="B20" s="146" t="s">
        <v>255</v>
      </c>
      <c r="C20" s="172">
        <v>30204.535312</v>
      </c>
      <c r="D20" s="140">
        <v>20239.353569999999</v>
      </c>
      <c r="E20" s="140">
        <v>9965.1817420000007</v>
      </c>
      <c r="F20" s="140">
        <v>50443.888881999999</v>
      </c>
      <c r="G20" s="140">
        <v>2400.639056</v>
      </c>
      <c r="H20" s="140">
        <v>8846.4053289999993</v>
      </c>
      <c r="I20" s="140">
        <v>-6445.7662729999993</v>
      </c>
      <c r="J20" s="140">
        <v>11247.044384999999</v>
      </c>
      <c r="K20" s="140">
        <v>67303.851337</v>
      </c>
      <c r="L20" s="140">
        <v>12150.396063</v>
      </c>
      <c r="M20" s="140">
        <v>55153.455274</v>
      </c>
      <c r="N20" s="140">
        <v>10931.698931999999</v>
      </c>
      <c r="O20" s="140">
        <v>2004.5117009999999</v>
      </c>
      <c r="P20" s="150">
        <v>8927.1872309999999</v>
      </c>
      <c r="Q20" s="164"/>
      <c r="R20" s="165"/>
      <c r="S20" s="165"/>
      <c r="T20" s="165"/>
      <c r="U20" s="161"/>
      <c r="V20" s="161"/>
      <c r="W20" s="161"/>
      <c r="X20" s="161"/>
      <c r="Y20" s="161"/>
      <c r="Z20" s="161"/>
      <c r="AA20" s="161"/>
      <c r="AB20" s="161"/>
      <c r="AC20" s="161"/>
      <c r="AD20" s="161"/>
      <c r="AE20" s="161"/>
      <c r="AF20" s="161"/>
      <c r="AG20" s="161"/>
      <c r="AH20" s="161"/>
      <c r="AI20" s="161"/>
      <c r="AJ20" s="161"/>
      <c r="AK20" s="161"/>
      <c r="AL20" s="161"/>
      <c r="AM20" s="161"/>
      <c r="AN20" s="161"/>
      <c r="AO20" s="161"/>
      <c r="AP20" s="161"/>
      <c r="AQ20" s="161"/>
      <c r="AR20" s="161"/>
      <c r="AS20" s="161"/>
      <c r="AT20" s="161"/>
      <c r="AU20" s="161"/>
      <c r="AV20" s="161"/>
      <c r="AW20" s="161"/>
    </row>
    <row r="21" spans="1:52" s="161" customFormat="1" ht="22.5" customHeight="1">
      <c r="A21" s="163">
        <v>16</v>
      </c>
      <c r="B21" s="142" t="s">
        <v>47</v>
      </c>
      <c r="C21" s="138">
        <v>29556.461606000001</v>
      </c>
      <c r="D21" s="138">
        <v>16393.031159999999</v>
      </c>
      <c r="E21" s="138">
        <v>13163.430446000002</v>
      </c>
      <c r="F21" s="138">
        <v>45949.492765999996</v>
      </c>
      <c r="G21" s="138">
        <v>4453.2042629999996</v>
      </c>
      <c r="H21" s="138">
        <v>2110.720812</v>
      </c>
      <c r="I21" s="138">
        <v>2342.4834509999996</v>
      </c>
      <c r="J21" s="138">
        <v>6563.9250749999992</v>
      </c>
      <c r="K21" s="138">
        <v>16</v>
      </c>
      <c r="L21" s="138">
        <v>88061</v>
      </c>
      <c r="M21" s="138">
        <v>-88045</v>
      </c>
      <c r="N21" s="138">
        <v>0</v>
      </c>
      <c r="O21" s="138">
        <v>2408</v>
      </c>
      <c r="P21" s="149">
        <v>-2408</v>
      </c>
      <c r="Q21" s="162"/>
    </row>
    <row r="22" spans="1:52" s="171" customFormat="1" ht="22.5" customHeight="1">
      <c r="A22" s="170">
        <v>17</v>
      </c>
      <c r="B22" s="139" t="s">
        <v>45</v>
      </c>
      <c r="C22" s="172">
        <v>28157.386095000002</v>
      </c>
      <c r="D22" s="140">
        <v>17154.833782999998</v>
      </c>
      <c r="E22" s="140">
        <v>11002.552312000003</v>
      </c>
      <c r="F22" s="140">
        <v>45312.219878000004</v>
      </c>
      <c r="G22" s="140">
        <v>9100.7737049999996</v>
      </c>
      <c r="H22" s="140">
        <v>7473.9383619999999</v>
      </c>
      <c r="I22" s="140">
        <v>1626.8353429999997</v>
      </c>
      <c r="J22" s="140">
        <v>16574.712067</v>
      </c>
      <c r="K22" s="140">
        <v>3095</v>
      </c>
      <c r="L22" s="140">
        <v>32725</v>
      </c>
      <c r="M22" s="140">
        <v>-29630</v>
      </c>
      <c r="N22" s="140">
        <v>60</v>
      </c>
      <c r="O22" s="140">
        <v>573</v>
      </c>
      <c r="P22" s="150">
        <v>-513</v>
      </c>
      <c r="Q22" s="162"/>
      <c r="R22" s="161"/>
      <c r="S22" s="161"/>
      <c r="T22" s="161"/>
      <c r="U22" s="161"/>
      <c r="V22" s="161"/>
      <c r="W22" s="161"/>
      <c r="X22" s="161"/>
      <c r="Y22" s="161"/>
      <c r="Z22" s="161"/>
      <c r="AA22" s="161"/>
      <c r="AB22" s="161"/>
      <c r="AC22" s="161"/>
      <c r="AD22" s="161"/>
      <c r="AE22" s="161"/>
      <c r="AF22" s="161"/>
      <c r="AG22" s="161"/>
      <c r="AH22" s="161"/>
      <c r="AI22" s="161"/>
      <c r="AJ22" s="161"/>
      <c r="AK22" s="161"/>
      <c r="AL22" s="161"/>
      <c r="AM22" s="161"/>
      <c r="AN22" s="161"/>
      <c r="AO22" s="161"/>
      <c r="AP22" s="161"/>
      <c r="AQ22" s="161"/>
      <c r="AR22" s="161"/>
      <c r="AS22" s="161"/>
      <c r="AT22" s="161"/>
      <c r="AU22" s="161"/>
      <c r="AV22" s="161"/>
      <c r="AW22" s="161"/>
    </row>
    <row r="23" spans="1:52" s="161" customFormat="1" ht="22.5" customHeight="1">
      <c r="A23" s="163">
        <v>18</v>
      </c>
      <c r="B23" s="137" t="s">
        <v>243</v>
      </c>
      <c r="C23" s="145">
        <v>20043.653406000001</v>
      </c>
      <c r="D23" s="138">
        <v>18337.997080000001</v>
      </c>
      <c r="E23" s="138">
        <v>1705.6563260000003</v>
      </c>
      <c r="F23" s="138">
        <v>38381.650485999999</v>
      </c>
      <c r="G23" s="138">
        <v>1293.685866</v>
      </c>
      <c r="H23" s="138">
        <v>2196.9701890000001</v>
      </c>
      <c r="I23" s="138">
        <v>-903.28432300000009</v>
      </c>
      <c r="J23" s="138">
        <v>3490.6560550000004</v>
      </c>
      <c r="K23" s="138">
        <v>105774</v>
      </c>
      <c r="L23" s="138">
        <v>104120</v>
      </c>
      <c r="M23" s="138">
        <v>1654</v>
      </c>
      <c r="N23" s="138">
        <v>319</v>
      </c>
      <c r="O23" s="138">
        <v>152</v>
      </c>
      <c r="P23" s="149">
        <v>167</v>
      </c>
      <c r="Q23" s="164"/>
      <c r="R23" s="165"/>
      <c r="S23" s="165"/>
      <c r="T23" s="165"/>
    </row>
    <row r="24" spans="1:52" s="171" customFormat="1" ht="22.5" customHeight="1">
      <c r="A24" s="170">
        <v>19</v>
      </c>
      <c r="B24" s="146" t="s">
        <v>26</v>
      </c>
      <c r="C24" s="140">
        <v>23328.492881999999</v>
      </c>
      <c r="D24" s="140">
        <v>12297.820441</v>
      </c>
      <c r="E24" s="140">
        <v>11030.672440999999</v>
      </c>
      <c r="F24" s="140">
        <v>35626.313322999995</v>
      </c>
      <c r="G24" s="140">
        <v>4395.583815</v>
      </c>
      <c r="H24" s="140">
        <v>3241.2368719999999</v>
      </c>
      <c r="I24" s="140">
        <v>1154.346943</v>
      </c>
      <c r="J24" s="140">
        <v>7636.8206869999995</v>
      </c>
      <c r="K24" s="140">
        <v>61326</v>
      </c>
      <c r="L24" s="140">
        <v>453552</v>
      </c>
      <c r="M24" s="140">
        <v>-392226</v>
      </c>
      <c r="N24" s="140">
        <v>4450</v>
      </c>
      <c r="O24" s="140">
        <v>11951</v>
      </c>
      <c r="P24" s="150">
        <v>-7501</v>
      </c>
      <c r="Q24" s="164"/>
      <c r="R24" s="165"/>
      <c r="S24" s="165"/>
      <c r="T24" s="165"/>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row>
    <row r="25" spans="1:52" s="161" customFormat="1" ht="22.5" customHeight="1">
      <c r="A25" s="163">
        <v>20</v>
      </c>
      <c r="B25" s="142" t="s">
        <v>221</v>
      </c>
      <c r="C25" s="145">
        <v>18309.645971000002</v>
      </c>
      <c r="D25" s="138">
        <v>13670.029552</v>
      </c>
      <c r="E25" s="138">
        <v>4639.6164190000018</v>
      </c>
      <c r="F25" s="138">
        <v>31979.675523000002</v>
      </c>
      <c r="G25" s="138">
        <v>6100.5594689999998</v>
      </c>
      <c r="H25" s="138">
        <v>5927.5493630000001</v>
      </c>
      <c r="I25" s="138">
        <v>173.01010599999972</v>
      </c>
      <c r="J25" s="138">
        <v>12028.108832</v>
      </c>
      <c r="K25" s="138">
        <v>3491771</v>
      </c>
      <c r="L25" s="138">
        <v>1948434</v>
      </c>
      <c r="M25" s="138">
        <v>1543337</v>
      </c>
      <c r="N25" s="138">
        <v>257974</v>
      </c>
      <c r="O25" s="138">
        <v>178320</v>
      </c>
      <c r="P25" s="149">
        <v>79654</v>
      </c>
      <c r="Q25" s="164"/>
      <c r="R25" s="165"/>
      <c r="S25" s="165"/>
      <c r="T25" s="165"/>
    </row>
    <row r="26" spans="1:52" s="171" customFormat="1" ht="22.5" customHeight="1">
      <c r="A26" s="170">
        <v>21</v>
      </c>
      <c r="B26" s="139" t="s">
        <v>53</v>
      </c>
      <c r="C26" s="140">
        <v>18503.851746</v>
      </c>
      <c r="D26" s="140">
        <v>10530.221803</v>
      </c>
      <c r="E26" s="140">
        <v>7973.6299429999999</v>
      </c>
      <c r="F26" s="140">
        <v>29034.073549000001</v>
      </c>
      <c r="G26" s="140">
        <v>4164.5995000000003</v>
      </c>
      <c r="H26" s="140">
        <v>1588.3777700000001</v>
      </c>
      <c r="I26" s="140">
        <v>2576.2217300000002</v>
      </c>
      <c r="J26" s="140">
        <v>5752.9772700000003</v>
      </c>
      <c r="K26" s="140">
        <v>3764</v>
      </c>
      <c r="L26" s="140">
        <v>121350</v>
      </c>
      <c r="M26" s="140">
        <v>-117586</v>
      </c>
      <c r="N26" s="140">
        <v>0</v>
      </c>
      <c r="O26" s="140">
        <v>1090</v>
      </c>
      <c r="P26" s="150">
        <v>-1090</v>
      </c>
      <c r="Q26" s="162"/>
      <c r="R26" s="161"/>
      <c r="S26" s="161"/>
      <c r="T26" s="161"/>
      <c r="U26" s="161"/>
      <c r="V26" s="161"/>
      <c r="W26" s="161"/>
      <c r="X26" s="161"/>
      <c r="Y26" s="161"/>
      <c r="Z26" s="161"/>
      <c r="AA26" s="161"/>
      <c r="AB26" s="161"/>
      <c r="AC26" s="161"/>
      <c r="AD26" s="161"/>
      <c r="AE26" s="161"/>
      <c r="AF26" s="161"/>
      <c r="AG26" s="161"/>
      <c r="AH26" s="161"/>
      <c r="AI26" s="161"/>
      <c r="AJ26" s="161"/>
      <c r="AK26" s="161"/>
      <c r="AL26" s="161"/>
      <c r="AM26" s="161"/>
      <c r="AN26" s="161"/>
      <c r="AO26" s="161"/>
      <c r="AP26" s="161"/>
      <c r="AQ26" s="161"/>
      <c r="AR26" s="161"/>
      <c r="AS26" s="161"/>
      <c r="AT26" s="161"/>
      <c r="AU26" s="161"/>
      <c r="AV26" s="161"/>
      <c r="AW26" s="161"/>
    </row>
    <row r="27" spans="1:52" s="161" customFormat="1" ht="22.5" customHeight="1">
      <c r="A27" s="163">
        <v>22</v>
      </c>
      <c r="B27" s="142" t="s">
        <v>49</v>
      </c>
      <c r="C27" s="138">
        <v>19410.000895000001</v>
      </c>
      <c r="D27" s="138">
        <v>8198.891963</v>
      </c>
      <c r="E27" s="138">
        <v>11211.108932000001</v>
      </c>
      <c r="F27" s="138">
        <v>27608.892857999999</v>
      </c>
      <c r="G27" s="138">
        <v>0</v>
      </c>
      <c r="H27" s="138">
        <v>0</v>
      </c>
      <c r="I27" s="138">
        <v>0</v>
      </c>
      <c r="J27" s="138">
        <v>0</v>
      </c>
      <c r="K27" s="138">
        <v>91536</v>
      </c>
      <c r="L27" s="138">
        <v>317123</v>
      </c>
      <c r="M27" s="138">
        <v>-225587</v>
      </c>
      <c r="N27" s="138">
        <v>0</v>
      </c>
      <c r="O27" s="138">
        <v>0</v>
      </c>
      <c r="P27" s="149">
        <v>0</v>
      </c>
      <c r="Q27" s="162"/>
    </row>
    <row r="28" spans="1:52" s="171" customFormat="1" ht="22.5" customHeight="1">
      <c r="A28" s="170">
        <v>23</v>
      </c>
      <c r="B28" s="173" t="s">
        <v>18</v>
      </c>
      <c r="C28" s="140">
        <v>10080.61</v>
      </c>
      <c r="D28" s="140">
        <v>8549.0055250000005</v>
      </c>
      <c r="E28" s="140">
        <v>1531.6044750000001</v>
      </c>
      <c r="F28" s="140">
        <v>18629.615525000001</v>
      </c>
      <c r="G28" s="140">
        <v>0</v>
      </c>
      <c r="H28" s="140">
        <v>0</v>
      </c>
      <c r="I28" s="140">
        <v>0</v>
      </c>
      <c r="J28" s="140">
        <v>0</v>
      </c>
      <c r="K28" s="140">
        <v>4401909</v>
      </c>
      <c r="L28" s="140">
        <v>5093796</v>
      </c>
      <c r="M28" s="140">
        <v>-691887</v>
      </c>
      <c r="N28" s="140">
        <v>114539</v>
      </c>
      <c r="O28" s="140">
        <v>346706</v>
      </c>
      <c r="P28" s="150">
        <v>-232167</v>
      </c>
      <c r="Q28" s="162"/>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row>
    <row r="29" spans="1:52" s="161" customFormat="1" ht="22.5" customHeight="1">
      <c r="A29" s="163">
        <v>24</v>
      </c>
      <c r="B29" s="157" t="s">
        <v>63</v>
      </c>
      <c r="C29" s="138">
        <v>4497.5540000000001</v>
      </c>
      <c r="D29" s="138">
        <v>4948.7554190000001</v>
      </c>
      <c r="E29" s="138">
        <v>-451.20141899999999</v>
      </c>
      <c r="F29" s="138">
        <v>9446.3094190000011</v>
      </c>
      <c r="G29" s="138">
        <v>0</v>
      </c>
      <c r="H29" s="138">
        <v>0</v>
      </c>
      <c r="I29" s="138">
        <v>0</v>
      </c>
      <c r="J29" s="138">
        <v>0</v>
      </c>
      <c r="K29" s="138">
        <v>112946</v>
      </c>
      <c r="L29" s="138">
        <v>113647</v>
      </c>
      <c r="M29" s="138">
        <v>-701</v>
      </c>
      <c r="N29" s="138">
        <v>2930</v>
      </c>
      <c r="O29" s="138">
        <v>3266</v>
      </c>
      <c r="P29" s="149">
        <v>-336</v>
      </c>
      <c r="Q29" s="164"/>
      <c r="R29" s="165"/>
      <c r="S29" s="165"/>
      <c r="T29" s="165"/>
    </row>
    <row r="30" spans="1:52" s="171" customFormat="1" ht="22.5" customHeight="1">
      <c r="A30" s="170">
        <v>25</v>
      </c>
      <c r="B30" s="147" t="s">
        <v>36</v>
      </c>
      <c r="C30" s="140">
        <v>4858.26</v>
      </c>
      <c r="D30" s="140">
        <v>1026.174</v>
      </c>
      <c r="E30" s="140">
        <v>3832.0860000000002</v>
      </c>
      <c r="F30" s="140">
        <v>5884.4340000000002</v>
      </c>
      <c r="G30" s="140">
        <v>0</v>
      </c>
      <c r="H30" s="140">
        <v>0</v>
      </c>
      <c r="I30" s="140">
        <v>0</v>
      </c>
      <c r="J30" s="140">
        <v>0</v>
      </c>
      <c r="K30" s="140">
        <v>828226</v>
      </c>
      <c r="L30" s="140">
        <v>1206993</v>
      </c>
      <c r="M30" s="140">
        <v>-378767</v>
      </c>
      <c r="N30" s="140">
        <v>24352</v>
      </c>
      <c r="O30" s="140">
        <v>28023</v>
      </c>
      <c r="P30" s="150">
        <v>-3671</v>
      </c>
      <c r="Q30" s="164"/>
      <c r="R30" s="165"/>
      <c r="S30" s="165"/>
      <c r="T30" s="165"/>
      <c r="U30" s="161"/>
      <c r="V30" s="161"/>
      <c r="W30" s="161"/>
      <c r="X30" s="161"/>
      <c r="Y30" s="161"/>
      <c r="Z30" s="161"/>
      <c r="AA30" s="161"/>
      <c r="AB30" s="161"/>
      <c r="AC30" s="161"/>
      <c r="AD30" s="161"/>
      <c r="AE30" s="161"/>
      <c r="AF30" s="161"/>
      <c r="AG30" s="161"/>
      <c r="AH30" s="161"/>
      <c r="AI30" s="161"/>
      <c r="AJ30" s="161"/>
      <c r="AK30" s="161"/>
      <c r="AL30" s="161"/>
      <c r="AM30" s="161"/>
      <c r="AN30" s="161"/>
      <c r="AO30" s="161"/>
      <c r="AP30" s="161"/>
      <c r="AQ30" s="161"/>
      <c r="AR30" s="161"/>
      <c r="AS30" s="161"/>
      <c r="AT30" s="161"/>
      <c r="AU30" s="161"/>
      <c r="AV30" s="161"/>
      <c r="AW30" s="161"/>
    </row>
    <row r="31" spans="1:52" s="161" customFormat="1" ht="22.5" customHeight="1">
      <c r="A31" s="163">
        <v>26</v>
      </c>
      <c r="B31" s="156" t="s">
        <v>253</v>
      </c>
      <c r="C31" s="138">
        <v>449.11878000000002</v>
      </c>
      <c r="D31" s="138">
        <v>243.08296999999999</v>
      </c>
      <c r="E31" s="138">
        <v>206.03581000000003</v>
      </c>
      <c r="F31" s="138">
        <v>692.20174999999995</v>
      </c>
      <c r="G31" s="138">
        <v>0</v>
      </c>
      <c r="H31" s="138">
        <v>0</v>
      </c>
      <c r="I31" s="138">
        <v>0</v>
      </c>
      <c r="J31" s="138">
        <v>0</v>
      </c>
      <c r="K31" s="138">
        <v>3000</v>
      </c>
      <c r="L31" s="138">
        <v>0</v>
      </c>
      <c r="M31" s="138">
        <v>3000</v>
      </c>
      <c r="N31" s="138">
        <v>0</v>
      </c>
      <c r="O31" s="138">
        <v>0</v>
      </c>
      <c r="P31" s="149">
        <v>0</v>
      </c>
      <c r="Q31" s="164"/>
      <c r="R31" s="165"/>
      <c r="S31" s="165"/>
      <c r="T31" s="165"/>
    </row>
    <row r="32" spans="1:52" s="171" customFormat="1" ht="22.5" customHeight="1">
      <c r="A32" s="170">
        <v>27</v>
      </c>
      <c r="B32" s="173" t="s">
        <v>43</v>
      </c>
      <c r="C32" s="140">
        <v>0</v>
      </c>
      <c r="D32" s="140">
        <v>0</v>
      </c>
      <c r="E32" s="140">
        <v>0</v>
      </c>
      <c r="F32" s="140">
        <v>0</v>
      </c>
      <c r="G32" s="140">
        <v>0</v>
      </c>
      <c r="H32" s="140">
        <v>0</v>
      </c>
      <c r="I32" s="140">
        <v>0</v>
      </c>
      <c r="J32" s="140">
        <v>0</v>
      </c>
      <c r="K32" s="140">
        <v>20</v>
      </c>
      <c r="L32" s="140">
        <v>2998</v>
      </c>
      <c r="M32" s="140">
        <v>-2978</v>
      </c>
      <c r="N32" s="140">
        <v>0</v>
      </c>
      <c r="O32" s="140">
        <v>0</v>
      </c>
      <c r="P32" s="150">
        <v>0</v>
      </c>
      <c r="Q32" s="162"/>
      <c r="R32" s="161"/>
      <c r="S32" s="161"/>
      <c r="T32" s="161"/>
      <c r="U32" s="161"/>
      <c r="V32" s="161"/>
      <c r="W32" s="161"/>
      <c r="X32" s="161"/>
      <c r="Y32" s="161"/>
      <c r="Z32" s="161"/>
      <c r="AA32" s="161"/>
      <c r="AB32" s="161"/>
      <c r="AC32" s="161"/>
      <c r="AD32" s="161"/>
      <c r="AE32" s="161"/>
      <c r="AF32" s="161"/>
      <c r="AG32" s="161"/>
      <c r="AH32" s="161"/>
      <c r="AI32" s="161"/>
      <c r="AJ32" s="161"/>
      <c r="AK32" s="161"/>
      <c r="AL32" s="161"/>
      <c r="AM32" s="161"/>
      <c r="AN32" s="161"/>
      <c r="AO32" s="161"/>
      <c r="AP32" s="161"/>
      <c r="AQ32" s="161"/>
      <c r="AR32" s="161"/>
      <c r="AS32" s="161"/>
      <c r="AT32" s="161"/>
      <c r="AU32" s="161"/>
      <c r="AV32" s="161"/>
      <c r="AW32" s="161"/>
    </row>
    <row r="33" spans="1:49" s="181" customFormat="1" ht="22.5" customHeight="1">
      <c r="A33" s="352" t="s">
        <v>382</v>
      </c>
      <c r="B33" s="353"/>
      <c r="C33" s="177">
        <f>SUM(C6:C32)</f>
        <v>5664629.2285130005</v>
      </c>
      <c r="D33" s="177">
        <f t="shared" ref="D33:P33" si="0">SUM(D6:D32)</f>
        <v>5043545.9251859998</v>
      </c>
      <c r="E33" s="177">
        <f t="shared" si="0"/>
        <v>621083.30332700012</v>
      </c>
      <c r="F33" s="177">
        <f t="shared" si="0"/>
        <v>10708175.153698999</v>
      </c>
      <c r="G33" s="177">
        <f t="shared" si="0"/>
        <v>691000.43064500007</v>
      </c>
      <c r="H33" s="177">
        <f t="shared" si="0"/>
        <v>1047553.348379</v>
      </c>
      <c r="I33" s="177">
        <f t="shared" si="0"/>
        <v>-356552.91773400008</v>
      </c>
      <c r="J33" s="177">
        <f t="shared" si="0"/>
        <v>1738553.7790239993</v>
      </c>
      <c r="K33" s="177">
        <f t="shared" si="0"/>
        <v>28720146.761186</v>
      </c>
      <c r="L33" s="177">
        <f t="shared" si="0"/>
        <v>23001003.859604001</v>
      </c>
      <c r="M33" s="177">
        <f t="shared" si="0"/>
        <v>5719142.9015819989</v>
      </c>
      <c r="N33" s="177">
        <f t="shared" si="0"/>
        <v>3487040.5440019998</v>
      </c>
      <c r="O33" s="177">
        <f t="shared" si="0"/>
        <v>1367712.5763500002</v>
      </c>
      <c r="P33" s="177">
        <f t="shared" si="0"/>
        <v>2119327.967652</v>
      </c>
      <c r="Q33" s="179"/>
      <c r="R33" s="180"/>
      <c r="S33" s="180"/>
      <c r="T33" s="180"/>
      <c r="U33" s="180"/>
      <c r="V33" s="180"/>
      <c r="W33" s="180"/>
      <c r="X33" s="180"/>
      <c r="Y33" s="180"/>
      <c r="Z33" s="180"/>
      <c r="AA33" s="180"/>
      <c r="AB33" s="180"/>
      <c r="AC33" s="180"/>
      <c r="AD33" s="180"/>
      <c r="AE33" s="180"/>
      <c r="AF33" s="180"/>
      <c r="AG33" s="180"/>
      <c r="AH33" s="180"/>
      <c r="AI33" s="180"/>
      <c r="AJ33" s="180"/>
      <c r="AK33" s="180"/>
      <c r="AL33" s="180"/>
      <c r="AM33" s="180"/>
      <c r="AN33" s="180"/>
      <c r="AO33" s="180"/>
      <c r="AP33" s="180"/>
      <c r="AQ33" s="180"/>
      <c r="AR33" s="180"/>
      <c r="AS33" s="180"/>
      <c r="AT33" s="180"/>
      <c r="AU33" s="180"/>
      <c r="AV33" s="180"/>
      <c r="AW33" s="180"/>
    </row>
    <row r="34" spans="1:49" s="171" customFormat="1" ht="22.5" customHeight="1">
      <c r="A34" s="170">
        <v>28</v>
      </c>
      <c r="B34" s="146" t="s">
        <v>234</v>
      </c>
      <c r="C34" s="140">
        <v>124299.153592</v>
      </c>
      <c r="D34" s="140">
        <v>118352.452472</v>
      </c>
      <c r="E34" s="140">
        <v>5946.7011199999979</v>
      </c>
      <c r="F34" s="140">
        <v>242651.60606399999</v>
      </c>
      <c r="G34" s="140">
        <v>32121.309136</v>
      </c>
      <c r="H34" s="140">
        <v>32696.326827000001</v>
      </c>
      <c r="I34" s="140">
        <v>-575.01769100000092</v>
      </c>
      <c r="J34" s="140">
        <v>64817.635963000001</v>
      </c>
      <c r="K34" s="140">
        <v>18219.582611000002</v>
      </c>
      <c r="L34" s="140">
        <v>2205.9663740000001</v>
      </c>
      <c r="M34" s="140">
        <v>16013.616237000002</v>
      </c>
      <c r="N34" s="140">
        <v>0</v>
      </c>
      <c r="O34" s="140">
        <v>0</v>
      </c>
      <c r="P34" s="150">
        <v>0</v>
      </c>
      <c r="Q34" s="164"/>
      <c r="R34" s="165"/>
      <c r="S34" s="165"/>
      <c r="T34" s="165"/>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row>
    <row r="35" spans="1:49" s="161" customFormat="1" ht="22.5" customHeight="1">
      <c r="A35" s="163">
        <v>29</v>
      </c>
      <c r="B35" s="167" t="s">
        <v>72</v>
      </c>
      <c r="C35" s="138">
        <v>109747.507721</v>
      </c>
      <c r="D35" s="138">
        <v>105884.600619</v>
      </c>
      <c r="E35" s="138">
        <v>3862.9071019999974</v>
      </c>
      <c r="F35" s="138">
        <v>215632.10834000001</v>
      </c>
      <c r="G35" s="138">
        <v>15761.63078</v>
      </c>
      <c r="H35" s="138">
        <v>22002.724019000001</v>
      </c>
      <c r="I35" s="138">
        <v>-6241.0932390000016</v>
      </c>
      <c r="J35" s="138">
        <v>37764.354799000001</v>
      </c>
      <c r="K35" s="138">
        <v>0</v>
      </c>
      <c r="L35" s="138">
        <v>6486</v>
      </c>
      <c r="M35" s="138">
        <v>-6486</v>
      </c>
      <c r="N35" s="138">
        <v>0</v>
      </c>
      <c r="O35" s="138">
        <v>0</v>
      </c>
      <c r="P35" s="149">
        <v>0</v>
      </c>
      <c r="Q35" s="164"/>
      <c r="R35" s="165"/>
      <c r="S35" s="165"/>
      <c r="T35" s="165"/>
    </row>
    <row r="36" spans="1:49" s="171" customFormat="1" ht="22.5" customHeight="1">
      <c r="A36" s="170">
        <v>30</v>
      </c>
      <c r="B36" s="146" t="s">
        <v>383</v>
      </c>
      <c r="C36" s="140">
        <v>130721.573967</v>
      </c>
      <c r="D36" s="140">
        <v>78085.320181000003</v>
      </c>
      <c r="E36" s="140">
        <v>52636.253786000001</v>
      </c>
      <c r="F36" s="140">
        <v>208806.89414799999</v>
      </c>
      <c r="G36" s="140">
        <v>44328.483870999997</v>
      </c>
      <c r="H36" s="140">
        <v>32078.565490000001</v>
      </c>
      <c r="I36" s="140">
        <v>12249.918380999996</v>
      </c>
      <c r="J36" s="140">
        <v>76407.049360999998</v>
      </c>
      <c r="K36" s="140">
        <v>49</v>
      </c>
      <c r="L36" s="140">
        <v>8661</v>
      </c>
      <c r="M36" s="140">
        <v>-8612</v>
      </c>
      <c r="N36" s="140">
        <v>0</v>
      </c>
      <c r="O36" s="140">
        <v>0</v>
      </c>
      <c r="P36" s="150">
        <v>0</v>
      </c>
      <c r="Q36" s="164"/>
      <c r="R36" s="165"/>
      <c r="S36" s="165"/>
      <c r="T36" s="165"/>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row>
    <row r="37" spans="1:49" s="161" customFormat="1" ht="22.5" customHeight="1">
      <c r="A37" s="163">
        <v>31</v>
      </c>
      <c r="B37" s="167" t="s">
        <v>154</v>
      </c>
      <c r="C37" s="138">
        <v>62770.527277000001</v>
      </c>
      <c r="D37" s="138">
        <v>66834.402314999999</v>
      </c>
      <c r="E37" s="138">
        <v>-4063.8750379999983</v>
      </c>
      <c r="F37" s="138">
        <v>129604.929592</v>
      </c>
      <c r="G37" s="138">
        <v>11494.798781</v>
      </c>
      <c r="H37" s="138">
        <v>8109.6092060000001</v>
      </c>
      <c r="I37" s="138">
        <v>3385.1895749999994</v>
      </c>
      <c r="J37" s="138">
        <v>19604.407986999999</v>
      </c>
      <c r="K37" s="138">
        <v>24017.444115999999</v>
      </c>
      <c r="L37" s="138">
        <v>4037.478345</v>
      </c>
      <c r="M37" s="138">
        <v>19979.965770999999</v>
      </c>
      <c r="N37" s="138">
        <v>8713.9711129999996</v>
      </c>
      <c r="O37" s="138">
        <v>1342.9293090000001</v>
      </c>
      <c r="P37" s="149">
        <v>7371.0418039999995</v>
      </c>
      <c r="Q37" s="164"/>
      <c r="R37" s="165"/>
      <c r="S37" s="165"/>
      <c r="T37" s="165"/>
    </row>
    <row r="38" spans="1:49" s="171" customFormat="1" ht="22.5" customHeight="1">
      <c r="A38" s="170">
        <v>32</v>
      </c>
      <c r="B38" s="141" t="s">
        <v>224</v>
      </c>
      <c r="C38" s="140">
        <v>56364.504073999997</v>
      </c>
      <c r="D38" s="140">
        <v>58180.345488999999</v>
      </c>
      <c r="E38" s="140">
        <v>-1815.8414150000026</v>
      </c>
      <c r="F38" s="140">
        <v>114544.849563</v>
      </c>
      <c r="G38" s="140">
        <v>863.269901</v>
      </c>
      <c r="H38" s="140">
        <v>957.11743799999999</v>
      </c>
      <c r="I38" s="140">
        <v>-93.847536999999988</v>
      </c>
      <c r="J38" s="140">
        <v>1820.3873389999999</v>
      </c>
      <c r="K38" s="140">
        <v>4118.1196710000004</v>
      </c>
      <c r="L38" s="140">
        <v>4504.8003520000002</v>
      </c>
      <c r="M38" s="140">
        <v>-386.68068099999982</v>
      </c>
      <c r="N38" s="140">
        <v>0</v>
      </c>
      <c r="O38" s="140">
        <v>308.89145400000001</v>
      </c>
      <c r="P38" s="150">
        <v>-308.89145400000001</v>
      </c>
      <c r="Q38" s="164"/>
      <c r="R38" s="165"/>
      <c r="S38" s="165"/>
      <c r="T38" s="165"/>
      <c r="U38" s="161"/>
      <c r="V38" s="161"/>
      <c r="W38" s="161"/>
      <c r="X38" s="161"/>
      <c r="Y38" s="161"/>
      <c r="Z38" s="161"/>
      <c r="AA38" s="161"/>
      <c r="AB38" s="161"/>
      <c r="AC38" s="161"/>
      <c r="AD38" s="161"/>
      <c r="AE38" s="161"/>
      <c r="AF38" s="161"/>
      <c r="AG38" s="161"/>
      <c r="AH38" s="161"/>
      <c r="AI38" s="161"/>
      <c r="AJ38" s="161"/>
      <c r="AK38" s="161"/>
      <c r="AL38" s="161"/>
      <c r="AM38" s="161"/>
      <c r="AN38" s="161"/>
      <c r="AO38" s="161"/>
      <c r="AP38" s="161"/>
      <c r="AQ38" s="161"/>
      <c r="AR38" s="161"/>
      <c r="AS38" s="161"/>
      <c r="AT38" s="161"/>
      <c r="AU38" s="161"/>
      <c r="AV38" s="161"/>
      <c r="AW38" s="161"/>
    </row>
    <row r="39" spans="1:49" s="161" customFormat="1" ht="22.5" customHeight="1">
      <c r="A39" s="163">
        <v>33</v>
      </c>
      <c r="B39" s="167" t="s">
        <v>257</v>
      </c>
      <c r="C39" s="138">
        <v>23017.865880000001</v>
      </c>
      <c r="D39" s="138">
        <v>19893.128435999999</v>
      </c>
      <c r="E39" s="138">
        <v>3124.7374440000021</v>
      </c>
      <c r="F39" s="138">
        <v>42910.994315999997</v>
      </c>
      <c r="G39" s="138">
        <v>8361.2354369999994</v>
      </c>
      <c r="H39" s="138">
        <v>8319.3784780000005</v>
      </c>
      <c r="I39" s="138">
        <v>41.856958999998824</v>
      </c>
      <c r="J39" s="138">
        <v>16680.613915000002</v>
      </c>
      <c r="K39" s="138">
        <v>4284</v>
      </c>
      <c r="L39" s="138">
        <v>123</v>
      </c>
      <c r="M39" s="138">
        <v>4161</v>
      </c>
      <c r="N39" s="138">
        <v>0</v>
      </c>
      <c r="O39" s="138">
        <v>0</v>
      </c>
      <c r="P39" s="149">
        <v>0</v>
      </c>
      <c r="Q39" s="164"/>
      <c r="R39" s="165"/>
      <c r="S39" s="165"/>
      <c r="T39" s="165"/>
    </row>
    <row r="40" spans="1:49" s="171" customFormat="1" ht="22.5" customHeight="1">
      <c r="A40" s="170">
        <v>34</v>
      </c>
      <c r="B40" s="146" t="s">
        <v>75</v>
      </c>
      <c r="C40" s="140">
        <v>14459.558865999999</v>
      </c>
      <c r="D40" s="140">
        <v>23812.469349999999</v>
      </c>
      <c r="E40" s="140">
        <v>-9352.910484</v>
      </c>
      <c r="F40" s="140">
        <v>38272.028215999999</v>
      </c>
      <c r="G40" s="140">
        <v>0</v>
      </c>
      <c r="H40" s="140">
        <v>2559.75</v>
      </c>
      <c r="I40" s="140">
        <v>-2559.75</v>
      </c>
      <c r="J40" s="140">
        <v>2559.75</v>
      </c>
      <c r="K40" s="140">
        <v>95</v>
      </c>
      <c r="L40" s="140">
        <v>2104</v>
      </c>
      <c r="M40" s="140">
        <v>-2009</v>
      </c>
      <c r="N40" s="140">
        <v>0</v>
      </c>
      <c r="O40" s="140">
        <v>55</v>
      </c>
      <c r="P40" s="150">
        <v>-55</v>
      </c>
      <c r="Q40" s="164"/>
      <c r="R40" s="165"/>
      <c r="S40" s="165"/>
      <c r="T40" s="165"/>
      <c r="U40" s="161"/>
      <c r="V40" s="161"/>
      <c r="W40" s="161"/>
      <c r="X40" s="161"/>
      <c r="Y40" s="161"/>
      <c r="Z40" s="161"/>
      <c r="AA40" s="161"/>
      <c r="AB40" s="161"/>
      <c r="AC40" s="161"/>
      <c r="AD40" s="161"/>
      <c r="AE40" s="161"/>
      <c r="AF40" s="161"/>
      <c r="AG40" s="161"/>
      <c r="AH40" s="161"/>
      <c r="AI40" s="161"/>
      <c r="AJ40" s="161"/>
      <c r="AK40" s="161"/>
      <c r="AL40" s="161"/>
      <c r="AM40" s="161"/>
      <c r="AN40" s="161"/>
      <c r="AO40" s="161"/>
      <c r="AP40" s="161"/>
      <c r="AQ40" s="161"/>
      <c r="AR40" s="161"/>
      <c r="AS40" s="161"/>
      <c r="AT40" s="161"/>
      <c r="AU40" s="161"/>
      <c r="AV40" s="161"/>
      <c r="AW40" s="161"/>
    </row>
    <row r="41" spans="1:49" s="161" customFormat="1" ht="22.5" customHeight="1">
      <c r="A41" s="163">
        <v>35</v>
      </c>
      <c r="B41" s="167" t="s">
        <v>259</v>
      </c>
      <c r="C41" s="138">
        <v>13177.363791</v>
      </c>
      <c r="D41" s="138">
        <v>10053.188942999999</v>
      </c>
      <c r="E41" s="138">
        <v>3124.1748480000006</v>
      </c>
      <c r="F41" s="138">
        <v>23230.552733999997</v>
      </c>
      <c r="G41" s="138">
        <v>1110.874742</v>
      </c>
      <c r="H41" s="138">
        <v>1371.829232</v>
      </c>
      <c r="I41" s="138">
        <v>-260.95449000000008</v>
      </c>
      <c r="J41" s="138">
        <v>2482.703974</v>
      </c>
      <c r="K41" s="138">
        <v>6809.6768499999998</v>
      </c>
      <c r="L41" s="138">
        <v>1391.607266</v>
      </c>
      <c r="M41" s="138">
        <v>5418.0695839999998</v>
      </c>
      <c r="N41" s="138">
        <v>175.31798499999999</v>
      </c>
      <c r="O41" s="138">
        <v>409.308896</v>
      </c>
      <c r="P41" s="149">
        <v>-233.99091100000001</v>
      </c>
      <c r="Q41" s="164"/>
      <c r="R41" s="165"/>
      <c r="S41" s="165"/>
      <c r="T41" s="165"/>
    </row>
    <row r="42" spans="1:49" s="171" customFormat="1" ht="22.5" customHeight="1">
      <c r="A42" s="170">
        <v>36</v>
      </c>
      <c r="B42" s="141" t="s">
        <v>77</v>
      </c>
      <c r="C42" s="140">
        <v>8624.3233889999992</v>
      </c>
      <c r="D42" s="140">
        <v>13552.362241999999</v>
      </c>
      <c r="E42" s="140">
        <v>-4928.038853</v>
      </c>
      <c r="F42" s="140">
        <v>22176.685631</v>
      </c>
      <c r="G42" s="140">
        <v>984</v>
      </c>
      <c r="H42" s="140">
        <v>1535.85</v>
      </c>
      <c r="I42" s="140">
        <v>-551.84999999999991</v>
      </c>
      <c r="J42" s="140">
        <v>2519.85</v>
      </c>
      <c r="K42" s="140">
        <v>397</v>
      </c>
      <c r="L42" s="140">
        <v>1584</v>
      </c>
      <c r="M42" s="140">
        <v>-1187</v>
      </c>
      <c r="N42" s="140">
        <v>0</v>
      </c>
      <c r="O42" s="140">
        <v>0</v>
      </c>
      <c r="P42" s="150">
        <v>0</v>
      </c>
      <c r="Q42" s="164"/>
      <c r="R42" s="165"/>
      <c r="S42" s="165"/>
      <c r="T42" s="165"/>
      <c r="U42" s="161"/>
      <c r="V42" s="161"/>
      <c r="W42" s="161"/>
      <c r="X42" s="161"/>
      <c r="Y42" s="161"/>
      <c r="Z42" s="161"/>
      <c r="AA42" s="161"/>
      <c r="AB42" s="161"/>
      <c r="AC42" s="161"/>
      <c r="AD42" s="161"/>
      <c r="AE42" s="161"/>
      <c r="AF42" s="161"/>
      <c r="AG42" s="161"/>
      <c r="AH42" s="161"/>
      <c r="AI42" s="161"/>
      <c r="AJ42" s="161"/>
      <c r="AK42" s="161"/>
      <c r="AL42" s="161"/>
      <c r="AM42" s="161"/>
      <c r="AN42" s="161"/>
      <c r="AO42" s="161"/>
      <c r="AP42" s="161"/>
      <c r="AQ42" s="161"/>
      <c r="AR42" s="161"/>
      <c r="AS42" s="161"/>
      <c r="AT42" s="161"/>
      <c r="AU42" s="161"/>
      <c r="AV42" s="161"/>
      <c r="AW42" s="161"/>
    </row>
    <row r="43" spans="1:49" s="161" customFormat="1" ht="22.5" customHeight="1">
      <c r="A43" s="163">
        <v>37</v>
      </c>
      <c r="B43" s="167" t="s">
        <v>239</v>
      </c>
      <c r="C43" s="138">
        <v>11143.79492</v>
      </c>
      <c r="D43" s="138">
        <v>9038.9077500000003</v>
      </c>
      <c r="E43" s="138">
        <v>2104.88717</v>
      </c>
      <c r="F43" s="138">
        <v>20182.702669999999</v>
      </c>
      <c r="G43" s="138">
        <v>980.54238799999996</v>
      </c>
      <c r="H43" s="138">
        <v>1144.1192570000001</v>
      </c>
      <c r="I43" s="138">
        <v>-163.5768690000001</v>
      </c>
      <c r="J43" s="138">
        <v>2124.6616450000001</v>
      </c>
      <c r="K43" s="138">
        <v>5725.06232</v>
      </c>
      <c r="L43" s="138">
        <v>43.997124999999997</v>
      </c>
      <c r="M43" s="138">
        <v>5681.0651950000001</v>
      </c>
      <c r="N43" s="138">
        <v>0</v>
      </c>
      <c r="O43" s="138">
        <v>0</v>
      </c>
      <c r="P43" s="149">
        <v>0</v>
      </c>
      <c r="Q43" s="164"/>
      <c r="R43" s="165"/>
      <c r="S43" s="165"/>
      <c r="T43" s="165"/>
    </row>
    <row r="44" spans="1:49" s="171" customFormat="1" ht="22.5" customHeight="1">
      <c r="A44" s="170">
        <v>38</v>
      </c>
      <c r="B44" s="174" t="s">
        <v>297</v>
      </c>
      <c r="C44" s="140">
        <v>10123.375861</v>
      </c>
      <c r="D44" s="140">
        <v>2776.2483320000001</v>
      </c>
      <c r="E44" s="140">
        <v>7347.1275290000003</v>
      </c>
      <c r="F44" s="140">
        <v>12899.624193</v>
      </c>
      <c r="G44" s="140">
        <v>10123.375861</v>
      </c>
      <c r="H44" s="140">
        <v>2776.2483320000001</v>
      </c>
      <c r="I44" s="140">
        <v>7347.1275290000003</v>
      </c>
      <c r="J44" s="140">
        <v>12899.624193</v>
      </c>
      <c r="K44" s="140">
        <v>55787.54853</v>
      </c>
      <c r="L44" s="140">
        <v>0</v>
      </c>
      <c r="M44" s="140">
        <v>55787.54853</v>
      </c>
      <c r="N44" s="140">
        <v>0</v>
      </c>
      <c r="O44" s="140">
        <v>0</v>
      </c>
      <c r="P44" s="150">
        <v>0</v>
      </c>
      <c r="Q44" s="164"/>
      <c r="R44" s="165"/>
      <c r="S44" s="165"/>
      <c r="T44" s="165"/>
      <c r="U44" s="161"/>
      <c r="V44" s="161"/>
      <c r="W44" s="161"/>
      <c r="X44" s="161"/>
      <c r="Y44" s="161"/>
      <c r="Z44" s="161"/>
      <c r="AA44" s="161"/>
      <c r="AB44" s="161"/>
      <c r="AC44" s="161"/>
      <c r="AD44" s="161"/>
      <c r="AE44" s="161"/>
      <c r="AF44" s="161"/>
      <c r="AG44" s="161"/>
      <c r="AH44" s="161"/>
      <c r="AI44" s="161"/>
      <c r="AJ44" s="161"/>
      <c r="AK44" s="161"/>
      <c r="AL44" s="161"/>
      <c r="AM44" s="161"/>
      <c r="AN44" s="161"/>
      <c r="AO44" s="161"/>
      <c r="AP44" s="161"/>
      <c r="AQ44" s="161"/>
      <c r="AR44" s="161"/>
      <c r="AS44" s="161"/>
      <c r="AT44" s="161"/>
      <c r="AU44" s="161"/>
      <c r="AV44" s="161"/>
      <c r="AW44" s="161"/>
    </row>
    <row r="45" spans="1:49" s="181" customFormat="1" ht="22.5" customHeight="1">
      <c r="A45" s="354" t="s">
        <v>384</v>
      </c>
      <c r="B45" s="355"/>
      <c r="C45" s="177">
        <f>SUM(C34:C44)</f>
        <v>564449.54933800013</v>
      </c>
      <c r="D45" s="177">
        <f t="shared" ref="D45:P45" si="1">SUM(D34:D44)</f>
        <v>506463.42612900003</v>
      </c>
      <c r="E45" s="177">
        <f t="shared" si="1"/>
        <v>57986.123208999998</v>
      </c>
      <c r="F45" s="177">
        <f t="shared" si="1"/>
        <v>1070912.9754669999</v>
      </c>
      <c r="G45" s="177">
        <f t="shared" si="1"/>
        <v>126129.52089700001</v>
      </c>
      <c r="H45" s="177">
        <f t="shared" si="1"/>
        <v>113551.51827900001</v>
      </c>
      <c r="I45" s="177">
        <f t="shared" si="1"/>
        <v>12578.002617999991</v>
      </c>
      <c r="J45" s="177">
        <f t="shared" si="1"/>
        <v>239681.03917600002</v>
      </c>
      <c r="K45" s="177">
        <f t="shared" si="1"/>
        <v>119502.434098</v>
      </c>
      <c r="L45" s="177">
        <f t="shared" si="1"/>
        <v>31141.849461999998</v>
      </c>
      <c r="M45" s="177">
        <f t="shared" si="1"/>
        <v>88360.584636</v>
      </c>
      <c r="N45" s="177">
        <f t="shared" si="1"/>
        <v>8889.2890979999993</v>
      </c>
      <c r="O45" s="177">
        <f t="shared" si="1"/>
        <v>2116.1296590000002</v>
      </c>
      <c r="P45" s="177">
        <f t="shared" si="1"/>
        <v>6773.159439</v>
      </c>
      <c r="Q45" s="179"/>
      <c r="R45" s="180"/>
      <c r="S45" s="180"/>
      <c r="T45" s="180"/>
      <c r="U45" s="180"/>
      <c r="V45" s="180"/>
      <c r="W45" s="180"/>
      <c r="X45" s="180"/>
      <c r="Y45" s="180"/>
      <c r="Z45" s="180"/>
      <c r="AA45" s="180"/>
      <c r="AB45" s="180"/>
      <c r="AC45" s="180"/>
      <c r="AD45" s="180"/>
      <c r="AE45" s="180"/>
      <c r="AF45" s="180"/>
      <c r="AG45" s="180"/>
      <c r="AH45" s="180"/>
      <c r="AI45" s="180"/>
      <c r="AJ45" s="180"/>
      <c r="AK45" s="180"/>
      <c r="AL45" s="180"/>
      <c r="AM45" s="180"/>
      <c r="AN45" s="180"/>
      <c r="AO45" s="180"/>
      <c r="AP45" s="180"/>
      <c r="AQ45" s="180"/>
      <c r="AR45" s="180"/>
      <c r="AS45" s="180"/>
      <c r="AT45" s="180"/>
      <c r="AU45" s="180"/>
      <c r="AV45" s="180"/>
      <c r="AW45" s="180"/>
    </row>
    <row r="46" spans="1:49" s="171" customFormat="1" ht="22.5" customHeight="1">
      <c r="A46" s="170">
        <v>39</v>
      </c>
      <c r="B46" s="146" t="s">
        <v>82</v>
      </c>
      <c r="C46" s="140">
        <v>645077.16857400001</v>
      </c>
      <c r="D46" s="140">
        <v>990866.44435999996</v>
      </c>
      <c r="E46" s="140">
        <v>-345789.27578599995</v>
      </c>
      <c r="F46" s="140">
        <v>1635943.6129339999</v>
      </c>
      <c r="G46" s="140">
        <v>15518.07418</v>
      </c>
      <c r="H46" s="140">
        <v>18810.714091999998</v>
      </c>
      <c r="I46" s="140">
        <v>-3292.6399119999987</v>
      </c>
      <c r="J46" s="140">
        <v>34328.788271999998</v>
      </c>
      <c r="K46" s="140">
        <v>160</v>
      </c>
      <c r="L46" s="140">
        <v>580325</v>
      </c>
      <c r="M46" s="140">
        <v>-580165</v>
      </c>
      <c r="N46" s="140">
        <v>0</v>
      </c>
      <c r="O46" s="140">
        <v>2540</v>
      </c>
      <c r="P46" s="150">
        <v>-2540</v>
      </c>
      <c r="Q46" s="164"/>
      <c r="R46" s="165"/>
      <c r="S46" s="165"/>
      <c r="T46" s="165"/>
      <c r="U46" s="161"/>
      <c r="V46" s="161"/>
      <c r="W46" s="161"/>
      <c r="X46" s="161"/>
      <c r="Y46" s="161"/>
      <c r="Z46" s="161"/>
      <c r="AA46" s="161"/>
      <c r="AB46" s="161"/>
      <c r="AC46" s="161"/>
      <c r="AD46" s="161"/>
      <c r="AE46" s="161"/>
      <c r="AF46" s="161"/>
      <c r="AG46" s="161"/>
      <c r="AH46" s="161"/>
      <c r="AI46" s="161"/>
      <c r="AJ46" s="161"/>
      <c r="AK46" s="161"/>
      <c r="AL46" s="161"/>
      <c r="AM46" s="161"/>
      <c r="AN46" s="161"/>
      <c r="AO46" s="161"/>
      <c r="AP46" s="161"/>
      <c r="AQ46" s="161"/>
      <c r="AR46" s="161"/>
      <c r="AS46" s="161"/>
      <c r="AT46" s="161"/>
      <c r="AU46" s="161"/>
      <c r="AV46" s="161"/>
      <c r="AW46" s="161"/>
    </row>
    <row r="47" spans="1:49" s="161" customFormat="1" ht="22.5" customHeight="1">
      <c r="A47" s="163">
        <v>40</v>
      </c>
      <c r="B47" s="168" t="s">
        <v>236</v>
      </c>
      <c r="C47" s="138">
        <v>915107.83779100003</v>
      </c>
      <c r="D47" s="138">
        <v>601097.294811</v>
      </c>
      <c r="E47" s="138">
        <v>314010.54298000003</v>
      </c>
      <c r="F47" s="138">
        <v>1516205.1326020001</v>
      </c>
      <c r="G47" s="138">
        <v>111015.757012</v>
      </c>
      <c r="H47" s="138">
        <v>97276.845639000006</v>
      </c>
      <c r="I47" s="138">
        <v>13738.911372999995</v>
      </c>
      <c r="J47" s="138">
        <v>208292.60265100002</v>
      </c>
      <c r="K47" s="138">
        <v>299998.5</v>
      </c>
      <c r="L47" s="138">
        <v>0</v>
      </c>
      <c r="M47" s="138">
        <v>299998.5</v>
      </c>
      <c r="N47" s="138">
        <v>0</v>
      </c>
      <c r="O47" s="138">
        <v>0</v>
      </c>
      <c r="P47" s="149">
        <v>0</v>
      </c>
      <c r="Q47" s="164"/>
      <c r="R47" s="165"/>
      <c r="S47" s="165"/>
      <c r="T47" s="165"/>
    </row>
    <row r="48" spans="1:49" s="171" customFormat="1" ht="22.5" customHeight="1">
      <c r="A48" s="170">
        <v>41</v>
      </c>
      <c r="B48" s="146" t="s">
        <v>88</v>
      </c>
      <c r="C48" s="140">
        <v>614164.02203400002</v>
      </c>
      <c r="D48" s="140">
        <v>618449.04935300001</v>
      </c>
      <c r="E48" s="140">
        <v>-4285.0273189999862</v>
      </c>
      <c r="F48" s="140">
        <v>1232613.0713869999</v>
      </c>
      <c r="G48" s="140">
        <v>55522.085451999999</v>
      </c>
      <c r="H48" s="140">
        <v>50817.517267000003</v>
      </c>
      <c r="I48" s="140">
        <v>4704.5681849999964</v>
      </c>
      <c r="J48" s="140">
        <v>106339.602719</v>
      </c>
      <c r="K48" s="140">
        <v>3525</v>
      </c>
      <c r="L48" s="140">
        <v>9692</v>
      </c>
      <c r="M48" s="140">
        <v>-6167</v>
      </c>
      <c r="N48" s="140">
        <v>542</v>
      </c>
      <c r="O48" s="140">
        <v>0</v>
      </c>
      <c r="P48" s="150">
        <v>542</v>
      </c>
      <c r="Q48" s="164"/>
      <c r="R48" s="165"/>
      <c r="S48" s="165"/>
      <c r="T48" s="165"/>
      <c r="U48" s="161"/>
      <c r="V48" s="161"/>
      <c r="W48" s="161"/>
      <c r="X48" s="161"/>
      <c r="Y48" s="161"/>
      <c r="Z48" s="161"/>
      <c r="AA48" s="161"/>
      <c r="AB48" s="161"/>
      <c r="AC48" s="161"/>
      <c r="AD48" s="161"/>
      <c r="AE48" s="161"/>
      <c r="AF48" s="161"/>
      <c r="AG48" s="161"/>
      <c r="AH48" s="161"/>
      <c r="AI48" s="161"/>
      <c r="AJ48" s="161"/>
      <c r="AK48" s="161"/>
      <c r="AL48" s="161"/>
      <c r="AM48" s="161"/>
      <c r="AN48" s="161"/>
      <c r="AO48" s="161"/>
      <c r="AP48" s="161"/>
      <c r="AQ48" s="161"/>
      <c r="AR48" s="161"/>
      <c r="AS48" s="161"/>
      <c r="AT48" s="161"/>
      <c r="AU48" s="161"/>
      <c r="AV48" s="161"/>
      <c r="AW48" s="161"/>
    </row>
    <row r="49" spans="1:49" s="161" customFormat="1" ht="22.5" customHeight="1">
      <c r="A49" s="163">
        <v>42</v>
      </c>
      <c r="B49" s="168" t="s">
        <v>90</v>
      </c>
      <c r="C49" s="138">
        <v>278412.79919500003</v>
      </c>
      <c r="D49" s="138">
        <v>270622.836618</v>
      </c>
      <c r="E49" s="138">
        <v>7789.9625770000275</v>
      </c>
      <c r="F49" s="138">
        <v>549035.63581300003</v>
      </c>
      <c r="G49" s="138">
        <v>46785.277761999998</v>
      </c>
      <c r="H49" s="138">
        <v>32747.109272000002</v>
      </c>
      <c r="I49" s="138">
        <v>14038.168489999996</v>
      </c>
      <c r="J49" s="138">
        <v>79532.387033999999</v>
      </c>
      <c r="K49" s="138">
        <v>15114</v>
      </c>
      <c r="L49" s="138">
        <v>6492</v>
      </c>
      <c r="M49" s="138">
        <v>8622</v>
      </c>
      <c r="N49" s="138">
        <v>5007</v>
      </c>
      <c r="O49" s="138">
        <v>652</v>
      </c>
      <c r="P49" s="149">
        <v>4355</v>
      </c>
      <c r="Q49" s="164"/>
      <c r="R49" s="165"/>
      <c r="S49" s="165"/>
      <c r="T49" s="165"/>
    </row>
    <row r="50" spans="1:49" s="171" customFormat="1" ht="22.5" customHeight="1">
      <c r="A50" s="170">
        <v>43</v>
      </c>
      <c r="B50" s="146" t="s">
        <v>400</v>
      </c>
      <c r="C50" s="140">
        <v>212893.42493400001</v>
      </c>
      <c r="D50" s="140">
        <v>205478.79646899999</v>
      </c>
      <c r="E50" s="140">
        <v>7414.6284650000161</v>
      </c>
      <c r="F50" s="140">
        <v>418372.221403</v>
      </c>
      <c r="G50" s="140">
        <v>22158.292816000001</v>
      </c>
      <c r="H50" s="140">
        <v>36433.595740999997</v>
      </c>
      <c r="I50" s="140">
        <v>-14275.302924999996</v>
      </c>
      <c r="J50" s="140">
        <v>58591.888556999998</v>
      </c>
      <c r="K50" s="140">
        <v>68622.316521000001</v>
      </c>
      <c r="L50" s="140">
        <v>62769.744920999998</v>
      </c>
      <c r="M50" s="140">
        <v>5852.5716000000029</v>
      </c>
      <c r="N50" s="140">
        <v>6176.8695980000002</v>
      </c>
      <c r="O50" s="140">
        <v>3625.488077</v>
      </c>
      <c r="P50" s="150">
        <v>2551.3815210000002</v>
      </c>
      <c r="Q50" s="164"/>
      <c r="R50" s="165"/>
      <c r="S50" s="165"/>
      <c r="T50" s="165"/>
      <c r="U50" s="161"/>
      <c r="V50" s="161"/>
      <c r="W50" s="161"/>
      <c r="X50" s="161"/>
      <c r="Y50" s="161"/>
      <c r="Z50" s="161"/>
      <c r="AA50" s="161"/>
      <c r="AB50" s="161"/>
      <c r="AC50" s="161"/>
      <c r="AD50" s="161"/>
      <c r="AE50" s="161"/>
      <c r="AF50" s="161"/>
      <c r="AG50" s="161"/>
      <c r="AH50" s="161"/>
      <c r="AI50" s="161"/>
      <c r="AJ50" s="161"/>
      <c r="AK50" s="161"/>
      <c r="AL50" s="161"/>
      <c r="AM50" s="161"/>
      <c r="AN50" s="161"/>
      <c r="AO50" s="161"/>
      <c r="AP50" s="161"/>
      <c r="AQ50" s="161"/>
      <c r="AR50" s="161"/>
      <c r="AS50" s="161"/>
      <c r="AT50" s="161"/>
      <c r="AU50" s="161"/>
      <c r="AV50" s="161"/>
      <c r="AW50" s="161"/>
    </row>
    <row r="51" spans="1:49" s="161" customFormat="1" ht="22.5" customHeight="1">
      <c r="A51" s="163">
        <v>44</v>
      </c>
      <c r="B51" s="148" t="s">
        <v>85</v>
      </c>
      <c r="C51" s="138">
        <v>188938.48545800001</v>
      </c>
      <c r="D51" s="138">
        <v>192230.83232700001</v>
      </c>
      <c r="E51" s="138">
        <v>-3292.3468690000009</v>
      </c>
      <c r="F51" s="138">
        <v>381169.31778500002</v>
      </c>
      <c r="G51" s="138">
        <v>8524.6565620000001</v>
      </c>
      <c r="H51" s="138">
        <v>21635.102856000001</v>
      </c>
      <c r="I51" s="138">
        <v>-13110.446294000001</v>
      </c>
      <c r="J51" s="138">
        <v>30159.759418000001</v>
      </c>
      <c r="K51" s="138">
        <v>136227.450759</v>
      </c>
      <c r="L51" s="138">
        <v>134829.49265500001</v>
      </c>
      <c r="M51" s="138">
        <v>1397.9581039999903</v>
      </c>
      <c r="N51" s="138">
        <v>16395.382003999999</v>
      </c>
      <c r="O51" s="138">
        <v>13507.347838</v>
      </c>
      <c r="P51" s="149">
        <v>2888.0341659999995</v>
      </c>
      <c r="Q51" s="164"/>
      <c r="R51" s="165"/>
      <c r="S51" s="165"/>
      <c r="T51" s="165"/>
    </row>
    <row r="52" spans="1:49" s="171" customFormat="1" ht="22.5" customHeight="1">
      <c r="A52" s="170">
        <v>45</v>
      </c>
      <c r="B52" s="175" t="s">
        <v>278</v>
      </c>
      <c r="C52" s="140">
        <v>93183.021879000007</v>
      </c>
      <c r="D52" s="140">
        <v>19221.864834</v>
      </c>
      <c r="E52" s="140">
        <v>73961.157045</v>
      </c>
      <c r="F52" s="140">
        <v>112404.88671300001</v>
      </c>
      <c r="G52" s="140">
        <v>38452.580156999997</v>
      </c>
      <c r="H52" s="140">
        <v>19221.864834</v>
      </c>
      <c r="I52" s="140">
        <v>19230.715322999997</v>
      </c>
      <c r="J52" s="140">
        <v>57674.444990999997</v>
      </c>
      <c r="K52" s="140">
        <v>105350</v>
      </c>
      <c r="L52" s="140">
        <v>1016</v>
      </c>
      <c r="M52" s="140">
        <v>104334</v>
      </c>
      <c r="N52" s="140">
        <v>23954</v>
      </c>
      <c r="O52" s="140">
        <v>1016</v>
      </c>
      <c r="P52" s="150">
        <v>22938</v>
      </c>
      <c r="Q52" s="164"/>
      <c r="R52" s="165"/>
      <c r="S52" s="165"/>
      <c r="T52" s="165"/>
      <c r="U52" s="161"/>
      <c r="V52" s="161"/>
      <c r="W52" s="161"/>
      <c r="X52" s="161"/>
      <c r="Y52" s="161"/>
      <c r="Z52" s="161"/>
      <c r="AA52" s="161"/>
      <c r="AB52" s="161"/>
      <c r="AC52" s="161"/>
      <c r="AD52" s="161"/>
      <c r="AE52" s="161"/>
      <c r="AF52" s="161"/>
      <c r="AG52" s="161"/>
      <c r="AH52" s="161"/>
      <c r="AI52" s="161"/>
      <c r="AJ52" s="161"/>
      <c r="AK52" s="161"/>
      <c r="AL52" s="161"/>
      <c r="AM52" s="161"/>
      <c r="AN52" s="161"/>
      <c r="AO52" s="161"/>
      <c r="AP52" s="161"/>
      <c r="AQ52" s="161"/>
      <c r="AR52" s="161"/>
      <c r="AS52" s="161"/>
      <c r="AT52" s="161"/>
      <c r="AU52" s="161"/>
      <c r="AV52" s="161"/>
      <c r="AW52" s="161"/>
    </row>
    <row r="53" spans="1:49" s="181" customFormat="1" ht="22.5" customHeight="1">
      <c r="A53" s="354" t="s">
        <v>386</v>
      </c>
      <c r="B53" s="355"/>
      <c r="C53" s="177">
        <f>SUM(C46:C52)</f>
        <v>2947776.7598649999</v>
      </c>
      <c r="D53" s="177">
        <f t="shared" ref="D53:P53" si="2">SUM(D46:D52)</f>
        <v>2897967.1187720001</v>
      </c>
      <c r="E53" s="177">
        <f t="shared" si="2"/>
        <v>49809.641093000129</v>
      </c>
      <c r="F53" s="177">
        <f t="shared" si="2"/>
        <v>5845743.878637</v>
      </c>
      <c r="G53" s="177">
        <f t="shared" si="2"/>
        <v>297976.72394099995</v>
      </c>
      <c r="H53" s="177">
        <f t="shared" si="2"/>
        <v>276942.74970099999</v>
      </c>
      <c r="I53" s="177">
        <f t="shared" si="2"/>
        <v>21033.974239999989</v>
      </c>
      <c r="J53" s="177">
        <f t="shared" si="2"/>
        <v>574919.473642</v>
      </c>
      <c r="K53" s="177">
        <f t="shared" si="2"/>
        <v>628997.26728000003</v>
      </c>
      <c r="L53" s="177">
        <f t="shared" si="2"/>
        <v>795124.23757599993</v>
      </c>
      <c r="M53" s="177">
        <f t="shared" si="2"/>
        <v>-166126.97029600001</v>
      </c>
      <c r="N53" s="177">
        <f t="shared" si="2"/>
        <v>52075.251602000004</v>
      </c>
      <c r="O53" s="177">
        <f t="shared" si="2"/>
        <v>21340.835915</v>
      </c>
      <c r="P53" s="177">
        <f t="shared" si="2"/>
        <v>30734.415687000001</v>
      </c>
      <c r="Q53" s="179"/>
      <c r="R53" s="180"/>
      <c r="S53" s="180"/>
      <c r="T53" s="180"/>
      <c r="U53" s="180"/>
      <c r="V53" s="180"/>
      <c r="W53" s="180"/>
      <c r="X53" s="180"/>
      <c r="Y53" s="180"/>
      <c r="Z53" s="180"/>
      <c r="AA53" s="180"/>
      <c r="AB53" s="180"/>
      <c r="AC53" s="180"/>
      <c r="AD53" s="180"/>
      <c r="AE53" s="180"/>
      <c r="AF53" s="180"/>
      <c r="AG53" s="180"/>
      <c r="AH53" s="180"/>
      <c r="AI53" s="180"/>
      <c r="AJ53" s="180"/>
      <c r="AK53" s="180"/>
      <c r="AL53" s="180"/>
      <c r="AM53" s="180"/>
      <c r="AN53" s="180"/>
      <c r="AO53" s="180"/>
      <c r="AP53" s="180"/>
      <c r="AQ53" s="180"/>
      <c r="AR53" s="180"/>
      <c r="AS53" s="180"/>
      <c r="AT53" s="180"/>
      <c r="AU53" s="180"/>
      <c r="AV53" s="180"/>
      <c r="AW53" s="180"/>
    </row>
    <row r="54" spans="1:49" s="171" customFormat="1" ht="22.5" customHeight="1">
      <c r="A54" s="170">
        <v>46</v>
      </c>
      <c r="B54" s="146" t="s">
        <v>97</v>
      </c>
      <c r="C54" s="140">
        <v>36493.976423</v>
      </c>
      <c r="D54" s="140">
        <v>26770.456069</v>
      </c>
      <c r="E54" s="140">
        <v>9723.5203540000002</v>
      </c>
      <c r="F54" s="140">
        <v>63264.432492</v>
      </c>
      <c r="G54" s="140">
        <v>5398.288571</v>
      </c>
      <c r="H54" s="140">
        <v>1413.2855300000001</v>
      </c>
      <c r="I54" s="140">
        <v>3985.0030409999999</v>
      </c>
      <c r="J54" s="140">
        <v>6811.5741010000002</v>
      </c>
      <c r="K54" s="140">
        <v>3342</v>
      </c>
      <c r="L54" s="140">
        <v>288</v>
      </c>
      <c r="M54" s="140">
        <v>3054</v>
      </c>
      <c r="N54" s="140">
        <v>1196</v>
      </c>
      <c r="O54" s="140">
        <v>0</v>
      </c>
      <c r="P54" s="150">
        <v>1196</v>
      </c>
      <c r="Q54" s="164"/>
      <c r="R54" s="165"/>
      <c r="S54" s="165"/>
      <c r="T54" s="165"/>
      <c r="U54" s="161"/>
      <c r="V54" s="161"/>
      <c r="W54" s="161"/>
      <c r="X54" s="161"/>
      <c r="Y54" s="161"/>
      <c r="Z54" s="161"/>
      <c r="AA54" s="161"/>
      <c r="AB54" s="161"/>
      <c r="AC54" s="161"/>
      <c r="AD54" s="161"/>
      <c r="AE54" s="161"/>
      <c r="AF54" s="161"/>
      <c r="AG54" s="161"/>
      <c r="AH54" s="161"/>
      <c r="AI54" s="161"/>
      <c r="AJ54" s="161"/>
      <c r="AK54" s="161"/>
      <c r="AL54" s="161"/>
      <c r="AM54" s="161"/>
      <c r="AN54" s="161"/>
      <c r="AO54" s="161"/>
      <c r="AP54" s="161"/>
      <c r="AQ54" s="161"/>
      <c r="AR54" s="161"/>
      <c r="AS54" s="161"/>
      <c r="AT54" s="161"/>
      <c r="AU54" s="161"/>
      <c r="AV54" s="161"/>
      <c r="AW54" s="161"/>
    </row>
    <row r="55" spans="1:49" s="181" customFormat="1" ht="22.5" customHeight="1">
      <c r="A55" s="354" t="s">
        <v>387</v>
      </c>
      <c r="B55" s="355"/>
      <c r="C55" s="177">
        <v>36493.976423</v>
      </c>
      <c r="D55" s="177">
        <v>26770.456069</v>
      </c>
      <c r="E55" s="177">
        <v>9723.5203540000002</v>
      </c>
      <c r="F55" s="177">
        <v>63264.432492</v>
      </c>
      <c r="G55" s="177">
        <v>5398.288571</v>
      </c>
      <c r="H55" s="177">
        <v>1413.2855300000001</v>
      </c>
      <c r="I55" s="177">
        <v>3985.0030409999999</v>
      </c>
      <c r="J55" s="177">
        <v>6811.5741010000002</v>
      </c>
      <c r="K55" s="177">
        <v>3342</v>
      </c>
      <c r="L55" s="177">
        <v>288</v>
      </c>
      <c r="M55" s="177">
        <v>3054</v>
      </c>
      <c r="N55" s="177">
        <v>1196</v>
      </c>
      <c r="O55" s="177">
        <v>0</v>
      </c>
      <c r="P55" s="178">
        <v>1196</v>
      </c>
      <c r="Q55" s="179"/>
      <c r="R55" s="180"/>
      <c r="S55" s="180"/>
      <c r="T55" s="180"/>
      <c r="U55" s="180"/>
      <c r="V55" s="180"/>
      <c r="W55" s="180"/>
      <c r="X55" s="180"/>
      <c r="Y55" s="180"/>
      <c r="Z55" s="180"/>
      <c r="AA55" s="180"/>
      <c r="AB55" s="180"/>
      <c r="AC55" s="180"/>
      <c r="AD55" s="180"/>
      <c r="AE55" s="180"/>
      <c r="AF55" s="180"/>
      <c r="AG55" s="180"/>
      <c r="AH55" s="180"/>
      <c r="AI55" s="180"/>
      <c r="AJ55" s="180"/>
      <c r="AK55" s="180"/>
      <c r="AL55" s="180"/>
      <c r="AM55" s="180"/>
      <c r="AN55" s="180"/>
      <c r="AO55" s="180"/>
      <c r="AP55" s="180"/>
      <c r="AQ55" s="180"/>
      <c r="AR55" s="180"/>
      <c r="AS55" s="180"/>
      <c r="AT55" s="180"/>
      <c r="AU55" s="180"/>
      <c r="AV55" s="180"/>
      <c r="AW55" s="180"/>
    </row>
    <row r="56" spans="1:49" s="171" customFormat="1" ht="22.5" customHeight="1">
      <c r="A56" s="170">
        <v>47</v>
      </c>
      <c r="B56" s="174" t="s">
        <v>133</v>
      </c>
      <c r="C56" s="140">
        <v>1407478.4430539999</v>
      </c>
      <c r="D56" s="140">
        <v>970879.82768999995</v>
      </c>
      <c r="E56" s="140">
        <v>436598.61536399997</v>
      </c>
      <c r="F56" s="140">
        <v>2378358.2707439996</v>
      </c>
      <c r="G56" s="140">
        <v>206640.437465</v>
      </c>
      <c r="H56" s="140">
        <v>118953.88877000001</v>
      </c>
      <c r="I56" s="140">
        <v>87686.54869499999</v>
      </c>
      <c r="J56" s="140">
        <v>325594.32623499999</v>
      </c>
      <c r="K56" s="140">
        <v>661853</v>
      </c>
      <c r="L56" s="140">
        <v>246001</v>
      </c>
      <c r="M56" s="140">
        <v>415852</v>
      </c>
      <c r="N56" s="140">
        <v>55489</v>
      </c>
      <c r="O56" s="140">
        <v>51879</v>
      </c>
      <c r="P56" s="150">
        <v>3610</v>
      </c>
      <c r="Q56" s="164"/>
      <c r="R56" s="165"/>
      <c r="S56" s="165"/>
      <c r="T56" s="165"/>
      <c r="U56" s="161"/>
      <c r="V56" s="161"/>
      <c r="W56" s="161"/>
      <c r="X56" s="161"/>
      <c r="Y56" s="161"/>
      <c r="Z56" s="161"/>
      <c r="AA56" s="161"/>
      <c r="AB56" s="161"/>
      <c r="AC56" s="161"/>
      <c r="AD56" s="161"/>
      <c r="AE56" s="161"/>
      <c r="AF56" s="161"/>
      <c r="AG56" s="161"/>
      <c r="AH56" s="161"/>
      <c r="AI56" s="161"/>
      <c r="AJ56" s="161"/>
      <c r="AK56" s="161"/>
      <c r="AL56" s="161"/>
      <c r="AM56" s="161"/>
      <c r="AN56" s="161"/>
      <c r="AO56" s="161"/>
      <c r="AP56" s="161"/>
      <c r="AQ56" s="161"/>
      <c r="AR56" s="161"/>
      <c r="AS56" s="161"/>
      <c r="AT56" s="161"/>
      <c r="AU56" s="161"/>
      <c r="AV56" s="161"/>
      <c r="AW56" s="161"/>
    </row>
    <row r="57" spans="1:49" s="161" customFormat="1" ht="22.5" customHeight="1">
      <c r="A57" s="163">
        <v>48</v>
      </c>
      <c r="B57" s="168" t="s">
        <v>186</v>
      </c>
      <c r="C57" s="138">
        <v>664202.69440699997</v>
      </c>
      <c r="D57" s="138">
        <v>481894.40894400002</v>
      </c>
      <c r="E57" s="138">
        <v>182308.28546299995</v>
      </c>
      <c r="F57" s="138">
        <v>1146097.103351</v>
      </c>
      <c r="G57" s="138">
        <v>136339.74678799999</v>
      </c>
      <c r="H57" s="138">
        <v>134251.455502</v>
      </c>
      <c r="I57" s="138">
        <v>2088.2912859999924</v>
      </c>
      <c r="J57" s="138">
        <v>270591.20228999999</v>
      </c>
      <c r="K57" s="138">
        <v>225423</v>
      </c>
      <c r="L57" s="138">
        <v>50058</v>
      </c>
      <c r="M57" s="138">
        <v>175365</v>
      </c>
      <c r="N57" s="138">
        <v>5999</v>
      </c>
      <c r="O57" s="138">
        <v>6104</v>
      </c>
      <c r="P57" s="149">
        <v>-105</v>
      </c>
      <c r="Q57" s="164"/>
      <c r="R57" s="165"/>
      <c r="S57" s="165"/>
      <c r="T57" s="165"/>
    </row>
    <row r="58" spans="1:49" s="171" customFormat="1" ht="22.5" customHeight="1">
      <c r="A58" s="170">
        <v>49</v>
      </c>
      <c r="B58" s="174" t="s">
        <v>189</v>
      </c>
      <c r="C58" s="140">
        <v>511931.25419100001</v>
      </c>
      <c r="D58" s="140">
        <v>240797.90535099999</v>
      </c>
      <c r="E58" s="140">
        <v>271133.34883999999</v>
      </c>
      <c r="F58" s="140">
        <v>752729.15954200004</v>
      </c>
      <c r="G58" s="140">
        <v>50893.520013000001</v>
      </c>
      <c r="H58" s="140">
        <v>29016.165397000001</v>
      </c>
      <c r="I58" s="140">
        <v>21877.354616000001</v>
      </c>
      <c r="J58" s="140">
        <v>79909.685410000006</v>
      </c>
      <c r="K58" s="140">
        <v>402834</v>
      </c>
      <c r="L58" s="140">
        <v>108849</v>
      </c>
      <c r="M58" s="140">
        <v>293985</v>
      </c>
      <c r="N58" s="140">
        <v>16023</v>
      </c>
      <c r="O58" s="140">
        <v>11066</v>
      </c>
      <c r="P58" s="150">
        <v>4957</v>
      </c>
      <c r="Q58" s="164"/>
      <c r="R58" s="165"/>
      <c r="S58" s="165"/>
      <c r="T58" s="165"/>
      <c r="U58" s="161"/>
      <c r="V58" s="161"/>
      <c r="W58" s="161"/>
      <c r="X58" s="161"/>
      <c r="Y58" s="161"/>
      <c r="Z58" s="161"/>
      <c r="AA58" s="161"/>
      <c r="AB58" s="161"/>
      <c r="AC58" s="161"/>
      <c r="AD58" s="161"/>
      <c r="AE58" s="161"/>
      <c r="AF58" s="161"/>
      <c r="AG58" s="161"/>
      <c r="AH58" s="161"/>
      <c r="AI58" s="161"/>
      <c r="AJ58" s="161"/>
      <c r="AK58" s="161"/>
      <c r="AL58" s="161"/>
      <c r="AM58" s="161"/>
      <c r="AN58" s="161"/>
      <c r="AO58" s="161"/>
      <c r="AP58" s="161"/>
      <c r="AQ58" s="161"/>
      <c r="AR58" s="161"/>
      <c r="AS58" s="161"/>
      <c r="AT58" s="161"/>
      <c r="AU58" s="161"/>
      <c r="AV58" s="161"/>
      <c r="AW58" s="161"/>
    </row>
    <row r="59" spans="1:49" s="161" customFormat="1" ht="22.5" customHeight="1">
      <c r="A59" s="163">
        <v>50</v>
      </c>
      <c r="B59" s="168" t="s">
        <v>105</v>
      </c>
      <c r="C59" s="138">
        <v>370727.82888799999</v>
      </c>
      <c r="D59" s="138">
        <v>372805.319984</v>
      </c>
      <c r="E59" s="138">
        <v>-2077.4910960000125</v>
      </c>
      <c r="F59" s="138">
        <v>743533.14887199993</v>
      </c>
      <c r="G59" s="138">
        <v>39773.483063</v>
      </c>
      <c r="H59" s="138">
        <v>46840.505400000002</v>
      </c>
      <c r="I59" s="138">
        <v>-7067.0223370000022</v>
      </c>
      <c r="J59" s="138">
        <v>86613.988463000002</v>
      </c>
      <c r="K59" s="138">
        <v>53381</v>
      </c>
      <c r="L59" s="138">
        <v>27911</v>
      </c>
      <c r="M59" s="138">
        <v>25470</v>
      </c>
      <c r="N59" s="138">
        <v>11455</v>
      </c>
      <c r="O59" s="138">
        <v>2155</v>
      </c>
      <c r="P59" s="149">
        <v>9300</v>
      </c>
      <c r="Q59" s="164"/>
      <c r="R59" s="165"/>
      <c r="S59" s="165"/>
      <c r="T59" s="165"/>
    </row>
    <row r="60" spans="1:49" s="171" customFormat="1" ht="22.5" customHeight="1">
      <c r="A60" s="170">
        <v>51</v>
      </c>
      <c r="B60" s="174" t="s">
        <v>130</v>
      </c>
      <c r="C60" s="140">
        <v>330783.55534600001</v>
      </c>
      <c r="D60" s="140">
        <v>333853.47849299997</v>
      </c>
      <c r="E60" s="140">
        <v>-3069.923146999965</v>
      </c>
      <c r="F60" s="140">
        <v>664637.03383899992</v>
      </c>
      <c r="G60" s="140">
        <v>42001.113216999998</v>
      </c>
      <c r="H60" s="140">
        <v>42894.548116999998</v>
      </c>
      <c r="I60" s="140">
        <v>-893.4349000000002</v>
      </c>
      <c r="J60" s="140">
        <v>84895.661334000004</v>
      </c>
      <c r="K60" s="140">
        <v>5816.114638</v>
      </c>
      <c r="L60" s="140">
        <v>5816.1897390000004</v>
      </c>
      <c r="M60" s="140">
        <v>-7.5101000000358908E-2</v>
      </c>
      <c r="N60" s="140">
        <v>0</v>
      </c>
      <c r="O60" s="140">
        <v>0</v>
      </c>
      <c r="P60" s="150">
        <v>0</v>
      </c>
      <c r="Q60" s="164"/>
      <c r="R60" s="165"/>
      <c r="S60" s="165"/>
      <c r="T60" s="165"/>
      <c r="U60" s="161"/>
      <c r="V60" s="161"/>
      <c r="W60" s="161"/>
      <c r="X60" s="161"/>
      <c r="Y60" s="161"/>
      <c r="Z60" s="161"/>
      <c r="AA60" s="161"/>
      <c r="AB60" s="161"/>
      <c r="AC60" s="161"/>
      <c r="AD60" s="161"/>
      <c r="AE60" s="161"/>
      <c r="AF60" s="161"/>
      <c r="AG60" s="161"/>
      <c r="AH60" s="161"/>
      <c r="AI60" s="161"/>
      <c r="AJ60" s="161"/>
      <c r="AK60" s="161"/>
      <c r="AL60" s="161"/>
      <c r="AM60" s="161"/>
      <c r="AN60" s="161"/>
      <c r="AO60" s="161"/>
      <c r="AP60" s="161"/>
      <c r="AQ60" s="161"/>
      <c r="AR60" s="161"/>
      <c r="AS60" s="161"/>
      <c r="AT60" s="161"/>
      <c r="AU60" s="161"/>
      <c r="AV60" s="161"/>
      <c r="AW60" s="161"/>
    </row>
    <row r="61" spans="1:49" s="161" customFormat="1" ht="22.5" customHeight="1">
      <c r="A61" s="163">
        <v>52</v>
      </c>
      <c r="B61" s="168" t="s">
        <v>401</v>
      </c>
      <c r="C61" s="138">
        <v>396166.66970099998</v>
      </c>
      <c r="D61" s="138">
        <v>259400.25172999999</v>
      </c>
      <c r="E61" s="138">
        <v>136766.41797099999</v>
      </c>
      <c r="F61" s="138">
        <v>655566.921431</v>
      </c>
      <c r="G61" s="138">
        <v>22086.822432000001</v>
      </c>
      <c r="H61" s="138">
        <v>16118.633322</v>
      </c>
      <c r="I61" s="138">
        <v>5968.1891100000012</v>
      </c>
      <c r="J61" s="138">
        <v>38205.455754000002</v>
      </c>
      <c r="K61" s="138">
        <v>201311.50676799999</v>
      </c>
      <c r="L61" s="138">
        <v>59429.933233000003</v>
      </c>
      <c r="M61" s="138">
        <v>141881.57353499997</v>
      </c>
      <c r="N61" s="138">
        <v>16041.908224000001</v>
      </c>
      <c r="O61" s="138">
        <v>11135.948085</v>
      </c>
      <c r="P61" s="149">
        <v>4905.9601390000007</v>
      </c>
      <c r="Q61" s="164"/>
      <c r="R61" s="165"/>
      <c r="S61" s="165"/>
      <c r="T61" s="165"/>
    </row>
    <row r="62" spans="1:49" s="171" customFormat="1" ht="22.5" customHeight="1">
      <c r="A62" s="170">
        <v>53</v>
      </c>
      <c r="B62" s="174" t="s">
        <v>112</v>
      </c>
      <c r="C62" s="140">
        <v>342423.547066</v>
      </c>
      <c r="D62" s="140">
        <v>305444.04364699998</v>
      </c>
      <c r="E62" s="140">
        <v>36979.503419000015</v>
      </c>
      <c r="F62" s="140">
        <v>647867.59071299993</v>
      </c>
      <c r="G62" s="140">
        <v>8497.0960599999999</v>
      </c>
      <c r="H62" s="140">
        <v>22316.292304999999</v>
      </c>
      <c r="I62" s="140">
        <v>-13819.196244999999</v>
      </c>
      <c r="J62" s="140">
        <v>30813.388364999999</v>
      </c>
      <c r="K62" s="140">
        <v>51491</v>
      </c>
      <c r="L62" s="140">
        <v>14835</v>
      </c>
      <c r="M62" s="140">
        <v>36656</v>
      </c>
      <c r="N62" s="140">
        <v>13455</v>
      </c>
      <c r="O62" s="140">
        <v>7564</v>
      </c>
      <c r="P62" s="150">
        <v>5891</v>
      </c>
      <c r="Q62" s="164"/>
      <c r="R62" s="165"/>
      <c r="S62" s="165"/>
      <c r="T62" s="165"/>
      <c r="U62" s="161"/>
      <c r="V62" s="161"/>
      <c r="W62" s="161"/>
      <c r="X62" s="161"/>
      <c r="Y62" s="161"/>
      <c r="Z62" s="161"/>
      <c r="AA62" s="161"/>
      <c r="AB62" s="161"/>
      <c r="AC62" s="161"/>
      <c r="AD62" s="161"/>
      <c r="AE62" s="161"/>
      <c r="AF62" s="161"/>
      <c r="AG62" s="161"/>
      <c r="AH62" s="161"/>
      <c r="AI62" s="161"/>
      <c r="AJ62" s="161"/>
      <c r="AK62" s="161"/>
      <c r="AL62" s="161"/>
      <c r="AM62" s="161"/>
      <c r="AN62" s="161"/>
      <c r="AO62" s="161"/>
      <c r="AP62" s="161"/>
      <c r="AQ62" s="161"/>
      <c r="AR62" s="161"/>
      <c r="AS62" s="161"/>
      <c r="AT62" s="161"/>
      <c r="AU62" s="161"/>
      <c r="AV62" s="161"/>
      <c r="AW62" s="161"/>
    </row>
    <row r="63" spans="1:49" s="161" customFormat="1" ht="22.5" customHeight="1">
      <c r="A63" s="163">
        <v>54</v>
      </c>
      <c r="B63" s="168" t="s">
        <v>119</v>
      </c>
      <c r="C63" s="138">
        <v>462926.191437</v>
      </c>
      <c r="D63" s="138">
        <v>153370.09782600001</v>
      </c>
      <c r="E63" s="138">
        <v>309556.09361099999</v>
      </c>
      <c r="F63" s="138">
        <v>616296.28926300001</v>
      </c>
      <c r="G63" s="138">
        <v>163752.409824</v>
      </c>
      <c r="H63" s="138">
        <v>11272.117834000001</v>
      </c>
      <c r="I63" s="138">
        <v>152480.29199</v>
      </c>
      <c r="J63" s="138">
        <v>175024.52765800001</v>
      </c>
      <c r="K63" s="138">
        <v>379397</v>
      </c>
      <c r="L63" s="138">
        <v>22892</v>
      </c>
      <c r="M63" s="138">
        <v>356505</v>
      </c>
      <c r="N63" s="138">
        <v>134633</v>
      </c>
      <c r="O63" s="138">
        <v>6423</v>
      </c>
      <c r="P63" s="149">
        <v>128210</v>
      </c>
      <c r="Q63" s="164"/>
      <c r="R63" s="165"/>
      <c r="S63" s="165"/>
      <c r="T63" s="165"/>
    </row>
    <row r="64" spans="1:49" s="171" customFormat="1" ht="22.5" customHeight="1">
      <c r="A64" s="170">
        <v>55</v>
      </c>
      <c r="B64" s="174" t="s">
        <v>199</v>
      </c>
      <c r="C64" s="140">
        <v>345032.01511600002</v>
      </c>
      <c r="D64" s="140">
        <v>260711.31064700001</v>
      </c>
      <c r="E64" s="140">
        <v>84320.704469000018</v>
      </c>
      <c r="F64" s="140">
        <v>605743.32576300006</v>
      </c>
      <c r="G64" s="140">
        <v>94273.321612</v>
      </c>
      <c r="H64" s="140">
        <v>83802.666154999999</v>
      </c>
      <c r="I64" s="140">
        <v>10470.655457000001</v>
      </c>
      <c r="J64" s="140">
        <v>178075.98776699998</v>
      </c>
      <c r="K64" s="140">
        <v>86066</v>
      </c>
      <c r="L64" s="140">
        <v>11279</v>
      </c>
      <c r="M64" s="140">
        <v>74787</v>
      </c>
      <c r="N64" s="140">
        <v>15317</v>
      </c>
      <c r="O64" s="140">
        <v>2875</v>
      </c>
      <c r="P64" s="150">
        <v>12442</v>
      </c>
      <c r="Q64" s="164"/>
      <c r="R64" s="165"/>
      <c r="S64" s="165"/>
      <c r="T64" s="165"/>
      <c r="U64" s="161"/>
      <c r="V64" s="161"/>
      <c r="W64" s="161"/>
      <c r="X64" s="161"/>
      <c r="Y64" s="161"/>
      <c r="Z64" s="161"/>
      <c r="AA64" s="161"/>
      <c r="AB64" s="161"/>
      <c r="AC64" s="161"/>
      <c r="AD64" s="161"/>
      <c r="AE64" s="161"/>
      <c r="AF64" s="161"/>
      <c r="AG64" s="161"/>
      <c r="AH64" s="161"/>
      <c r="AI64" s="161"/>
      <c r="AJ64" s="161"/>
      <c r="AK64" s="161"/>
      <c r="AL64" s="161"/>
      <c r="AM64" s="161"/>
      <c r="AN64" s="161"/>
      <c r="AO64" s="161"/>
      <c r="AP64" s="161"/>
      <c r="AQ64" s="161"/>
      <c r="AR64" s="161"/>
      <c r="AS64" s="161"/>
      <c r="AT64" s="161"/>
      <c r="AU64" s="161"/>
      <c r="AV64" s="161"/>
      <c r="AW64" s="161"/>
    </row>
    <row r="65" spans="1:52" s="161" customFormat="1" ht="22.5" customHeight="1">
      <c r="A65" s="163">
        <v>56</v>
      </c>
      <c r="B65" s="168" t="s">
        <v>214</v>
      </c>
      <c r="C65" s="138">
        <v>270930.80916100001</v>
      </c>
      <c r="D65" s="138">
        <v>234125.15507400001</v>
      </c>
      <c r="E65" s="138">
        <v>36805.654087000003</v>
      </c>
      <c r="F65" s="138">
        <v>505055.96423500002</v>
      </c>
      <c r="G65" s="138">
        <v>26706.711825999999</v>
      </c>
      <c r="H65" s="138">
        <v>39412.409604</v>
      </c>
      <c r="I65" s="138">
        <v>-12705.697778000002</v>
      </c>
      <c r="J65" s="138">
        <v>66119.121429999999</v>
      </c>
      <c r="K65" s="138">
        <v>69230.159176000001</v>
      </c>
      <c r="L65" s="138">
        <v>18470.387759000001</v>
      </c>
      <c r="M65" s="138">
        <v>50759.771416999996</v>
      </c>
      <c r="N65" s="138">
        <v>2937.7114670000001</v>
      </c>
      <c r="O65" s="138">
        <v>7558.2964000000002</v>
      </c>
      <c r="P65" s="149">
        <v>-4620.5849330000001</v>
      </c>
      <c r="Q65" s="164"/>
      <c r="R65" s="165"/>
      <c r="S65" s="165"/>
      <c r="T65" s="165"/>
    </row>
    <row r="66" spans="1:52" s="171" customFormat="1" ht="22.5" customHeight="1">
      <c r="A66" s="170">
        <v>57</v>
      </c>
      <c r="B66" s="174" t="s">
        <v>127</v>
      </c>
      <c r="C66" s="140">
        <v>222668.97226499999</v>
      </c>
      <c r="D66" s="140">
        <v>224760.560352</v>
      </c>
      <c r="E66" s="140">
        <v>-2091.588087000011</v>
      </c>
      <c r="F66" s="140">
        <v>447429.53261699999</v>
      </c>
      <c r="G66" s="140">
        <v>22008.865002999999</v>
      </c>
      <c r="H66" s="140">
        <v>22718.761781000001</v>
      </c>
      <c r="I66" s="140">
        <v>-709.89677800000209</v>
      </c>
      <c r="J66" s="140">
        <v>44727.626784</v>
      </c>
      <c r="K66" s="140">
        <v>0</v>
      </c>
      <c r="L66" s="140">
        <v>1132</v>
      </c>
      <c r="M66" s="140">
        <v>-1132</v>
      </c>
      <c r="N66" s="140">
        <v>0</v>
      </c>
      <c r="O66" s="140">
        <v>479</v>
      </c>
      <c r="P66" s="150">
        <v>-479</v>
      </c>
      <c r="Q66" s="164"/>
      <c r="R66" s="165"/>
      <c r="S66" s="165"/>
      <c r="T66" s="165"/>
      <c r="U66" s="161"/>
      <c r="V66" s="161"/>
      <c r="W66" s="161"/>
      <c r="X66" s="161"/>
      <c r="Y66" s="161"/>
      <c r="Z66" s="161"/>
      <c r="AA66" s="161"/>
      <c r="AB66" s="161"/>
      <c r="AC66" s="161"/>
      <c r="AD66" s="161"/>
      <c r="AE66" s="161"/>
      <c r="AF66" s="161"/>
      <c r="AG66" s="161"/>
      <c r="AH66" s="161"/>
      <c r="AI66" s="161"/>
      <c r="AJ66" s="161"/>
      <c r="AK66" s="161"/>
      <c r="AL66" s="161"/>
      <c r="AM66" s="161"/>
      <c r="AN66" s="161"/>
      <c r="AO66" s="161"/>
      <c r="AP66" s="161"/>
      <c r="AQ66" s="161"/>
      <c r="AR66" s="161"/>
      <c r="AS66" s="161"/>
      <c r="AT66" s="161"/>
      <c r="AU66" s="161"/>
      <c r="AV66" s="161"/>
      <c r="AW66" s="161"/>
    </row>
    <row r="67" spans="1:52" s="161" customFormat="1" ht="22.5" customHeight="1">
      <c r="A67" s="163">
        <v>58</v>
      </c>
      <c r="B67" s="168" t="s">
        <v>107</v>
      </c>
      <c r="C67" s="138">
        <v>234552.64741100001</v>
      </c>
      <c r="D67" s="138">
        <v>203466.322694</v>
      </c>
      <c r="E67" s="138">
        <v>31086.32471700001</v>
      </c>
      <c r="F67" s="138">
        <v>438018.97010500001</v>
      </c>
      <c r="G67" s="138">
        <v>13367.558546</v>
      </c>
      <c r="H67" s="138">
        <v>9793.7047220000004</v>
      </c>
      <c r="I67" s="138">
        <v>3573.8538239999998</v>
      </c>
      <c r="J67" s="138">
        <v>23161.263268000002</v>
      </c>
      <c r="K67" s="138">
        <v>59027</v>
      </c>
      <c r="L67" s="138">
        <v>35712</v>
      </c>
      <c r="M67" s="138">
        <v>23315</v>
      </c>
      <c r="N67" s="138">
        <v>1132</v>
      </c>
      <c r="O67" s="138">
        <v>580</v>
      </c>
      <c r="P67" s="149">
        <v>552</v>
      </c>
      <c r="Q67" s="164"/>
      <c r="R67" s="165"/>
      <c r="S67" s="165"/>
      <c r="T67" s="165"/>
    </row>
    <row r="68" spans="1:52" s="171" customFormat="1" ht="22.5" customHeight="1">
      <c r="A68" s="170">
        <v>59</v>
      </c>
      <c r="B68" s="174" t="s">
        <v>101</v>
      </c>
      <c r="C68" s="140">
        <v>219866.00349599999</v>
      </c>
      <c r="D68" s="140">
        <v>216433.28244400001</v>
      </c>
      <c r="E68" s="140">
        <v>3432.721051999979</v>
      </c>
      <c r="F68" s="140">
        <v>436299.28593999997</v>
      </c>
      <c r="G68" s="140">
        <v>30016.866607</v>
      </c>
      <c r="H68" s="140">
        <v>34347.049269000003</v>
      </c>
      <c r="I68" s="140">
        <v>-4330.1826620000029</v>
      </c>
      <c r="J68" s="140">
        <v>64363.915875999999</v>
      </c>
      <c r="K68" s="140">
        <v>19421</v>
      </c>
      <c r="L68" s="140">
        <v>8247</v>
      </c>
      <c r="M68" s="140">
        <v>11174</v>
      </c>
      <c r="N68" s="140">
        <v>4387</v>
      </c>
      <c r="O68" s="140">
        <v>1075</v>
      </c>
      <c r="P68" s="150">
        <v>3312</v>
      </c>
      <c r="Q68" s="164"/>
      <c r="R68" s="165"/>
      <c r="S68" s="165"/>
      <c r="T68" s="165"/>
      <c r="U68" s="161"/>
      <c r="V68" s="161"/>
      <c r="W68" s="161"/>
      <c r="X68" s="161"/>
      <c r="Y68" s="161"/>
      <c r="Z68" s="161"/>
      <c r="AA68" s="161"/>
      <c r="AB68" s="161"/>
      <c r="AC68" s="161"/>
      <c r="AD68" s="161"/>
      <c r="AE68" s="161"/>
      <c r="AF68" s="161"/>
      <c r="AG68" s="161"/>
      <c r="AH68" s="161"/>
      <c r="AI68" s="161"/>
      <c r="AJ68" s="161"/>
      <c r="AK68" s="161"/>
      <c r="AL68" s="161"/>
      <c r="AM68" s="161"/>
      <c r="AN68" s="161"/>
      <c r="AO68" s="161"/>
      <c r="AP68" s="161"/>
      <c r="AQ68" s="161"/>
      <c r="AR68" s="161"/>
      <c r="AS68" s="161"/>
      <c r="AT68" s="161"/>
      <c r="AU68" s="161"/>
      <c r="AV68" s="161"/>
      <c r="AW68" s="161"/>
    </row>
    <row r="69" spans="1:52" s="161" customFormat="1" ht="22.5" customHeight="1">
      <c r="A69" s="163">
        <v>60</v>
      </c>
      <c r="B69" s="168" t="s">
        <v>217</v>
      </c>
      <c r="C69" s="138">
        <v>270067.304504</v>
      </c>
      <c r="D69" s="138">
        <v>143748.52878399999</v>
      </c>
      <c r="E69" s="138">
        <v>126318.77572000001</v>
      </c>
      <c r="F69" s="138">
        <v>413815.83328799997</v>
      </c>
      <c r="G69" s="138">
        <v>42688.184180999997</v>
      </c>
      <c r="H69" s="138">
        <v>16501.569638000001</v>
      </c>
      <c r="I69" s="138">
        <v>26186.614542999996</v>
      </c>
      <c r="J69" s="138">
        <v>59189.753818999998</v>
      </c>
      <c r="K69" s="138">
        <v>146299.60677400001</v>
      </c>
      <c r="L69" s="138">
        <v>34150.961077</v>
      </c>
      <c r="M69" s="138">
        <v>112148.64569700001</v>
      </c>
      <c r="N69" s="138">
        <v>24354.93058</v>
      </c>
      <c r="O69" s="138">
        <v>7215.4887369999997</v>
      </c>
      <c r="P69" s="149">
        <v>17139.441843000001</v>
      </c>
      <c r="Q69" s="164"/>
      <c r="R69" s="165"/>
      <c r="S69" s="165"/>
      <c r="T69" s="165"/>
    </row>
    <row r="70" spans="1:52" s="171" customFormat="1" ht="22.5" customHeight="1">
      <c r="A70" s="170">
        <v>61</v>
      </c>
      <c r="B70" s="174" t="s">
        <v>139</v>
      </c>
      <c r="C70" s="140">
        <v>204192.910634</v>
      </c>
      <c r="D70" s="140">
        <v>203889.507572</v>
      </c>
      <c r="E70" s="140">
        <v>303.40306199999759</v>
      </c>
      <c r="F70" s="140">
        <v>408082.418206</v>
      </c>
      <c r="G70" s="140">
        <v>23127.063862999999</v>
      </c>
      <c r="H70" s="140">
        <v>23143.704323999998</v>
      </c>
      <c r="I70" s="140">
        <v>-16.64046099999905</v>
      </c>
      <c r="J70" s="140">
        <v>46270.768186999994</v>
      </c>
      <c r="K70" s="140">
        <v>479</v>
      </c>
      <c r="L70" s="140">
        <v>45</v>
      </c>
      <c r="M70" s="140">
        <v>434</v>
      </c>
      <c r="N70" s="140">
        <v>29</v>
      </c>
      <c r="O70" s="140">
        <v>0</v>
      </c>
      <c r="P70" s="150">
        <v>29</v>
      </c>
      <c r="Q70" s="164"/>
      <c r="R70" s="165"/>
      <c r="S70" s="165"/>
      <c r="T70" s="165"/>
      <c r="U70" s="161"/>
      <c r="V70" s="161"/>
      <c r="W70" s="161"/>
      <c r="X70" s="161"/>
      <c r="Y70" s="161"/>
      <c r="Z70" s="161"/>
      <c r="AA70" s="161"/>
      <c r="AB70" s="161"/>
      <c r="AC70" s="161"/>
      <c r="AD70" s="161"/>
      <c r="AE70" s="161"/>
      <c r="AF70" s="161"/>
      <c r="AG70" s="161"/>
      <c r="AH70" s="161"/>
      <c r="AI70" s="161"/>
      <c r="AJ70" s="161"/>
      <c r="AK70" s="161"/>
      <c r="AL70" s="161"/>
      <c r="AM70" s="161"/>
      <c r="AN70" s="161"/>
      <c r="AO70" s="161"/>
      <c r="AP70" s="161"/>
      <c r="AQ70" s="161"/>
      <c r="AR70" s="161"/>
      <c r="AS70" s="161"/>
      <c r="AT70" s="161"/>
      <c r="AU70" s="161"/>
      <c r="AV70" s="161"/>
      <c r="AW70" s="161"/>
    </row>
    <row r="71" spans="1:52" s="161" customFormat="1" ht="22.5" customHeight="1">
      <c r="A71" s="163">
        <v>62</v>
      </c>
      <c r="B71" s="168" t="s">
        <v>144</v>
      </c>
      <c r="C71" s="138">
        <v>290570.340524</v>
      </c>
      <c r="D71" s="138">
        <v>114771.481702</v>
      </c>
      <c r="E71" s="138">
        <v>175798.85882199998</v>
      </c>
      <c r="F71" s="138">
        <v>405341.82222600002</v>
      </c>
      <c r="G71" s="138">
        <v>67370.829828000002</v>
      </c>
      <c r="H71" s="138">
        <v>29498.333836000002</v>
      </c>
      <c r="I71" s="138">
        <v>37872.495991999996</v>
      </c>
      <c r="J71" s="138">
        <v>96869.163664000007</v>
      </c>
      <c r="K71" s="138">
        <v>226045</v>
      </c>
      <c r="L71" s="138">
        <v>23171</v>
      </c>
      <c r="M71" s="138">
        <v>202874</v>
      </c>
      <c r="N71" s="138">
        <v>86132</v>
      </c>
      <c r="O71" s="138">
        <v>8563</v>
      </c>
      <c r="P71" s="149">
        <v>77569</v>
      </c>
      <c r="Q71" s="164"/>
      <c r="R71" s="165"/>
      <c r="S71" s="165"/>
      <c r="T71" s="165"/>
    </row>
    <row r="72" spans="1:52" s="171" customFormat="1" ht="22.5" customHeight="1">
      <c r="A72" s="170">
        <v>63</v>
      </c>
      <c r="B72" s="174" t="s">
        <v>178</v>
      </c>
      <c r="C72" s="140">
        <v>199736.12251700001</v>
      </c>
      <c r="D72" s="140">
        <v>194694.91577699999</v>
      </c>
      <c r="E72" s="140">
        <v>5041.2067400000233</v>
      </c>
      <c r="F72" s="140">
        <v>394431.03829399997</v>
      </c>
      <c r="G72" s="140">
        <v>29504.175513999999</v>
      </c>
      <c r="H72" s="140">
        <v>33431.826169</v>
      </c>
      <c r="I72" s="140">
        <v>-3927.6506550000013</v>
      </c>
      <c r="J72" s="140">
        <v>62936.001682999995</v>
      </c>
      <c r="K72" s="140">
        <v>5067</v>
      </c>
      <c r="L72" s="140">
        <v>3669</v>
      </c>
      <c r="M72" s="140">
        <v>1398</v>
      </c>
      <c r="N72" s="140">
        <v>2005</v>
      </c>
      <c r="O72" s="140">
        <v>2641</v>
      </c>
      <c r="P72" s="150">
        <v>-636</v>
      </c>
      <c r="Q72" s="164"/>
      <c r="R72" s="165"/>
      <c r="S72" s="165"/>
      <c r="T72" s="165"/>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row>
    <row r="73" spans="1:52" s="161" customFormat="1" ht="22.5" customHeight="1">
      <c r="A73" s="163">
        <v>64</v>
      </c>
      <c r="B73" s="168" t="s">
        <v>210</v>
      </c>
      <c r="C73" s="138">
        <v>216560.77773100001</v>
      </c>
      <c r="D73" s="138">
        <v>171567.957769</v>
      </c>
      <c r="E73" s="138">
        <v>44992.819962000009</v>
      </c>
      <c r="F73" s="138">
        <v>388128.73550000001</v>
      </c>
      <c r="G73" s="138">
        <v>8473.4297709999992</v>
      </c>
      <c r="H73" s="138">
        <v>8338.9460020000006</v>
      </c>
      <c r="I73" s="138">
        <v>134.48376899999857</v>
      </c>
      <c r="J73" s="138">
        <v>16812.375773</v>
      </c>
      <c r="K73" s="138">
        <v>65441.126947999997</v>
      </c>
      <c r="L73" s="138">
        <v>12730.264019</v>
      </c>
      <c r="M73" s="138">
        <v>52710.862928999995</v>
      </c>
      <c r="N73" s="138">
        <v>8985.6362270000009</v>
      </c>
      <c r="O73" s="138">
        <v>2835.1032719999998</v>
      </c>
      <c r="P73" s="149">
        <v>6150.5329550000006</v>
      </c>
      <c r="Q73" s="164"/>
      <c r="R73" s="165"/>
      <c r="S73" s="165"/>
      <c r="T73" s="165"/>
    </row>
    <row r="74" spans="1:52" s="171" customFormat="1" ht="22.5" customHeight="1">
      <c r="A74" s="170">
        <v>65</v>
      </c>
      <c r="B74" s="174" t="s">
        <v>345</v>
      </c>
      <c r="C74" s="140">
        <v>188375.18204300001</v>
      </c>
      <c r="D74" s="140">
        <v>194628.581171</v>
      </c>
      <c r="E74" s="140">
        <v>-6253.39912799999</v>
      </c>
      <c r="F74" s="140">
        <v>383003.76321400004</v>
      </c>
      <c r="G74" s="140">
        <v>18093.788452000001</v>
      </c>
      <c r="H74" s="140">
        <v>27484.677335</v>
      </c>
      <c r="I74" s="140">
        <v>-9390.8888829999996</v>
      </c>
      <c r="J74" s="140">
        <v>45578.465787000001</v>
      </c>
      <c r="K74" s="140">
        <v>10577.617987</v>
      </c>
      <c r="L74" s="140">
        <v>7384.2286430000004</v>
      </c>
      <c r="M74" s="140">
        <v>3193.3893439999993</v>
      </c>
      <c r="N74" s="140">
        <v>0</v>
      </c>
      <c r="O74" s="140">
        <v>61.270857999999997</v>
      </c>
      <c r="P74" s="150">
        <v>-61.270857999999997</v>
      </c>
      <c r="Q74" s="164"/>
      <c r="R74" s="165"/>
      <c r="S74" s="165"/>
      <c r="T74" s="165"/>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row>
    <row r="75" spans="1:52" s="161" customFormat="1" ht="22.5" customHeight="1">
      <c r="A75" s="163">
        <v>66</v>
      </c>
      <c r="B75" s="168" t="s">
        <v>121</v>
      </c>
      <c r="C75" s="138">
        <v>172087.09725200001</v>
      </c>
      <c r="D75" s="138">
        <v>161940.14539600001</v>
      </c>
      <c r="E75" s="138">
        <v>10146.951856</v>
      </c>
      <c r="F75" s="138">
        <v>334027.24264800001</v>
      </c>
      <c r="G75" s="138">
        <v>47799.041062999997</v>
      </c>
      <c r="H75" s="138">
        <v>41363.44728</v>
      </c>
      <c r="I75" s="138">
        <v>6435.5937829999966</v>
      </c>
      <c r="J75" s="138">
        <v>89162.488343000005</v>
      </c>
      <c r="K75" s="138">
        <v>6565</v>
      </c>
      <c r="L75" s="138">
        <v>2083</v>
      </c>
      <c r="M75" s="138">
        <v>4482</v>
      </c>
      <c r="N75" s="138">
        <v>5017</v>
      </c>
      <c r="O75" s="138">
        <v>0</v>
      </c>
      <c r="P75" s="149">
        <v>5017</v>
      </c>
      <c r="Q75" s="164"/>
      <c r="R75" s="165"/>
      <c r="S75" s="165"/>
      <c r="T75" s="165"/>
    </row>
    <row r="76" spans="1:52" s="171" customFormat="1" ht="22.5" customHeight="1">
      <c r="A76" s="170">
        <v>67</v>
      </c>
      <c r="B76" s="174" t="s">
        <v>163</v>
      </c>
      <c r="C76" s="140">
        <v>156961.848803</v>
      </c>
      <c r="D76" s="140">
        <v>157414.80944800001</v>
      </c>
      <c r="E76" s="140">
        <v>-452.96064500001376</v>
      </c>
      <c r="F76" s="140">
        <v>314376.65825099999</v>
      </c>
      <c r="G76" s="140">
        <v>22273.240822</v>
      </c>
      <c r="H76" s="140">
        <v>19771.827021000001</v>
      </c>
      <c r="I76" s="140">
        <v>2501.4138009999988</v>
      </c>
      <c r="J76" s="140">
        <v>42045.067842999997</v>
      </c>
      <c r="K76" s="140">
        <v>763</v>
      </c>
      <c r="L76" s="140">
        <v>3961</v>
      </c>
      <c r="M76" s="140">
        <v>-3198</v>
      </c>
      <c r="N76" s="140">
        <v>23</v>
      </c>
      <c r="O76" s="140">
        <v>0</v>
      </c>
      <c r="P76" s="150">
        <v>23</v>
      </c>
      <c r="Q76" s="164"/>
      <c r="R76" s="165"/>
      <c r="S76" s="165"/>
      <c r="T76" s="165"/>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row>
    <row r="77" spans="1:52" s="161" customFormat="1" ht="22.5" customHeight="1">
      <c r="A77" s="163">
        <v>68</v>
      </c>
      <c r="B77" s="168" t="s">
        <v>136</v>
      </c>
      <c r="C77" s="138">
        <v>152833.954685</v>
      </c>
      <c r="D77" s="138">
        <v>144635.58804900001</v>
      </c>
      <c r="E77" s="138">
        <v>8198.3666359999916</v>
      </c>
      <c r="F77" s="138">
        <v>297469.54273400002</v>
      </c>
      <c r="G77" s="138">
        <v>10572.894155</v>
      </c>
      <c r="H77" s="138">
        <v>5692.0233029999999</v>
      </c>
      <c r="I77" s="138">
        <v>4880.870852</v>
      </c>
      <c r="J77" s="138">
        <v>16264.917458</v>
      </c>
      <c r="K77" s="138">
        <v>9809</v>
      </c>
      <c r="L77" s="138">
        <v>12549</v>
      </c>
      <c r="M77" s="138">
        <v>-2740</v>
      </c>
      <c r="N77" s="138">
        <v>162</v>
      </c>
      <c r="O77" s="138">
        <v>0</v>
      </c>
      <c r="P77" s="149">
        <v>162</v>
      </c>
      <c r="Q77" s="164"/>
      <c r="R77" s="165"/>
      <c r="S77" s="165"/>
      <c r="T77" s="165"/>
    </row>
    <row r="78" spans="1:52" s="171" customFormat="1" ht="22.5" customHeight="1">
      <c r="A78" s="170">
        <v>69</v>
      </c>
      <c r="B78" s="174" t="s">
        <v>388</v>
      </c>
      <c r="C78" s="140">
        <v>142956.113675</v>
      </c>
      <c r="D78" s="140">
        <v>144188.68953</v>
      </c>
      <c r="E78" s="140">
        <v>-1232.5758550000028</v>
      </c>
      <c r="F78" s="140">
        <v>287144.803205</v>
      </c>
      <c r="G78" s="140">
        <v>8741.6376180000007</v>
      </c>
      <c r="H78" s="140">
        <v>6096.4926260000002</v>
      </c>
      <c r="I78" s="140">
        <v>2645.1449920000005</v>
      </c>
      <c r="J78" s="140">
        <v>14838.130244</v>
      </c>
      <c r="K78" s="140">
        <v>1226</v>
      </c>
      <c r="L78" s="140">
        <v>2491</v>
      </c>
      <c r="M78" s="140">
        <v>-1265</v>
      </c>
      <c r="N78" s="140">
        <v>200</v>
      </c>
      <c r="O78" s="140">
        <v>46</v>
      </c>
      <c r="P78" s="150">
        <v>154</v>
      </c>
      <c r="Q78" s="164"/>
      <c r="R78" s="165"/>
      <c r="S78" s="165"/>
      <c r="T78" s="165"/>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row>
    <row r="79" spans="1:52" s="161" customFormat="1" ht="22.5" customHeight="1">
      <c r="A79" s="163">
        <v>70</v>
      </c>
      <c r="B79" s="168" t="s">
        <v>208</v>
      </c>
      <c r="C79" s="138">
        <v>142057.22012899999</v>
      </c>
      <c r="D79" s="138">
        <v>143746.46440999999</v>
      </c>
      <c r="E79" s="138">
        <v>-1689.244280999992</v>
      </c>
      <c r="F79" s="138">
        <v>285803.68453899998</v>
      </c>
      <c r="G79" s="138">
        <v>29816.323482</v>
      </c>
      <c r="H79" s="138">
        <v>27314.073028999999</v>
      </c>
      <c r="I79" s="138">
        <v>2502.2504530000006</v>
      </c>
      <c r="J79" s="138">
        <v>57130.396510999999</v>
      </c>
      <c r="K79" s="138">
        <v>580.809348</v>
      </c>
      <c r="L79" s="138">
        <v>277.25568500000003</v>
      </c>
      <c r="M79" s="138">
        <v>303.55366299999997</v>
      </c>
      <c r="N79" s="138">
        <v>398.674666</v>
      </c>
      <c r="O79" s="138">
        <v>60.467044999999999</v>
      </c>
      <c r="P79" s="149">
        <v>338.20762100000002</v>
      </c>
      <c r="Q79" s="164"/>
      <c r="R79" s="165"/>
      <c r="S79" s="165"/>
      <c r="T79" s="165"/>
    </row>
    <row r="80" spans="1:52" s="176" customFormat="1" ht="22.5" customHeight="1">
      <c r="A80" s="170">
        <v>71</v>
      </c>
      <c r="B80" s="174" t="s">
        <v>229</v>
      </c>
      <c r="C80" s="140">
        <v>171956.141111</v>
      </c>
      <c r="D80" s="140">
        <v>100759.373079</v>
      </c>
      <c r="E80" s="140">
        <v>71196.768032000007</v>
      </c>
      <c r="F80" s="140">
        <v>272715.51419000002</v>
      </c>
      <c r="G80" s="140">
        <v>27340.715078000001</v>
      </c>
      <c r="H80" s="140">
        <v>12811.745627</v>
      </c>
      <c r="I80" s="140">
        <v>14528.969451000001</v>
      </c>
      <c r="J80" s="140">
        <v>40152.460705000005</v>
      </c>
      <c r="K80" s="140">
        <v>110146</v>
      </c>
      <c r="L80" s="140">
        <v>15554</v>
      </c>
      <c r="M80" s="140">
        <v>94592</v>
      </c>
      <c r="N80" s="140">
        <v>38066</v>
      </c>
      <c r="O80" s="140">
        <v>2042</v>
      </c>
      <c r="P80" s="150">
        <v>36024</v>
      </c>
      <c r="Q80" s="164"/>
      <c r="R80" s="165"/>
      <c r="S80" s="165"/>
      <c r="T80" s="165"/>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71"/>
      <c r="AY80" s="171"/>
      <c r="AZ80" s="171"/>
    </row>
    <row r="81" spans="1:52" s="161" customFormat="1" ht="22.5" customHeight="1">
      <c r="A81" s="163">
        <v>72</v>
      </c>
      <c r="B81" s="168" t="s">
        <v>152</v>
      </c>
      <c r="C81" s="138">
        <v>135685.68068699999</v>
      </c>
      <c r="D81" s="138">
        <v>137021.990498</v>
      </c>
      <c r="E81" s="138">
        <v>-1336.3098110000137</v>
      </c>
      <c r="F81" s="138">
        <v>272707.67118499998</v>
      </c>
      <c r="G81" s="138">
        <v>8473.4297709999992</v>
      </c>
      <c r="H81" s="138">
        <v>8338.9460020000006</v>
      </c>
      <c r="I81" s="138">
        <v>134.48376899999857</v>
      </c>
      <c r="J81" s="138">
        <v>16812.375773</v>
      </c>
      <c r="K81" s="138">
        <v>3300.1900439999999</v>
      </c>
      <c r="L81" s="138">
        <v>2495.5348720000002</v>
      </c>
      <c r="M81" s="138">
        <v>804.65517199999977</v>
      </c>
      <c r="N81" s="138">
        <v>405.81180999999998</v>
      </c>
      <c r="O81" s="138">
        <v>43.874063999999997</v>
      </c>
      <c r="P81" s="149">
        <v>361.937746</v>
      </c>
      <c r="Q81" s="164"/>
      <c r="R81" s="165"/>
      <c r="S81" s="165"/>
      <c r="T81" s="165"/>
    </row>
    <row r="82" spans="1:52" s="171" customFormat="1" ht="22.5" customHeight="1">
      <c r="A82" s="170">
        <v>73</v>
      </c>
      <c r="B82" s="174" t="s">
        <v>160</v>
      </c>
      <c r="C82" s="140">
        <v>127113.688345</v>
      </c>
      <c r="D82" s="140">
        <v>127348.33543000001</v>
      </c>
      <c r="E82" s="140">
        <v>-234.64708500000415</v>
      </c>
      <c r="F82" s="140">
        <v>254462.02377500001</v>
      </c>
      <c r="G82" s="140">
        <v>8671.9382110000006</v>
      </c>
      <c r="H82" s="140">
        <v>6896.8928370000003</v>
      </c>
      <c r="I82" s="140">
        <v>1775.0453740000003</v>
      </c>
      <c r="J82" s="140">
        <v>15568.831048</v>
      </c>
      <c r="K82" s="140">
        <v>2722.7492769999999</v>
      </c>
      <c r="L82" s="140">
        <v>4605.4058180000002</v>
      </c>
      <c r="M82" s="140">
        <v>-1882.6565410000003</v>
      </c>
      <c r="N82" s="140">
        <v>607.24415999999997</v>
      </c>
      <c r="O82" s="140">
        <v>0</v>
      </c>
      <c r="P82" s="150">
        <v>607.24415999999997</v>
      </c>
      <c r="Q82" s="164"/>
      <c r="R82" s="165"/>
      <c r="S82" s="165"/>
      <c r="T82" s="165"/>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row>
    <row r="83" spans="1:52" s="161" customFormat="1" ht="22.5" customHeight="1">
      <c r="A83" s="163">
        <v>74</v>
      </c>
      <c r="B83" s="168" t="s">
        <v>109</v>
      </c>
      <c r="C83" s="138">
        <v>125775.94582399999</v>
      </c>
      <c r="D83" s="138">
        <v>119440.520122</v>
      </c>
      <c r="E83" s="138">
        <v>6335.4257019999932</v>
      </c>
      <c r="F83" s="138">
        <v>245216.46594600001</v>
      </c>
      <c r="G83" s="138">
        <v>24141.177695999999</v>
      </c>
      <c r="H83" s="138">
        <v>23799.022053000001</v>
      </c>
      <c r="I83" s="138">
        <v>342.15564299999824</v>
      </c>
      <c r="J83" s="138">
        <v>47940.199748999999</v>
      </c>
      <c r="K83" s="138">
        <v>6447</v>
      </c>
      <c r="L83" s="138">
        <v>5436</v>
      </c>
      <c r="M83" s="138">
        <v>1011</v>
      </c>
      <c r="N83" s="138">
        <v>366</v>
      </c>
      <c r="O83" s="138">
        <v>0</v>
      </c>
      <c r="P83" s="149">
        <v>366</v>
      </c>
      <c r="Q83" s="164"/>
      <c r="R83" s="165"/>
      <c r="S83" s="165"/>
      <c r="T83" s="165"/>
    </row>
    <row r="84" spans="1:52" s="171" customFormat="1" ht="22.5" customHeight="1">
      <c r="A84" s="170">
        <v>75</v>
      </c>
      <c r="B84" s="174" t="s">
        <v>205</v>
      </c>
      <c r="C84" s="140">
        <v>110446.212595</v>
      </c>
      <c r="D84" s="140">
        <v>124815.73319499999</v>
      </c>
      <c r="E84" s="140">
        <v>-14369.520599999989</v>
      </c>
      <c r="F84" s="140">
        <v>235261.94579</v>
      </c>
      <c r="G84" s="140">
        <v>13216.273703999999</v>
      </c>
      <c r="H84" s="140">
        <v>10776.377200000001</v>
      </c>
      <c r="I84" s="140">
        <v>2439.8965039999985</v>
      </c>
      <c r="J84" s="140">
        <v>23992.650904000002</v>
      </c>
      <c r="K84" s="140">
        <v>2120</v>
      </c>
      <c r="L84" s="140">
        <v>10856</v>
      </c>
      <c r="M84" s="140">
        <v>-8736</v>
      </c>
      <c r="N84" s="140">
        <v>1368</v>
      </c>
      <c r="O84" s="140">
        <v>0</v>
      </c>
      <c r="P84" s="150">
        <v>1368</v>
      </c>
      <c r="Q84" s="164"/>
      <c r="R84" s="165"/>
      <c r="S84" s="165"/>
      <c r="T84" s="165"/>
      <c r="U84" s="161"/>
      <c r="V84" s="161"/>
      <c r="W84" s="161"/>
      <c r="X84" s="161"/>
      <c r="Y84" s="161"/>
      <c r="Z84" s="161"/>
      <c r="AA84" s="161"/>
      <c r="AB84" s="161"/>
      <c r="AC84" s="161"/>
      <c r="AD84" s="161"/>
      <c r="AE84" s="161"/>
      <c r="AF84" s="161"/>
      <c r="AG84" s="161"/>
      <c r="AH84" s="161"/>
      <c r="AI84" s="161"/>
      <c r="AJ84" s="161"/>
      <c r="AK84" s="161"/>
      <c r="AL84" s="161"/>
      <c r="AM84" s="161"/>
      <c r="AN84" s="161"/>
      <c r="AO84" s="161"/>
      <c r="AP84" s="161"/>
      <c r="AQ84" s="161"/>
      <c r="AR84" s="161"/>
      <c r="AS84" s="161"/>
      <c r="AT84" s="161"/>
      <c r="AU84" s="161"/>
      <c r="AV84" s="161"/>
      <c r="AW84" s="161"/>
    </row>
    <row r="85" spans="1:52" s="161" customFormat="1" ht="22.5" customHeight="1">
      <c r="A85" s="163">
        <v>76</v>
      </c>
      <c r="B85" s="142" t="s">
        <v>390</v>
      </c>
      <c r="C85" s="138">
        <v>115679.82530900001</v>
      </c>
      <c r="D85" s="138">
        <v>102772.134947</v>
      </c>
      <c r="E85" s="138">
        <v>12907.690362000008</v>
      </c>
      <c r="F85" s="138">
        <v>218451.96025599999</v>
      </c>
      <c r="G85" s="138">
        <v>11614.81804</v>
      </c>
      <c r="H85" s="138">
        <v>35183.265829999997</v>
      </c>
      <c r="I85" s="138">
        <v>-23568.447789999998</v>
      </c>
      <c r="J85" s="138">
        <v>46798.083869999995</v>
      </c>
      <c r="K85" s="138">
        <v>8083</v>
      </c>
      <c r="L85" s="138">
        <v>12748</v>
      </c>
      <c r="M85" s="138">
        <v>-4665</v>
      </c>
      <c r="N85" s="138">
        <v>714</v>
      </c>
      <c r="O85" s="138">
        <v>3540</v>
      </c>
      <c r="P85" s="149">
        <v>-2826</v>
      </c>
      <c r="Q85" s="164"/>
      <c r="R85" s="165"/>
      <c r="S85" s="165"/>
      <c r="T85" s="165"/>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row>
    <row r="86" spans="1:52" s="171" customFormat="1" ht="22.5" customHeight="1">
      <c r="A86" s="170">
        <v>77</v>
      </c>
      <c r="B86" s="174" t="s">
        <v>357</v>
      </c>
      <c r="C86" s="140">
        <v>93155.466511999999</v>
      </c>
      <c r="D86" s="140">
        <v>112039.974736</v>
      </c>
      <c r="E86" s="140">
        <v>-18884.508224000005</v>
      </c>
      <c r="F86" s="140">
        <v>205195.44124800002</v>
      </c>
      <c r="G86" s="140">
        <v>5928.6051100000004</v>
      </c>
      <c r="H86" s="140">
        <v>11952.442430999999</v>
      </c>
      <c r="I86" s="140">
        <v>-6023.8373209999991</v>
      </c>
      <c r="J86" s="140">
        <v>17881.047541</v>
      </c>
      <c r="K86" s="140">
        <v>1435.541575</v>
      </c>
      <c r="L86" s="140">
        <v>25389.792055000002</v>
      </c>
      <c r="M86" s="140">
        <v>-23954.250480000002</v>
      </c>
      <c r="N86" s="140">
        <v>345.22199999999998</v>
      </c>
      <c r="O86" s="140">
        <v>614.91039499999999</v>
      </c>
      <c r="P86" s="150">
        <v>-269.68839500000001</v>
      </c>
      <c r="Q86" s="164"/>
      <c r="R86" s="165"/>
      <c r="S86" s="165"/>
      <c r="T86" s="165"/>
      <c r="U86" s="161"/>
      <c r="V86" s="161"/>
      <c r="W86" s="161"/>
      <c r="X86" s="161"/>
      <c r="Y86" s="161"/>
      <c r="Z86" s="161"/>
      <c r="AA86" s="161"/>
      <c r="AB86" s="161"/>
      <c r="AC86" s="161"/>
      <c r="AD86" s="161"/>
      <c r="AE86" s="161"/>
      <c r="AF86" s="161"/>
      <c r="AG86" s="161"/>
      <c r="AH86" s="161"/>
      <c r="AI86" s="161"/>
      <c r="AJ86" s="161"/>
      <c r="AK86" s="161"/>
      <c r="AL86" s="161"/>
      <c r="AM86" s="161"/>
      <c r="AN86" s="161"/>
      <c r="AO86" s="161"/>
      <c r="AP86" s="161"/>
      <c r="AQ86" s="161"/>
      <c r="AR86" s="161"/>
      <c r="AS86" s="161"/>
      <c r="AT86" s="161"/>
      <c r="AU86" s="161"/>
      <c r="AV86" s="161"/>
      <c r="AW86" s="161"/>
    </row>
    <row r="87" spans="1:52" s="161" customFormat="1" ht="22.5" customHeight="1">
      <c r="A87" s="163">
        <v>78</v>
      </c>
      <c r="B87" s="168" t="s">
        <v>197</v>
      </c>
      <c r="C87" s="138">
        <v>93903.494638999997</v>
      </c>
      <c r="D87" s="138">
        <v>84884.397987999997</v>
      </c>
      <c r="E87" s="138">
        <v>9019.0966509999998</v>
      </c>
      <c r="F87" s="138">
        <v>178787.89262699999</v>
      </c>
      <c r="G87" s="138">
        <v>24329.099889000001</v>
      </c>
      <c r="H87" s="138">
        <v>25404.812115000001</v>
      </c>
      <c r="I87" s="138">
        <v>-1075.7122259999996</v>
      </c>
      <c r="J87" s="138">
        <v>49733.912003999998</v>
      </c>
      <c r="K87" s="138">
        <v>380</v>
      </c>
      <c r="L87" s="138">
        <v>130</v>
      </c>
      <c r="M87" s="138">
        <v>250</v>
      </c>
      <c r="N87" s="138">
        <v>128</v>
      </c>
      <c r="O87" s="138">
        <v>0</v>
      </c>
      <c r="P87" s="149">
        <v>128</v>
      </c>
      <c r="Q87" s="164"/>
      <c r="R87" s="165"/>
      <c r="S87" s="165"/>
      <c r="T87" s="165"/>
    </row>
    <row r="88" spans="1:52" s="171" customFormat="1" ht="22.5" customHeight="1">
      <c r="A88" s="170">
        <v>79</v>
      </c>
      <c r="B88" s="174" t="s">
        <v>237</v>
      </c>
      <c r="C88" s="140">
        <v>120411.009181</v>
      </c>
      <c r="D88" s="140">
        <v>53167.968648000002</v>
      </c>
      <c r="E88" s="140">
        <v>67243.040532999992</v>
      </c>
      <c r="F88" s="140">
        <v>173578.97782900001</v>
      </c>
      <c r="G88" s="140">
        <v>16161.310265</v>
      </c>
      <c r="H88" s="140">
        <v>14160.441831</v>
      </c>
      <c r="I88" s="140">
        <v>2000.868434</v>
      </c>
      <c r="J88" s="140">
        <v>30321.752096</v>
      </c>
      <c r="K88" s="140">
        <v>139506.03894699999</v>
      </c>
      <c r="L88" s="140">
        <v>32017.699627999998</v>
      </c>
      <c r="M88" s="140">
        <v>107488.33931899999</v>
      </c>
      <c r="N88" s="140">
        <v>31822.000442</v>
      </c>
      <c r="O88" s="140">
        <v>4609.2289760000003</v>
      </c>
      <c r="P88" s="150">
        <v>27212.771465999998</v>
      </c>
      <c r="Q88" s="164"/>
      <c r="R88" s="165"/>
      <c r="S88" s="165"/>
      <c r="T88" s="165"/>
      <c r="U88" s="161"/>
      <c r="V88" s="161"/>
      <c r="W88" s="161"/>
      <c r="X88" s="161"/>
      <c r="Y88" s="161"/>
      <c r="Z88" s="161"/>
      <c r="AA88" s="161"/>
      <c r="AB88" s="161"/>
      <c r="AC88" s="161"/>
      <c r="AD88" s="161"/>
      <c r="AE88" s="161"/>
      <c r="AF88" s="161"/>
      <c r="AG88" s="161"/>
      <c r="AH88" s="161"/>
      <c r="AI88" s="161"/>
      <c r="AJ88" s="161"/>
      <c r="AK88" s="161"/>
      <c r="AL88" s="161"/>
      <c r="AM88" s="161"/>
      <c r="AN88" s="161"/>
      <c r="AO88" s="161"/>
      <c r="AP88" s="161"/>
      <c r="AQ88" s="161"/>
      <c r="AR88" s="161"/>
      <c r="AS88" s="161"/>
      <c r="AT88" s="161"/>
      <c r="AU88" s="161"/>
      <c r="AV88" s="161"/>
      <c r="AW88" s="161"/>
    </row>
    <row r="89" spans="1:52" s="161" customFormat="1" ht="22.5" customHeight="1">
      <c r="A89" s="163">
        <v>80</v>
      </c>
      <c r="B89" s="168" t="s">
        <v>283</v>
      </c>
      <c r="C89" s="138">
        <v>152525.03267300001</v>
      </c>
      <c r="D89" s="138">
        <v>14398.827773000001</v>
      </c>
      <c r="E89" s="138">
        <v>138126.20490000001</v>
      </c>
      <c r="F89" s="138">
        <v>166923.86044600001</v>
      </c>
      <c r="G89" s="138">
        <v>24864.841435999999</v>
      </c>
      <c r="H89" s="138">
        <v>12397.086813</v>
      </c>
      <c r="I89" s="138">
        <v>12467.754622999999</v>
      </c>
      <c r="J89" s="138">
        <v>37261.928248999997</v>
      </c>
      <c r="K89" s="138">
        <v>24</v>
      </c>
      <c r="L89" s="138">
        <v>22</v>
      </c>
      <c r="M89" s="138">
        <v>2</v>
      </c>
      <c r="N89" s="138">
        <v>24</v>
      </c>
      <c r="O89" s="138">
        <v>22</v>
      </c>
      <c r="P89" s="149">
        <v>2</v>
      </c>
      <c r="Q89" s="164"/>
      <c r="R89" s="165"/>
      <c r="S89" s="165"/>
      <c r="T89" s="165"/>
    </row>
    <row r="90" spans="1:52" s="171" customFormat="1" ht="22.5" customHeight="1">
      <c r="A90" s="170">
        <v>81</v>
      </c>
      <c r="B90" s="174" t="s">
        <v>193</v>
      </c>
      <c r="C90" s="140">
        <v>86342.410487000001</v>
      </c>
      <c r="D90" s="140">
        <v>77924.862192999994</v>
      </c>
      <c r="E90" s="140">
        <v>8417.5482940000074</v>
      </c>
      <c r="F90" s="140">
        <v>164267.27267999999</v>
      </c>
      <c r="G90" s="140">
        <v>8436.8241529999996</v>
      </c>
      <c r="H90" s="140">
        <v>8645.6198449999993</v>
      </c>
      <c r="I90" s="140">
        <v>-208.79569199999969</v>
      </c>
      <c r="J90" s="140">
        <v>17082.443997999999</v>
      </c>
      <c r="K90" s="140">
        <v>20654</v>
      </c>
      <c r="L90" s="140">
        <v>12105</v>
      </c>
      <c r="M90" s="140">
        <v>8549</v>
      </c>
      <c r="N90" s="140">
        <v>340</v>
      </c>
      <c r="O90" s="140">
        <v>1994</v>
      </c>
      <c r="P90" s="150">
        <v>-1654</v>
      </c>
      <c r="Q90" s="164"/>
      <c r="R90" s="165"/>
      <c r="S90" s="165"/>
      <c r="T90" s="165"/>
      <c r="U90" s="161"/>
      <c r="V90" s="161"/>
      <c r="W90" s="161"/>
      <c r="X90" s="161"/>
      <c r="Y90" s="161"/>
      <c r="Z90" s="161"/>
      <c r="AA90" s="161"/>
      <c r="AB90" s="161"/>
      <c r="AC90" s="161"/>
      <c r="AD90" s="161"/>
      <c r="AE90" s="161"/>
      <c r="AF90" s="161"/>
      <c r="AG90" s="161"/>
      <c r="AH90" s="161"/>
      <c r="AI90" s="161"/>
      <c r="AJ90" s="161"/>
      <c r="AK90" s="161"/>
      <c r="AL90" s="161"/>
      <c r="AM90" s="161"/>
      <c r="AN90" s="161"/>
      <c r="AO90" s="161"/>
      <c r="AP90" s="161"/>
      <c r="AQ90" s="161"/>
      <c r="AR90" s="161"/>
      <c r="AS90" s="161"/>
      <c r="AT90" s="161"/>
      <c r="AU90" s="161"/>
      <c r="AV90" s="161"/>
      <c r="AW90" s="161"/>
    </row>
    <row r="91" spans="1:52" s="161" customFormat="1" ht="22.5" customHeight="1">
      <c r="A91" s="163">
        <v>82</v>
      </c>
      <c r="B91" s="168" t="s">
        <v>115</v>
      </c>
      <c r="C91" s="138">
        <v>77370.866045999996</v>
      </c>
      <c r="D91" s="138">
        <v>84531.884229000003</v>
      </c>
      <c r="E91" s="138">
        <v>-7161.0181830000074</v>
      </c>
      <c r="F91" s="138">
        <v>161902.750275</v>
      </c>
      <c r="G91" s="138">
        <v>2711.5029509999999</v>
      </c>
      <c r="H91" s="138">
        <v>12424.293497000001</v>
      </c>
      <c r="I91" s="138">
        <v>-9712.7905460000002</v>
      </c>
      <c r="J91" s="138">
        <v>15135.796448000001</v>
      </c>
      <c r="K91" s="138">
        <v>26855.370926</v>
      </c>
      <c r="L91" s="138">
        <v>33391.875380999998</v>
      </c>
      <c r="M91" s="138">
        <v>-6536.5044549999984</v>
      </c>
      <c r="N91" s="138">
        <v>3548.165567</v>
      </c>
      <c r="O91" s="138">
        <v>3999.1791640000001</v>
      </c>
      <c r="P91" s="149">
        <v>-451.01359700000012</v>
      </c>
      <c r="Q91" s="164"/>
      <c r="R91" s="165"/>
      <c r="S91" s="165"/>
      <c r="T91" s="165"/>
    </row>
    <row r="92" spans="1:52" s="171" customFormat="1" ht="22.5" customHeight="1">
      <c r="A92" s="170">
        <v>83</v>
      </c>
      <c r="B92" s="174" t="s">
        <v>399</v>
      </c>
      <c r="C92" s="140">
        <v>78367.296306999997</v>
      </c>
      <c r="D92" s="140">
        <v>74889.899609999993</v>
      </c>
      <c r="E92" s="140">
        <v>3477.3966970000038</v>
      </c>
      <c r="F92" s="140">
        <v>153257.195917</v>
      </c>
      <c r="G92" s="140">
        <v>22680.469580000001</v>
      </c>
      <c r="H92" s="140">
        <v>18207.021182</v>
      </c>
      <c r="I92" s="140">
        <v>4473.4483980000005</v>
      </c>
      <c r="J92" s="140">
        <v>40887.490762000001</v>
      </c>
      <c r="K92" s="140">
        <v>9235</v>
      </c>
      <c r="L92" s="140">
        <v>7890</v>
      </c>
      <c r="M92" s="140">
        <v>1345</v>
      </c>
      <c r="N92" s="140">
        <v>3667</v>
      </c>
      <c r="O92" s="140">
        <v>230</v>
      </c>
      <c r="P92" s="150">
        <v>3437</v>
      </c>
      <c r="Q92" s="164"/>
      <c r="R92" s="165"/>
      <c r="S92" s="165"/>
      <c r="T92" s="165"/>
      <c r="U92" s="161"/>
      <c r="V92" s="161"/>
      <c r="W92" s="161"/>
      <c r="X92" s="161"/>
      <c r="Y92" s="161"/>
      <c r="Z92" s="161"/>
      <c r="AA92" s="161"/>
      <c r="AB92" s="161"/>
      <c r="AC92" s="161"/>
      <c r="AD92" s="161"/>
      <c r="AE92" s="161"/>
      <c r="AF92" s="161"/>
      <c r="AG92" s="161"/>
      <c r="AH92" s="161"/>
      <c r="AI92" s="161"/>
      <c r="AJ92" s="161"/>
      <c r="AK92" s="161"/>
      <c r="AL92" s="161"/>
      <c r="AM92" s="161"/>
      <c r="AN92" s="161"/>
      <c r="AO92" s="161"/>
      <c r="AP92" s="161"/>
      <c r="AQ92" s="161"/>
      <c r="AR92" s="161"/>
      <c r="AS92" s="161"/>
      <c r="AT92" s="161"/>
      <c r="AU92" s="161"/>
      <c r="AV92" s="161"/>
      <c r="AW92" s="161"/>
    </row>
    <row r="93" spans="1:52" s="161" customFormat="1" ht="22.5" customHeight="1">
      <c r="A93" s="163">
        <v>84</v>
      </c>
      <c r="B93" s="168" t="s">
        <v>391</v>
      </c>
      <c r="C93" s="138">
        <v>77828.204849999995</v>
      </c>
      <c r="D93" s="138">
        <v>72386.498351999995</v>
      </c>
      <c r="E93" s="138">
        <v>5441.7064979999996</v>
      </c>
      <c r="F93" s="138">
        <v>150214.703202</v>
      </c>
      <c r="G93" s="138">
        <v>12790.673511000001</v>
      </c>
      <c r="H93" s="138">
        <v>10678.981997000001</v>
      </c>
      <c r="I93" s="138">
        <v>2111.6915140000001</v>
      </c>
      <c r="J93" s="138">
        <v>23469.655508000003</v>
      </c>
      <c r="K93" s="138">
        <v>4888.4065140000002</v>
      </c>
      <c r="L93" s="138">
        <v>0</v>
      </c>
      <c r="M93" s="138">
        <v>4888.4065140000002</v>
      </c>
      <c r="N93" s="138">
        <v>429.59725600000002</v>
      </c>
      <c r="O93" s="138">
        <v>0</v>
      </c>
      <c r="P93" s="149">
        <v>429.59725600000002</v>
      </c>
      <c r="Q93" s="164"/>
      <c r="R93" s="165"/>
      <c r="S93" s="165"/>
      <c r="T93" s="165"/>
    </row>
    <row r="94" spans="1:52" s="171" customFormat="1" ht="22.5" customHeight="1">
      <c r="A94" s="170">
        <v>85</v>
      </c>
      <c r="B94" s="174" t="s">
        <v>176</v>
      </c>
      <c r="C94" s="140">
        <v>77279.554717000006</v>
      </c>
      <c r="D94" s="140">
        <v>71314.327780000007</v>
      </c>
      <c r="E94" s="140">
        <v>5965.2269369999995</v>
      </c>
      <c r="F94" s="140">
        <v>148593.88249700001</v>
      </c>
      <c r="G94" s="140">
        <v>3538.55323</v>
      </c>
      <c r="H94" s="140">
        <v>2335.7369549999999</v>
      </c>
      <c r="I94" s="140">
        <v>1202.8162750000001</v>
      </c>
      <c r="J94" s="140">
        <v>5874.2901849999998</v>
      </c>
      <c r="K94" s="140">
        <v>6042.045838</v>
      </c>
      <c r="L94" s="140">
        <v>741.70495500000004</v>
      </c>
      <c r="M94" s="140">
        <v>5300.3408829999998</v>
      </c>
      <c r="N94" s="140">
        <v>295.189796</v>
      </c>
      <c r="O94" s="140">
        <v>64.308570000000003</v>
      </c>
      <c r="P94" s="150">
        <v>230.881226</v>
      </c>
      <c r="Q94" s="164"/>
      <c r="R94" s="165"/>
      <c r="S94" s="165"/>
      <c r="T94" s="165"/>
      <c r="U94" s="161"/>
      <c r="V94" s="161"/>
      <c r="W94" s="161"/>
      <c r="X94" s="161"/>
      <c r="Y94" s="161"/>
      <c r="Z94" s="161"/>
      <c r="AA94" s="161"/>
      <c r="AB94" s="161"/>
      <c r="AC94" s="161"/>
      <c r="AD94" s="161"/>
      <c r="AE94" s="161"/>
      <c r="AF94" s="161"/>
      <c r="AG94" s="161"/>
      <c r="AH94" s="161"/>
      <c r="AI94" s="161"/>
      <c r="AJ94" s="161"/>
      <c r="AK94" s="161"/>
      <c r="AL94" s="161"/>
      <c r="AM94" s="161"/>
      <c r="AN94" s="161"/>
      <c r="AO94" s="161"/>
      <c r="AP94" s="161"/>
      <c r="AQ94" s="161"/>
      <c r="AR94" s="161"/>
      <c r="AS94" s="161"/>
      <c r="AT94" s="161"/>
      <c r="AU94" s="161"/>
      <c r="AV94" s="161"/>
      <c r="AW94" s="161"/>
    </row>
    <row r="95" spans="1:52" s="161" customFormat="1" ht="22.5" customHeight="1">
      <c r="A95" s="163">
        <v>86</v>
      </c>
      <c r="B95" s="168" t="s">
        <v>124</v>
      </c>
      <c r="C95" s="138">
        <v>77174.188166000007</v>
      </c>
      <c r="D95" s="138">
        <v>65594.539034000001</v>
      </c>
      <c r="E95" s="138">
        <v>11579.649132000006</v>
      </c>
      <c r="F95" s="138">
        <v>142768.72720000002</v>
      </c>
      <c r="G95" s="138">
        <v>14842.445041999999</v>
      </c>
      <c r="H95" s="138">
        <v>16401.738384</v>
      </c>
      <c r="I95" s="138">
        <v>-1559.2933420000008</v>
      </c>
      <c r="J95" s="138">
        <v>31244.183426</v>
      </c>
      <c r="K95" s="138">
        <v>12131.435923999999</v>
      </c>
      <c r="L95" s="138">
        <v>2799.358878</v>
      </c>
      <c r="M95" s="138">
        <v>9332.0770459999985</v>
      </c>
      <c r="N95" s="138">
        <v>6411.1699310000004</v>
      </c>
      <c r="O95" s="138">
        <v>2447.1978530000001</v>
      </c>
      <c r="P95" s="149">
        <v>3963.9720780000002</v>
      </c>
      <c r="Q95" s="164"/>
      <c r="R95" s="165"/>
      <c r="S95" s="165"/>
      <c r="T95" s="165"/>
    </row>
    <row r="96" spans="1:52" s="171" customFormat="1" ht="22.5" customHeight="1">
      <c r="A96" s="170">
        <v>87</v>
      </c>
      <c r="B96" s="174" t="s">
        <v>168</v>
      </c>
      <c r="C96" s="140">
        <v>69933.623949000001</v>
      </c>
      <c r="D96" s="140">
        <v>67692.372115999999</v>
      </c>
      <c r="E96" s="140">
        <v>2241.2518330000021</v>
      </c>
      <c r="F96" s="140">
        <v>137625.99606500001</v>
      </c>
      <c r="G96" s="140">
        <v>8081.4198269999997</v>
      </c>
      <c r="H96" s="140">
        <v>7666.558145</v>
      </c>
      <c r="I96" s="140">
        <v>414.86168199999975</v>
      </c>
      <c r="J96" s="140">
        <v>15747.977972000001</v>
      </c>
      <c r="K96" s="140">
        <v>5420</v>
      </c>
      <c r="L96" s="140">
        <v>3747</v>
      </c>
      <c r="M96" s="140">
        <v>1673</v>
      </c>
      <c r="N96" s="140">
        <v>680</v>
      </c>
      <c r="O96" s="140">
        <v>342</v>
      </c>
      <c r="P96" s="150">
        <v>338</v>
      </c>
      <c r="Q96" s="164"/>
      <c r="R96" s="165"/>
      <c r="S96" s="165"/>
      <c r="T96" s="165"/>
      <c r="U96" s="161"/>
      <c r="V96" s="161"/>
      <c r="W96" s="161"/>
      <c r="X96" s="161"/>
      <c r="Y96" s="161"/>
      <c r="Z96" s="161"/>
      <c r="AA96" s="161"/>
      <c r="AB96" s="161"/>
      <c r="AC96" s="161"/>
      <c r="AD96" s="161"/>
      <c r="AE96" s="161"/>
      <c r="AF96" s="161"/>
      <c r="AG96" s="161"/>
      <c r="AH96" s="161"/>
      <c r="AI96" s="161"/>
      <c r="AJ96" s="161"/>
      <c r="AK96" s="161"/>
      <c r="AL96" s="161"/>
      <c r="AM96" s="161"/>
      <c r="AN96" s="161"/>
      <c r="AO96" s="161"/>
      <c r="AP96" s="161"/>
      <c r="AQ96" s="161"/>
      <c r="AR96" s="161"/>
      <c r="AS96" s="161"/>
      <c r="AT96" s="161"/>
      <c r="AU96" s="161"/>
      <c r="AV96" s="161"/>
      <c r="AW96" s="161"/>
    </row>
    <row r="97" spans="1:49" s="161" customFormat="1" ht="22.5" customHeight="1">
      <c r="A97" s="163">
        <v>88</v>
      </c>
      <c r="B97" s="168" t="s">
        <v>215</v>
      </c>
      <c r="C97" s="138">
        <v>79737.349841000003</v>
      </c>
      <c r="D97" s="138">
        <v>53858.60626</v>
      </c>
      <c r="E97" s="138">
        <v>25878.743581000002</v>
      </c>
      <c r="F97" s="138">
        <v>133595.95610100002</v>
      </c>
      <c r="G97" s="138">
        <v>5227.6700080000001</v>
      </c>
      <c r="H97" s="138">
        <v>6563.6819880000003</v>
      </c>
      <c r="I97" s="138">
        <v>-1336.0119800000002</v>
      </c>
      <c r="J97" s="138">
        <v>11791.351996000001</v>
      </c>
      <c r="K97" s="138">
        <v>57144.370612999999</v>
      </c>
      <c r="L97" s="138">
        <v>32363.751744000001</v>
      </c>
      <c r="M97" s="138">
        <v>24780.618868999998</v>
      </c>
      <c r="N97" s="138">
        <v>3850.8255760000002</v>
      </c>
      <c r="O97" s="138">
        <v>8436.5070969999997</v>
      </c>
      <c r="P97" s="149">
        <v>-4585.6815209999995</v>
      </c>
      <c r="Q97" s="164"/>
      <c r="R97" s="165"/>
      <c r="S97" s="165"/>
      <c r="T97" s="165"/>
    </row>
    <row r="98" spans="1:49" s="171" customFormat="1" ht="22.5" customHeight="1">
      <c r="A98" s="170">
        <v>89</v>
      </c>
      <c r="B98" s="174" t="s">
        <v>248</v>
      </c>
      <c r="C98" s="140">
        <v>75147.658658</v>
      </c>
      <c r="D98" s="140">
        <v>57829.011132</v>
      </c>
      <c r="E98" s="140">
        <v>17318.647526000001</v>
      </c>
      <c r="F98" s="140">
        <v>132976.66979000001</v>
      </c>
      <c r="G98" s="140">
        <v>13296.964934</v>
      </c>
      <c r="H98" s="140">
        <v>16688.629338999999</v>
      </c>
      <c r="I98" s="140">
        <v>-3391.6644049999995</v>
      </c>
      <c r="J98" s="140">
        <v>29985.594272999999</v>
      </c>
      <c r="K98" s="140">
        <v>28060</v>
      </c>
      <c r="L98" s="140">
        <v>12080</v>
      </c>
      <c r="M98" s="140">
        <v>15980</v>
      </c>
      <c r="N98" s="140">
        <v>1701</v>
      </c>
      <c r="O98" s="140">
        <v>1802</v>
      </c>
      <c r="P98" s="150">
        <v>-101</v>
      </c>
      <c r="Q98" s="164"/>
      <c r="R98" s="165"/>
      <c r="S98" s="165"/>
      <c r="T98" s="165"/>
      <c r="U98" s="161"/>
      <c r="V98" s="161"/>
      <c r="W98" s="161"/>
      <c r="X98" s="161"/>
      <c r="Y98" s="161"/>
      <c r="Z98" s="161"/>
      <c r="AA98" s="161"/>
      <c r="AB98" s="161"/>
      <c r="AC98" s="161"/>
      <c r="AD98" s="161"/>
      <c r="AE98" s="161"/>
      <c r="AF98" s="161"/>
      <c r="AG98" s="161"/>
      <c r="AH98" s="161"/>
      <c r="AI98" s="161"/>
      <c r="AJ98" s="161"/>
      <c r="AK98" s="161"/>
      <c r="AL98" s="161"/>
      <c r="AM98" s="161"/>
      <c r="AN98" s="161"/>
      <c r="AO98" s="161"/>
      <c r="AP98" s="161"/>
      <c r="AQ98" s="161"/>
      <c r="AR98" s="161"/>
      <c r="AS98" s="161"/>
      <c r="AT98" s="161"/>
      <c r="AU98" s="161"/>
      <c r="AV98" s="161"/>
      <c r="AW98" s="161"/>
    </row>
    <row r="99" spans="1:49" s="161" customFormat="1" ht="22.5" customHeight="1">
      <c r="A99" s="163">
        <v>90</v>
      </c>
      <c r="B99" s="168" t="s">
        <v>142</v>
      </c>
      <c r="C99" s="138">
        <v>64607.997098</v>
      </c>
      <c r="D99" s="138">
        <v>59473.029665000002</v>
      </c>
      <c r="E99" s="138">
        <v>5134.967432999998</v>
      </c>
      <c r="F99" s="138">
        <v>124081.026763</v>
      </c>
      <c r="G99" s="138">
        <v>3397.659956</v>
      </c>
      <c r="H99" s="138">
        <v>3539.513027</v>
      </c>
      <c r="I99" s="138">
        <v>-141.853071</v>
      </c>
      <c r="J99" s="138">
        <v>6937.1729830000004</v>
      </c>
      <c r="K99" s="138">
        <v>6128</v>
      </c>
      <c r="L99" s="138">
        <v>4638</v>
      </c>
      <c r="M99" s="138">
        <v>1490</v>
      </c>
      <c r="N99" s="138">
        <v>2444</v>
      </c>
      <c r="O99" s="138">
        <v>2221</v>
      </c>
      <c r="P99" s="149">
        <v>223</v>
      </c>
      <c r="Q99" s="164"/>
      <c r="R99" s="165"/>
      <c r="S99" s="165"/>
      <c r="T99" s="165"/>
    </row>
    <row r="100" spans="1:49" s="171" customFormat="1" ht="22.5" customHeight="1">
      <c r="A100" s="170">
        <v>91</v>
      </c>
      <c r="B100" s="174" t="s">
        <v>273</v>
      </c>
      <c r="C100" s="140">
        <v>91023.405855000005</v>
      </c>
      <c r="D100" s="140">
        <v>30499.823426999999</v>
      </c>
      <c r="E100" s="140">
        <v>60523.582428000009</v>
      </c>
      <c r="F100" s="140">
        <v>121523.229282</v>
      </c>
      <c r="G100" s="140">
        <v>47152.131174000002</v>
      </c>
      <c r="H100" s="140">
        <v>18336.557369999999</v>
      </c>
      <c r="I100" s="140">
        <v>28815.573804000003</v>
      </c>
      <c r="J100" s="140">
        <v>65488.688544000004</v>
      </c>
      <c r="K100" s="140">
        <v>52644.377643</v>
      </c>
      <c r="L100" s="140">
        <v>0</v>
      </c>
      <c r="M100" s="140">
        <v>52644.377643</v>
      </c>
      <c r="N100" s="140">
        <v>27771.465672999999</v>
      </c>
      <c r="O100" s="140">
        <v>0</v>
      </c>
      <c r="P100" s="150">
        <v>27771.465672999999</v>
      </c>
      <c r="Q100" s="164"/>
      <c r="R100" s="165"/>
      <c r="S100" s="165"/>
      <c r="T100" s="165"/>
      <c r="U100" s="161"/>
      <c r="V100" s="161"/>
      <c r="W100" s="161"/>
      <c r="X100" s="161"/>
      <c r="Y100" s="161"/>
      <c r="Z100" s="161"/>
      <c r="AA100" s="161"/>
      <c r="AB100" s="161"/>
      <c r="AC100" s="161"/>
      <c r="AD100" s="161"/>
      <c r="AE100" s="161"/>
      <c r="AF100" s="161"/>
      <c r="AG100" s="161"/>
      <c r="AH100" s="161"/>
      <c r="AI100" s="161"/>
      <c r="AJ100" s="161"/>
      <c r="AK100" s="161"/>
      <c r="AL100" s="161"/>
      <c r="AM100" s="161"/>
      <c r="AN100" s="161"/>
      <c r="AO100" s="161"/>
      <c r="AP100" s="161"/>
      <c r="AQ100" s="161"/>
      <c r="AR100" s="161"/>
      <c r="AS100" s="161"/>
      <c r="AT100" s="161"/>
      <c r="AU100" s="161"/>
      <c r="AV100" s="161"/>
      <c r="AW100" s="161"/>
    </row>
    <row r="101" spans="1:49" s="161" customFormat="1" ht="22.5" customHeight="1">
      <c r="A101" s="163">
        <v>92</v>
      </c>
      <c r="B101" s="168" t="s">
        <v>233</v>
      </c>
      <c r="C101" s="138">
        <v>62664.341360999999</v>
      </c>
      <c r="D101" s="138">
        <v>53184.263988999999</v>
      </c>
      <c r="E101" s="138">
        <v>9480.0773719999997</v>
      </c>
      <c r="F101" s="138">
        <v>115848.60535</v>
      </c>
      <c r="G101" s="138">
        <v>2658.3500600000002</v>
      </c>
      <c r="H101" s="138">
        <v>3441.5330640000002</v>
      </c>
      <c r="I101" s="138">
        <v>-783.18300399999998</v>
      </c>
      <c r="J101" s="138">
        <v>6099.883124</v>
      </c>
      <c r="K101" s="138">
        <v>17943</v>
      </c>
      <c r="L101" s="138">
        <v>8796</v>
      </c>
      <c r="M101" s="138">
        <v>9147</v>
      </c>
      <c r="N101" s="138">
        <v>121</v>
      </c>
      <c r="O101" s="138">
        <v>1882</v>
      </c>
      <c r="P101" s="149">
        <v>-1761</v>
      </c>
      <c r="Q101" s="164"/>
      <c r="R101" s="165"/>
      <c r="S101" s="165"/>
      <c r="T101" s="165"/>
    </row>
    <row r="102" spans="1:49" s="171" customFormat="1" ht="22.5" customHeight="1">
      <c r="A102" s="170">
        <v>93</v>
      </c>
      <c r="B102" s="174" t="s">
        <v>181</v>
      </c>
      <c r="C102" s="140">
        <v>55215.801337999997</v>
      </c>
      <c r="D102" s="140">
        <v>58246.783982000001</v>
      </c>
      <c r="E102" s="140">
        <v>-3030.9826440000033</v>
      </c>
      <c r="F102" s="140">
        <v>113462.58532</v>
      </c>
      <c r="G102" s="140">
        <v>4214.3291520000002</v>
      </c>
      <c r="H102" s="140">
        <v>7112.8606159999999</v>
      </c>
      <c r="I102" s="140">
        <v>-2898.5314639999997</v>
      </c>
      <c r="J102" s="140">
        <v>11327.189768</v>
      </c>
      <c r="K102" s="140">
        <v>1041</v>
      </c>
      <c r="L102" s="140">
        <v>2828</v>
      </c>
      <c r="M102" s="140">
        <v>-1787</v>
      </c>
      <c r="N102" s="140">
        <v>0</v>
      </c>
      <c r="O102" s="140">
        <v>0</v>
      </c>
      <c r="P102" s="150">
        <v>0</v>
      </c>
      <c r="Q102" s="164"/>
      <c r="R102" s="165"/>
      <c r="S102" s="165"/>
      <c r="T102" s="165"/>
      <c r="U102" s="161"/>
      <c r="V102" s="161"/>
      <c r="W102" s="161"/>
      <c r="X102" s="161"/>
      <c r="Y102" s="161"/>
      <c r="Z102" s="161"/>
      <c r="AA102" s="161"/>
      <c r="AB102" s="161"/>
      <c r="AC102" s="161"/>
      <c r="AD102" s="161"/>
      <c r="AE102" s="161"/>
      <c r="AF102" s="161"/>
      <c r="AG102" s="161"/>
      <c r="AH102" s="161"/>
      <c r="AI102" s="161"/>
      <c r="AJ102" s="161"/>
      <c r="AK102" s="161"/>
      <c r="AL102" s="161"/>
      <c r="AM102" s="161"/>
      <c r="AN102" s="161"/>
      <c r="AO102" s="161"/>
      <c r="AP102" s="161"/>
      <c r="AQ102" s="161"/>
      <c r="AR102" s="161"/>
      <c r="AS102" s="161"/>
      <c r="AT102" s="161"/>
      <c r="AU102" s="161"/>
      <c r="AV102" s="161"/>
      <c r="AW102" s="161"/>
    </row>
    <row r="103" spans="1:49" s="161" customFormat="1" ht="22.5" customHeight="1">
      <c r="A103" s="163">
        <v>94</v>
      </c>
      <c r="B103" s="168" t="s">
        <v>202</v>
      </c>
      <c r="C103" s="138">
        <v>49710.325807000001</v>
      </c>
      <c r="D103" s="138">
        <v>44977.134611000001</v>
      </c>
      <c r="E103" s="138">
        <v>4733.1911959999998</v>
      </c>
      <c r="F103" s="138">
        <v>94687.460418000002</v>
      </c>
      <c r="G103" s="138">
        <v>10270.706228999999</v>
      </c>
      <c r="H103" s="138">
        <v>13599.952740000001</v>
      </c>
      <c r="I103" s="138">
        <v>-3329.2465110000012</v>
      </c>
      <c r="J103" s="138">
        <v>23870.658969</v>
      </c>
      <c r="K103" s="138">
        <v>490</v>
      </c>
      <c r="L103" s="138">
        <v>84</v>
      </c>
      <c r="M103" s="138">
        <v>406</v>
      </c>
      <c r="N103" s="138">
        <v>0</v>
      </c>
      <c r="O103" s="138">
        <v>64</v>
      </c>
      <c r="P103" s="149">
        <v>-64</v>
      </c>
      <c r="Q103" s="164"/>
      <c r="R103" s="165"/>
      <c r="S103" s="165"/>
      <c r="T103" s="165"/>
    </row>
    <row r="104" spans="1:49" s="171" customFormat="1" ht="22.5" customHeight="1">
      <c r="A104" s="170">
        <v>95</v>
      </c>
      <c r="B104" s="174" t="s">
        <v>117</v>
      </c>
      <c r="C104" s="140">
        <v>47197.938512000001</v>
      </c>
      <c r="D104" s="140">
        <v>45349.610894999998</v>
      </c>
      <c r="E104" s="140">
        <v>1848.3276170000026</v>
      </c>
      <c r="F104" s="140">
        <v>92547.549406999999</v>
      </c>
      <c r="G104" s="140">
        <v>619.28515500000003</v>
      </c>
      <c r="H104" s="140">
        <v>1285.7862299999999</v>
      </c>
      <c r="I104" s="140">
        <v>-666.5010749999999</v>
      </c>
      <c r="J104" s="140">
        <v>1905.071385</v>
      </c>
      <c r="K104" s="140">
        <v>27</v>
      </c>
      <c r="L104" s="140">
        <v>2393</v>
      </c>
      <c r="M104" s="140">
        <v>-2366</v>
      </c>
      <c r="N104" s="140">
        <v>0</v>
      </c>
      <c r="O104" s="140">
        <v>0</v>
      </c>
      <c r="P104" s="150">
        <v>0</v>
      </c>
      <c r="Q104" s="164"/>
      <c r="R104" s="165"/>
      <c r="S104" s="165"/>
      <c r="T104" s="165"/>
      <c r="U104" s="161"/>
      <c r="V104" s="161"/>
      <c r="W104" s="161"/>
      <c r="X104" s="161"/>
      <c r="Y104" s="161"/>
      <c r="Z104" s="161"/>
      <c r="AA104" s="161"/>
      <c r="AB104" s="161"/>
      <c r="AC104" s="161"/>
      <c r="AD104" s="161"/>
      <c r="AE104" s="161"/>
      <c r="AF104" s="161"/>
      <c r="AG104" s="161"/>
      <c r="AH104" s="161"/>
      <c r="AI104" s="161"/>
      <c r="AJ104" s="161"/>
      <c r="AK104" s="161"/>
      <c r="AL104" s="161"/>
      <c r="AM104" s="161"/>
      <c r="AN104" s="161"/>
      <c r="AO104" s="161"/>
      <c r="AP104" s="161"/>
      <c r="AQ104" s="161"/>
      <c r="AR104" s="161"/>
      <c r="AS104" s="161"/>
      <c r="AT104" s="161"/>
      <c r="AU104" s="161"/>
      <c r="AV104" s="161"/>
      <c r="AW104" s="161"/>
    </row>
    <row r="105" spans="1:49" s="161" customFormat="1" ht="22.5" customHeight="1">
      <c r="A105" s="163">
        <v>96</v>
      </c>
      <c r="B105" s="168" t="s">
        <v>183</v>
      </c>
      <c r="C105" s="138">
        <v>44422.349828999999</v>
      </c>
      <c r="D105" s="138">
        <v>44613.980841999997</v>
      </c>
      <c r="E105" s="138">
        <v>-191.63101299999835</v>
      </c>
      <c r="F105" s="138">
        <v>89036.330671000003</v>
      </c>
      <c r="G105" s="138">
        <v>3171.8344910000001</v>
      </c>
      <c r="H105" s="138">
        <v>3184.5544599999998</v>
      </c>
      <c r="I105" s="138">
        <v>-12.719968999999764</v>
      </c>
      <c r="J105" s="138">
        <v>6356.3889509999999</v>
      </c>
      <c r="K105" s="138">
        <v>12153</v>
      </c>
      <c r="L105" s="138">
        <v>11881</v>
      </c>
      <c r="M105" s="138">
        <v>272</v>
      </c>
      <c r="N105" s="138">
        <v>88</v>
      </c>
      <c r="O105" s="138">
        <v>71</v>
      </c>
      <c r="P105" s="149">
        <v>17</v>
      </c>
      <c r="Q105" s="164"/>
      <c r="R105" s="165"/>
      <c r="S105" s="165"/>
      <c r="T105" s="165"/>
    </row>
    <row r="106" spans="1:49" s="171" customFormat="1" ht="22.5" customHeight="1">
      <c r="A106" s="170">
        <v>97</v>
      </c>
      <c r="B106" s="175" t="s">
        <v>389</v>
      </c>
      <c r="C106" s="140">
        <v>43836.343187999999</v>
      </c>
      <c r="D106" s="140">
        <v>41616.439572000003</v>
      </c>
      <c r="E106" s="140">
        <v>2219.903615999996</v>
      </c>
      <c r="F106" s="140">
        <v>85452.782760000002</v>
      </c>
      <c r="G106" s="140">
        <v>5262.1264879999999</v>
      </c>
      <c r="H106" s="140">
        <v>4986.0516669999997</v>
      </c>
      <c r="I106" s="140">
        <v>276.07482100000016</v>
      </c>
      <c r="J106" s="140">
        <v>10248.178155</v>
      </c>
      <c r="K106" s="140">
        <v>415.995769</v>
      </c>
      <c r="L106" s="140">
        <v>113.84279600000001</v>
      </c>
      <c r="M106" s="140">
        <v>302.15297299999997</v>
      </c>
      <c r="N106" s="140">
        <v>38.965094999999998</v>
      </c>
      <c r="O106" s="140">
        <v>0</v>
      </c>
      <c r="P106" s="150">
        <v>38.965094999999998</v>
      </c>
      <c r="Q106" s="164"/>
      <c r="R106" s="165"/>
      <c r="S106" s="165"/>
      <c r="T106" s="165"/>
      <c r="U106" s="161"/>
      <c r="V106" s="161"/>
      <c r="W106" s="161"/>
      <c r="X106" s="161"/>
      <c r="Y106" s="161"/>
      <c r="Z106" s="161"/>
      <c r="AA106" s="161"/>
      <c r="AB106" s="161"/>
      <c r="AC106" s="161"/>
      <c r="AD106" s="161"/>
      <c r="AE106" s="161"/>
      <c r="AF106" s="161"/>
      <c r="AG106" s="161"/>
      <c r="AH106" s="161"/>
      <c r="AI106" s="161"/>
      <c r="AJ106" s="161"/>
      <c r="AK106" s="161"/>
      <c r="AL106" s="161"/>
      <c r="AM106" s="161"/>
      <c r="AN106" s="161"/>
      <c r="AO106" s="161"/>
      <c r="AP106" s="161"/>
      <c r="AQ106" s="161"/>
      <c r="AR106" s="161"/>
      <c r="AS106" s="161"/>
      <c r="AT106" s="161"/>
      <c r="AU106" s="161"/>
      <c r="AV106" s="161"/>
      <c r="AW106" s="161"/>
    </row>
    <row r="107" spans="1:49" s="161" customFormat="1" ht="22.5" customHeight="1">
      <c r="A107" s="163">
        <v>98</v>
      </c>
      <c r="B107" s="167" t="s">
        <v>170</v>
      </c>
      <c r="C107" s="138">
        <v>41291.436387000002</v>
      </c>
      <c r="D107" s="138">
        <v>41645.093249999998</v>
      </c>
      <c r="E107" s="138">
        <v>-353.65686299999652</v>
      </c>
      <c r="F107" s="138">
        <v>82936.529637</v>
      </c>
      <c r="G107" s="138">
        <v>5442.8049540000002</v>
      </c>
      <c r="H107" s="138">
        <v>4357.8596799999996</v>
      </c>
      <c r="I107" s="138">
        <v>1084.9452740000006</v>
      </c>
      <c r="J107" s="138">
        <v>9800.6646340000007</v>
      </c>
      <c r="K107" s="138">
        <v>0</v>
      </c>
      <c r="L107" s="138">
        <v>4840</v>
      </c>
      <c r="M107" s="138">
        <v>-4840</v>
      </c>
      <c r="N107" s="138">
        <v>0</v>
      </c>
      <c r="O107" s="138">
        <v>0</v>
      </c>
      <c r="P107" s="149">
        <v>0</v>
      </c>
      <c r="Q107" s="164"/>
      <c r="R107" s="165"/>
      <c r="S107" s="165"/>
      <c r="T107" s="165"/>
    </row>
    <row r="108" spans="1:49" s="171" customFormat="1" ht="22.5" customHeight="1">
      <c r="A108" s="170">
        <v>99</v>
      </c>
      <c r="B108" s="175" t="s">
        <v>191</v>
      </c>
      <c r="C108" s="140">
        <v>34502.367817999999</v>
      </c>
      <c r="D108" s="140">
        <v>35131.471135</v>
      </c>
      <c r="E108" s="140">
        <v>-629.10331700000097</v>
      </c>
      <c r="F108" s="140">
        <v>69633.838952999999</v>
      </c>
      <c r="G108" s="140">
        <v>7953.6578950000003</v>
      </c>
      <c r="H108" s="140">
        <v>3631.054189</v>
      </c>
      <c r="I108" s="140">
        <v>4322.6037059999999</v>
      </c>
      <c r="J108" s="140">
        <v>11584.712084000001</v>
      </c>
      <c r="K108" s="140">
        <v>8110</v>
      </c>
      <c r="L108" s="140">
        <v>6407</v>
      </c>
      <c r="M108" s="140">
        <v>1703</v>
      </c>
      <c r="N108" s="140">
        <v>6608</v>
      </c>
      <c r="O108" s="140">
        <v>264</v>
      </c>
      <c r="P108" s="150">
        <v>6344</v>
      </c>
      <c r="Q108" s="164"/>
      <c r="R108" s="165"/>
      <c r="S108" s="165"/>
      <c r="T108" s="165"/>
      <c r="U108" s="161"/>
      <c r="V108" s="161"/>
      <c r="W108" s="161"/>
      <c r="X108" s="161"/>
      <c r="Y108" s="161"/>
      <c r="Z108" s="161"/>
      <c r="AA108" s="161"/>
      <c r="AB108" s="161"/>
      <c r="AC108" s="161"/>
      <c r="AD108" s="161"/>
      <c r="AE108" s="161"/>
      <c r="AF108" s="161"/>
      <c r="AG108" s="161"/>
      <c r="AH108" s="161"/>
      <c r="AI108" s="161"/>
      <c r="AJ108" s="161"/>
      <c r="AK108" s="161"/>
      <c r="AL108" s="161"/>
      <c r="AM108" s="161"/>
      <c r="AN108" s="161"/>
      <c r="AO108" s="161"/>
      <c r="AP108" s="161"/>
      <c r="AQ108" s="161"/>
      <c r="AR108" s="161"/>
      <c r="AS108" s="161"/>
      <c r="AT108" s="161"/>
      <c r="AU108" s="161"/>
      <c r="AV108" s="161"/>
      <c r="AW108" s="161"/>
    </row>
    <row r="109" spans="1:49" s="161" customFormat="1" ht="22.5" customHeight="1">
      <c r="A109" s="163">
        <v>100</v>
      </c>
      <c r="B109" s="167" t="s">
        <v>250</v>
      </c>
      <c r="C109" s="138">
        <v>32414.639945999999</v>
      </c>
      <c r="D109" s="138">
        <v>22409.062301000002</v>
      </c>
      <c r="E109" s="138">
        <v>10005.577644999998</v>
      </c>
      <c r="F109" s="138">
        <v>54823.702247000001</v>
      </c>
      <c r="G109" s="138">
        <v>0</v>
      </c>
      <c r="H109" s="138">
        <v>3947.3374709999998</v>
      </c>
      <c r="I109" s="138">
        <v>-3947.3374709999998</v>
      </c>
      <c r="J109" s="138">
        <v>3947.3374709999998</v>
      </c>
      <c r="K109" s="138">
        <v>15172.289355000001</v>
      </c>
      <c r="L109" s="138">
        <v>520.34583999999995</v>
      </c>
      <c r="M109" s="138">
        <v>14651.943515000001</v>
      </c>
      <c r="N109" s="138">
        <v>142.580353</v>
      </c>
      <c r="O109" s="138">
        <v>29.1187</v>
      </c>
      <c r="P109" s="149">
        <v>113.461653</v>
      </c>
      <c r="Q109" s="164"/>
      <c r="R109" s="165"/>
      <c r="S109" s="165"/>
      <c r="T109" s="165"/>
    </row>
    <row r="110" spans="1:49" s="171" customFormat="1" ht="22.5" customHeight="1">
      <c r="A110" s="170">
        <v>101</v>
      </c>
      <c r="B110" s="175" t="s">
        <v>150</v>
      </c>
      <c r="C110" s="140">
        <v>24227.568306000001</v>
      </c>
      <c r="D110" s="140">
        <v>24219.333942000001</v>
      </c>
      <c r="E110" s="140">
        <v>8.2343639999999141</v>
      </c>
      <c r="F110" s="140">
        <v>48446.902247999999</v>
      </c>
      <c r="G110" s="140">
        <v>1453.7139990000001</v>
      </c>
      <c r="H110" s="140">
        <v>2692.8922349999998</v>
      </c>
      <c r="I110" s="140">
        <v>-1239.1782359999997</v>
      </c>
      <c r="J110" s="140">
        <v>4146.6062339999999</v>
      </c>
      <c r="K110" s="140">
        <v>1161</v>
      </c>
      <c r="L110" s="140">
        <v>1463</v>
      </c>
      <c r="M110" s="140">
        <v>-302</v>
      </c>
      <c r="N110" s="140">
        <v>98</v>
      </c>
      <c r="O110" s="140">
        <v>0</v>
      </c>
      <c r="P110" s="150">
        <v>98</v>
      </c>
      <c r="Q110" s="164"/>
      <c r="R110" s="165"/>
      <c r="S110" s="165"/>
      <c r="T110" s="165"/>
      <c r="U110" s="161"/>
      <c r="V110" s="161"/>
      <c r="W110" s="161"/>
      <c r="X110" s="161"/>
      <c r="Y110" s="161"/>
      <c r="Z110" s="161"/>
      <c r="AA110" s="161"/>
      <c r="AB110" s="161"/>
      <c r="AC110" s="161"/>
      <c r="AD110" s="161"/>
      <c r="AE110" s="161"/>
      <c r="AF110" s="161"/>
      <c r="AG110" s="161"/>
      <c r="AH110" s="161"/>
      <c r="AI110" s="161"/>
      <c r="AJ110" s="161"/>
      <c r="AK110" s="161"/>
      <c r="AL110" s="161"/>
      <c r="AM110" s="161"/>
      <c r="AN110" s="161"/>
      <c r="AO110" s="161"/>
      <c r="AP110" s="161"/>
      <c r="AQ110" s="161"/>
      <c r="AR110" s="161"/>
      <c r="AS110" s="161"/>
      <c r="AT110" s="161"/>
      <c r="AU110" s="161"/>
      <c r="AV110" s="161"/>
      <c r="AW110" s="161"/>
    </row>
    <row r="111" spans="1:49" s="161" customFormat="1" ht="22.5" customHeight="1">
      <c r="A111" s="163">
        <v>102</v>
      </c>
      <c r="B111" s="167" t="s">
        <v>261</v>
      </c>
      <c r="C111" s="138">
        <v>27536.364678999998</v>
      </c>
      <c r="D111" s="138">
        <v>14477.344047000001</v>
      </c>
      <c r="E111" s="138">
        <v>13059.020631999998</v>
      </c>
      <c r="F111" s="138">
        <v>42013.708725999997</v>
      </c>
      <c r="G111" s="138">
        <v>9632.7961780000005</v>
      </c>
      <c r="H111" s="138">
        <v>6121.1762769999996</v>
      </c>
      <c r="I111" s="138">
        <v>3511.6199010000009</v>
      </c>
      <c r="J111" s="138">
        <v>15753.972454999999</v>
      </c>
      <c r="K111" s="138">
        <v>11347</v>
      </c>
      <c r="L111" s="138">
        <v>151</v>
      </c>
      <c r="M111" s="138">
        <v>11196</v>
      </c>
      <c r="N111" s="138">
        <v>1120</v>
      </c>
      <c r="O111" s="138">
        <v>0</v>
      </c>
      <c r="P111" s="149">
        <v>1120</v>
      </c>
      <c r="Q111" s="164"/>
      <c r="R111" s="165"/>
      <c r="S111" s="165"/>
      <c r="T111" s="165"/>
    </row>
    <row r="112" spans="1:49" s="171" customFormat="1" ht="22.5" customHeight="1">
      <c r="A112" s="170">
        <v>103</v>
      </c>
      <c r="B112" s="175" t="s">
        <v>300</v>
      </c>
      <c r="C112" s="140">
        <v>0</v>
      </c>
      <c r="D112" s="140">
        <v>0</v>
      </c>
      <c r="E112" s="140">
        <v>0</v>
      </c>
      <c r="F112" s="140">
        <v>0</v>
      </c>
      <c r="G112" s="140">
        <v>0</v>
      </c>
      <c r="H112" s="140">
        <v>0</v>
      </c>
      <c r="I112" s="140">
        <v>0</v>
      </c>
      <c r="J112" s="140">
        <v>0</v>
      </c>
      <c r="K112" s="140">
        <v>5458.0519000000004</v>
      </c>
      <c r="L112" s="140">
        <v>0</v>
      </c>
      <c r="M112" s="140">
        <v>5458.0519000000004</v>
      </c>
      <c r="N112" s="140">
        <v>5458.0519000000004</v>
      </c>
      <c r="O112" s="140">
        <v>0</v>
      </c>
      <c r="P112" s="150">
        <v>5458.0519000000004</v>
      </c>
      <c r="Q112" s="164"/>
      <c r="R112" s="165"/>
      <c r="S112" s="165"/>
      <c r="T112" s="165"/>
      <c r="U112" s="161"/>
      <c r="V112" s="161"/>
      <c r="W112" s="161"/>
      <c r="X112" s="161"/>
      <c r="Y112" s="161"/>
      <c r="Z112" s="161"/>
      <c r="AA112" s="161"/>
      <c r="AB112" s="161"/>
      <c r="AC112" s="161"/>
      <c r="AD112" s="161"/>
      <c r="AE112" s="161"/>
      <c r="AF112" s="161"/>
      <c r="AG112" s="161"/>
      <c r="AH112" s="161"/>
      <c r="AI112" s="161"/>
      <c r="AJ112" s="161"/>
      <c r="AK112" s="161"/>
      <c r="AL112" s="161"/>
      <c r="AM112" s="161"/>
      <c r="AN112" s="161"/>
      <c r="AO112" s="161"/>
      <c r="AP112" s="161"/>
      <c r="AQ112" s="161"/>
      <c r="AR112" s="161"/>
      <c r="AS112" s="161"/>
      <c r="AT112" s="161"/>
      <c r="AU112" s="161"/>
      <c r="AV112" s="161"/>
      <c r="AW112" s="161"/>
    </row>
    <row r="113" spans="1:49" s="181" customFormat="1" ht="22.5" customHeight="1">
      <c r="A113" s="350" t="s">
        <v>392</v>
      </c>
      <c r="B113" s="351"/>
      <c r="C113" s="177">
        <f>SUM(C56:C112)</f>
        <v>10480574.034057003</v>
      </c>
      <c r="D113" s="177">
        <f t="shared" ref="D113:P113" si="3">SUM(D56:D112)</f>
        <v>8151683.2632639976</v>
      </c>
      <c r="E113" s="177">
        <f t="shared" si="3"/>
        <v>2328890.7707930012</v>
      </c>
      <c r="F113" s="177">
        <f t="shared" si="3"/>
        <v>18632257.29732101</v>
      </c>
      <c r="G113" s="177">
        <f t="shared" si="3"/>
        <v>1522396.6893719998</v>
      </c>
      <c r="H113" s="177">
        <f t="shared" si="3"/>
        <v>1187945.5418379998</v>
      </c>
      <c r="I113" s="177">
        <f t="shared" si="3"/>
        <v>334451.14753399987</v>
      </c>
      <c r="J113" s="177">
        <f t="shared" si="3"/>
        <v>2710342.2312099999</v>
      </c>
      <c r="K113" s="177">
        <f t="shared" si="3"/>
        <v>3264789.8059640001</v>
      </c>
      <c r="L113" s="177">
        <f t="shared" si="3"/>
        <v>971632.53212199977</v>
      </c>
      <c r="M113" s="177">
        <f t="shared" si="3"/>
        <v>2293157.2738419995</v>
      </c>
      <c r="N113" s="177">
        <f t="shared" si="3"/>
        <v>542836.15072299982</v>
      </c>
      <c r="O113" s="177">
        <f t="shared" si="3"/>
        <v>165034.89921600002</v>
      </c>
      <c r="P113" s="177">
        <f t="shared" si="3"/>
        <v>377801.25150700012</v>
      </c>
      <c r="Q113" s="179"/>
      <c r="R113" s="180"/>
      <c r="S113" s="180"/>
      <c r="T113" s="180"/>
      <c r="U113" s="180"/>
      <c r="V113" s="180"/>
      <c r="W113" s="180"/>
      <c r="X113" s="180"/>
      <c r="Y113" s="180"/>
      <c r="Z113" s="180"/>
      <c r="AA113" s="180"/>
      <c r="AB113" s="180"/>
      <c r="AC113" s="180"/>
      <c r="AD113" s="180"/>
      <c r="AE113" s="180"/>
      <c r="AF113" s="180"/>
      <c r="AG113" s="180"/>
      <c r="AH113" s="180"/>
      <c r="AI113" s="180"/>
      <c r="AJ113" s="180"/>
      <c r="AK113" s="180"/>
      <c r="AL113" s="180"/>
      <c r="AM113" s="180"/>
      <c r="AN113" s="180"/>
      <c r="AO113" s="180"/>
      <c r="AP113" s="180"/>
      <c r="AQ113" s="180"/>
      <c r="AR113" s="180"/>
      <c r="AS113" s="180"/>
      <c r="AT113" s="180"/>
      <c r="AU113" s="180"/>
      <c r="AV113" s="180"/>
      <c r="AW113" s="180"/>
    </row>
    <row r="114" spans="1:49" s="171" customFormat="1" ht="22.5" customHeight="1">
      <c r="A114" s="170">
        <v>104</v>
      </c>
      <c r="B114" s="175" t="s">
        <v>275</v>
      </c>
      <c r="C114" s="140">
        <v>243597.80591299999</v>
      </c>
      <c r="D114" s="140">
        <v>141407.74804800001</v>
      </c>
      <c r="E114" s="140">
        <v>102190.05786499998</v>
      </c>
      <c r="F114" s="140">
        <v>385005.553961</v>
      </c>
      <c r="G114" s="140">
        <v>43807.407976000002</v>
      </c>
      <c r="H114" s="140">
        <v>50767.593990000001</v>
      </c>
      <c r="I114" s="140">
        <v>-6960.186013999999</v>
      </c>
      <c r="J114" s="140">
        <v>94575.001966000011</v>
      </c>
      <c r="K114" s="140">
        <v>254826.3</v>
      </c>
      <c r="L114" s="140">
        <v>18204</v>
      </c>
      <c r="M114" s="140">
        <v>236622.3</v>
      </c>
      <c r="N114" s="140">
        <v>0</v>
      </c>
      <c r="O114" s="140">
        <v>5472</v>
      </c>
      <c r="P114" s="150">
        <v>-5472</v>
      </c>
      <c r="Q114" s="164"/>
      <c r="R114" s="165"/>
      <c r="S114" s="165"/>
      <c r="T114" s="165"/>
      <c r="U114" s="161"/>
      <c r="V114" s="161"/>
      <c r="W114" s="161"/>
      <c r="X114" s="161"/>
      <c r="Y114" s="161"/>
      <c r="Z114" s="161"/>
      <c r="AA114" s="161"/>
      <c r="AB114" s="161"/>
      <c r="AC114" s="161"/>
      <c r="AD114" s="161"/>
      <c r="AE114" s="161"/>
      <c r="AF114" s="161"/>
      <c r="AG114" s="161"/>
      <c r="AH114" s="161"/>
      <c r="AI114" s="161"/>
      <c r="AJ114" s="161"/>
      <c r="AK114" s="161"/>
      <c r="AL114" s="161"/>
      <c r="AM114" s="161"/>
      <c r="AN114" s="161"/>
      <c r="AO114" s="161"/>
      <c r="AP114" s="161"/>
      <c r="AQ114" s="161"/>
      <c r="AR114" s="161"/>
      <c r="AS114" s="161"/>
      <c r="AT114" s="161"/>
      <c r="AU114" s="161"/>
      <c r="AV114" s="161"/>
      <c r="AW114" s="161"/>
    </row>
    <row r="115" spans="1:49" s="171" customFormat="1" ht="22.5" customHeight="1">
      <c r="A115" s="170">
        <v>105</v>
      </c>
      <c r="B115" s="175" t="s">
        <v>286</v>
      </c>
      <c r="C115" s="140">
        <v>147780.03997300001</v>
      </c>
      <c r="D115" s="140">
        <v>12868.600329999999</v>
      </c>
      <c r="E115" s="140">
        <v>134911.43964300002</v>
      </c>
      <c r="F115" s="140">
        <v>160648.64030299999</v>
      </c>
      <c r="G115" s="140">
        <v>67609.626252000002</v>
      </c>
      <c r="H115" s="140">
        <v>7388.6967299999997</v>
      </c>
      <c r="I115" s="140">
        <v>60220.929522000006</v>
      </c>
      <c r="J115" s="140">
        <v>74998.322981999998</v>
      </c>
      <c r="K115" s="140">
        <v>33874</v>
      </c>
      <c r="L115" s="140">
        <v>0</v>
      </c>
      <c r="M115" s="140">
        <v>33874</v>
      </c>
      <c r="N115" s="140">
        <v>33874</v>
      </c>
      <c r="O115" s="140">
        <v>0</v>
      </c>
      <c r="P115" s="150">
        <v>33874</v>
      </c>
      <c r="Q115" s="164"/>
      <c r="R115" s="165"/>
      <c r="S115" s="165"/>
      <c r="T115" s="165"/>
      <c r="U115" s="161"/>
      <c r="V115" s="161"/>
      <c r="W115" s="161"/>
      <c r="X115" s="161"/>
      <c r="Y115" s="161"/>
      <c r="Z115" s="161"/>
      <c r="AA115" s="161"/>
      <c r="AB115" s="161"/>
      <c r="AC115" s="161"/>
      <c r="AD115" s="161"/>
      <c r="AE115" s="161"/>
      <c r="AF115" s="161"/>
      <c r="AG115" s="161"/>
      <c r="AH115" s="161"/>
      <c r="AI115" s="161"/>
      <c r="AJ115" s="161"/>
      <c r="AK115" s="161"/>
      <c r="AL115" s="161"/>
      <c r="AM115" s="161"/>
      <c r="AN115" s="161"/>
      <c r="AO115" s="161"/>
      <c r="AP115" s="161"/>
      <c r="AQ115" s="161"/>
      <c r="AR115" s="161"/>
      <c r="AS115" s="161"/>
      <c r="AT115" s="161"/>
      <c r="AU115" s="161"/>
      <c r="AV115" s="161"/>
      <c r="AW115" s="161"/>
    </row>
    <row r="116" spans="1:49" s="181" customFormat="1" ht="22.5" customHeight="1">
      <c r="A116" s="356" t="s">
        <v>361</v>
      </c>
      <c r="B116" s="357"/>
      <c r="C116" s="177">
        <f>SUM(C114:C115)</f>
        <v>391377.84588599997</v>
      </c>
      <c r="D116" s="177">
        <f t="shared" ref="D116:P116" si="4">SUM(D114:D115)</f>
        <v>154276.348378</v>
      </c>
      <c r="E116" s="177">
        <f t="shared" si="4"/>
        <v>237101.497508</v>
      </c>
      <c r="F116" s="177">
        <f t="shared" si="4"/>
        <v>545654.19426400005</v>
      </c>
      <c r="G116" s="177">
        <f t="shared" si="4"/>
        <v>111417.034228</v>
      </c>
      <c r="H116" s="177">
        <f t="shared" si="4"/>
        <v>58156.290720000005</v>
      </c>
      <c r="I116" s="177">
        <f t="shared" si="4"/>
        <v>53260.743508000007</v>
      </c>
      <c r="J116" s="177">
        <f t="shared" si="4"/>
        <v>169573.32494800002</v>
      </c>
      <c r="K116" s="177">
        <f t="shared" si="4"/>
        <v>288700.3</v>
      </c>
      <c r="L116" s="177">
        <f t="shared" si="4"/>
        <v>18204</v>
      </c>
      <c r="M116" s="177">
        <f t="shared" si="4"/>
        <v>270496.3</v>
      </c>
      <c r="N116" s="177">
        <f t="shared" si="4"/>
        <v>33874</v>
      </c>
      <c r="O116" s="177">
        <f t="shared" si="4"/>
        <v>5472</v>
      </c>
      <c r="P116" s="177">
        <f t="shared" si="4"/>
        <v>28402</v>
      </c>
      <c r="Q116" s="179"/>
      <c r="R116" s="180"/>
      <c r="S116" s="180"/>
      <c r="T116" s="180"/>
      <c r="U116" s="180"/>
      <c r="V116" s="180"/>
      <c r="W116" s="180"/>
      <c r="X116" s="180"/>
      <c r="Y116" s="180"/>
      <c r="Z116" s="180"/>
      <c r="AA116" s="180"/>
      <c r="AB116" s="180"/>
      <c r="AC116" s="180"/>
      <c r="AD116" s="180"/>
      <c r="AE116" s="180"/>
      <c r="AF116" s="180"/>
      <c r="AG116" s="180"/>
      <c r="AH116" s="180"/>
      <c r="AI116" s="180"/>
      <c r="AJ116" s="180"/>
      <c r="AK116" s="180"/>
      <c r="AL116" s="180"/>
      <c r="AM116" s="180"/>
      <c r="AN116" s="180"/>
      <c r="AO116" s="180"/>
      <c r="AP116" s="180"/>
      <c r="AQ116" s="180"/>
      <c r="AR116" s="180"/>
      <c r="AS116" s="180"/>
      <c r="AT116" s="180"/>
      <c r="AU116" s="180"/>
      <c r="AV116" s="180"/>
      <c r="AW116" s="180"/>
    </row>
    <row r="117" spans="1:49" s="181" customFormat="1" ht="22.5" customHeight="1" thickBot="1">
      <c r="A117" s="347" t="s">
        <v>393</v>
      </c>
      <c r="B117" s="348"/>
      <c r="C117" s="182">
        <f>C116+C113+C55+C53+C45+C33</f>
        <v>20085301.394082002</v>
      </c>
      <c r="D117" s="182">
        <f t="shared" ref="D117:P117" si="5">D116+D113+D55+D53+D45+D33</f>
        <v>16780706.537797999</v>
      </c>
      <c r="E117" s="182">
        <f t="shared" si="5"/>
        <v>3304594.8562840018</v>
      </c>
      <c r="F117" s="182">
        <f t="shared" si="5"/>
        <v>36866007.931880012</v>
      </c>
      <c r="G117" s="182">
        <f t="shared" si="5"/>
        <v>2754318.6876540002</v>
      </c>
      <c r="H117" s="182">
        <f t="shared" si="5"/>
        <v>2685562.7344469996</v>
      </c>
      <c r="I117" s="182">
        <f t="shared" si="5"/>
        <v>68755.953206999751</v>
      </c>
      <c r="J117" s="182">
        <f t="shared" si="5"/>
        <v>5439881.4221009985</v>
      </c>
      <c r="K117" s="182">
        <f t="shared" si="5"/>
        <v>33025478.568528</v>
      </c>
      <c r="L117" s="182">
        <f t="shared" si="5"/>
        <v>24817394.478764001</v>
      </c>
      <c r="M117" s="182">
        <f t="shared" si="5"/>
        <v>8208084.0897639981</v>
      </c>
      <c r="N117" s="182">
        <f t="shared" si="5"/>
        <v>4125911.2354249996</v>
      </c>
      <c r="O117" s="182">
        <f t="shared" si="5"/>
        <v>1561676.4411400002</v>
      </c>
      <c r="P117" s="182">
        <f t="shared" si="5"/>
        <v>2564234.7942850003</v>
      </c>
      <c r="Q117" s="179"/>
      <c r="R117" s="180"/>
      <c r="S117" s="180"/>
      <c r="T117" s="180"/>
      <c r="U117" s="180"/>
      <c r="V117" s="180"/>
      <c r="W117" s="180"/>
      <c r="X117" s="180"/>
      <c r="Y117" s="180"/>
      <c r="Z117" s="180"/>
      <c r="AA117" s="180"/>
      <c r="AB117" s="180"/>
      <c r="AC117" s="180"/>
      <c r="AD117" s="180"/>
      <c r="AE117" s="180"/>
      <c r="AF117" s="180"/>
      <c r="AG117" s="180"/>
      <c r="AH117" s="180"/>
      <c r="AI117" s="180"/>
      <c r="AJ117" s="180"/>
      <c r="AK117" s="180"/>
      <c r="AL117" s="180"/>
      <c r="AM117" s="180"/>
      <c r="AN117" s="180"/>
      <c r="AO117" s="180"/>
      <c r="AP117" s="180"/>
      <c r="AQ117" s="180"/>
      <c r="AR117" s="180"/>
      <c r="AS117" s="180"/>
      <c r="AT117" s="180"/>
      <c r="AU117" s="180"/>
      <c r="AV117" s="180"/>
      <c r="AW117" s="180"/>
    </row>
    <row r="118" spans="1:49" ht="20.25">
      <c r="B118" s="349" t="s">
        <v>398</v>
      </c>
      <c r="C118" s="349"/>
      <c r="D118" s="169"/>
      <c r="E118" s="169"/>
      <c r="F118" s="169"/>
      <c r="G118" s="169"/>
      <c r="H118" s="169"/>
      <c r="I118" s="169"/>
      <c r="J118" s="169"/>
      <c r="K118" s="169"/>
      <c r="L118" s="169"/>
    </row>
    <row r="123" spans="1:49">
      <c r="J123" s="260"/>
    </row>
  </sheetData>
  <sortState ref="A114:AZ115">
    <sortCondition descending="1" ref="F114:F115"/>
  </sortState>
  <mergeCells count="17">
    <mergeCell ref="A117:B117"/>
    <mergeCell ref="B118:C118"/>
    <mergeCell ref="A113:B113"/>
    <mergeCell ref="A33:B33"/>
    <mergeCell ref="A45:B45"/>
    <mergeCell ref="A53:B53"/>
    <mergeCell ref="A55:B55"/>
    <mergeCell ref="A116:B116"/>
    <mergeCell ref="A2:P2"/>
    <mergeCell ref="A3:A5"/>
    <mergeCell ref="B3:B5"/>
    <mergeCell ref="C3:J3"/>
    <mergeCell ref="K3:P3"/>
    <mergeCell ref="C4:F4"/>
    <mergeCell ref="G4:J4"/>
    <mergeCell ref="K4:M4"/>
    <mergeCell ref="N4:P4"/>
  </mergeCells>
  <pageMargins left="0" right="0" top="0" bottom="0" header="0" footer="0"/>
  <pageSetup paperSize="9" scale="50" orientation="portrait" r:id="rId1"/>
</worksheet>
</file>

<file path=xl/worksheets/sheet4.xml><?xml version="1.0" encoding="utf-8"?>
<worksheet xmlns="http://schemas.openxmlformats.org/spreadsheetml/2006/main" xmlns:r="http://schemas.openxmlformats.org/officeDocument/2006/relationships">
  <dimension ref="A1:BE129"/>
  <sheetViews>
    <sheetView rightToLeft="1" workbookViewId="0">
      <selection activeCell="J5" sqref="J5:L5"/>
    </sheetView>
  </sheetViews>
  <sheetFormatPr defaultRowHeight="18"/>
  <cols>
    <col min="1" max="1" width="4" style="159" bestFit="1" customWidth="1"/>
    <col min="2" max="2" width="24.75" style="159" customWidth="1"/>
    <col min="3" max="4" width="9" style="159" hidden="1" customWidth="1"/>
    <col min="5" max="5" width="11.75" style="159" customWidth="1"/>
    <col min="6" max="6" width="13" style="159" customWidth="1"/>
    <col min="7" max="7" width="12.125" style="222" customWidth="1"/>
    <col min="8" max="8" width="10.75" style="223" bestFit="1" customWidth="1"/>
    <col min="9" max="9" width="10.125" style="223" customWidth="1"/>
    <col min="10" max="10" width="10.875" style="159" customWidth="1"/>
    <col min="11" max="11" width="11.75" style="159" customWidth="1"/>
    <col min="12" max="12" width="10.875" style="159" customWidth="1"/>
    <col min="13" max="13" width="9" style="243"/>
    <col min="14" max="57" width="9" style="161"/>
    <col min="58" max="248" width="9" style="159"/>
    <col min="249" max="249" width="4" style="159" bestFit="1" customWidth="1"/>
    <col min="250" max="250" width="27.875" style="159" customWidth="1"/>
    <col min="251" max="253" width="0" style="159" hidden="1" customWidth="1"/>
    <col min="254" max="254" width="8.875" style="159" customWidth="1"/>
    <col min="255" max="255" width="16.125" style="159" customWidth="1"/>
    <col min="256" max="256" width="7.375" style="159" customWidth="1"/>
    <col min="257" max="257" width="16" style="159" customWidth="1"/>
    <col min="258" max="259" width="9" style="159" customWidth="1"/>
    <col min="260" max="260" width="15.125" style="159" customWidth="1"/>
    <col min="261" max="261" width="10.75" style="159" bestFit="1" customWidth="1"/>
    <col min="262" max="262" width="10.125" style="159" customWidth="1"/>
    <col min="263" max="263" width="13.125" style="159" customWidth="1"/>
    <col min="264" max="264" width="7.875" style="159" customWidth="1"/>
    <col min="265" max="265" width="15.375" style="159" customWidth="1"/>
    <col min="266" max="266" width="14.125" style="159" customWidth="1"/>
    <col min="267" max="267" width="15.375" style="159" customWidth="1"/>
    <col min="268" max="268" width="9.875" style="159" customWidth="1"/>
    <col min="269" max="504" width="9" style="159"/>
    <col min="505" max="505" width="4" style="159" bestFit="1" customWidth="1"/>
    <col min="506" max="506" width="27.875" style="159" customWidth="1"/>
    <col min="507" max="509" width="0" style="159" hidden="1" customWidth="1"/>
    <col min="510" max="510" width="8.875" style="159" customWidth="1"/>
    <col min="511" max="511" width="16.125" style="159" customWidth="1"/>
    <col min="512" max="512" width="7.375" style="159" customWidth="1"/>
    <col min="513" max="513" width="16" style="159" customWidth="1"/>
    <col min="514" max="515" width="9" style="159" customWidth="1"/>
    <col min="516" max="516" width="15.125" style="159" customWidth="1"/>
    <col min="517" max="517" width="10.75" style="159" bestFit="1" customWidth="1"/>
    <col min="518" max="518" width="10.125" style="159" customWidth="1"/>
    <col min="519" max="519" width="13.125" style="159" customWidth="1"/>
    <col min="520" max="520" width="7.875" style="159" customWidth="1"/>
    <col min="521" max="521" width="15.375" style="159" customWidth="1"/>
    <col min="522" max="522" width="14.125" style="159" customWidth="1"/>
    <col min="523" max="523" width="15.375" style="159" customWidth="1"/>
    <col min="524" max="524" width="9.875" style="159" customWidth="1"/>
    <col min="525" max="760" width="9" style="159"/>
    <col min="761" max="761" width="4" style="159" bestFit="1" customWidth="1"/>
    <col min="762" max="762" width="27.875" style="159" customWidth="1"/>
    <col min="763" max="765" width="0" style="159" hidden="1" customWidth="1"/>
    <col min="766" max="766" width="8.875" style="159" customWidth="1"/>
    <col min="767" max="767" width="16.125" style="159" customWidth="1"/>
    <col min="768" max="768" width="7.375" style="159" customWidth="1"/>
    <col min="769" max="769" width="16" style="159" customWidth="1"/>
    <col min="770" max="771" width="9" style="159" customWidth="1"/>
    <col min="772" max="772" width="15.125" style="159" customWidth="1"/>
    <col min="773" max="773" width="10.75" style="159" bestFit="1" customWidth="1"/>
    <col min="774" max="774" width="10.125" style="159" customWidth="1"/>
    <col min="775" max="775" width="13.125" style="159" customWidth="1"/>
    <col min="776" max="776" width="7.875" style="159" customWidth="1"/>
    <col min="777" max="777" width="15.375" style="159" customWidth="1"/>
    <col min="778" max="778" width="14.125" style="159" customWidth="1"/>
    <col min="779" max="779" width="15.375" style="159" customWidth="1"/>
    <col min="780" max="780" width="9.875" style="159" customWidth="1"/>
    <col min="781" max="1016" width="9" style="159"/>
    <col min="1017" max="1017" width="4" style="159" bestFit="1" customWidth="1"/>
    <col min="1018" max="1018" width="27.875" style="159" customWidth="1"/>
    <col min="1019" max="1021" width="0" style="159" hidden="1" customWidth="1"/>
    <col min="1022" max="1022" width="8.875" style="159" customWidth="1"/>
    <col min="1023" max="1023" width="16.125" style="159" customWidth="1"/>
    <col min="1024" max="1024" width="7.375" style="159" customWidth="1"/>
    <col min="1025" max="1025" width="16" style="159" customWidth="1"/>
    <col min="1026" max="1027" width="9" style="159" customWidth="1"/>
    <col min="1028" max="1028" width="15.125" style="159" customWidth="1"/>
    <col min="1029" max="1029" width="10.75" style="159" bestFit="1" customWidth="1"/>
    <col min="1030" max="1030" width="10.125" style="159" customWidth="1"/>
    <col min="1031" max="1031" width="13.125" style="159" customWidth="1"/>
    <col min="1032" max="1032" width="7.875" style="159" customWidth="1"/>
    <col min="1033" max="1033" width="15.375" style="159" customWidth="1"/>
    <col min="1034" max="1034" width="14.125" style="159" customWidth="1"/>
    <col min="1035" max="1035" width="15.375" style="159" customWidth="1"/>
    <col min="1036" max="1036" width="9.875" style="159" customWidth="1"/>
    <col min="1037" max="1272" width="9" style="159"/>
    <col min="1273" max="1273" width="4" style="159" bestFit="1" customWidth="1"/>
    <col min="1274" max="1274" width="27.875" style="159" customWidth="1"/>
    <col min="1275" max="1277" width="0" style="159" hidden="1" customWidth="1"/>
    <col min="1278" max="1278" width="8.875" style="159" customWidth="1"/>
    <col min="1279" max="1279" width="16.125" style="159" customWidth="1"/>
    <col min="1280" max="1280" width="7.375" style="159" customWidth="1"/>
    <col min="1281" max="1281" width="16" style="159" customWidth="1"/>
    <col min="1282" max="1283" width="9" style="159" customWidth="1"/>
    <col min="1284" max="1284" width="15.125" style="159" customWidth="1"/>
    <col min="1285" max="1285" width="10.75" style="159" bestFit="1" customWidth="1"/>
    <col min="1286" max="1286" width="10.125" style="159" customWidth="1"/>
    <col min="1287" max="1287" width="13.125" style="159" customWidth="1"/>
    <col min="1288" max="1288" width="7.875" style="159" customWidth="1"/>
    <col min="1289" max="1289" width="15.375" style="159" customWidth="1"/>
    <col min="1290" max="1290" width="14.125" style="159" customWidth="1"/>
    <col min="1291" max="1291" width="15.375" style="159" customWidth="1"/>
    <col min="1292" max="1292" width="9.875" style="159" customWidth="1"/>
    <col min="1293" max="1528" width="9" style="159"/>
    <col min="1529" max="1529" width="4" style="159" bestFit="1" customWidth="1"/>
    <col min="1530" max="1530" width="27.875" style="159" customWidth="1"/>
    <col min="1531" max="1533" width="0" style="159" hidden="1" customWidth="1"/>
    <col min="1534" max="1534" width="8.875" style="159" customWidth="1"/>
    <col min="1535" max="1535" width="16.125" style="159" customWidth="1"/>
    <col min="1536" max="1536" width="7.375" style="159" customWidth="1"/>
    <col min="1537" max="1537" width="16" style="159" customWidth="1"/>
    <col min="1538" max="1539" width="9" style="159" customWidth="1"/>
    <col min="1540" max="1540" width="15.125" style="159" customWidth="1"/>
    <col min="1541" max="1541" width="10.75" style="159" bestFit="1" customWidth="1"/>
    <col min="1542" max="1542" width="10.125" style="159" customWidth="1"/>
    <col min="1543" max="1543" width="13.125" style="159" customWidth="1"/>
    <col min="1544" max="1544" width="7.875" style="159" customWidth="1"/>
    <col min="1545" max="1545" width="15.375" style="159" customWidth="1"/>
    <col min="1546" max="1546" width="14.125" style="159" customWidth="1"/>
    <col min="1547" max="1547" width="15.375" style="159" customWidth="1"/>
    <col min="1548" max="1548" width="9.875" style="159" customWidth="1"/>
    <col min="1549" max="1784" width="9" style="159"/>
    <col min="1785" max="1785" width="4" style="159" bestFit="1" customWidth="1"/>
    <col min="1786" max="1786" width="27.875" style="159" customWidth="1"/>
    <col min="1787" max="1789" width="0" style="159" hidden="1" customWidth="1"/>
    <col min="1790" max="1790" width="8.875" style="159" customWidth="1"/>
    <col min="1791" max="1791" width="16.125" style="159" customWidth="1"/>
    <col min="1792" max="1792" width="7.375" style="159" customWidth="1"/>
    <col min="1793" max="1793" width="16" style="159" customWidth="1"/>
    <col min="1794" max="1795" width="9" style="159" customWidth="1"/>
    <col min="1796" max="1796" width="15.125" style="159" customWidth="1"/>
    <col min="1797" max="1797" width="10.75" style="159" bestFit="1" customWidth="1"/>
    <col min="1798" max="1798" width="10.125" style="159" customWidth="1"/>
    <col min="1799" max="1799" width="13.125" style="159" customWidth="1"/>
    <col min="1800" max="1800" width="7.875" style="159" customWidth="1"/>
    <col min="1801" max="1801" width="15.375" style="159" customWidth="1"/>
    <col min="1802" max="1802" width="14.125" style="159" customWidth="1"/>
    <col min="1803" max="1803" width="15.375" style="159" customWidth="1"/>
    <col min="1804" max="1804" width="9.875" style="159" customWidth="1"/>
    <col min="1805" max="2040" width="9" style="159"/>
    <col min="2041" max="2041" width="4" style="159" bestFit="1" customWidth="1"/>
    <col min="2042" max="2042" width="27.875" style="159" customWidth="1"/>
    <col min="2043" max="2045" width="0" style="159" hidden="1" customWidth="1"/>
    <col min="2046" max="2046" width="8.875" style="159" customWidth="1"/>
    <col min="2047" max="2047" width="16.125" style="159" customWidth="1"/>
    <col min="2048" max="2048" width="7.375" style="159" customWidth="1"/>
    <col min="2049" max="2049" width="16" style="159" customWidth="1"/>
    <col min="2050" max="2051" width="9" style="159" customWidth="1"/>
    <col min="2052" max="2052" width="15.125" style="159" customWidth="1"/>
    <col min="2053" max="2053" width="10.75" style="159" bestFit="1" customWidth="1"/>
    <col min="2054" max="2054" width="10.125" style="159" customWidth="1"/>
    <col min="2055" max="2055" width="13.125" style="159" customWidth="1"/>
    <col min="2056" max="2056" width="7.875" style="159" customWidth="1"/>
    <col min="2057" max="2057" width="15.375" style="159" customWidth="1"/>
    <col min="2058" max="2058" width="14.125" style="159" customWidth="1"/>
    <col min="2059" max="2059" width="15.375" style="159" customWidth="1"/>
    <col min="2060" max="2060" width="9.875" style="159" customWidth="1"/>
    <col min="2061" max="2296" width="9" style="159"/>
    <col min="2297" max="2297" width="4" style="159" bestFit="1" customWidth="1"/>
    <col min="2298" max="2298" width="27.875" style="159" customWidth="1"/>
    <col min="2299" max="2301" width="0" style="159" hidden="1" customWidth="1"/>
    <col min="2302" max="2302" width="8.875" style="159" customWidth="1"/>
    <col min="2303" max="2303" width="16.125" style="159" customWidth="1"/>
    <col min="2304" max="2304" width="7.375" style="159" customWidth="1"/>
    <col min="2305" max="2305" width="16" style="159" customWidth="1"/>
    <col min="2306" max="2307" width="9" style="159" customWidth="1"/>
    <col min="2308" max="2308" width="15.125" style="159" customWidth="1"/>
    <col min="2309" max="2309" width="10.75" style="159" bestFit="1" customWidth="1"/>
    <col min="2310" max="2310" width="10.125" style="159" customWidth="1"/>
    <col min="2311" max="2311" width="13.125" style="159" customWidth="1"/>
    <col min="2312" max="2312" width="7.875" style="159" customWidth="1"/>
    <col min="2313" max="2313" width="15.375" style="159" customWidth="1"/>
    <col min="2314" max="2314" width="14.125" style="159" customWidth="1"/>
    <col min="2315" max="2315" width="15.375" style="159" customWidth="1"/>
    <col min="2316" max="2316" width="9.875" style="159" customWidth="1"/>
    <col min="2317" max="2552" width="9" style="159"/>
    <col min="2553" max="2553" width="4" style="159" bestFit="1" customWidth="1"/>
    <col min="2554" max="2554" width="27.875" style="159" customWidth="1"/>
    <col min="2555" max="2557" width="0" style="159" hidden="1" customWidth="1"/>
    <col min="2558" max="2558" width="8.875" style="159" customWidth="1"/>
    <col min="2559" max="2559" width="16.125" style="159" customWidth="1"/>
    <col min="2560" max="2560" width="7.375" style="159" customWidth="1"/>
    <col min="2561" max="2561" width="16" style="159" customWidth="1"/>
    <col min="2562" max="2563" width="9" style="159" customWidth="1"/>
    <col min="2564" max="2564" width="15.125" style="159" customWidth="1"/>
    <col min="2565" max="2565" width="10.75" style="159" bestFit="1" customWidth="1"/>
    <col min="2566" max="2566" width="10.125" style="159" customWidth="1"/>
    <col min="2567" max="2567" width="13.125" style="159" customWidth="1"/>
    <col min="2568" max="2568" width="7.875" style="159" customWidth="1"/>
    <col min="2569" max="2569" width="15.375" style="159" customWidth="1"/>
    <col min="2570" max="2570" width="14.125" style="159" customWidth="1"/>
    <col min="2571" max="2571" width="15.375" style="159" customWidth="1"/>
    <col min="2572" max="2572" width="9.875" style="159" customWidth="1"/>
    <col min="2573" max="2808" width="9" style="159"/>
    <col min="2809" max="2809" width="4" style="159" bestFit="1" customWidth="1"/>
    <col min="2810" max="2810" width="27.875" style="159" customWidth="1"/>
    <col min="2811" max="2813" width="0" style="159" hidden="1" customWidth="1"/>
    <col min="2814" max="2814" width="8.875" style="159" customWidth="1"/>
    <col min="2815" max="2815" width="16.125" style="159" customWidth="1"/>
    <col min="2816" max="2816" width="7.375" style="159" customWidth="1"/>
    <col min="2817" max="2817" width="16" style="159" customWidth="1"/>
    <col min="2818" max="2819" width="9" style="159" customWidth="1"/>
    <col min="2820" max="2820" width="15.125" style="159" customWidth="1"/>
    <col min="2821" max="2821" width="10.75" style="159" bestFit="1" customWidth="1"/>
    <col min="2822" max="2822" width="10.125" style="159" customWidth="1"/>
    <col min="2823" max="2823" width="13.125" style="159" customWidth="1"/>
    <col min="2824" max="2824" width="7.875" style="159" customWidth="1"/>
    <col min="2825" max="2825" width="15.375" style="159" customWidth="1"/>
    <col min="2826" max="2826" width="14.125" style="159" customWidth="1"/>
    <col min="2827" max="2827" width="15.375" style="159" customWidth="1"/>
    <col min="2828" max="2828" width="9.875" style="159" customWidth="1"/>
    <col min="2829" max="3064" width="9" style="159"/>
    <col min="3065" max="3065" width="4" style="159" bestFit="1" customWidth="1"/>
    <col min="3066" max="3066" width="27.875" style="159" customWidth="1"/>
    <col min="3067" max="3069" width="0" style="159" hidden="1" customWidth="1"/>
    <col min="3070" max="3070" width="8.875" style="159" customWidth="1"/>
    <col min="3071" max="3071" width="16.125" style="159" customWidth="1"/>
    <col min="3072" max="3072" width="7.375" style="159" customWidth="1"/>
    <col min="3073" max="3073" width="16" style="159" customWidth="1"/>
    <col min="3074" max="3075" width="9" style="159" customWidth="1"/>
    <col min="3076" max="3076" width="15.125" style="159" customWidth="1"/>
    <col min="3077" max="3077" width="10.75" style="159" bestFit="1" customWidth="1"/>
    <col min="3078" max="3078" width="10.125" style="159" customWidth="1"/>
    <col min="3079" max="3079" width="13.125" style="159" customWidth="1"/>
    <col min="3080" max="3080" width="7.875" style="159" customWidth="1"/>
    <col min="3081" max="3081" width="15.375" style="159" customWidth="1"/>
    <col min="3082" max="3082" width="14.125" style="159" customWidth="1"/>
    <col min="3083" max="3083" width="15.375" style="159" customWidth="1"/>
    <col min="3084" max="3084" width="9.875" style="159" customWidth="1"/>
    <col min="3085" max="3320" width="9" style="159"/>
    <col min="3321" max="3321" width="4" style="159" bestFit="1" customWidth="1"/>
    <col min="3322" max="3322" width="27.875" style="159" customWidth="1"/>
    <col min="3323" max="3325" width="0" style="159" hidden="1" customWidth="1"/>
    <col min="3326" max="3326" width="8.875" style="159" customWidth="1"/>
    <col min="3327" max="3327" width="16.125" style="159" customWidth="1"/>
    <col min="3328" max="3328" width="7.375" style="159" customWidth="1"/>
    <col min="3329" max="3329" width="16" style="159" customWidth="1"/>
    <col min="3330" max="3331" width="9" style="159" customWidth="1"/>
    <col min="3332" max="3332" width="15.125" style="159" customWidth="1"/>
    <col min="3333" max="3333" width="10.75" style="159" bestFit="1" customWidth="1"/>
    <col min="3334" max="3334" width="10.125" style="159" customWidth="1"/>
    <col min="3335" max="3335" width="13.125" style="159" customWidth="1"/>
    <col min="3336" max="3336" width="7.875" style="159" customWidth="1"/>
    <col min="3337" max="3337" width="15.375" style="159" customWidth="1"/>
    <col min="3338" max="3338" width="14.125" style="159" customWidth="1"/>
    <col min="3339" max="3339" width="15.375" style="159" customWidth="1"/>
    <col min="3340" max="3340" width="9.875" style="159" customWidth="1"/>
    <col min="3341" max="3576" width="9" style="159"/>
    <col min="3577" max="3577" width="4" style="159" bestFit="1" customWidth="1"/>
    <col min="3578" max="3578" width="27.875" style="159" customWidth="1"/>
    <col min="3579" max="3581" width="0" style="159" hidden="1" customWidth="1"/>
    <col min="3582" max="3582" width="8.875" style="159" customWidth="1"/>
    <col min="3583" max="3583" width="16.125" style="159" customWidth="1"/>
    <col min="3584" max="3584" width="7.375" style="159" customWidth="1"/>
    <col min="3585" max="3585" width="16" style="159" customWidth="1"/>
    <col min="3586" max="3587" width="9" style="159" customWidth="1"/>
    <col min="3588" max="3588" width="15.125" style="159" customWidth="1"/>
    <col min="3589" max="3589" width="10.75" style="159" bestFit="1" customWidth="1"/>
    <col min="3590" max="3590" width="10.125" style="159" customWidth="1"/>
    <col min="3591" max="3591" width="13.125" style="159" customWidth="1"/>
    <col min="3592" max="3592" width="7.875" style="159" customWidth="1"/>
    <col min="3593" max="3593" width="15.375" style="159" customWidth="1"/>
    <col min="3594" max="3594" width="14.125" style="159" customWidth="1"/>
    <col min="3595" max="3595" width="15.375" style="159" customWidth="1"/>
    <col min="3596" max="3596" width="9.875" style="159" customWidth="1"/>
    <col min="3597" max="3832" width="9" style="159"/>
    <col min="3833" max="3833" width="4" style="159" bestFit="1" customWidth="1"/>
    <col min="3834" max="3834" width="27.875" style="159" customWidth="1"/>
    <col min="3835" max="3837" width="0" style="159" hidden="1" customWidth="1"/>
    <col min="3838" max="3838" width="8.875" style="159" customWidth="1"/>
    <col min="3839" max="3839" width="16.125" style="159" customWidth="1"/>
    <col min="3840" max="3840" width="7.375" style="159" customWidth="1"/>
    <col min="3841" max="3841" width="16" style="159" customWidth="1"/>
    <col min="3842" max="3843" width="9" style="159" customWidth="1"/>
    <col min="3844" max="3844" width="15.125" style="159" customWidth="1"/>
    <col min="3845" max="3845" width="10.75" style="159" bestFit="1" customWidth="1"/>
    <col min="3846" max="3846" width="10.125" style="159" customWidth="1"/>
    <col min="3847" max="3847" width="13.125" style="159" customWidth="1"/>
    <col min="3848" max="3848" width="7.875" style="159" customWidth="1"/>
    <col min="3849" max="3849" width="15.375" style="159" customWidth="1"/>
    <col min="3850" max="3850" width="14.125" style="159" customWidth="1"/>
    <col min="3851" max="3851" width="15.375" style="159" customWidth="1"/>
    <col min="3852" max="3852" width="9.875" style="159" customWidth="1"/>
    <col min="3853" max="4088" width="9" style="159"/>
    <col min="4089" max="4089" width="4" style="159" bestFit="1" customWidth="1"/>
    <col min="4090" max="4090" width="27.875" style="159" customWidth="1"/>
    <col min="4091" max="4093" width="0" style="159" hidden="1" customWidth="1"/>
    <col min="4094" max="4094" width="8.875" style="159" customWidth="1"/>
    <col min="4095" max="4095" width="16.125" style="159" customWidth="1"/>
    <col min="4096" max="4096" width="7.375" style="159" customWidth="1"/>
    <col min="4097" max="4097" width="16" style="159" customWidth="1"/>
    <col min="4098" max="4099" width="9" style="159" customWidth="1"/>
    <col min="4100" max="4100" width="15.125" style="159" customWidth="1"/>
    <col min="4101" max="4101" width="10.75" style="159" bestFit="1" customWidth="1"/>
    <col min="4102" max="4102" width="10.125" style="159" customWidth="1"/>
    <col min="4103" max="4103" width="13.125" style="159" customWidth="1"/>
    <col min="4104" max="4104" width="7.875" style="159" customWidth="1"/>
    <col min="4105" max="4105" width="15.375" style="159" customWidth="1"/>
    <col min="4106" max="4106" width="14.125" style="159" customWidth="1"/>
    <col min="4107" max="4107" width="15.375" style="159" customWidth="1"/>
    <col min="4108" max="4108" width="9.875" style="159" customWidth="1"/>
    <col min="4109" max="4344" width="9" style="159"/>
    <col min="4345" max="4345" width="4" style="159" bestFit="1" customWidth="1"/>
    <col min="4346" max="4346" width="27.875" style="159" customWidth="1"/>
    <col min="4347" max="4349" width="0" style="159" hidden="1" customWidth="1"/>
    <col min="4350" max="4350" width="8.875" style="159" customWidth="1"/>
    <col min="4351" max="4351" width="16.125" style="159" customWidth="1"/>
    <col min="4352" max="4352" width="7.375" style="159" customWidth="1"/>
    <col min="4353" max="4353" width="16" style="159" customWidth="1"/>
    <col min="4354" max="4355" width="9" style="159" customWidth="1"/>
    <col min="4356" max="4356" width="15.125" style="159" customWidth="1"/>
    <col min="4357" max="4357" width="10.75" style="159" bestFit="1" customWidth="1"/>
    <col min="4358" max="4358" width="10.125" style="159" customWidth="1"/>
    <col min="4359" max="4359" width="13.125" style="159" customWidth="1"/>
    <col min="4360" max="4360" width="7.875" style="159" customWidth="1"/>
    <col min="4361" max="4361" width="15.375" style="159" customWidth="1"/>
    <col min="4362" max="4362" width="14.125" style="159" customWidth="1"/>
    <col min="4363" max="4363" width="15.375" style="159" customWidth="1"/>
    <col min="4364" max="4364" width="9.875" style="159" customWidth="1"/>
    <col min="4365" max="4600" width="9" style="159"/>
    <col min="4601" max="4601" width="4" style="159" bestFit="1" customWidth="1"/>
    <col min="4602" max="4602" width="27.875" style="159" customWidth="1"/>
    <col min="4603" max="4605" width="0" style="159" hidden="1" customWidth="1"/>
    <col min="4606" max="4606" width="8.875" style="159" customWidth="1"/>
    <col min="4607" max="4607" width="16.125" style="159" customWidth="1"/>
    <col min="4608" max="4608" width="7.375" style="159" customWidth="1"/>
    <col min="4609" max="4609" width="16" style="159" customWidth="1"/>
    <col min="4610" max="4611" width="9" style="159" customWidth="1"/>
    <col min="4612" max="4612" width="15.125" style="159" customWidth="1"/>
    <col min="4613" max="4613" width="10.75" style="159" bestFit="1" customWidth="1"/>
    <col min="4614" max="4614" width="10.125" style="159" customWidth="1"/>
    <col min="4615" max="4615" width="13.125" style="159" customWidth="1"/>
    <col min="4616" max="4616" width="7.875" style="159" customWidth="1"/>
    <col min="4617" max="4617" width="15.375" style="159" customWidth="1"/>
    <col min="4618" max="4618" width="14.125" style="159" customWidth="1"/>
    <col min="4619" max="4619" width="15.375" style="159" customWidth="1"/>
    <col min="4620" max="4620" width="9.875" style="159" customWidth="1"/>
    <col min="4621" max="4856" width="9" style="159"/>
    <col min="4857" max="4857" width="4" style="159" bestFit="1" customWidth="1"/>
    <col min="4858" max="4858" width="27.875" style="159" customWidth="1"/>
    <col min="4859" max="4861" width="0" style="159" hidden="1" customWidth="1"/>
    <col min="4862" max="4862" width="8.875" style="159" customWidth="1"/>
    <col min="4863" max="4863" width="16.125" style="159" customWidth="1"/>
    <col min="4864" max="4864" width="7.375" style="159" customWidth="1"/>
    <col min="4865" max="4865" width="16" style="159" customWidth="1"/>
    <col min="4866" max="4867" width="9" style="159" customWidth="1"/>
    <col min="4868" max="4868" width="15.125" style="159" customWidth="1"/>
    <col min="4869" max="4869" width="10.75" style="159" bestFit="1" customWidth="1"/>
    <col min="4870" max="4870" width="10.125" style="159" customWidth="1"/>
    <col min="4871" max="4871" width="13.125" style="159" customWidth="1"/>
    <col min="4872" max="4872" width="7.875" style="159" customWidth="1"/>
    <col min="4873" max="4873" width="15.375" style="159" customWidth="1"/>
    <col min="4874" max="4874" width="14.125" style="159" customWidth="1"/>
    <col min="4875" max="4875" width="15.375" style="159" customWidth="1"/>
    <col min="4876" max="4876" width="9.875" style="159" customWidth="1"/>
    <col min="4877" max="5112" width="9" style="159"/>
    <col min="5113" max="5113" width="4" style="159" bestFit="1" customWidth="1"/>
    <col min="5114" max="5114" width="27.875" style="159" customWidth="1"/>
    <col min="5115" max="5117" width="0" style="159" hidden="1" customWidth="1"/>
    <col min="5118" max="5118" width="8.875" style="159" customWidth="1"/>
    <col min="5119" max="5119" width="16.125" style="159" customWidth="1"/>
    <col min="5120" max="5120" width="7.375" style="159" customWidth="1"/>
    <col min="5121" max="5121" width="16" style="159" customWidth="1"/>
    <col min="5122" max="5123" width="9" style="159" customWidth="1"/>
    <col min="5124" max="5124" width="15.125" style="159" customWidth="1"/>
    <col min="5125" max="5125" width="10.75" style="159" bestFit="1" customWidth="1"/>
    <col min="5126" max="5126" width="10.125" style="159" customWidth="1"/>
    <col min="5127" max="5127" width="13.125" style="159" customWidth="1"/>
    <col min="5128" max="5128" width="7.875" style="159" customWidth="1"/>
    <col min="5129" max="5129" width="15.375" style="159" customWidth="1"/>
    <col min="5130" max="5130" width="14.125" style="159" customWidth="1"/>
    <col min="5131" max="5131" width="15.375" style="159" customWidth="1"/>
    <col min="5132" max="5132" width="9.875" style="159" customWidth="1"/>
    <col min="5133" max="5368" width="9" style="159"/>
    <col min="5369" max="5369" width="4" style="159" bestFit="1" customWidth="1"/>
    <col min="5370" max="5370" width="27.875" style="159" customWidth="1"/>
    <col min="5371" max="5373" width="0" style="159" hidden="1" customWidth="1"/>
    <col min="5374" max="5374" width="8.875" style="159" customWidth="1"/>
    <col min="5375" max="5375" width="16.125" style="159" customWidth="1"/>
    <col min="5376" max="5376" width="7.375" style="159" customWidth="1"/>
    <col min="5377" max="5377" width="16" style="159" customWidth="1"/>
    <col min="5378" max="5379" width="9" style="159" customWidth="1"/>
    <col min="5380" max="5380" width="15.125" style="159" customWidth="1"/>
    <col min="5381" max="5381" width="10.75" style="159" bestFit="1" customWidth="1"/>
    <col min="5382" max="5382" width="10.125" style="159" customWidth="1"/>
    <col min="5383" max="5383" width="13.125" style="159" customWidth="1"/>
    <col min="5384" max="5384" width="7.875" style="159" customWidth="1"/>
    <col min="5385" max="5385" width="15.375" style="159" customWidth="1"/>
    <col min="5386" max="5386" width="14.125" style="159" customWidth="1"/>
    <col min="5387" max="5387" width="15.375" style="159" customWidth="1"/>
    <col min="5388" max="5388" width="9.875" style="159" customWidth="1"/>
    <col min="5389" max="5624" width="9" style="159"/>
    <col min="5625" max="5625" width="4" style="159" bestFit="1" customWidth="1"/>
    <col min="5626" max="5626" width="27.875" style="159" customWidth="1"/>
    <col min="5627" max="5629" width="0" style="159" hidden="1" customWidth="1"/>
    <col min="5630" max="5630" width="8.875" style="159" customWidth="1"/>
    <col min="5631" max="5631" width="16.125" style="159" customWidth="1"/>
    <col min="5632" max="5632" width="7.375" style="159" customWidth="1"/>
    <col min="5633" max="5633" width="16" style="159" customWidth="1"/>
    <col min="5634" max="5635" width="9" style="159" customWidth="1"/>
    <col min="5636" max="5636" width="15.125" style="159" customWidth="1"/>
    <col min="5637" max="5637" width="10.75" style="159" bestFit="1" customWidth="1"/>
    <col min="5638" max="5638" width="10.125" style="159" customWidth="1"/>
    <col min="5639" max="5639" width="13.125" style="159" customWidth="1"/>
    <col min="5640" max="5640" width="7.875" style="159" customWidth="1"/>
    <col min="5641" max="5641" width="15.375" style="159" customWidth="1"/>
    <col min="5642" max="5642" width="14.125" style="159" customWidth="1"/>
    <col min="5643" max="5643" width="15.375" style="159" customWidth="1"/>
    <col min="5644" max="5644" width="9.875" style="159" customWidth="1"/>
    <col min="5645" max="5880" width="9" style="159"/>
    <col min="5881" max="5881" width="4" style="159" bestFit="1" customWidth="1"/>
    <col min="5882" max="5882" width="27.875" style="159" customWidth="1"/>
    <col min="5883" max="5885" width="0" style="159" hidden="1" customWidth="1"/>
    <col min="5886" max="5886" width="8.875" style="159" customWidth="1"/>
    <col min="5887" max="5887" width="16.125" style="159" customWidth="1"/>
    <col min="5888" max="5888" width="7.375" style="159" customWidth="1"/>
    <col min="5889" max="5889" width="16" style="159" customWidth="1"/>
    <col min="5890" max="5891" width="9" style="159" customWidth="1"/>
    <col min="5892" max="5892" width="15.125" style="159" customWidth="1"/>
    <col min="5893" max="5893" width="10.75" style="159" bestFit="1" customWidth="1"/>
    <col min="5894" max="5894" width="10.125" style="159" customWidth="1"/>
    <col min="5895" max="5895" width="13.125" style="159" customWidth="1"/>
    <col min="5896" max="5896" width="7.875" style="159" customWidth="1"/>
    <col min="5897" max="5897" width="15.375" style="159" customWidth="1"/>
    <col min="5898" max="5898" width="14.125" style="159" customWidth="1"/>
    <col min="5899" max="5899" width="15.375" style="159" customWidth="1"/>
    <col min="5900" max="5900" width="9.875" style="159" customWidth="1"/>
    <col min="5901" max="6136" width="9" style="159"/>
    <col min="6137" max="6137" width="4" style="159" bestFit="1" customWidth="1"/>
    <col min="6138" max="6138" width="27.875" style="159" customWidth="1"/>
    <col min="6139" max="6141" width="0" style="159" hidden="1" customWidth="1"/>
    <col min="6142" max="6142" width="8.875" style="159" customWidth="1"/>
    <col min="6143" max="6143" width="16.125" style="159" customWidth="1"/>
    <col min="6144" max="6144" width="7.375" style="159" customWidth="1"/>
    <col min="6145" max="6145" width="16" style="159" customWidth="1"/>
    <col min="6146" max="6147" width="9" style="159" customWidth="1"/>
    <col min="6148" max="6148" width="15.125" style="159" customWidth="1"/>
    <col min="6149" max="6149" width="10.75" style="159" bestFit="1" customWidth="1"/>
    <col min="6150" max="6150" width="10.125" style="159" customWidth="1"/>
    <col min="6151" max="6151" width="13.125" style="159" customWidth="1"/>
    <col min="6152" max="6152" width="7.875" style="159" customWidth="1"/>
    <col min="6153" max="6153" width="15.375" style="159" customWidth="1"/>
    <col min="6154" max="6154" width="14.125" style="159" customWidth="1"/>
    <col min="6155" max="6155" width="15.375" style="159" customWidth="1"/>
    <col min="6156" max="6156" width="9.875" style="159" customWidth="1"/>
    <col min="6157" max="6392" width="9" style="159"/>
    <col min="6393" max="6393" width="4" style="159" bestFit="1" customWidth="1"/>
    <col min="6394" max="6394" width="27.875" style="159" customWidth="1"/>
    <col min="6395" max="6397" width="0" style="159" hidden="1" customWidth="1"/>
    <col min="6398" max="6398" width="8.875" style="159" customWidth="1"/>
    <col min="6399" max="6399" width="16.125" style="159" customWidth="1"/>
    <col min="6400" max="6400" width="7.375" style="159" customWidth="1"/>
    <col min="6401" max="6401" width="16" style="159" customWidth="1"/>
    <col min="6402" max="6403" width="9" style="159" customWidth="1"/>
    <col min="6404" max="6404" width="15.125" style="159" customWidth="1"/>
    <col min="6405" max="6405" width="10.75" style="159" bestFit="1" customWidth="1"/>
    <col min="6406" max="6406" width="10.125" style="159" customWidth="1"/>
    <col min="6407" max="6407" width="13.125" style="159" customWidth="1"/>
    <col min="6408" max="6408" width="7.875" style="159" customWidth="1"/>
    <col min="6409" max="6409" width="15.375" style="159" customWidth="1"/>
    <col min="6410" max="6410" width="14.125" style="159" customWidth="1"/>
    <col min="6411" max="6411" width="15.375" style="159" customWidth="1"/>
    <col min="6412" max="6412" width="9.875" style="159" customWidth="1"/>
    <col min="6413" max="6648" width="9" style="159"/>
    <col min="6649" max="6649" width="4" style="159" bestFit="1" customWidth="1"/>
    <col min="6650" max="6650" width="27.875" style="159" customWidth="1"/>
    <col min="6651" max="6653" width="0" style="159" hidden="1" customWidth="1"/>
    <col min="6654" max="6654" width="8.875" style="159" customWidth="1"/>
    <col min="6655" max="6655" width="16.125" style="159" customWidth="1"/>
    <col min="6656" max="6656" width="7.375" style="159" customWidth="1"/>
    <col min="6657" max="6657" width="16" style="159" customWidth="1"/>
    <col min="6658" max="6659" width="9" style="159" customWidth="1"/>
    <col min="6660" max="6660" width="15.125" style="159" customWidth="1"/>
    <col min="6661" max="6661" width="10.75" style="159" bestFit="1" customWidth="1"/>
    <col min="6662" max="6662" width="10.125" style="159" customWidth="1"/>
    <col min="6663" max="6663" width="13.125" style="159" customWidth="1"/>
    <col min="6664" max="6664" width="7.875" style="159" customWidth="1"/>
    <col min="6665" max="6665" width="15.375" style="159" customWidth="1"/>
    <col min="6666" max="6666" width="14.125" style="159" customWidth="1"/>
    <col min="6667" max="6667" width="15.375" style="159" customWidth="1"/>
    <col min="6668" max="6668" width="9.875" style="159" customWidth="1"/>
    <col min="6669" max="6904" width="9" style="159"/>
    <col min="6905" max="6905" width="4" style="159" bestFit="1" customWidth="1"/>
    <col min="6906" max="6906" width="27.875" style="159" customWidth="1"/>
    <col min="6907" max="6909" width="0" style="159" hidden="1" customWidth="1"/>
    <col min="6910" max="6910" width="8.875" style="159" customWidth="1"/>
    <col min="6911" max="6911" width="16.125" style="159" customWidth="1"/>
    <col min="6912" max="6912" width="7.375" style="159" customWidth="1"/>
    <col min="6913" max="6913" width="16" style="159" customWidth="1"/>
    <col min="6914" max="6915" width="9" style="159" customWidth="1"/>
    <col min="6916" max="6916" width="15.125" style="159" customWidth="1"/>
    <col min="6917" max="6917" width="10.75" style="159" bestFit="1" customWidth="1"/>
    <col min="6918" max="6918" width="10.125" style="159" customWidth="1"/>
    <col min="6919" max="6919" width="13.125" style="159" customWidth="1"/>
    <col min="6920" max="6920" width="7.875" style="159" customWidth="1"/>
    <col min="6921" max="6921" width="15.375" style="159" customWidth="1"/>
    <col min="6922" max="6922" width="14.125" style="159" customWidth="1"/>
    <col min="6923" max="6923" width="15.375" style="159" customWidth="1"/>
    <col min="6924" max="6924" width="9.875" style="159" customWidth="1"/>
    <col min="6925" max="7160" width="9" style="159"/>
    <col min="7161" max="7161" width="4" style="159" bestFit="1" customWidth="1"/>
    <col min="7162" max="7162" width="27.875" style="159" customWidth="1"/>
    <col min="7163" max="7165" width="0" style="159" hidden="1" customWidth="1"/>
    <col min="7166" max="7166" width="8.875" style="159" customWidth="1"/>
    <col min="7167" max="7167" width="16.125" style="159" customWidth="1"/>
    <col min="7168" max="7168" width="7.375" style="159" customWidth="1"/>
    <col min="7169" max="7169" width="16" style="159" customWidth="1"/>
    <col min="7170" max="7171" width="9" style="159" customWidth="1"/>
    <col min="7172" max="7172" width="15.125" style="159" customWidth="1"/>
    <col min="7173" max="7173" width="10.75" style="159" bestFit="1" customWidth="1"/>
    <col min="7174" max="7174" width="10.125" style="159" customWidth="1"/>
    <col min="7175" max="7175" width="13.125" style="159" customWidth="1"/>
    <col min="7176" max="7176" width="7.875" style="159" customWidth="1"/>
    <col min="7177" max="7177" width="15.375" style="159" customWidth="1"/>
    <col min="7178" max="7178" width="14.125" style="159" customWidth="1"/>
    <col min="7179" max="7179" width="15.375" style="159" customWidth="1"/>
    <col min="7180" max="7180" width="9.875" style="159" customWidth="1"/>
    <col min="7181" max="7416" width="9" style="159"/>
    <col min="7417" max="7417" width="4" style="159" bestFit="1" customWidth="1"/>
    <col min="7418" max="7418" width="27.875" style="159" customWidth="1"/>
    <col min="7419" max="7421" width="0" style="159" hidden="1" customWidth="1"/>
    <col min="7422" max="7422" width="8.875" style="159" customWidth="1"/>
    <col min="7423" max="7423" width="16.125" style="159" customWidth="1"/>
    <col min="7424" max="7424" width="7.375" style="159" customWidth="1"/>
    <col min="7425" max="7425" width="16" style="159" customWidth="1"/>
    <col min="7426" max="7427" width="9" style="159" customWidth="1"/>
    <col min="7428" max="7428" width="15.125" style="159" customWidth="1"/>
    <col min="7429" max="7429" width="10.75" style="159" bestFit="1" customWidth="1"/>
    <col min="7430" max="7430" width="10.125" style="159" customWidth="1"/>
    <col min="7431" max="7431" width="13.125" style="159" customWidth="1"/>
    <col min="7432" max="7432" width="7.875" style="159" customWidth="1"/>
    <col min="7433" max="7433" width="15.375" style="159" customWidth="1"/>
    <col min="7434" max="7434" width="14.125" style="159" customWidth="1"/>
    <col min="7435" max="7435" width="15.375" style="159" customWidth="1"/>
    <col min="7436" max="7436" width="9.875" style="159" customWidth="1"/>
    <col min="7437" max="7672" width="9" style="159"/>
    <col min="7673" max="7673" width="4" style="159" bestFit="1" customWidth="1"/>
    <col min="7674" max="7674" width="27.875" style="159" customWidth="1"/>
    <col min="7675" max="7677" width="0" style="159" hidden="1" customWidth="1"/>
    <col min="7678" max="7678" width="8.875" style="159" customWidth="1"/>
    <col min="7679" max="7679" width="16.125" style="159" customWidth="1"/>
    <col min="7680" max="7680" width="7.375" style="159" customWidth="1"/>
    <col min="7681" max="7681" width="16" style="159" customWidth="1"/>
    <col min="7682" max="7683" width="9" style="159" customWidth="1"/>
    <col min="7684" max="7684" width="15.125" style="159" customWidth="1"/>
    <col min="7685" max="7685" width="10.75" style="159" bestFit="1" customWidth="1"/>
    <col min="7686" max="7686" width="10.125" style="159" customWidth="1"/>
    <col min="7687" max="7687" width="13.125" style="159" customWidth="1"/>
    <col min="7688" max="7688" width="7.875" style="159" customWidth="1"/>
    <col min="7689" max="7689" width="15.375" style="159" customWidth="1"/>
    <col min="7690" max="7690" width="14.125" style="159" customWidth="1"/>
    <col min="7691" max="7691" width="15.375" style="159" customWidth="1"/>
    <col min="7692" max="7692" width="9.875" style="159" customWidth="1"/>
    <col min="7693" max="7928" width="9" style="159"/>
    <col min="7929" max="7929" width="4" style="159" bestFit="1" customWidth="1"/>
    <col min="7930" max="7930" width="27.875" style="159" customWidth="1"/>
    <col min="7931" max="7933" width="0" style="159" hidden="1" customWidth="1"/>
    <col min="7934" max="7934" width="8.875" style="159" customWidth="1"/>
    <col min="7935" max="7935" width="16.125" style="159" customWidth="1"/>
    <col min="7936" max="7936" width="7.375" style="159" customWidth="1"/>
    <col min="7937" max="7937" width="16" style="159" customWidth="1"/>
    <col min="7938" max="7939" width="9" style="159" customWidth="1"/>
    <col min="7940" max="7940" width="15.125" style="159" customWidth="1"/>
    <col min="7941" max="7941" width="10.75" style="159" bestFit="1" customWidth="1"/>
    <col min="7942" max="7942" width="10.125" style="159" customWidth="1"/>
    <col min="7943" max="7943" width="13.125" style="159" customWidth="1"/>
    <col min="7944" max="7944" width="7.875" style="159" customWidth="1"/>
    <col min="7945" max="7945" width="15.375" style="159" customWidth="1"/>
    <col min="7946" max="7946" width="14.125" style="159" customWidth="1"/>
    <col min="7947" max="7947" width="15.375" style="159" customWidth="1"/>
    <col min="7948" max="7948" width="9.875" style="159" customWidth="1"/>
    <col min="7949" max="8184" width="9" style="159"/>
    <col min="8185" max="8185" width="4" style="159" bestFit="1" customWidth="1"/>
    <col min="8186" max="8186" width="27.875" style="159" customWidth="1"/>
    <col min="8187" max="8189" width="0" style="159" hidden="1" customWidth="1"/>
    <col min="8190" max="8190" width="8.875" style="159" customWidth="1"/>
    <col min="8191" max="8191" width="16.125" style="159" customWidth="1"/>
    <col min="8192" max="8192" width="7.375" style="159" customWidth="1"/>
    <col min="8193" max="8193" width="16" style="159" customWidth="1"/>
    <col min="8194" max="8195" width="9" style="159" customWidth="1"/>
    <col min="8196" max="8196" width="15.125" style="159" customWidth="1"/>
    <col min="8197" max="8197" width="10.75" style="159" bestFit="1" customWidth="1"/>
    <col min="8198" max="8198" width="10.125" style="159" customWidth="1"/>
    <col min="8199" max="8199" width="13.125" style="159" customWidth="1"/>
    <col min="8200" max="8200" width="7.875" style="159" customWidth="1"/>
    <col min="8201" max="8201" width="15.375" style="159" customWidth="1"/>
    <col min="8202" max="8202" width="14.125" style="159" customWidth="1"/>
    <col min="8203" max="8203" width="15.375" style="159" customWidth="1"/>
    <col min="8204" max="8204" width="9.875" style="159" customWidth="1"/>
    <col min="8205" max="8440" width="9" style="159"/>
    <col min="8441" max="8441" width="4" style="159" bestFit="1" customWidth="1"/>
    <col min="8442" max="8442" width="27.875" style="159" customWidth="1"/>
    <col min="8443" max="8445" width="0" style="159" hidden="1" customWidth="1"/>
    <col min="8446" max="8446" width="8.875" style="159" customWidth="1"/>
    <col min="8447" max="8447" width="16.125" style="159" customWidth="1"/>
    <col min="8448" max="8448" width="7.375" style="159" customWidth="1"/>
    <col min="8449" max="8449" width="16" style="159" customWidth="1"/>
    <col min="8450" max="8451" width="9" style="159" customWidth="1"/>
    <col min="8452" max="8452" width="15.125" style="159" customWidth="1"/>
    <col min="8453" max="8453" width="10.75" style="159" bestFit="1" customWidth="1"/>
    <col min="8454" max="8454" width="10.125" style="159" customWidth="1"/>
    <col min="8455" max="8455" width="13.125" style="159" customWidth="1"/>
    <col min="8456" max="8456" width="7.875" style="159" customWidth="1"/>
    <col min="8457" max="8457" width="15.375" style="159" customWidth="1"/>
    <col min="8458" max="8458" width="14.125" style="159" customWidth="1"/>
    <col min="8459" max="8459" width="15.375" style="159" customWidth="1"/>
    <col min="8460" max="8460" width="9.875" style="159" customWidth="1"/>
    <col min="8461" max="8696" width="9" style="159"/>
    <col min="8697" max="8697" width="4" style="159" bestFit="1" customWidth="1"/>
    <col min="8698" max="8698" width="27.875" style="159" customWidth="1"/>
    <col min="8699" max="8701" width="0" style="159" hidden="1" customWidth="1"/>
    <col min="8702" max="8702" width="8.875" style="159" customWidth="1"/>
    <col min="8703" max="8703" width="16.125" style="159" customWidth="1"/>
    <col min="8704" max="8704" width="7.375" style="159" customWidth="1"/>
    <col min="8705" max="8705" width="16" style="159" customWidth="1"/>
    <col min="8706" max="8707" width="9" style="159" customWidth="1"/>
    <col min="8708" max="8708" width="15.125" style="159" customWidth="1"/>
    <col min="8709" max="8709" width="10.75" style="159" bestFit="1" customWidth="1"/>
    <col min="8710" max="8710" width="10.125" style="159" customWidth="1"/>
    <col min="8711" max="8711" width="13.125" style="159" customWidth="1"/>
    <col min="8712" max="8712" width="7.875" style="159" customWidth="1"/>
    <col min="8713" max="8713" width="15.375" style="159" customWidth="1"/>
    <col min="8714" max="8714" width="14.125" style="159" customWidth="1"/>
    <col min="8715" max="8715" width="15.375" style="159" customWidth="1"/>
    <col min="8716" max="8716" width="9.875" style="159" customWidth="1"/>
    <col min="8717" max="8952" width="9" style="159"/>
    <col min="8953" max="8953" width="4" style="159" bestFit="1" customWidth="1"/>
    <col min="8954" max="8954" width="27.875" style="159" customWidth="1"/>
    <col min="8955" max="8957" width="0" style="159" hidden="1" customWidth="1"/>
    <col min="8958" max="8958" width="8.875" style="159" customWidth="1"/>
    <col min="8959" max="8959" width="16.125" style="159" customWidth="1"/>
    <col min="8960" max="8960" width="7.375" style="159" customWidth="1"/>
    <col min="8961" max="8961" width="16" style="159" customWidth="1"/>
    <col min="8962" max="8963" width="9" style="159" customWidth="1"/>
    <col min="8964" max="8964" width="15.125" style="159" customWidth="1"/>
    <col min="8965" max="8965" width="10.75" style="159" bestFit="1" customWidth="1"/>
    <col min="8966" max="8966" width="10.125" style="159" customWidth="1"/>
    <col min="8967" max="8967" width="13.125" style="159" customWidth="1"/>
    <col min="8968" max="8968" width="7.875" style="159" customWidth="1"/>
    <col min="8969" max="8969" width="15.375" style="159" customWidth="1"/>
    <col min="8970" max="8970" width="14.125" style="159" customWidth="1"/>
    <col min="8971" max="8971" width="15.375" style="159" customWidth="1"/>
    <col min="8972" max="8972" width="9.875" style="159" customWidth="1"/>
    <col min="8973" max="9208" width="9" style="159"/>
    <col min="9209" max="9209" width="4" style="159" bestFit="1" customWidth="1"/>
    <col min="9210" max="9210" width="27.875" style="159" customWidth="1"/>
    <col min="9211" max="9213" width="0" style="159" hidden="1" customWidth="1"/>
    <col min="9214" max="9214" width="8.875" style="159" customWidth="1"/>
    <col min="9215" max="9215" width="16.125" style="159" customWidth="1"/>
    <col min="9216" max="9216" width="7.375" style="159" customWidth="1"/>
    <col min="9217" max="9217" width="16" style="159" customWidth="1"/>
    <col min="9218" max="9219" width="9" style="159" customWidth="1"/>
    <col min="9220" max="9220" width="15.125" style="159" customWidth="1"/>
    <col min="9221" max="9221" width="10.75" style="159" bestFit="1" customWidth="1"/>
    <col min="9222" max="9222" width="10.125" style="159" customWidth="1"/>
    <col min="9223" max="9223" width="13.125" style="159" customWidth="1"/>
    <col min="9224" max="9224" width="7.875" style="159" customWidth="1"/>
    <col min="9225" max="9225" width="15.375" style="159" customWidth="1"/>
    <col min="9226" max="9226" width="14.125" style="159" customWidth="1"/>
    <col min="9227" max="9227" width="15.375" style="159" customWidth="1"/>
    <col min="9228" max="9228" width="9.875" style="159" customWidth="1"/>
    <col min="9229" max="9464" width="9" style="159"/>
    <col min="9465" max="9465" width="4" style="159" bestFit="1" customWidth="1"/>
    <col min="9466" max="9466" width="27.875" style="159" customWidth="1"/>
    <col min="9467" max="9469" width="0" style="159" hidden="1" customWidth="1"/>
    <col min="9470" max="9470" width="8.875" style="159" customWidth="1"/>
    <col min="9471" max="9471" width="16.125" style="159" customWidth="1"/>
    <col min="9472" max="9472" width="7.375" style="159" customWidth="1"/>
    <col min="9473" max="9473" width="16" style="159" customWidth="1"/>
    <col min="9474" max="9475" width="9" style="159" customWidth="1"/>
    <col min="9476" max="9476" width="15.125" style="159" customWidth="1"/>
    <col min="9477" max="9477" width="10.75" style="159" bestFit="1" customWidth="1"/>
    <col min="9478" max="9478" width="10.125" style="159" customWidth="1"/>
    <col min="9479" max="9479" width="13.125" style="159" customWidth="1"/>
    <col min="9480" max="9480" width="7.875" style="159" customWidth="1"/>
    <col min="9481" max="9481" width="15.375" style="159" customWidth="1"/>
    <col min="9482" max="9482" width="14.125" style="159" customWidth="1"/>
    <col min="9483" max="9483" width="15.375" style="159" customWidth="1"/>
    <col min="9484" max="9484" width="9.875" style="159" customWidth="1"/>
    <col min="9485" max="9720" width="9" style="159"/>
    <col min="9721" max="9721" width="4" style="159" bestFit="1" customWidth="1"/>
    <col min="9722" max="9722" width="27.875" style="159" customWidth="1"/>
    <col min="9723" max="9725" width="0" style="159" hidden="1" customWidth="1"/>
    <col min="9726" max="9726" width="8.875" style="159" customWidth="1"/>
    <col min="9727" max="9727" width="16.125" style="159" customWidth="1"/>
    <col min="9728" max="9728" width="7.375" style="159" customWidth="1"/>
    <col min="9729" max="9729" width="16" style="159" customWidth="1"/>
    <col min="9730" max="9731" width="9" style="159" customWidth="1"/>
    <col min="9732" max="9732" width="15.125" style="159" customWidth="1"/>
    <col min="9733" max="9733" width="10.75" style="159" bestFit="1" customWidth="1"/>
    <col min="9734" max="9734" width="10.125" style="159" customWidth="1"/>
    <col min="9735" max="9735" width="13.125" style="159" customWidth="1"/>
    <col min="9736" max="9736" width="7.875" style="159" customWidth="1"/>
    <col min="9737" max="9737" width="15.375" style="159" customWidth="1"/>
    <col min="9738" max="9738" width="14.125" style="159" customWidth="1"/>
    <col min="9739" max="9739" width="15.375" style="159" customWidth="1"/>
    <col min="9740" max="9740" width="9.875" style="159" customWidth="1"/>
    <col min="9741" max="9976" width="9" style="159"/>
    <col min="9977" max="9977" width="4" style="159" bestFit="1" customWidth="1"/>
    <col min="9978" max="9978" width="27.875" style="159" customWidth="1"/>
    <col min="9979" max="9981" width="0" style="159" hidden="1" customWidth="1"/>
    <col min="9982" max="9982" width="8.875" style="159" customWidth="1"/>
    <col min="9983" max="9983" width="16.125" style="159" customWidth="1"/>
    <col min="9984" max="9984" width="7.375" style="159" customWidth="1"/>
    <col min="9985" max="9985" width="16" style="159" customWidth="1"/>
    <col min="9986" max="9987" width="9" style="159" customWidth="1"/>
    <col min="9988" max="9988" width="15.125" style="159" customWidth="1"/>
    <col min="9989" max="9989" width="10.75" style="159" bestFit="1" customWidth="1"/>
    <col min="9990" max="9990" width="10.125" style="159" customWidth="1"/>
    <col min="9991" max="9991" width="13.125" style="159" customWidth="1"/>
    <col min="9992" max="9992" width="7.875" style="159" customWidth="1"/>
    <col min="9993" max="9993" width="15.375" style="159" customWidth="1"/>
    <col min="9994" max="9994" width="14.125" style="159" customWidth="1"/>
    <col min="9995" max="9995" width="15.375" style="159" customWidth="1"/>
    <col min="9996" max="9996" width="9.875" style="159" customWidth="1"/>
    <col min="9997" max="10232" width="9" style="159"/>
    <col min="10233" max="10233" width="4" style="159" bestFit="1" customWidth="1"/>
    <col min="10234" max="10234" width="27.875" style="159" customWidth="1"/>
    <col min="10235" max="10237" width="0" style="159" hidden="1" customWidth="1"/>
    <col min="10238" max="10238" width="8.875" style="159" customWidth="1"/>
    <col min="10239" max="10239" width="16.125" style="159" customWidth="1"/>
    <col min="10240" max="10240" width="7.375" style="159" customWidth="1"/>
    <col min="10241" max="10241" width="16" style="159" customWidth="1"/>
    <col min="10242" max="10243" width="9" style="159" customWidth="1"/>
    <col min="10244" max="10244" width="15.125" style="159" customWidth="1"/>
    <col min="10245" max="10245" width="10.75" style="159" bestFit="1" customWidth="1"/>
    <col min="10246" max="10246" width="10.125" style="159" customWidth="1"/>
    <col min="10247" max="10247" width="13.125" style="159" customWidth="1"/>
    <col min="10248" max="10248" width="7.875" style="159" customWidth="1"/>
    <col min="10249" max="10249" width="15.375" style="159" customWidth="1"/>
    <col min="10250" max="10250" width="14.125" style="159" customWidth="1"/>
    <col min="10251" max="10251" width="15.375" style="159" customWidth="1"/>
    <col min="10252" max="10252" width="9.875" style="159" customWidth="1"/>
    <col min="10253" max="10488" width="9" style="159"/>
    <col min="10489" max="10489" width="4" style="159" bestFit="1" customWidth="1"/>
    <col min="10490" max="10490" width="27.875" style="159" customWidth="1"/>
    <col min="10491" max="10493" width="0" style="159" hidden="1" customWidth="1"/>
    <col min="10494" max="10494" width="8.875" style="159" customWidth="1"/>
    <col min="10495" max="10495" width="16.125" style="159" customWidth="1"/>
    <col min="10496" max="10496" width="7.375" style="159" customWidth="1"/>
    <col min="10497" max="10497" width="16" style="159" customWidth="1"/>
    <col min="10498" max="10499" width="9" style="159" customWidth="1"/>
    <col min="10500" max="10500" width="15.125" style="159" customWidth="1"/>
    <col min="10501" max="10501" width="10.75" style="159" bestFit="1" customWidth="1"/>
    <col min="10502" max="10502" width="10.125" style="159" customWidth="1"/>
    <col min="10503" max="10503" width="13.125" style="159" customWidth="1"/>
    <col min="10504" max="10504" width="7.875" style="159" customWidth="1"/>
    <col min="10505" max="10505" width="15.375" style="159" customWidth="1"/>
    <col min="10506" max="10506" width="14.125" style="159" customWidth="1"/>
    <col min="10507" max="10507" width="15.375" style="159" customWidth="1"/>
    <col min="10508" max="10508" width="9.875" style="159" customWidth="1"/>
    <col min="10509" max="10744" width="9" style="159"/>
    <col min="10745" max="10745" width="4" style="159" bestFit="1" customWidth="1"/>
    <col min="10746" max="10746" width="27.875" style="159" customWidth="1"/>
    <col min="10747" max="10749" width="0" style="159" hidden="1" customWidth="1"/>
    <col min="10750" max="10750" width="8.875" style="159" customWidth="1"/>
    <col min="10751" max="10751" width="16.125" style="159" customWidth="1"/>
    <col min="10752" max="10752" width="7.375" style="159" customWidth="1"/>
    <col min="10753" max="10753" width="16" style="159" customWidth="1"/>
    <col min="10754" max="10755" width="9" style="159" customWidth="1"/>
    <col min="10756" max="10756" width="15.125" style="159" customWidth="1"/>
    <col min="10757" max="10757" width="10.75" style="159" bestFit="1" customWidth="1"/>
    <col min="10758" max="10758" width="10.125" style="159" customWidth="1"/>
    <col min="10759" max="10759" width="13.125" style="159" customWidth="1"/>
    <col min="10760" max="10760" width="7.875" style="159" customWidth="1"/>
    <col min="10761" max="10761" width="15.375" style="159" customWidth="1"/>
    <col min="10762" max="10762" width="14.125" style="159" customWidth="1"/>
    <col min="10763" max="10763" width="15.375" style="159" customWidth="1"/>
    <col min="10764" max="10764" width="9.875" style="159" customWidth="1"/>
    <col min="10765" max="11000" width="9" style="159"/>
    <col min="11001" max="11001" width="4" style="159" bestFit="1" customWidth="1"/>
    <col min="11002" max="11002" width="27.875" style="159" customWidth="1"/>
    <col min="11003" max="11005" width="0" style="159" hidden="1" customWidth="1"/>
    <col min="11006" max="11006" width="8.875" style="159" customWidth="1"/>
    <col min="11007" max="11007" width="16.125" style="159" customWidth="1"/>
    <col min="11008" max="11008" width="7.375" style="159" customWidth="1"/>
    <col min="11009" max="11009" width="16" style="159" customWidth="1"/>
    <col min="11010" max="11011" width="9" style="159" customWidth="1"/>
    <col min="11012" max="11012" width="15.125" style="159" customWidth="1"/>
    <col min="11013" max="11013" width="10.75" style="159" bestFit="1" customWidth="1"/>
    <col min="11014" max="11014" width="10.125" style="159" customWidth="1"/>
    <col min="11015" max="11015" width="13.125" style="159" customWidth="1"/>
    <col min="11016" max="11016" width="7.875" style="159" customWidth="1"/>
    <col min="11017" max="11017" width="15.375" style="159" customWidth="1"/>
    <col min="11018" max="11018" width="14.125" style="159" customWidth="1"/>
    <col min="11019" max="11019" width="15.375" style="159" customWidth="1"/>
    <col min="11020" max="11020" width="9.875" style="159" customWidth="1"/>
    <col min="11021" max="11256" width="9" style="159"/>
    <col min="11257" max="11257" width="4" style="159" bestFit="1" customWidth="1"/>
    <col min="11258" max="11258" width="27.875" style="159" customWidth="1"/>
    <col min="11259" max="11261" width="0" style="159" hidden="1" customWidth="1"/>
    <col min="11262" max="11262" width="8.875" style="159" customWidth="1"/>
    <col min="11263" max="11263" width="16.125" style="159" customWidth="1"/>
    <col min="11264" max="11264" width="7.375" style="159" customWidth="1"/>
    <col min="11265" max="11265" width="16" style="159" customWidth="1"/>
    <col min="11266" max="11267" width="9" style="159" customWidth="1"/>
    <col min="11268" max="11268" width="15.125" style="159" customWidth="1"/>
    <col min="11269" max="11269" width="10.75" style="159" bestFit="1" customWidth="1"/>
    <col min="11270" max="11270" width="10.125" style="159" customWidth="1"/>
    <col min="11271" max="11271" width="13.125" style="159" customWidth="1"/>
    <col min="11272" max="11272" width="7.875" style="159" customWidth="1"/>
    <col min="11273" max="11273" width="15.375" style="159" customWidth="1"/>
    <col min="11274" max="11274" width="14.125" style="159" customWidth="1"/>
    <col min="11275" max="11275" width="15.375" style="159" customWidth="1"/>
    <col min="11276" max="11276" width="9.875" style="159" customWidth="1"/>
    <col min="11277" max="11512" width="9" style="159"/>
    <col min="11513" max="11513" width="4" style="159" bestFit="1" customWidth="1"/>
    <col min="11514" max="11514" width="27.875" style="159" customWidth="1"/>
    <col min="11515" max="11517" width="0" style="159" hidden="1" customWidth="1"/>
    <col min="11518" max="11518" width="8.875" style="159" customWidth="1"/>
    <col min="11519" max="11519" width="16.125" style="159" customWidth="1"/>
    <col min="11520" max="11520" width="7.375" style="159" customWidth="1"/>
    <col min="11521" max="11521" width="16" style="159" customWidth="1"/>
    <col min="11522" max="11523" width="9" style="159" customWidth="1"/>
    <col min="11524" max="11524" width="15.125" style="159" customWidth="1"/>
    <col min="11525" max="11525" width="10.75" style="159" bestFit="1" customWidth="1"/>
    <col min="11526" max="11526" width="10.125" style="159" customWidth="1"/>
    <col min="11527" max="11527" width="13.125" style="159" customWidth="1"/>
    <col min="11528" max="11528" width="7.875" style="159" customWidth="1"/>
    <col min="11529" max="11529" width="15.375" style="159" customWidth="1"/>
    <col min="11530" max="11530" width="14.125" style="159" customWidth="1"/>
    <col min="11531" max="11531" width="15.375" style="159" customWidth="1"/>
    <col min="11532" max="11532" width="9.875" style="159" customWidth="1"/>
    <col min="11533" max="11768" width="9" style="159"/>
    <col min="11769" max="11769" width="4" style="159" bestFit="1" customWidth="1"/>
    <col min="11770" max="11770" width="27.875" style="159" customWidth="1"/>
    <col min="11771" max="11773" width="0" style="159" hidden="1" customWidth="1"/>
    <col min="11774" max="11774" width="8.875" style="159" customWidth="1"/>
    <col min="11775" max="11775" width="16.125" style="159" customWidth="1"/>
    <col min="11776" max="11776" width="7.375" style="159" customWidth="1"/>
    <col min="11777" max="11777" width="16" style="159" customWidth="1"/>
    <col min="11778" max="11779" width="9" style="159" customWidth="1"/>
    <col min="11780" max="11780" width="15.125" style="159" customWidth="1"/>
    <col min="11781" max="11781" width="10.75" style="159" bestFit="1" customWidth="1"/>
    <col min="11782" max="11782" width="10.125" style="159" customWidth="1"/>
    <col min="11783" max="11783" width="13.125" style="159" customWidth="1"/>
    <col min="11784" max="11784" width="7.875" style="159" customWidth="1"/>
    <col min="11785" max="11785" width="15.375" style="159" customWidth="1"/>
    <col min="11786" max="11786" width="14.125" style="159" customWidth="1"/>
    <col min="11787" max="11787" width="15.375" style="159" customWidth="1"/>
    <col min="11788" max="11788" width="9.875" style="159" customWidth="1"/>
    <col min="11789" max="12024" width="9" style="159"/>
    <col min="12025" max="12025" width="4" style="159" bestFit="1" customWidth="1"/>
    <col min="12026" max="12026" width="27.875" style="159" customWidth="1"/>
    <col min="12027" max="12029" width="0" style="159" hidden="1" customWidth="1"/>
    <col min="12030" max="12030" width="8.875" style="159" customWidth="1"/>
    <col min="12031" max="12031" width="16.125" style="159" customWidth="1"/>
    <col min="12032" max="12032" width="7.375" style="159" customWidth="1"/>
    <col min="12033" max="12033" width="16" style="159" customWidth="1"/>
    <col min="12034" max="12035" width="9" style="159" customWidth="1"/>
    <col min="12036" max="12036" width="15.125" style="159" customWidth="1"/>
    <col min="12037" max="12037" width="10.75" style="159" bestFit="1" customWidth="1"/>
    <col min="12038" max="12038" width="10.125" style="159" customWidth="1"/>
    <col min="12039" max="12039" width="13.125" style="159" customWidth="1"/>
    <col min="12040" max="12040" width="7.875" style="159" customWidth="1"/>
    <col min="12041" max="12041" width="15.375" style="159" customWidth="1"/>
    <col min="12042" max="12042" width="14.125" style="159" customWidth="1"/>
    <col min="12043" max="12043" width="15.375" style="159" customWidth="1"/>
    <col min="12044" max="12044" width="9.875" style="159" customWidth="1"/>
    <col min="12045" max="12280" width="9" style="159"/>
    <col min="12281" max="12281" width="4" style="159" bestFit="1" customWidth="1"/>
    <col min="12282" max="12282" width="27.875" style="159" customWidth="1"/>
    <col min="12283" max="12285" width="0" style="159" hidden="1" customWidth="1"/>
    <col min="12286" max="12286" width="8.875" style="159" customWidth="1"/>
    <col min="12287" max="12287" width="16.125" style="159" customWidth="1"/>
    <col min="12288" max="12288" width="7.375" style="159" customWidth="1"/>
    <col min="12289" max="12289" width="16" style="159" customWidth="1"/>
    <col min="12290" max="12291" width="9" style="159" customWidth="1"/>
    <col min="12292" max="12292" width="15.125" style="159" customWidth="1"/>
    <col min="12293" max="12293" width="10.75" style="159" bestFit="1" customWidth="1"/>
    <col min="12294" max="12294" width="10.125" style="159" customWidth="1"/>
    <col min="12295" max="12295" width="13.125" style="159" customWidth="1"/>
    <col min="12296" max="12296" width="7.875" style="159" customWidth="1"/>
    <col min="12297" max="12297" width="15.375" style="159" customWidth="1"/>
    <col min="12298" max="12298" width="14.125" style="159" customWidth="1"/>
    <col min="12299" max="12299" width="15.375" style="159" customWidth="1"/>
    <col min="12300" max="12300" width="9.875" style="159" customWidth="1"/>
    <col min="12301" max="12536" width="9" style="159"/>
    <col min="12537" max="12537" width="4" style="159" bestFit="1" customWidth="1"/>
    <col min="12538" max="12538" width="27.875" style="159" customWidth="1"/>
    <col min="12539" max="12541" width="0" style="159" hidden="1" customWidth="1"/>
    <col min="12542" max="12542" width="8.875" style="159" customWidth="1"/>
    <col min="12543" max="12543" width="16.125" style="159" customWidth="1"/>
    <col min="12544" max="12544" width="7.375" style="159" customWidth="1"/>
    <col min="12545" max="12545" width="16" style="159" customWidth="1"/>
    <col min="12546" max="12547" width="9" style="159" customWidth="1"/>
    <col min="12548" max="12548" width="15.125" style="159" customWidth="1"/>
    <col min="12549" max="12549" width="10.75" style="159" bestFit="1" customWidth="1"/>
    <col min="12550" max="12550" width="10.125" style="159" customWidth="1"/>
    <col min="12551" max="12551" width="13.125" style="159" customWidth="1"/>
    <col min="12552" max="12552" width="7.875" style="159" customWidth="1"/>
    <col min="12553" max="12553" width="15.375" style="159" customWidth="1"/>
    <col min="12554" max="12554" width="14.125" style="159" customWidth="1"/>
    <col min="12555" max="12555" width="15.375" style="159" customWidth="1"/>
    <col min="12556" max="12556" width="9.875" style="159" customWidth="1"/>
    <col min="12557" max="12792" width="9" style="159"/>
    <col min="12793" max="12793" width="4" style="159" bestFit="1" customWidth="1"/>
    <col min="12794" max="12794" width="27.875" style="159" customWidth="1"/>
    <col min="12795" max="12797" width="0" style="159" hidden="1" customWidth="1"/>
    <col min="12798" max="12798" width="8.875" style="159" customWidth="1"/>
    <col min="12799" max="12799" width="16.125" style="159" customWidth="1"/>
    <col min="12800" max="12800" width="7.375" style="159" customWidth="1"/>
    <col min="12801" max="12801" width="16" style="159" customWidth="1"/>
    <col min="12802" max="12803" width="9" style="159" customWidth="1"/>
    <col min="12804" max="12804" width="15.125" style="159" customWidth="1"/>
    <col min="12805" max="12805" width="10.75" style="159" bestFit="1" customWidth="1"/>
    <col min="12806" max="12806" width="10.125" style="159" customWidth="1"/>
    <col min="12807" max="12807" width="13.125" style="159" customWidth="1"/>
    <col min="12808" max="12808" width="7.875" style="159" customWidth="1"/>
    <col min="12809" max="12809" width="15.375" style="159" customWidth="1"/>
    <col min="12810" max="12810" width="14.125" style="159" customWidth="1"/>
    <col min="12811" max="12811" width="15.375" style="159" customWidth="1"/>
    <col min="12812" max="12812" width="9.875" style="159" customWidth="1"/>
    <col min="12813" max="13048" width="9" style="159"/>
    <col min="13049" max="13049" width="4" style="159" bestFit="1" customWidth="1"/>
    <col min="13050" max="13050" width="27.875" style="159" customWidth="1"/>
    <col min="13051" max="13053" width="0" style="159" hidden="1" customWidth="1"/>
    <col min="13054" max="13054" width="8.875" style="159" customWidth="1"/>
    <col min="13055" max="13055" width="16.125" style="159" customWidth="1"/>
    <col min="13056" max="13056" width="7.375" style="159" customWidth="1"/>
    <col min="13057" max="13057" width="16" style="159" customWidth="1"/>
    <col min="13058" max="13059" width="9" style="159" customWidth="1"/>
    <col min="13060" max="13060" width="15.125" style="159" customWidth="1"/>
    <col min="13061" max="13061" width="10.75" style="159" bestFit="1" customWidth="1"/>
    <col min="13062" max="13062" width="10.125" style="159" customWidth="1"/>
    <col min="13063" max="13063" width="13.125" style="159" customWidth="1"/>
    <col min="13064" max="13064" width="7.875" style="159" customWidth="1"/>
    <col min="13065" max="13065" width="15.375" style="159" customWidth="1"/>
    <col min="13066" max="13066" width="14.125" style="159" customWidth="1"/>
    <col min="13067" max="13067" width="15.375" style="159" customWidth="1"/>
    <col min="13068" max="13068" width="9.875" style="159" customWidth="1"/>
    <col min="13069" max="13304" width="9" style="159"/>
    <col min="13305" max="13305" width="4" style="159" bestFit="1" customWidth="1"/>
    <col min="13306" max="13306" width="27.875" style="159" customWidth="1"/>
    <col min="13307" max="13309" width="0" style="159" hidden="1" customWidth="1"/>
    <col min="13310" max="13310" width="8.875" style="159" customWidth="1"/>
    <col min="13311" max="13311" width="16.125" style="159" customWidth="1"/>
    <col min="13312" max="13312" width="7.375" style="159" customWidth="1"/>
    <col min="13313" max="13313" width="16" style="159" customWidth="1"/>
    <col min="13314" max="13315" width="9" style="159" customWidth="1"/>
    <col min="13316" max="13316" width="15.125" style="159" customWidth="1"/>
    <col min="13317" max="13317" width="10.75" style="159" bestFit="1" customWidth="1"/>
    <col min="13318" max="13318" width="10.125" style="159" customWidth="1"/>
    <col min="13319" max="13319" width="13.125" style="159" customWidth="1"/>
    <col min="13320" max="13320" width="7.875" style="159" customWidth="1"/>
    <col min="13321" max="13321" width="15.375" style="159" customWidth="1"/>
    <col min="13322" max="13322" width="14.125" style="159" customWidth="1"/>
    <col min="13323" max="13323" width="15.375" style="159" customWidth="1"/>
    <col min="13324" max="13324" width="9.875" style="159" customWidth="1"/>
    <col min="13325" max="13560" width="9" style="159"/>
    <col min="13561" max="13561" width="4" style="159" bestFit="1" customWidth="1"/>
    <col min="13562" max="13562" width="27.875" style="159" customWidth="1"/>
    <col min="13563" max="13565" width="0" style="159" hidden="1" customWidth="1"/>
    <col min="13566" max="13566" width="8.875" style="159" customWidth="1"/>
    <col min="13567" max="13567" width="16.125" style="159" customWidth="1"/>
    <col min="13568" max="13568" width="7.375" style="159" customWidth="1"/>
    <col min="13569" max="13569" width="16" style="159" customWidth="1"/>
    <col min="13570" max="13571" width="9" style="159" customWidth="1"/>
    <col min="13572" max="13572" width="15.125" style="159" customWidth="1"/>
    <col min="13573" max="13573" width="10.75" style="159" bestFit="1" customWidth="1"/>
    <col min="13574" max="13574" width="10.125" style="159" customWidth="1"/>
    <col min="13575" max="13575" width="13.125" style="159" customWidth="1"/>
    <col min="13576" max="13576" width="7.875" style="159" customWidth="1"/>
    <col min="13577" max="13577" width="15.375" style="159" customWidth="1"/>
    <col min="13578" max="13578" width="14.125" style="159" customWidth="1"/>
    <col min="13579" max="13579" width="15.375" style="159" customWidth="1"/>
    <col min="13580" max="13580" width="9.875" style="159" customWidth="1"/>
    <col min="13581" max="13816" width="9" style="159"/>
    <col min="13817" max="13817" width="4" style="159" bestFit="1" customWidth="1"/>
    <col min="13818" max="13818" width="27.875" style="159" customWidth="1"/>
    <col min="13819" max="13821" width="0" style="159" hidden="1" customWidth="1"/>
    <col min="13822" max="13822" width="8.875" style="159" customWidth="1"/>
    <col min="13823" max="13823" width="16.125" style="159" customWidth="1"/>
    <col min="13824" max="13824" width="7.375" style="159" customWidth="1"/>
    <col min="13825" max="13825" width="16" style="159" customWidth="1"/>
    <col min="13826" max="13827" width="9" style="159" customWidth="1"/>
    <col min="13828" max="13828" width="15.125" style="159" customWidth="1"/>
    <col min="13829" max="13829" width="10.75" style="159" bestFit="1" customWidth="1"/>
    <col min="13830" max="13830" width="10.125" style="159" customWidth="1"/>
    <col min="13831" max="13831" width="13.125" style="159" customWidth="1"/>
    <col min="13832" max="13832" width="7.875" style="159" customWidth="1"/>
    <col min="13833" max="13833" width="15.375" style="159" customWidth="1"/>
    <col min="13834" max="13834" width="14.125" style="159" customWidth="1"/>
    <col min="13835" max="13835" width="15.375" style="159" customWidth="1"/>
    <col min="13836" max="13836" width="9.875" style="159" customWidth="1"/>
    <col min="13837" max="14072" width="9" style="159"/>
    <col min="14073" max="14073" width="4" style="159" bestFit="1" customWidth="1"/>
    <col min="14074" max="14074" width="27.875" style="159" customWidth="1"/>
    <col min="14075" max="14077" width="0" style="159" hidden="1" customWidth="1"/>
    <col min="14078" max="14078" width="8.875" style="159" customWidth="1"/>
    <col min="14079" max="14079" width="16.125" style="159" customWidth="1"/>
    <col min="14080" max="14080" width="7.375" style="159" customWidth="1"/>
    <col min="14081" max="14081" width="16" style="159" customWidth="1"/>
    <col min="14082" max="14083" width="9" style="159" customWidth="1"/>
    <col min="14084" max="14084" width="15.125" style="159" customWidth="1"/>
    <col min="14085" max="14085" width="10.75" style="159" bestFit="1" customWidth="1"/>
    <col min="14086" max="14086" width="10.125" style="159" customWidth="1"/>
    <col min="14087" max="14087" width="13.125" style="159" customWidth="1"/>
    <col min="14088" max="14088" width="7.875" style="159" customWidth="1"/>
    <col min="14089" max="14089" width="15.375" style="159" customWidth="1"/>
    <col min="14090" max="14090" width="14.125" style="159" customWidth="1"/>
    <col min="14091" max="14091" width="15.375" style="159" customWidth="1"/>
    <col min="14092" max="14092" width="9.875" style="159" customWidth="1"/>
    <col min="14093" max="14328" width="9" style="159"/>
    <col min="14329" max="14329" width="4" style="159" bestFit="1" customWidth="1"/>
    <col min="14330" max="14330" width="27.875" style="159" customWidth="1"/>
    <col min="14331" max="14333" width="0" style="159" hidden="1" customWidth="1"/>
    <col min="14334" max="14334" width="8.875" style="159" customWidth="1"/>
    <col min="14335" max="14335" width="16.125" style="159" customWidth="1"/>
    <col min="14336" max="14336" width="7.375" style="159" customWidth="1"/>
    <col min="14337" max="14337" width="16" style="159" customWidth="1"/>
    <col min="14338" max="14339" width="9" style="159" customWidth="1"/>
    <col min="14340" max="14340" width="15.125" style="159" customWidth="1"/>
    <col min="14341" max="14341" width="10.75" style="159" bestFit="1" customWidth="1"/>
    <col min="14342" max="14342" width="10.125" style="159" customWidth="1"/>
    <col min="14343" max="14343" width="13.125" style="159" customWidth="1"/>
    <col min="14344" max="14344" width="7.875" style="159" customWidth="1"/>
    <col min="14345" max="14345" width="15.375" style="159" customWidth="1"/>
    <col min="14346" max="14346" width="14.125" style="159" customWidth="1"/>
    <col min="14347" max="14347" width="15.375" style="159" customWidth="1"/>
    <col min="14348" max="14348" width="9.875" style="159" customWidth="1"/>
    <col min="14349" max="14584" width="9" style="159"/>
    <col min="14585" max="14585" width="4" style="159" bestFit="1" customWidth="1"/>
    <col min="14586" max="14586" width="27.875" style="159" customWidth="1"/>
    <col min="14587" max="14589" width="0" style="159" hidden="1" customWidth="1"/>
    <col min="14590" max="14590" width="8.875" style="159" customWidth="1"/>
    <col min="14591" max="14591" width="16.125" style="159" customWidth="1"/>
    <col min="14592" max="14592" width="7.375" style="159" customWidth="1"/>
    <col min="14593" max="14593" width="16" style="159" customWidth="1"/>
    <col min="14594" max="14595" width="9" style="159" customWidth="1"/>
    <col min="14596" max="14596" width="15.125" style="159" customWidth="1"/>
    <col min="14597" max="14597" width="10.75" style="159" bestFit="1" customWidth="1"/>
    <col min="14598" max="14598" width="10.125" style="159" customWidth="1"/>
    <col min="14599" max="14599" width="13.125" style="159" customWidth="1"/>
    <col min="14600" max="14600" width="7.875" style="159" customWidth="1"/>
    <col min="14601" max="14601" width="15.375" style="159" customWidth="1"/>
    <col min="14602" max="14602" width="14.125" style="159" customWidth="1"/>
    <col min="14603" max="14603" width="15.375" style="159" customWidth="1"/>
    <col min="14604" max="14604" width="9.875" style="159" customWidth="1"/>
    <col min="14605" max="14840" width="9" style="159"/>
    <col min="14841" max="14841" width="4" style="159" bestFit="1" customWidth="1"/>
    <col min="14842" max="14842" width="27.875" style="159" customWidth="1"/>
    <col min="14843" max="14845" width="0" style="159" hidden="1" customWidth="1"/>
    <col min="14846" max="14846" width="8.875" style="159" customWidth="1"/>
    <col min="14847" max="14847" width="16.125" style="159" customWidth="1"/>
    <col min="14848" max="14848" width="7.375" style="159" customWidth="1"/>
    <col min="14849" max="14849" width="16" style="159" customWidth="1"/>
    <col min="14850" max="14851" width="9" style="159" customWidth="1"/>
    <col min="14852" max="14852" width="15.125" style="159" customWidth="1"/>
    <col min="14853" max="14853" width="10.75" style="159" bestFit="1" customWidth="1"/>
    <col min="14854" max="14854" width="10.125" style="159" customWidth="1"/>
    <col min="14855" max="14855" width="13.125" style="159" customWidth="1"/>
    <col min="14856" max="14856" width="7.875" style="159" customWidth="1"/>
    <col min="14857" max="14857" width="15.375" style="159" customWidth="1"/>
    <col min="14858" max="14858" width="14.125" style="159" customWidth="1"/>
    <col min="14859" max="14859" width="15.375" style="159" customWidth="1"/>
    <col min="14860" max="14860" width="9.875" style="159" customWidth="1"/>
    <col min="14861" max="15096" width="9" style="159"/>
    <col min="15097" max="15097" width="4" style="159" bestFit="1" customWidth="1"/>
    <col min="15098" max="15098" width="27.875" style="159" customWidth="1"/>
    <col min="15099" max="15101" width="0" style="159" hidden="1" customWidth="1"/>
    <col min="15102" max="15102" width="8.875" style="159" customWidth="1"/>
    <col min="15103" max="15103" width="16.125" style="159" customWidth="1"/>
    <col min="15104" max="15104" width="7.375" style="159" customWidth="1"/>
    <col min="15105" max="15105" width="16" style="159" customWidth="1"/>
    <col min="15106" max="15107" width="9" style="159" customWidth="1"/>
    <col min="15108" max="15108" width="15.125" style="159" customWidth="1"/>
    <col min="15109" max="15109" width="10.75" style="159" bestFit="1" customWidth="1"/>
    <col min="15110" max="15110" width="10.125" style="159" customWidth="1"/>
    <col min="15111" max="15111" width="13.125" style="159" customWidth="1"/>
    <col min="15112" max="15112" width="7.875" style="159" customWidth="1"/>
    <col min="15113" max="15113" width="15.375" style="159" customWidth="1"/>
    <col min="15114" max="15114" width="14.125" style="159" customWidth="1"/>
    <col min="15115" max="15115" width="15.375" style="159" customWidth="1"/>
    <col min="15116" max="15116" width="9.875" style="159" customWidth="1"/>
    <col min="15117" max="15352" width="9" style="159"/>
    <col min="15353" max="15353" width="4" style="159" bestFit="1" customWidth="1"/>
    <col min="15354" max="15354" width="27.875" style="159" customWidth="1"/>
    <col min="15355" max="15357" width="0" style="159" hidden="1" customWidth="1"/>
    <col min="15358" max="15358" width="8.875" style="159" customWidth="1"/>
    <col min="15359" max="15359" width="16.125" style="159" customWidth="1"/>
    <col min="15360" max="15360" width="7.375" style="159" customWidth="1"/>
    <col min="15361" max="15361" width="16" style="159" customWidth="1"/>
    <col min="15362" max="15363" width="9" style="159" customWidth="1"/>
    <col min="15364" max="15364" width="15.125" style="159" customWidth="1"/>
    <col min="15365" max="15365" width="10.75" style="159" bestFit="1" customWidth="1"/>
    <col min="15366" max="15366" width="10.125" style="159" customWidth="1"/>
    <col min="15367" max="15367" width="13.125" style="159" customWidth="1"/>
    <col min="15368" max="15368" width="7.875" style="159" customWidth="1"/>
    <col min="15369" max="15369" width="15.375" style="159" customWidth="1"/>
    <col min="15370" max="15370" width="14.125" style="159" customWidth="1"/>
    <col min="15371" max="15371" width="15.375" style="159" customWidth="1"/>
    <col min="15372" max="15372" width="9.875" style="159" customWidth="1"/>
    <col min="15373" max="15608" width="9" style="159"/>
    <col min="15609" max="15609" width="4" style="159" bestFit="1" customWidth="1"/>
    <col min="15610" max="15610" width="27.875" style="159" customWidth="1"/>
    <col min="15611" max="15613" width="0" style="159" hidden="1" customWidth="1"/>
    <col min="15614" max="15614" width="8.875" style="159" customWidth="1"/>
    <col min="15615" max="15615" width="16.125" style="159" customWidth="1"/>
    <col min="15616" max="15616" width="7.375" style="159" customWidth="1"/>
    <col min="15617" max="15617" width="16" style="159" customWidth="1"/>
    <col min="15618" max="15619" width="9" style="159" customWidth="1"/>
    <col min="15620" max="15620" width="15.125" style="159" customWidth="1"/>
    <col min="15621" max="15621" width="10.75" style="159" bestFit="1" customWidth="1"/>
    <col min="15622" max="15622" width="10.125" style="159" customWidth="1"/>
    <col min="15623" max="15623" width="13.125" style="159" customWidth="1"/>
    <col min="15624" max="15624" width="7.875" style="159" customWidth="1"/>
    <col min="15625" max="15625" width="15.375" style="159" customWidth="1"/>
    <col min="15626" max="15626" width="14.125" style="159" customWidth="1"/>
    <col min="15627" max="15627" width="15.375" style="159" customWidth="1"/>
    <col min="15628" max="15628" width="9.875" style="159" customWidth="1"/>
    <col min="15629" max="15864" width="9" style="159"/>
    <col min="15865" max="15865" width="4" style="159" bestFit="1" customWidth="1"/>
    <col min="15866" max="15866" width="27.875" style="159" customWidth="1"/>
    <col min="15867" max="15869" width="0" style="159" hidden="1" customWidth="1"/>
    <col min="15870" max="15870" width="8.875" style="159" customWidth="1"/>
    <col min="15871" max="15871" width="16.125" style="159" customWidth="1"/>
    <col min="15872" max="15872" width="7.375" style="159" customWidth="1"/>
    <col min="15873" max="15873" width="16" style="159" customWidth="1"/>
    <col min="15874" max="15875" width="9" style="159" customWidth="1"/>
    <col min="15876" max="15876" width="15.125" style="159" customWidth="1"/>
    <col min="15877" max="15877" width="10.75" style="159" bestFit="1" customWidth="1"/>
    <col min="15878" max="15878" width="10.125" style="159" customWidth="1"/>
    <col min="15879" max="15879" width="13.125" style="159" customWidth="1"/>
    <col min="15880" max="15880" width="7.875" style="159" customWidth="1"/>
    <col min="15881" max="15881" width="15.375" style="159" customWidth="1"/>
    <col min="15882" max="15882" width="14.125" style="159" customWidth="1"/>
    <col min="15883" max="15883" width="15.375" style="159" customWidth="1"/>
    <col min="15884" max="15884" width="9.875" style="159" customWidth="1"/>
    <col min="15885" max="16120" width="9" style="159"/>
    <col min="16121" max="16121" width="4" style="159" bestFit="1" customWidth="1"/>
    <col min="16122" max="16122" width="27.875" style="159" customWidth="1"/>
    <col min="16123" max="16125" width="0" style="159" hidden="1" customWidth="1"/>
    <col min="16126" max="16126" width="8.875" style="159" customWidth="1"/>
    <col min="16127" max="16127" width="16.125" style="159" customWidth="1"/>
    <col min="16128" max="16128" width="7.375" style="159" customWidth="1"/>
    <col min="16129" max="16129" width="16" style="159" customWidth="1"/>
    <col min="16130" max="16131" width="9" style="159" customWidth="1"/>
    <col min="16132" max="16132" width="15.125" style="159" customWidth="1"/>
    <col min="16133" max="16133" width="10.75" style="159" bestFit="1" customWidth="1"/>
    <col min="16134" max="16134" width="10.125" style="159" customWidth="1"/>
    <col min="16135" max="16135" width="13.125" style="159" customWidth="1"/>
    <col min="16136" max="16136" width="7.875" style="159" customWidth="1"/>
    <col min="16137" max="16137" width="15.375" style="159" customWidth="1"/>
    <col min="16138" max="16138" width="14.125" style="159" customWidth="1"/>
    <col min="16139" max="16139" width="15.375" style="159" customWidth="1"/>
    <col min="16140" max="16140" width="9.875" style="159" customWidth="1"/>
    <col min="16141" max="16384" width="9" style="159"/>
  </cols>
  <sheetData>
    <row r="1" spans="1:57" ht="18.75" thickBot="1"/>
    <row r="2" spans="1:57" ht="41.25" customHeight="1" thickBot="1">
      <c r="A2" s="363" t="s">
        <v>415</v>
      </c>
      <c r="B2" s="364"/>
      <c r="C2" s="364"/>
      <c r="D2" s="364"/>
      <c r="E2" s="364"/>
      <c r="F2" s="364"/>
      <c r="G2" s="364"/>
      <c r="H2" s="364"/>
      <c r="I2" s="364"/>
      <c r="J2" s="364"/>
      <c r="K2" s="364"/>
      <c r="L2" s="365"/>
    </row>
    <row r="3" spans="1:57" ht="21" customHeight="1">
      <c r="A3" s="376" t="s">
        <v>306</v>
      </c>
      <c r="B3" s="378" t="s">
        <v>370</v>
      </c>
      <c r="C3" s="227" t="s">
        <v>371</v>
      </c>
      <c r="D3" s="228"/>
      <c r="E3" s="380" t="s">
        <v>418</v>
      </c>
      <c r="F3" s="380"/>
      <c r="G3" s="380"/>
      <c r="H3" s="380" t="s">
        <v>416</v>
      </c>
      <c r="I3" s="380"/>
      <c r="J3" s="380"/>
      <c r="K3" s="380"/>
      <c r="L3" s="381"/>
    </row>
    <row r="4" spans="1:57" ht="84">
      <c r="A4" s="377"/>
      <c r="B4" s="379"/>
      <c r="C4" s="229" t="s">
        <v>373</v>
      </c>
      <c r="D4" s="229" t="s">
        <v>374</v>
      </c>
      <c r="E4" s="230" t="s">
        <v>404</v>
      </c>
      <c r="F4" s="230" t="s">
        <v>405</v>
      </c>
      <c r="G4" s="231" t="s">
        <v>406</v>
      </c>
      <c r="H4" s="232" t="s">
        <v>407</v>
      </c>
      <c r="I4" s="232" t="s">
        <v>408</v>
      </c>
      <c r="J4" s="230" t="s">
        <v>404</v>
      </c>
      <c r="K4" s="230" t="s">
        <v>405</v>
      </c>
      <c r="L4" s="233" t="s">
        <v>406</v>
      </c>
    </row>
    <row r="5" spans="1:57" s="250" customFormat="1" ht="20.25" customHeight="1">
      <c r="A5" s="244">
        <v>1</v>
      </c>
      <c r="B5" s="245" t="s">
        <v>60</v>
      </c>
      <c r="C5" s="246"/>
      <c r="D5" s="247"/>
      <c r="E5" s="248">
        <v>5.3833392681202019</v>
      </c>
      <c r="F5" s="248">
        <v>1.7048007912776919</v>
      </c>
      <c r="G5" s="248">
        <v>0.3957387307412954</v>
      </c>
      <c r="H5" s="257">
        <v>96421.350821</v>
      </c>
      <c r="I5" s="257">
        <v>101794.539667</v>
      </c>
      <c r="J5" s="248">
        <v>0.69307750880187569</v>
      </c>
      <c r="K5" s="248">
        <v>9.9823658887746511E-2</v>
      </c>
      <c r="L5" s="249">
        <v>5.8319195828427641E-3</v>
      </c>
      <c r="M5" s="224"/>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161"/>
      <c r="AZ5" s="161"/>
      <c r="BA5" s="161"/>
      <c r="BB5" s="161"/>
      <c r="BC5" s="161"/>
      <c r="BD5" s="161"/>
      <c r="BE5" s="161"/>
    </row>
    <row r="6" spans="1:57" s="161" customFormat="1" ht="20.25" customHeight="1">
      <c r="A6" s="220">
        <v>2</v>
      </c>
      <c r="B6" s="183" t="s">
        <v>417</v>
      </c>
      <c r="C6" s="184"/>
      <c r="D6" s="185"/>
      <c r="E6" s="218">
        <v>3.5455181049771163</v>
      </c>
      <c r="F6" s="218">
        <v>0.10868044639368608</v>
      </c>
      <c r="G6" s="218">
        <v>3.5860658827463518E-2</v>
      </c>
      <c r="H6" s="190">
        <v>35334.149718000001</v>
      </c>
      <c r="I6" s="190">
        <v>30241.552593</v>
      </c>
      <c r="J6" s="218">
        <v>0.58706277138880347</v>
      </c>
      <c r="K6" s="218">
        <v>1.7429980407085127E-3</v>
      </c>
      <c r="L6" s="219">
        <v>0</v>
      </c>
      <c r="M6" s="224"/>
    </row>
    <row r="7" spans="1:57" s="250" customFormat="1" ht="20.25" customHeight="1">
      <c r="A7" s="244">
        <v>3</v>
      </c>
      <c r="B7" s="251" t="s">
        <v>93</v>
      </c>
      <c r="C7" s="246"/>
      <c r="D7" s="247"/>
      <c r="E7" s="248">
        <v>3.2125858983926703</v>
      </c>
      <c r="F7" s="248">
        <v>0.2260007334470864</v>
      </c>
      <c r="G7" s="248">
        <v>5.9009672860156147E-2</v>
      </c>
      <c r="H7" s="257">
        <v>180465.87196700001</v>
      </c>
      <c r="I7" s="257">
        <v>181954.78002100001</v>
      </c>
      <c r="J7" s="248">
        <v>0.48208108218558582</v>
      </c>
      <c r="K7" s="252">
        <v>0</v>
      </c>
      <c r="L7" s="253">
        <v>5.6370694109927441E-2</v>
      </c>
      <c r="M7" s="224"/>
      <c r="N7" s="161"/>
      <c r="O7" s="161"/>
      <c r="P7" s="161"/>
      <c r="Q7" s="161"/>
      <c r="R7" s="161"/>
      <c r="S7" s="161"/>
      <c r="T7" s="161"/>
      <c r="U7" s="161"/>
      <c r="V7" s="161"/>
      <c r="W7" s="161"/>
      <c r="X7" s="161"/>
      <c r="Y7" s="161"/>
      <c r="Z7" s="161"/>
      <c r="AA7" s="161"/>
      <c r="AB7" s="161"/>
      <c r="AC7" s="161"/>
      <c r="AD7" s="161"/>
      <c r="AE7" s="161"/>
      <c r="AF7" s="161"/>
      <c r="AG7" s="161"/>
      <c r="AH7" s="161"/>
      <c r="AI7" s="161"/>
      <c r="AJ7" s="161"/>
      <c r="AK7" s="161"/>
      <c r="AL7" s="161"/>
      <c r="AM7" s="161"/>
      <c r="AN7" s="161"/>
      <c r="AO7" s="161"/>
      <c r="AP7" s="161"/>
      <c r="AQ7" s="161"/>
      <c r="AR7" s="161"/>
      <c r="AS7" s="161"/>
      <c r="AT7" s="161"/>
      <c r="AU7" s="161"/>
      <c r="AV7" s="161"/>
      <c r="AW7" s="161"/>
      <c r="AX7" s="161"/>
      <c r="AY7" s="161"/>
      <c r="AZ7" s="161"/>
      <c r="BA7" s="161"/>
      <c r="BB7" s="161"/>
      <c r="BC7" s="161"/>
      <c r="BD7" s="161"/>
      <c r="BE7" s="161"/>
    </row>
    <row r="8" spans="1:57" s="161" customFormat="1" ht="20.25" customHeight="1">
      <c r="A8" s="220">
        <v>4</v>
      </c>
      <c r="B8" s="183" t="s">
        <v>381</v>
      </c>
      <c r="C8" s="184"/>
      <c r="D8" s="185"/>
      <c r="E8" s="218">
        <v>2.1736292613199781</v>
      </c>
      <c r="F8" s="218">
        <v>0.25388113533009254</v>
      </c>
      <c r="G8" s="218">
        <v>6.0236004390779363E-2</v>
      </c>
      <c r="H8" s="190">
        <v>13809</v>
      </c>
      <c r="I8" s="190">
        <v>9688</v>
      </c>
      <c r="J8" s="218">
        <v>0.2036240224335866</v>
      </c>
      <c r="K8" s="218">
        <v>5.6014641450834674E-3</v>
      </c>
      <c r="L8" s="219">
        <v>2.1241195718484832E-2</v>
      </c>
      <c r="M8" s="224"/>
    </row>
    <row r="9" spans="1:57" s="250" customFormat="1" ht="20.25" customHeight="1">
      <c r="A9" s="244">
        <v>5</v>
      </c>
      <c r="B9" s="245" t="s">
        <v>57</v>
      </c>
      <c r="C9" s="246"/>
      <c r="D9" s="247"/>
      <c r="E9" s="248">
        <v>1.7250235991282965</v>
      </c>
      <c r="F9" s="248">
        <v>2.8691160086490104</v>
      </c>
      <c r="G9" s="248">
        <v>0.11886990055367178</v>
      </c>
      <c r="H9" s="257">
        <v>25405.351385999998</v>
      </c>
      <c r="I9" s="257">
        <v>18888.224353000001</v>
      </c>
      <c r="J9" s="248">
        <v>9.4146422109156525E-2</v>
      </c>
      <c r="K9" s="248">
        <v>0.12693019080922488</v>
      </c>
      <c r="L9" s="249">
        <v>1.0011092969950623E-2</v>
      </c>
      <c r="M9" s="224"/>
      <c r="N9" s="161"/>
      <c r="O9" s="161"/>
      <c r="P9" s="161"/>
      <c r="Q9" s="161"/>
      <c r="R9" s="161"/>
      <c r="S9" s="161"/>
      <c r="T9" s="161"/>
      <c r="U9" s="161"/>
      <c r="V9" s="161"/>
      <c r="W9" s="161"/>
      <c r="X9" s="161"/>
      <c r="Y9" s="161"/>
      <c r="Z9" s="161"/>
      <c r="AA9" s="161"/>
      <c r="AB9" s="161"/>
      <c r="AC9" s="161"/>
      <c r="AD9" s="161"/>
      <c r="AE9" s="161"/>
      <c r="AF9" s="161"/>
      <c r="AG9" s="161"/>
      <c r="AH9" s="161"/>
      <c r="AI9" s="161"/>
      <c r="AJ9" s="161"/>
      <c r="AK9" s="161"/>
      <c r="AL9" s="161"/>
      <c r="AM9" s="161"/>
      <c r="AN9" s="161"/>
      <c r="AO9" s="161"/>
      <c r="AP9" s="161"/>
      <c r="AQ9" s="161"/>
      <c r="AR9" s="161"/>
      <c r="AS9" s="161"/>
      <c r="AT9" s="161"/>
      <c r="AU9" s="161"/>
      <c r="AV9" s="161"/>
      <c r="AW9" s="161"/>
      <c r="AX9" s="161"/>
      <c r="AY9" s="161"/>
      <c r="AZ9" s="161"/>
      <c r="BA9" s="161"/>
      <c r="BB9" s="161"/>
      <c r="BC9" s="161"/>
      <c r="BD9" s="161"/>
      <c r="BE9" s="161"/>
    </row>
    <row r="10" spans="1:57" s="161" customFormat="1" ht="20.25" customHeight="1">
      <c r="A10" s="220">
        <v>6</v>
      </c>
      <c r="B10" s="188" t="s">
        <v>246</v>
      </c>
      <c r="C10" s="184"/>
      <c r="D10" s="185"/>
      <c r="E10" s="218">
        <v>1.3001213621274952</v>
      </c>
      <c r="F10" s="218">
        <v>0.81141865175040984</v>
      </c>
      <c r="G10" s="218">
        <v>1.3116018902497831E-3</v>
      </c>
      <c r="H10" s="190">
        <v>13384</v>
      </c>
      <c r="I10" s="190">
        <v>8606</v>
      </c>
      <c r="J10" s="218">
        <v>0.11447600771356416</v>
      </c>
      <c r="K10" s="241">
        <v>5.471780982358539E-3</v>
      </c>
      <c r="L10" s="242">
        <v>0</v>
      </c>
      <c r="M10" s="224"/>
    </row>
    <row r="11" spans="1:57" s="250" customFormat="1" ht="20.25" customHeight="1">
      <c r="A11" s="244">
        <v>7</v>
      </c>
      <c r="B11" s="245" t="s">
        <v>219</v>
      </c>
      <c r="C11" s="246"/>
      <c r="D11" s="247"/>
      <c r="E11" s="248">
        <v>1.2929091062625317</v>
      </c>
      <c r="F11" s="248">
        <v>0.143710655889009</v>
      </c>
      <c r="G11" s="248">
        <v>3.8779631211037016E-2</v>
      </c>
      <c r="H11" s="257">
        <v>76059.627353000003</v>
      </c>
      <c r="I11" s="257">
        <v>61681.983346000001</v>
      </c>
      <c r="J11" s="248">
        <v>7.0431160037647864E-2</v>
      </c>
      <c r="K11" s="248">
        <v>2.1839143806720395E-4</v>
      </c>
      <c r="L11" s="249">
        <v>0</v>
      </c>
      <c r="M11" s="224"/>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row>
    <row r="12" spans="1:57" s="161" customFormat="1" ht="20.25" customHeight="1">
      <c r="A12" s="220">
        <v>8</v>
      </c>
      <c r="B12" s="188" t="s">
        <v>255</v>
      </c>
      <c r="C12" s="184"/>
      <c r="D12" s="185"/>
      <c r="E12" s="218">
        <v>0.50103565543649875</v>
      </c>
      <c r="F12" s="218">
        <v>1.336995620893433</v>
      </c>
      <c r="G12" s="218">
        <v>0.24136845077424532</v>
      </c>
      <c r="H12" s="190">
        <v>20657.879335000001</v>
      </c>
      <c r="I12" s="190">
        <v>15560.52743</v>
      </c>
      <c r="J12" s="218">
        <v>0.10266707945637715</v>
      </c>
      <c r="K12" s="241">
        <v>0.19957698474839569</v>
      </c>
      <c r="L12" s="242">
        <v>3.6595812203297308E-2</v>
      </c>
      <c r="M12" s="224"/>
    </row>
    <row r="13" spans="1:57" s="250" customFormat="1" ht="20.25" customHeight="1">
      <c r="A13" s="244">
        <v>9</v>
      </c>
      <c r="B13" s="251" t="s">
        <v>270</v>
      </c>
      <c r="C13" s="246"/>
      <c r="D13" s="247"/>
      <c r="E13" s="248">
        <v>0.47551528657148884</v>
      </c>
      <c r="F13" s="248">
        <v>0.868585360052328</v>
      </c>
      <c r="G13" s="248">
        <v>2.1623141085589799E-4</v>
      </c>
      <c r="H13" s="257">
        <v>58274</v>
      </c>
      <c r="I13" s="257">
        <v>50179</v>
      </c>
      <c r="J13" s="248">
        <v>7.6466868171871358E-2</v>
      </c>
      <c r="K13" s="252">
        <v>5.0464039784013908E-4</v>
      </c>
      <c r="L13" s="253">
        <v>0</v>
      </c>
      <c r="M13" s="224"/>
      <c r="N13" s="161"/>
      <c r="O13" s="161"/>
      <c r="P13" s="161"/>
      <c r="Q13" s="161"/>
      <c r="R13" s="161"/>
      <c r="S13" s="161"/>
      <c r="T13" s="161"/>
      <c r="U13" s="161"/>
      <c r="V13" s="161"/>
      <c r="W13" s="161"/>
      <c r="X13" s="161"/>
      <c r="Y13" s="161"/>
      <c r="Z13" s="161"/>
      <c r="AA13" s="161"/>
      <c r="AB13" s="161"/>
      <c r="AC13" s="161"/>
      <c r="AD13" s="161"/>
      <c r="AE13" s="161"/>
      <c r="AF13" s="161"/>
      <c r="AG13" s="161"/>
      <c r="AH13" s="161"/>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row>
    <row r="14" spans="1:57" s="161" customFormat="1" ht="20.25" customHeight="1">
      <c r="A14" s="220">
        <v>10</v>
      </c>
      <c r="B14" s="183" t="s">
        <v>45</v>
      </c>
      <c r="C14" s="184"/>
      <c r="D14" s="185"/>
      <c r="E14" s="218">
        <v>0.40782873902399513</v>
      </c>
      <c r="F14" s="218">
        <v>5.5712562777887782E-2</v>
      </c>
      <c r="G14" s="218">
        <v>0.58907709754648718</v>
      </c>
      <c r="H14" s="190">
        <v>10741</v>
      </c>
      <c r="I14" s="190">
        <v>13024</v>
      </c>
      <c r="J14" s="218">
        <v>0.18717067627662218</v>
      </c>
      <c r="K14" s="218">
        <v>1.3551053594416966E-3</v>
      </c>
      <c r="L14" s="219">
        <v>1.2941256182668202E-2</v>
      </c>
      <c r="M14" s="224"/>
    </row>
    <row r="15" spans="1:57" s="250" customFormat="1" ht="20.25" customHeight="1">
      <c r="A15" s="244">
        <v>11</v>
      </c>
      <c r="B15" s="245" t="s">
        <v>38</v>
      </c>
      <c r="C15" s="246"/>
      <c r="D15" s="247"/>
      <c r="E15" s="248">
        <v>0.40111245722385996</v>
      </c>
      <c r="F15" s="248">
        <v>2.2464661962982651</v>
      </c>
      <c r="G15" s="248">
        <v>0.56979211971842325</v>
      </c>
      <c r="H15" s="257">
        <v>65561</v>
      </c>
      <c r="I15" s="257">
        <v>43150</v>
      </c>
      <c r="J15" s="248">
        <v>4.7547334610016832E-2</v>
      </c>
      <c r="K15" s="248">
        <v>3.9191593648235809E-2</v>
      </c>
      <c r="L15" s="249">
        <v>3.6181651631344451E-2</v>
      </c>
      <c r="M15" s="224"/>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row>
    <row r="16" spans="1:57" s="161" customFormat="1" ht="20.25" customHeight="1">
      <c r="A16" s="220">
        <v>12</v>
      </c>
      <c r="B16" s="188" t="s">
        <v>243</v>
      </c>
      <c r="C16" s="184"/>
      <c r="D16" s="185"/>
      <c r="E16" s="218">
        <v>0.2872276056365432</v>
      </c>
      <c r="F16" s="218">
        <v>1.5831113239740173</v>
      </c>
      <c r="G16" s="218">
        <v>1.5583560331667017</v>
      </c>
      <c r="H16" s="190">
        <v>1920</v>
      </c>
      <c r="I16" s="190">
        <v>1201</v>
      </c>
      <c r="J16" s="218">
        <v>6.3646999762964049E-2</v>
      </c>
      <c r="K16" s="241">
        <v>1.163299540514915E-2</v>
      </c>
      <c r="L16" s="242">
        <v>5.5429946758077456E-3</v>
      </c>
      <c r="M16" s="224"/>
    </row>
    <row r="17" spans="1:57" s="250" customFormat="1" ht="20.25" customHeight="1">
      <c r="A17" s="244">
        <v>13</v>
      </c>
      <c r="B17" s="245" t="s">
        <v>51</v>
      </c>
      <c r="C17" s="246"/>
      <c r="D17" s="247"/>
      <c r="E17" s="248">
        <v>0.2602818743100766</v>
      </c>
      <c r="F17" s="248">
        <v>8.2949354419968882E-2</v>
      </c>
      <c r="G17" s="248">
        <v>1.4130820377141611</v>
      </c>
      <c r="H17" s="257">
        <v>25253</v>
      </c>
      <c r="I17" s="257">
        <v>32545</v>
      </c>
      <c r="J17" s="248">
        <v>0.24221419466001148</v>
      </c>
      <c r="K17" s="248">
        <v>0</v>
      </c>
      <c r="L17" s="249">
        <v>8.1081081081081086E-2</v>
      </c>
      <c r="M17" s="224"/>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row>
    <row r="18" spans="1:57" s="161" customFormat="1" ht="20.25" customHeight="1">
      <c r="A18" s="220">
        <v>14</v>
      </c>
      <c r="B18" s="183" t="s">
        <v>31</v>
      </c>
      <c r="C18" s="184">
        <v>3010.0915890000001</v>
      </c>
      <c r="D18" s="185">
        <v>3010.0915890000001</v>
      </c>
      <c r="E18" s="218">
        <v>0.25992297841965417</v>
      </c>
      <c r="F18" s="218">
        <v>0.27448547797468648</v>
      </c>
      <c r="G18" s="218">
        <v>0.71232518580950299</v>
      </c>
      <c r="H18" s="190">
        <v>41075.778577999998</v>
      </c>
      <c r="I18" s="190">
        <v>40054.632409999998</v>
      </c>
      <c r="J18" s="218">
        <v>8.4739236863884904E-2</v>
      </c>
      <c r="K18" s="218">
        <v>2.9855211173803024E-2</v>
      </c>
      <c r="L18" s="219">
        <v>0</v>
      </c>
      <c r="M18" s="224"/>
    </row>
    <row r="19" spans="1:57" s="250" customFormat="1" ht="20.25" customHeight="1">
      <c r="A19" s="244">
        <v>15</v>
      </c>
      <c r="B19" s="245" t="s">
        <v>29</v>
      </c>
      <c r="C19" s="246"/>
      <c r="D19" s="247"/>
      <c r="E19" s="248">
        <v>0.24601567155482809</v>
      </c>
      <c r="F19" s="248">
        <v>1.0377164604527835</v>
      </c>
      <c r="G19" s="248">
        <v>1.5152007258899687</v>
      </c>
      <c r="H19" s="257">
        <v>58468</v>
      </c>
      <c r="I19" s="257">
        <v>73825</v>
      </c>
      <c r="J19" s="248">
        <v>4.7158559006268044E-2</v>
      </c>
      <c r="K19" s="248">
        <v>0.28137430803593722</v>
      </c>
      <c r="L19" s="249">
        <v>6.7090971429332291E-2</v>
      </c>
      <c r="M19" s="224"/>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row>
    <row r="20" spans="1:57" s="161" customFormat="1" ht="20.25">
      <c r="A20" s="220">
        <v>16</v>
      </c>
      <c r="B20" s="183" t="s">
        <v>63</v>
      </c>
      <c r="C20" s="184"/>
      <c r="D20" s="185"/>
      <c r="E20" s="218">
        <v>0.23467925616118457</v>
      </c>
      <c r="F20" s="218">
        <v>5.6119447480870512</v>
      </c>
      <c r="G20" s="218">
        <v>5.6467753155122731</v>
      </c>
      <c r="H20" s="190">
        <v>0</v>
      </c>
      <c r="I20" s="190">
        <v>0</v>
      </c>
      <c r="J20" s="218">
        <v>0</v>
      </c>
      <c r="K20" s="218">
        <v>0.18383736980800602</v>
      </c>
      <c r="L20" s="219">
        <v>0.20491906136278076</v>
      </c>
      <c r="M20" s="224"/>
    </row>
    <row r="21" spans="1:57" s="250" customFormat="1" ht="20.25" customHeight="1">
      <c r="A21" s="244">
        <v>17</v>
      </c>
      <c r="B21" s="245" t="s">
        <v>55</v>
      </c>
      <c r="C21" s="246"/>
      <c r="D21" s="247"/>
      <c r="E21" s="248">
        <v>0.20542787005840199</v>
      </c>
      <c r="F21" s="248">
        <v>1.1095989281107452</v>
      </c>
      <c r="G21" s="248">
        <v>1.034519229448484</v>
      </c>
      <c r="H21" s="257">
        <v>147008</v>
      </c>
      <c r="I21" s="257">
        <v>147236</v>
      </c>
      <c r="J21" s="248">
        <v>4.8819941422470654E-2</v>
      </c>
      <c r="K21" s="248">
        <v>5.3231458971363624E-2</v>
      </c>
      <c r="L21" s="249">
        <v>1.7353966277682677E-2</v>
      </c>
      <c r="M21" s="224"/>
      <c r="N21" s="161"/>
      <c r="O21" s="161"/>
      <c r="P21" s="161"/>
      <c r="Q21" s="161"/>
      <c r="R21" s="161"/>
      <c r="S21" s="161"/>
      <c r="T21" s="161"/>
      <c r="U21" s="161"/>
      <c r="V21" s="161"/>
      <c r="W21" s="161"/>
      <c r="X21" s="161"/>
      <c r="Y21" s="161"/>
      <c r="Z21" s="161"/>
      <c r="AA21" s="161"/>
      <c r="AB21" s="161"/>
      <c r="AC21" s="161"/>
      <c r="AD21" s="161"/>
      <c r="AE21" s="161"/>
      <c r="AF21" s="161"/>
      <c r="AG21" s="161"/>
      <c r="AH21" s="161"/>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row>
    <row r="22" spans="1:57" s="161" customFormat="1" ht="20.25">
      <c r="A22" s="220">
        <v>18</v>
      </c>
      <c r="B22" s="183" t="s">
        <v>33</v>
      </c>
      <c r="C22" s="184">
        <v>28946</v>
      </c>
      <c r="D22" s="185">
        <v>21390</v>
      </c>
      <c r="E22" s="218">
        <v>0.17041363852895861</v>
      </c>
      <c r="F22" s="218">
        <v>1.3400617404978188</v>
      </c>
      <c r="G22" s="218">
        <v>0.90649677818065244</v>
      </c>
      <c r="H22" s="190">
        <v>1341769</v>
      </c>
      <c r="I22" s="190">
        <v>1144859</v>
      </c>
      <c r="J22" s="218">
        <v>1.9333112033663922E-2</v>
      </c>
      <c r="K22" s="218">
        <v>0.19101955342410107</v>
      </c>
      <c r="L22" s="219">
        <v>4.6017565613895063E-2</v>
      </c>
      <c r="M22" s="224"/>
    </row>
    <row r="23" spans="1:57" s="250" customFormat="1" ht="20.25" customHeight="1">
      <c r="A23" s="244">
        <v>19</v>
      </c>
      <c r="B23" s="245" t="s">
        <v>47</v>
      </c>
      <c r="C23" s="246"/>
      <c r="D23" s="247"/>
      <c r="E23" s="248">
        <v>9.0697067987035793E-2</v>
      </c>
      <c r="F23" s="248">
        <v>6.3162964395826506E-5</v>
      </c>
      <c r="G23" s="248">
        <v>0.3476371129788049</v>
      </c>
      <c r="H23" s="257">
        <v>10299</v>
      </c>
      <c r="I23" s="257">
        <v>15283</v>
      </c>
      <c r="J23" s="248">
        <v>1.4879730046788714E-2</v>
      </c>
      <c r="K23" s="248">
        <v>0</v>
      </c>
      <c r="L23" s="249">
        <v>1.0917367137274104E-2</v>
      </c>
      <c r="M23" s="224"/>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row>
    <row r="24" spans="1:57" s="161" customFormat="1" ht="20.25">
      <c r="A24" s="220">
        <v>20</v>
      </c>
      <c r="B24" s="183" t="s">
        <v>53</v>
      </c>
      <c r="C24" s="184"/>
      <c r="D24" s="185"/>
      <c r="E24" s="218">
        <v>7.3891587133011652E-2</v>
      </c>
      <c r="F24" s="218">
        <v>1.9158726280641747E-2</v>
      </c>
      <c r="G24" s="218">
        <v>0.6176704129000733</v>
      </c>
      <c r="H24" s="190">
        <v>5970</v>
      </c>
      <c r="I24" s="190">
        <v>9222</v>
      </c>
      <c r="J24" s="218">
        <v>1.8449555419438015E-2</v>
      </c>
      <c r="K24" s="218">
        <v>0</v>
      </c>
      <c r="L24" s="219">
        <v>6.9911680381756257E-3</v>
      </c>
      <c r="M24" s="224"/>
    </row>
    <row r="25" spans="1:57" s="250" customFormat="1" ht="20.25" customHeight="1">
      <c r="A25" s="244">
        <v>21</v>
      </c>
      <c r="B25" s="251" t="s">
        <v>253</v>
      </c>
      <c r="C25" s="246"/>
      <c r="D25" s="247"/>
      <c r="E25" s="248">
        <v>6.9595993364166497E-2</v>
      </c>
      <c r="F25" s="248">
        <v>0.60325759099135334</v>
      </c>
      <c r="G25" s="248">
        <v>0</v>
      </c>
      <c r="H25" s="257">
        <v>296</v>
      </c>
      <c r="I25" s="257">
        <v>294</v>
      </c>
      <c r="J25" s="248">
        <v>0</v>
      </c>
      <c r="K25" s="252">
        <v>0</v>
      </c>
      <c r="L25" s="253">
        <v>0</v>
      </c>
      <c r="M25" s="224"/>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row>
    <row r="26" spans="1:57" s="161" customFormat="1" ht="20.25" customHeight="1">
      <c r="A26" s="220">
        <v>22</v>
      </c>
      <c r="B26" s="183" t="s">
        <v>49</v>
      </c>
      <c r="C26" s="184"/>
      <c r="D26" s="185"/>
      <c r="E26" s="218">
        <v>6.4652983518799528E-2</v>
      </c>
      <c r="F26" s="218">
        <v>0.42870791884448939</v>
      </c>
      <c r="G26" s="218">
        <v>1.4852423237602803</v>
      </c>
      <c r="H26" s="190">
        <v>13983</v>
      </c>
      <c r="I26" s="190">
        <v>19616</v>
      </c>
      <c r="J26" s="218">
        <v>0</v>
      </c>
      <c r="K26" s="218">
        <v>0</v>
      </c>
      <c r="L26" s="219">
        <v>0</v>
      </c>
      <c r="M26" s="224"/>
    </row>
    <row r="27" spans="1:57" s="250" customFormat="1" ht="20.25" customHeight="1">
      <c r="A27" s="244">
        <v>23</v>
      </c>
      <c r="B27" s="254" t="s">
        <v>26</v>
      </c>
      <c r="C27" s="246"/>
      <c r="D27" s="247"/>
      <c r="E27" s="248">
        <v>3.121402377785721E-2</v>
      </c>
      <c r="F27" s="248">
        <v>0.10746165087842882</v>
      </c>
      <c r="G27" s="248">
        <v>0.79475991715117811</v>
      </c>
      <c r="H27" s="257">
        <v>11975</v>
      </c>
      <c r="I27" s="257">
        <v>13975</v>
      </c>
      <c r="J27" s="248">
        <v>8.8732968574987327E-3</v>
      </c>
      <c r="K27" s="248">
        <v>1.0340997290426328E-2</v>
      </c>
      <c r="L27" s="249">
        <v>2.7771968228738213E-2</v>
      </c>
      <c r="M27" s="224"/>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row>
    <row r="28" spans="1:57" s="161" customFormat="1" ht="20.25" customHeight="1">
      <c r="A28" s="220">
        <v>24</v>
      </c>
      <c r="B28" s="189" t="s">
        <v>221</v>
      </c>
      <c r="C28" s="184"/>
      <c r="D28" s="185"/>
      <c r="E28" s="218">
        <v>8.6963821059925159E-3</v>
      </c>
      <c r="F28" s="218">
        <v>1.8990671009644435</v>
      </c>
      <c r="G28" s="218">
        <v>1.0596934643768319</v>
      </c>
      <c r="H28" s="190">
        <v>5409</v>
      </c>
      <c r="I28" s="190">
        <v>6268</v>
      </c>
      <c r="J28" s="218">
        <v>2.2902342674439328E-3</v>
      </c>
      <c r="K28" s="218">
        <v>9.8240031439978434E-2</v>
      </c>
      <c r="L28" s="219">
        <v>6.7906697598893506E-2</v>
      </c>
      <c r="M28" s="224"/>
    </row>
    <row r="29" spans="1:57" s="250" customFormat="1" ht="20.25" customHeight="1">
      <c r="A29" s="244">
        <v>25</v>
      </c>
      <c r="B29" s="254" t="s">
        <v>36</v>
      </c>
      <c r="C29" s="246">
        <v>0</v>
      </c>
      <c r="D29" s="247">
        <v>0</v>
      </c>
      <c r="E29" s="248">
        <v>3.7309418348235291E-3</v>
      </c>
      <c r="F29" s="248">
        <v>1.0502498735098573</v>
      </c>
      <c r="G29" s="248">
        <v>1.5305535512979347</v>
      </c>
      <c r="H29" s="257">
        <v>5746</v>
      </c>
      <c r="I29" s="257">
        <v>5982</v>
      </c>
      <c r="J29" s="248">
        <v>0</v>
      </c>
      <c r="K29" s="248">
        <v>4.2665993878326931E-2</v>
      </c>
      <c r="L29" s="249">
        <v>4.9097780324094759E-2</v>
      </c>
      <c r="M29" s="224"/>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row>
    <row r="30" spans="1:57" s="161" customFormat="1" ht="20.25" customHeight="1">
      <c r="A30" s="220">
        <v>26</v>
      </c>
      <c r="B30" s="189" t="s">
        <v>18</v>
      </c>
      <c r="C30" s="184"/>
      <c r="D30" s="185"/>
      <c r="E30" s="218">
        <v>2.7084180949033007E-3</v>
      </c>
      <c r="F30" s="218">
        <v>1.2799201327283101</v>
      </c>
      <c r="G30" s="218">
        <v>1.4810965089035086</v>
      </c>
      <c r="H30" s="190">
        <v>4502</v>
      </c>
      <c r="I30" s="190">
        <v>5170</v>
      </c>
      <c r="J30" s="218">
        <v>0</v>
      </c>
      <c r="K30" s="218">
        <v>4.4038031289805761E-2</v>
      </c>
      <c r="L30" s="219">
        <v>0.13330175465442684</v>
      </c>
      <c r="M30" s="224"/>
    </row>
    <row r="31" spans="1:57" s="250" customFormat="1" ht="20.25" customHeight="1">
      <c r="A31" s="244">
        <v>27</v>
      </c>
      <c r="B31" s="254" t="s">
        <v>43</v>
      </c>
      <c r="C31" s="246"/>
      <c r="D31" s="247"/>
      <c r="E31" s="248">
        <v>0</v>
      </c>
      <c r="F31" s="248">
        <v>9.4352974477520399E-4</v>
      </c>
      <c r="G31" s="248">
        <v>0.1414351087418031</v>
      </c>
      <c r="H31" s="257">
        <v>0</v>
      </c>
      <c r="I31" s="257">
        <v>0</v>
      </c>
      <c r="J31" s="248">
        <v>0</v>
      </c>
      <c r="K31" s="248">
        <v>0</v>
      </c>
      <c r="L31" s="249">
        <v>0</v>
      </c>
      <c r="M31" s="224"/>
      <c r="N31" s="161"/>
      <c r="O31" s="161"/>
      <c r="P31" s="161"/>
      <c r="Q31" s="161"/>
      <c r="R31" s="161"/>
      <c r="S31" s="161"/>
      <c r="T31" s="161"/>
      <c r="U31" s="161"/>
      <c r="V31" s="161"/>
      <c r="W31" s="161"/>
      <c r="X31" s="161"/>
      <c r="Y31" s="161"/>
      <c r="Z31" s="161"/>
      <c r="AA31" s="161"/>
      <c r="AB31" s="161"/>
      <c r="AC31" s="161"/>
      <c r="AD31" s="161"/>
      <c r="AE31" s="161"/>
      <c r="AF31" s="161"/>
      <c r="AG31" s="161"/>
      <c r="AH31" s="161"/>
      <c r="AI31" s="161"/>
      <c r="AJ31" s="161"/>
      <c r="AK31" s="161"/>
      <c r="AL31" s="161"/>
      <c r="AM31" s="161"/>
      <c r="AN31" s="161"/>
      <c r="AO31" s="161"/>
      <c r="AP31" s="161"/>
      <c r="AQ31" s="161"/>
      <c r="AR31" s="161"/>
      <c r="AS31" s="161"/>
      <c r="AT31" s="161"/>
      <c r="AU31" s="161"/>
      <c r="AV31" s="161"/>
      <c r="AW31" s="161"/>
      <c r="AX31" s="161"/>
      <c r="AY31" s="161"/>
      <c r="AZ31" s="161"/>
      <c r="BA31" s="161"/>
      <c r="BB31" s="161"/>
      <c r="BC31" s="161"/>
      <c r="BD31" s="161"/>
      <c r="BE31" s="161"/>
    </row>
    <row r="32" spans="1:57" ht="20.25" customHeight="1">
      <c r="A32" s="370" t="s">
        <v>382</v>
      </c>
      <c r="B32" s="371"/>
      <c r="C32" s="234">
        <v>31956.091589</v>
      </c>
      <c r="D32" s="234">
        <v>24400.091589</v>
      </c>
      <c r="E32" s="235">
        <v>0.25990707702040133</v>
      </c>
      <c r="F32" s="235">
        <v>1.3232981225058866</v>
      </c>
      <c r="G32" s="235">
        <v>0.95037007649992622</v>
      </c>
      <c r="H32" s="258">
        <f>SUM(H5:H31)</f>
        <v>2269787.0091579999</v>
      </c>
      <c r="I32" s="258">
        <f>SUM(I5:I31)</f>
        <v>2050299.23982</v>
      </c>
      <c r="J32" s="235">
        <v>3.3867984324944443E-2</v>
      </c>
      <c r="K32" s="235">
        <v>0.13930396700503425</v>
      </c>
      <c r="L32" s="236">
        <v>5.2932465951724454E-2</v>
      </c>
      <c r="M32" s="224"/>
    </row>
    <row r="33" spans="1:57" s="250" customFormat="1" ht="20.25" customHeight="1">
      <c r="A33" s="244">
        <v>28</v>
      </c>
      <c r="B33" s="251" t="s">
        <v>234</v>
      </c>
      <c r="C33" s="246"/>
      <c r="D33" s="247"/>
      <c r="E33" s="248">
        <v>8.119711005471915</v>
      </c>
      <c r="F33" s="248">
        <v>1.2193428087397244</v>
      </c>
      <c r="G33" s="248">
        <v>0.14763396571085946</v>
      </c>
      <c r="H33" s="257">
        <v>14040.421944</v>
      </c>
      <c r="I33" s="257">
        <v>14814.988783999999</v>
      </c>
      <c r="J33" s="248">
        <v>1.5157982170065369</v>
      </c>
      <c r="K33" s="252">
        <v>0</v>
      </c>
      <c r="L33" s="253">
        <v>0</v>
      </c>
      <c r="M33" s="224"/>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161"/>
      <c r="AZ33" s="161"/>
      <c r="BA33" s="161"/>
      <c r="BB33" s="161"/>
      <c r="BC33" s="161"/>
      <c r="BD33" s="161"/>
      <c r="BE33" s="161"/>
    </row>
    <row r="34" spans="1:57" s="161" customFormat="1" ht="20.25" customHeight="1">
      <c r="A34" s="220">
        <v>29</v>
      </c>
      <c r="B34" s="188" t="s">
        <v>224</v>
      </c>
      <c r="C34" s="184"/>
      <c r="D34" s="185"/>
      <c r="E34" s="218">
        <v>5.7893296004104853</v>
      </c>
      <c r="F34" s="218">
        <v>0.41627628305086367</v>
      </c>
      <c r="G34" s="218">
        <v>0.45536353875831359</v>
      </c>
      <c r="H34" s="190">
        <v>6034.0962799999998</v>
      </c>
      <c r="I34" s="190">
        <v>6414.3917650000003</v>
      </c>
      <c r="J34" s="218">
        <v>7.7373999759543705E-2</v>
      </c>
      <c r="K34" s="241">
        <v>0</v>
      </c>
      <c r="L34" s="242">
        <v>2.6258331702801528E-2</v>
      </c>
      <c r="M34" s="224"/>
    </row>
    <row r="35" spans="1:57" s="250" customFormat="1" ht="20.25" customHeight="1">
      <c r="A35" s="244">
        <v>30</v>
      </c>
      <c r="B35" s="245" t="s">
        <v>257</v>
      </c>
      <c r="C35" s="246"/>
      <c r="D35" s="247"/>
      <c r="E35" s="248">
        <v>4.2127424225407415</v>
      </c>
      <c r="F35" s="248">
        <v>0.84115452581975259</v>
      </c>
      <c r="G35" s="248">
        <v>2.4150795209110544E-2</v>
      </c>
      <c r="H35" s="257">
        <v>3421</v>
      </c>
      <c r="I35" s="257">
        <v>3927</v>
      </c>
      <c r="J35" s="248">
        <v>1.3986763302867686</v>
      </c>
      <c r="K35" s="248">
        <v>0</v>
      </c>
      <c r="L35" s="249">
        <v>0</v>
      </c>
      <c r="M35" s="224"/>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161"/>
      <c r="BE35" s="161"/>
    </row>
    <row r="36" spans="1:57" s="161" customFormat="1" ht="20.25" customHeight="1">
      <c r="A36" s="220">
        <v>31</v>
      </c>
      <c r="B36" s="183" t="s">
        <v>154</v>
      </c>
      <c r="C36" s="184"/>
      <c r="D36" s="185"/>
      <c r="E36" s="218">
        <v>2.1434895341346119</v>
      </c>
      <c r="F36" s="218">
        <v>0.79443182078603036</v>
      </c>
      <c r="G36" s="218">
        <v>0.13354881799707144</v>
      </c>
      <c r="H36" s="190">
        <v>26486.744417000002</v>
      </c>
      <c r="I36" s="190">
        <v>32316.054511999999</v>
      </c>
      <c r="J36" s="218">
        <v>0.16926022665887905</v>
      </c>
      <c r="K36" s="218">
        <v>0.15046909110067017</v>
      </c>
      <c r="L36" s="219">
        <v>2.3189123525578649E-2</v>
      </c>
      <c r="M36" s="224"/>
    </row>
    <row r="37" spans="1:57" s="250" customFormat="1" ht="20.25" customHeight="1">
      <c r="A37" s="244">
        <v>32</v>
      </c>
      <c r="B37" s="254" t="s">
        <v>259</v>
      </c>
      <c r="C37" s="246"/>
      <c r="D37" s="247"/>
      <c r="E37" s="248">
        <v>1.8605631634995914</v>
      </c>
      <c r="F37" s="248">
        <v>1.0907905677080592</v>
      </c>
      <c r="G37" s="248">
        <v>0.22291102986873748</v>
      </c>
      <c r="H37" s="257">
        <v>4173.2972209999998</v>
      </c>
      <c r="I37" s="257">
        <v>4503.3097159999998</v>
      </c>
      <c r="J37" s="248">
        <v>0.1827269259001498</v>
      </c>
      <c r="K37" s="248">
        <v>2.580679516329527E-2</v>
      </c>
      <c r="L37" s="249">
        <v>6.0250240941261829E-2</v>
      </c>
      <c r="M37" s="224"/>
      <c r="N37" s="161"/>
      <c r="O37" s="161"/>
      <c r="P37" s="161"/>
      <c r="Q37" s="161"/>
      <c r="R37" s="161"/>
      <c r="S37" s="161"/>
      <c r="T37" s="161"/>
      <c r="U37" s="161"/>
      <c r="V37" s="161"/>
      <c r="W37" s="161"/>
      <c r="X37" s="161"/>
      <c r="Y37" s="161"/>
      <c r="Z37" s="161"/>
      <c r="AA37" s="161"/>
      <c r="AB37" s="161"/>
      <c r="AC37" s="161"/>
      <c r="AD37" s="161"/>
      <c r="AE37" s="161"/>
      <c r="AF37" s="161"/>
      <c r="AG37" s="161"/>
      <c r="AH37" s="161"/>
      <c r="AI37" s="161"/>
      <c r="AJ37" s="161"/>
      <c r="AK37" s="161"/>
      <c r="AL37" s="161"/>
      <c r="AM37" s="161"/>
      <c r="AN37" s="161"/>
      <c r="AO37" s="161"/>
      <c r="AP37" s="161"/>
      <c r="AQ37" s="161"/>
      <c r="AR37" s="161"/>
      <c r="AS37" s="161"/>
      <c r="AT37" s="161"/>
      <c r="AU37" s="161"/>
      <c r="AV37" s="161"/>
      <c r="AW37" s="161"/>
      <c r="AX37" s="161"/>
      <c r="AY37" s="161"/>
      <c r="AZ37" s="161"/>
      <c r="BA37" s="161"/>
      <c r="BB37" s="161"/>
      <c r="BC37" s="161"/>
      <c r="BD37" s="161"/>
      <c r="BE37" s="161"/>
    </row>
    <row r="38" spans="1:57" s="161" customFormat="1" ht="20.25" customHeight="1">
      <c r="A38" s="220">
        <v>33</v>
      </c>
      <c r="B38" s="183" t="s">
        <v>239</v>
      </c>
      <c r="C38" s="184"/>
      <c r="D38" s="185"/>
      <c r="E38" s="218">
        <v>1.6431064667261126</v>
      </c>
      <c r="F38" s="218">
        <v>0.93217316572617392</v>
      </c>
      <c r="G38" s="218">
        <v>7.1637542094214598E-3</v>
      </c>
      <c r="H38" s="190">
        <v>4145.500669</v>
      </c>
      <c r="I38" s="190">
        <v>4411.0417660000003</v>
      </c>
      <c r="J38" s="218">
        <v>0.14318039357652143</v>
      </c>
      <c r="K38" s="218">
        <v>0</v>
      </c>
      <c r="L38" s="219">
        <v>0</v>
      </c>
      <c r="M38" s="224"/>
    </row>
    <row r="39" spans="1:57" s="250" customFormat="1" ht="20.25" customHeight="1">
      <c r="A39" s="244">
        <v>34</v>
      </c>
      <c r="B39" s="251" t="s">
        <v>72</v>
      </c>
      <c r="C39" s="246"/>
      <c r="D39" s="247"/>
      <c r="E39" s="248">
        <v>1.2540979419804352</v>
      </c>
      <c r="F39" s="248">
        <v>0</v>
      </c>
      <c r="G39" s="248">
        <v>7.5444045084970518E-2</v>
      </c>
      <c r="H39" s="257">
        <v>33785</v>
      </c>
      <c r="I39" s="257">
        <v>41289</v>
      </c>
      <c r="J39" s="248">
        <v>0.17998281781224085</v>
      </c>
      <c r="K39" s="252">
        <v>0</v>
      </c>
      <c r="L39" s="253">
        <v>0</v>
      </c>
      <c r="M39" s="224"/>
      <c r="N39" s="161"/>
      <c r="O39" s="161"/>
      <c r="P39" s="161"/>
      <c r="Q39" s="161"/>
      <c r="R39" s="161"/>
      <c r="S39" s="161"/>
      <c r="T39" s="161"/>
      <c r="U39" s="161"/>
      <c r="V39" s="161"/>
      <c r="W39" s="161"/>
      <c r="X39" s="161"/>
      <c r="Y39" s="161"/>
      <c r="Z39" s="161"/>
      <c r="AA39" s="161"/>
      <c r="AB39" s="161"/>
      <c r="AC39" s="161"/>
      <c r="AD39" s="161"/>
      <c r="AE39" s="161"/>
      <c r="AF39" s="161"/>
      <c r="AG39" s="161"/>
      <c r="AH39" s="161"/>
      <c r="AI39" s="161"/>
      <c r="AJ39" s="161"/>
      <c r="AK39" s="161"/>
      <c r="AL39" s="161"/>
      <c r="AM39" s="161"/>
      <c r="AN39" s="161"/>
      <c r="AO39" s="161"/>
      <c r="AP39" s="161"/>
      <c r="AQ39" s="161"/>
      <c r="AR39" s="161"/>
      <c r="AS39" s="161"/>
      <c r="AT39" s="161"/>
      <c r="AU39" s="161"/>
      <c r="AV39" s="161"/>
      <c r="AW39" s="161"/>
      <c r="AX39" s="161"/>
      <c r="AY39" s="161"/>
      <c r="AZ39" s="161"/>
      <c r="BA39" s="161"/>
      <c r="BB39" s="161"/>
      <c r="BC39" s="161"/>
      <c r="BD39" s="161"/>
      <c r="BE39" s="161"/>
    </row>
    <row r="40" spans="1:57" s="161" customFormat="1" ht="20.25" customHeight="1">
      <c r="A40" s="220">
        <v>35</v>
      </c>
      <c r="B40" s="189" t="s">
        <v>77</v>
      </c>
      <c r="C40" s="184"/>
      <c r="D40" s="185"/>
      <c r="E40" s="218">
        <v>1.2178300730917078</v>
      </c>
      <c r="F40" s="218">
        <v>4.360241625480505E-2</v>
      </c>
      <c r="G40" s="218">
        <v>0.17397034596375618</v>
      </c>
      <c r="H40" s="190">
        <v>6114</v>
      </c>
      <c r="I40" s="190">
        <v>6079</v>
      </c>
      <c r="J40" s="218">
        <v>0.11621852227654275</v>
      </c>
      <c r="K40" s="218">
        <v>0</v>
      </c>
      <c r="L40" s="219">
        <v>0</v>
      </c>
      <c r="M40" s="224"/>
    </row>
    <row r="41" spans="1:57" s="250" customFormat="1" ht="20.25" customHeight="1">
      <c r="A41" s="244">
        <v>36</v>
      </c>
      <c r="B41" s="251" t="s">
        <v>75</v>
      </c>
      <c r="C41" s="246"/>
      <c r="D41" s="247"/>
      <c r="E41" s="248">
        <v>1.1118478942536749</v>
      </c>
      <c r="F41" s="248">
        <v>5.5197257567834524E-3</v>
      </c>
      <c r="G41" s="248">
        <v>0.12224739991865667</v>
      </c>
      <c r="H41" s="257">
        <v>15582</v>
      </c>
      <c r="I41" s="257">
        <v>14070</v>
      </c>
      <c r="J41" s="248">
        <v>5.9812832975044396E-2</v>
      </c>
      <c r="K41" s="252">
        <v>0</v>
      </c>
      <c r="L41" s="253">
        <v>2.5703336760444901E-3</v>
      </c>
      <c r="M41" s="224"/>
      <c r="N41" s="161"/>
      <c r="O41" s="161"/>
      <c r="P41" s="161"/>
      <c r="Q41" s="161"/>
      <c r="R41" s="161"/>
      <c r="S41" s="161"/>
      <c r="T41" s="161"/>
      <c r="U41" s="161"/>
      <c r="V41" s="161"/>
      <c r="W41" s="161"/>
      <c r="X41" s="161"/>
      <c r="Y41" s="161"/>
      <c r="Z41" s="161"/>
      <c r="AA41" s="161"/>
      <c r="AB41" s="161"/>
      <c r="AC41" s="161"/>
      <c r="AD41" s="161"/>
      <c r="AE41" s="161"/>
      <c r="AF41" s="161"/>
      <c r="AG41" s="161"/>
      <c r="AH41" s="161"/>
      <c r="AI41" s="161"/>
      <c r="AJ41" s="161"/>
      <c r="AK41" s="161"/>
      <c r="AL41" s="161"/>
      <c r="AM41" s="161"/>
      <c r="AN41" s="161"/>
      <c r="AO41" s="161"/>
      <c r="AP41" s="161"/>
      <c r="AQ41" s="161"/>
      <c r="AR41" s="161"/>
      <c r="AS41" s="161"/>
      <c r="AT41" s="161"/>
      <c r="AU41" s="161"/>
      <c r="AV41" s="161"/>
      <c r="AW41" s="161"/>
      <c r="AX41" s="161"/>
      <c r="AY41" s="161"/>
      <c r="AZ41" s="161"/>
      <c r="BA41" s="161"/>
      <c r="BB41" s="161"/>
      <c r="BC41" s="161"/>
      <c r="BD41" s="161"/>
      <c r="BE41" s="161"/>
    </row>
    <row r="42" spans="1:57" s="161" customFormat="1" ht="20.25" customHeight="1">
      <c r="A42" s="220">
        <v>37</v>
      </c>
      <c r="B42" s="183" t="s">
        <v>22</v>
      </c>
      <c r="C42" s="184"/>
      <c r="D42" s="185"/>
      <c r="E42" s="218">
        <v>0.57016168833282366</v>
      </c>
      <c r="F42" s="218">
        <v>2.6759578836995935E-4</v>
      </c>
      <c r="G42" s="218">
        <v>4.7298920879024861E-2</v>
      </c>
      <c r="H42" s="190">
        <v>49275</v>
      </c>
      <c r="I42" s="190">
        <v>65202</v>
      </c>
      <c r="J42" s="218">
        <v>0.20585348399394351</v>
      </c>
      <c r="K42" s="218">
        <v>0</v>
      </c>
      <c r="L42" s="219">
        <v>0</v>
      </c>
      <c r="M42" s="224"/>
    </row>
    <row r="43" spans="1:57" s="250" customFormat="1" ht="20.25" customHeight="1">
      <c r="A43" s="244">
        <v>38</v>
      </c>
      <c r="B43" s="245" t="s">
        <v>297</v>
      </c>
      <c r="C43" s="246"/>
      <c r="D43" s="247"/>
      <c r="E43" s="248">
        <v>0.11093233708404636</v>
      </c>
      <c r="F43" s="248">
        <v>0.95950750906074167</v>
      </c>
      <c r="G43" s="248">
        <v>0</v>
      </c>
      <c r="H43" s="257">
        <v>0</v>
      </c>
      <c r="I43" s="257">
        <v>7770.510123</v>
      </c>
      <c r="J43" s="248">
        <v>0.11459757831447692</v>
      </c>
      <c r="K43" s="248">
        <v>0</v>
      </c>
      <c r="L43" s="249">
        <v>0</v>
      </c>
      <c r="M43" s="224"/>
      <c r="N43" s="161"/>
      <c r="O43" s="161"/>
      <c r="P43" s="161"/>
      <c r="Q43" s="161"/>
      <c r="R43" s="161"/>
      <c r="S43" s="161"/>
      <c r="T43" s="161"/>
      <c r="U43" s="161"/>
      <c r="V43" s="161"/>
      <c r="W43" s="161"/>
      <c r="X43" s="161"/>
      <c r="Y43" s="161"/>
      <c r="Z43" s="161"/>
      <c r="AA43" s="161"/>
      <c r="AB43" s="161"/>
      <c r="AC43" s="161"/>
      <c r="AD43" s="161"/>
      <c r="AE43" s="161"/>
      <c r="AF43" s="161"/>
      <c r="AG43" s="161"/>
      <c r="AH43" s="161"/>
      <c r="AI43" s="161"/>
      <c r="AJ43" s="161"/>
      <c r="AK43" s="161"/>
      <c r="AL43" s="161"/>
      <c r="AM43" s="161"/>
      <c r="AN43" s="161"/>
      <c r="AO43" s="161"/>
      <c r="AP43" s="161"/>
      <c r="AQ43" s="161"/>
      <c r="AR43" s="161"/>
      <c r="AS43" s="161"/>
      <c r="AT43" s="161"/>
      <c r="AU43" s="161"/>
      <c r="AV43" s="161"/>
      <c r="AW43" s="161"/>
      <c r="AX43" s="161"/>
      <c r="AY43" s="161"/>
      <c r="AZ43" s="161"/>
      <c r="BA43" s="161"/>
      <c r="BB43" s="161"/>
      <c r="BC43" s="161"/>
      <c r="BD43" s="161"/>
      <c r="BE43" s="161"/>
    </row>
    <row r="44" spans="1:57" ht="20.25" customHeight="1">
      <c r="A44" s="370" t="s">
        <v>384</v>
      </c>
      <c r="B44" s="371"/>
      <c r="C44" s="234"/>
      <c r="D44" s="234"/>
      <c r="E44" s="235">
        <v>1.4275599067692248</v>
      </c>
      <c r="F44" s="235">
        <v>0.31221888674790432</v>
      </c>
      <c r="G44" s="235">
        <v>8.0230441633467167E-2</v>
      </c>
      <c r="H44" s="258">
        <f>SUM(H33:H43)</f>
        <v>163057.060531</v>
      </c>
      <c r="I44" s="258">
        <f>SUM(I33:I43)</f>
        <v>200797.29666599998</v>
      </c>
      <c r="J44" s="235">
        <v>0.24453033689831247</v>
      </c>
      <c r="K44" s="235">
        <v>1.9209672854677659E-2</v>
      </c>
      <c r="L44" s="236">
        <v>4.4675794054885873E-3</v>
      </c>
      <c r="M44" s="224"/>
    </row>
    <row r="45" spans="1:57" s="250" customFormat="1" ht="20.25" customHeight="1">
      <c r="A45" s="244">
        <v>39</v>
      </c>
      <c r="B45" s="245" t="s">
        <v>90</v>
      </c>
      <c r="C45" s="246"/>
      <c r="D45" s="247"/>
      <c r="E45" s="248">
        <v>4.1460432837929684</v>
      </c>
      <c r="F45" s="248">
        <v>0.22826677943575183</v>
      </c>
      <c r="G45" s="248">
        <v>9.8048692079985497E-2</v>
      </c>
      <c r="H45" s="257">
        <v>76451</v>
      </c>
      <c r="I45" s="257">
        <v>96813</v>
      </c>
      <c r="J45" s="248">
        <v>0.39587259105841593</v>
      </c>
      <c r="K45" s="248">
        <v>4.9844701947198665E-2</v>
      </c>
      <c r="L45" s="249">
        <v>6.4906622068251502E-3</v>
      </c>
      <c r="M45" s="224"/>
      <c r="N45" s="161"/>
      <c r="O45" s="161"/>
      <c r="P45" s="161"/>
      <c r="Q45" s="161"/>
      <c r="R45" s="161"/>
      <c r="S45" s="161"/>
      <c r="T45" s="161"/>
      <c r="U45" s="161"/>
      <c r="V45" s="161"/>
      <c r="W45" s="161"/>
      <c r="X45" s="161"/>
      <c r="Y45" s="161"/>
      <c r="Z45" s="161"/>
      <c r="AA45" s="161"/>
      <c r="AB45" s="161"/>
      <c r="AC45" s="161"/>
      <c r="AD45" s="161"/>
      <c r="AE45" s="161"/>
      <c r="AF45" s="161"/>
      <c r="AG45" s="161"/>
      <c r="AH45" s="161"/>
      <c r="AI45" s="161"/>
      <c r="AJ45" s="161"/>
      <c r="AK45" s="161"/>
      <c r="AL45" s="161"/>
      <c r="AM45" s="161"/>
      <c r="AN45" s="161"/>
      <c r="AO45" s="161"/>
      <c r="AP45" s="161"/>
      <c r="AQ45" s="161"/>
      <c r="AR45" s="161"/>
      <c r="AS45" s="161"/>
      <c r="AT45" s="161"/>
      <c r="AU45" s="161"/>
      <c r="AV45" s="161"/>
      <c r="AW45" s="161"/>
      <c r="AX45" s="161"/>
      <c r="AY45" s="161"/>
      <c r="AZ45" s="161"/>
      <c r="BA45" s="161"/>
      <c r="BB45" s="161"/>
      <c r="BC45" s="161"/>
      <c r="BD45" s="161"/>
      <c r="BE45" s="161"/>
    </row>
    <row r="46" spans="1:57" s="161" customFormat="1" ht="20.25" customHeight="1">
      <c r="A46" s="220">
        <v>40</v>
      </c>
      <c r="B46" s="188" t="s">
        <v>88</v>
      </c>
      <c r="C46" s="184"/>
      <c r="D46" s="185"/>
      <c r="E46" s="218">
        <v>3.9984593845273002</v>
      </c>
      <c r="F46" s="218">
        <v>2.2869414023978824E-2</v>
      </c>
      <c r="G46" s="218">
        <v>6.2879534956142624E-2</v>
      </c>
      <c r="H46" s="190">
        <v>202969</v>
      </c>
      <c r="I46" s="190">
        <v>220519</v>
      </c>
      <c r="J46" s="218">
        <v>0.24131346068259696</v>
      </c>
      <c r="K46" s="241">
        <v>2.4598906210996892E-3</v>
      </c>
      <c r="L46" s="242">
        <v>0</v>
      </c>
      <c r="M46" s="224"/>
    </row>
    <row r="47" spans="1:57" s="250" customFormat="1" ht="20.25" customHeight="1">
      <c r="A47" s="244">
        <v>41</v>
      </c>
      <c r="B47" s="245" t="s">
        <v>236</v>
      </c>
      <c r="C47" s="246"/>
      <c r="D47" s="247"/>
      <c r="E47" s="248">
        <v>2.2595835295576729</v>
      </c>
      <c r="F47" s="248">
        <v>0.89416880990066805</v>
      </c>
      <c r="G47" s="248">
        <v>0</v>
      </c>
      <c r="H47" s="257">
        <v>372279.17759500002</v>
      </c>
      <c r="I47" s="257">
        <v>380381.46660500002</v>
      </c>
      <c r="J47" s="248">
        <v>0.26795281034334067</v>
      </c>
      <c r="K47" s="248">
        <v>0</v>
      </c>
      <c r="L47" s="249">
        <v>0</v>
      </c>
      <c r="M47" s="224"/>
      <c r="N47" s="161"/>
      <c r="O47" s="161"/>
      <c r="P47" s="161"/>
      <c r="Q47" s="161"/>
      <c r="R47" s="161"/>
      <c r="S47" s="161"/>
      <c r="T47" s="161"/>
      <c r="U47" s="161"/>
      <c r="V47" s="161"/>
      <c r="W47" s="161"/>
      <c r="X47" s="161"/>
      <c r="Y47" s="161"/>
      <c r="Z47" s="161"/>
      <c r="AA47" s="161"/>
      <c r="AB47" s="161"/>
      <c r="AC47" s="161"/>
      <c r="AD47" s="161"/>
      <c r="AE47" s="161"/>
      <c r="AF47" s="161"/>
      <c r="AG47" s="161"/>
      <c r="AH47" s="161"/>
      <c r="AI47" s="161"/>
      <c r="AJ47" s="161"/>
      <c r="AK47" s="161"/>
      <c r="AL47" s="161"/>
      <c r="AM47" s="161"/>
      <c r="AN47" s="161"/>
      <c r="AO47" s="161"/>
      <c r="AP47" s="161"/>
      <c r="AQ47" s="161"/>
      <c r="AR47" s="161"/>
      <c r="AS47" s="161"/>
      <c r="AT47" s="161"/>
      <c r="AU47" s="161"/>
      <c r="AV47" s="161"/>
      <c r="AW47" s="161"/>
      <c r="AX47" s="161"/>
      <c r="AY47" s="161"/>
      <c r="AZ47" s="161"/>
      <c r="BA47" s="161"/>
      <c r="BB47" s="161"/>
      <c r="BC47" s="161"/>
      <c r="BD47" s="161"/>
      <c r="BE47" s="161"/>
    </row>
    <row r="48" spans="1:57" s="161" customFormat="1" ht="20.25" customHeight="1">
      <c r="A48" s="220">
        <v>42</v>
      </c>
      <c r="B48" s="183" t="s">
        <v>385</v>
      </c>
      <c r="C48" s="184">
        <v>721175.19925900002</v>
      </c>
      <c r="D48" s="185">
        <v>753332.73595799995</v>
      </c>
      <c r="E48" s="218">
        <v>1.7475714893902943</v>
      </c>
      <c r="F48" s="218">
        <v>3.4183505603958451E-4</v>
      </c>
      <c r="G48" s="218">
        <v>1.2398464306010741</v>
      </c>
      <c r="H48" s="190">
        <v>221568</v>
      </c>
      <c r="I48" s="190">
        <v>242995</v>
      </c>
      <c r="J48" s="218">
        <v>6.0058623120149472E-2</v>
      </c>
      <c r="K48" s="218">
        <v>0</v>
      </c>
      <c r="L48" s="219">
        <v>8.8875203818134744E-3</v>
      </c>
      <c r="M48" s="224"/>
    </row>
    <row r="49" spans="1:57" s="250" customFormat="1" ht="20.25" customHeight="1">
      <c r="A49" s="244">
        <v>43</v>
      </c>
      <c r="B49" s="245" t="s">
        <v>85</v>
      </c>
      <c r="C49" s="246">
        <v>423584</v>
      </c>
      <c r="D49" s="247">
        <v>331498</v>
      </c>
      <c r="E49" s="248">
        <v>1.1470423430522951</v>
      </c>
      <c r="F49" s="248">
        <v>0.81989104062558782</v>
      </c>
      <c r="G49" s="248">
        <v>0.8114773668891011</v>
      </c>
      <c r="H49" s="257">
        <v>175225.821253</v>
      </c>
      <c r="I49" s="257">
        <v>180871.667212</v>
      </c>
      <c r="J49" s="248">
        <v>7.417361276766872E-2</v>
      </c>
      <c r="K49" s="248">
        <v>8.0644192089735472E-2</v>
      </c>
      <c r="L49" s="249">
        <v>6.6438778517316041E-2</v>
      </c>
      <c r="M49" s="224"/>
      <c r="N49" s="161"/>
      <c r="O49" s="161"/>
      <c r="P49" s="161"/>
      <c r="Q49" s="161"/>
      <c r="R49" s="161"/>
      <c r="S49" s="161"/>
      <c r="T49" s="161"/>
      <c r="U49" s="161"/>
      <c r="V49" s="161"/>
      <c r="W49" s="161"/>
      <c r="X49" s="161"/>
      <c r="Y49" s="161"/>
      <c r="Z49" s="161"/>
      <c r="AA49" s="161"/>
      <c r="AB49" s="161"/>
      <c r="AC49" s="161"/>
      <c r="AD49" s="161"/>
      <c r="AE49" s="161"/>
      <c r="AF49" s="161"/>
      <c r="AG49" s="161"/>
      <c r="AH49" s="161"/>
      <c r="AI49" s="161"/>
      <c r="AJ49" s="161"/>
      <c r="AK49" s="161"/>
      <c r="AL49" s="161"/>
      <c r="AM49" s="161"/>
      <c r="AN49" s="161"/>
      <c r="AO49" s="161"/>
      <c r="AP49" s="161"/>
      <c r="AQ49" s="161"/>
      <c r="AR49" s="161"/>
      <c r="AS49" s="161"/>
      <c r="AT49" s="161"/>
      <c r="AU49" s="161"/>
      <c r="AV49" s="161"/>
      <c r="AW49" s="161"/>
      <c r="AX49" s="161"/>
      <c r="AY49" s="161"/>
      <c r="AZ49" s="161"/>
      <c r="BA49" s="161"/>
      <c r="BB49" s="161"/>
      <c r="BC49" s="161"/>
      <c r="BD49" s="161"/>
      <c r="BE49" s="161"/>
    </row>
    <row r="50" spans="1:57" s="161" customFormat="1" ht="20.25" customHeight="1">
      <c r="A50" s="220">
        <v>44</v>
      </c>
      <c r="B50" s="188" t="s">
        <v>400</v>
      </c>
      <c r="C50" s="184"/>
      <c r="D50" s="185"/>
      <c r="E50" s="218">
        <v>1.0665356673211153</v>
      </c>
      <c r="F50" s="218">
        <v>0.34987097326113592</v>
      </c>
      <c r="G50" s="218">
        <v>0.32003162907132182</v>
      </c>
      <c r="H50" s="190">
        <v>223555.971681</v>
      </c>
      <c r="I50" s="190">
        <v>233555.928166</v>
      </c>
      <c r="J50" s="218">
        <v>0.11249517477250184</v>
      </c>
      <c r="K50" s="241">
        <v>2.3718915436493369E-2</v>
      </c>
      <c r="L50" s="242">
        <v>1.392171936772332E-2</v>
      </c>
      <c r="M50" s="224"/>
    </row>
    <row r="51" spans="1:57" s="250" customFormat="1" ht="20.25" customHeight="1">
      <c r="A51" s="244">
        <v>45</v>
      </c>
      <c r="B51" s="245" t="s">
        <v>278</v>
      </c>
      <c r="C51" s="246"/>
      <c r="D51" s="247"/>
      <c r="E51" s="248">
        <v>0.55290699718147751</v>
      </c>
      <c r="F51" s="248">
        <v>1.0364096056035967</v>
      </c>
      <c r="G51" s="248">
        <v>9.9951794902064951E-3</v>
      </c>
      <c r="H51" s="257">
        <v>52412</v>
      </c>
      <c r="I51" s="257">
        <v>77439</v>
      </c>
      <c r="J51" s="248">
        <v>0.25050359630202312</v>
      </c>
      <c r="K51" s="248">
        <v>0.20808394937324634</v>
      </c>
      <c r="L51" s="249">
        <v>8.8258033131509688E-3</v>
      </c>
      <c r="M51" s="224"/>
      <c r="N51" s="161"/>
      <c r="O51" s="161"/>
      <c r="P51" s="161"/>
      <c r="Q51" s="161"/>
      <c r="R51" s="161"/>
      <c r="S51" s="161"/>
      <c r="T51" s="161"/>
      <c r="U51" s="161"/>
      <c r="V51" s="161"/>
      <c r="W51" s="161"/>
      <c r="X51" s="161"/>
      <c r="Y51" s="161"/>
      <c r="Z51" s="161"/>
      <c r="AA51" s="161"/>
      <c r="AB51" s="161"/>
      <c r="AC51" s="161"/>
      <c r="AD51" s="161"/>
      <c r="AE51" s="161"/>
      <c r="AF51" s="161"/>
      <c r="AG51" s="161"/>
      <c r="AH51" s="161"/>
      <c r="AI51" s="161"/>
      <c r="AJ51" s="161"/>
      <c r="AK51" s="161"/>
      <c r="AL51" s="161"/>
      <c r="AM51" s="161"/>
      <c r="AN51" s="161"/>
      <c r="AO51" s="161"/>
      <c r="AP51" s="161"/>
      <c r="AQ51" s="161"/>
      <c r="AR51" s="161"/>
      <c r="AS51" s="161"/>
      <c r="AT51" s="161"/>
      <c r="AU51" s="161"/>
      <c r="AV51" s="161"/>
      <c r="AW51" s="161"/>
      <c r="AX51" s="161"/>
      <c r="AY51" s="161"/>
      <c r="AZ51" s="161"/>
      <c r="BA51" s="161"/>
      <c r="BB51" s="161"/>
      <c r="BC51" s="161"/>
      <c r="BD51" s="161"/>
      <c r="BE51" s="161"/>
    </row>
    <row r="52" spans="1:57" ht="21.75">
      <c r="A52" s="372" t="s">
        <v>386</v>
      </c>
      <c r="B52" s="373"/>
      <c r="C52" s="234">
        <v>1328502.9998879998</v>
      </c>
      <c r="D52" s="234">
        <v>1209067.1873089999</v>
      </c>
      <c r="E52" s="235">
        <v>2.0442124171968898</v>
      </c>
      <c r="F52" s="235">
        <v>0.48037888444833016</v>
      </c>
      <c r="G52" s="235">
        <v>0.40098950236931741</v>
      </c>
      <c r="H52" s="258">
        <f>SUM(H45:H51)</f>
        <v>1324460.970529</v>
      </c>
      <c r="I52" s="258">
        <f>SUM(I45:I51)</f>
        <v>1432575.0619829998</v>
      </c>
      <c r="J52" s="235">
        <v>0.18175925551666031</v>
      </c>
      <c r="K52" s="235">
        <v>3.4788245516835722E-2</v>
      </c>
      <c r="L52" s="236">
        <v>1.3918624419243575E-2</v>
      </c>
      <c r="M52" s="224"/>
    </row>
    <row r="53" spans="1:57" s="250" customFormat="1" ht="20.25" customHeight="1">
      <c r="A53" s="244">
        <v>46</v>
      </c>
      <c r="B53" s="245" t="s">
        <v>97</v>
      </c>
      <c r="C53" s="246">
        <v>82869</v>
      </c>
      <c r="D53" s="247">
        <v>75769</v>
      </c>
      <c r="E53" s="248">
        <v>0.49081765525695131</v>
      </c>
      <c r="F53" s="248">
        <v>5.1855759682224431E-2</v>
      </c>
      <c r="G53" s="248">
        <v>4.4687189672293947E-3</v>
      </c>
      <c r="H53" s="257">
        <v>89016</v>
      </c>
      <c r="I53" s="257">
        <v>98634</v>
      </c>
      <c r="J53" s="248">
        <v>3.4537597737574914E-2</v>
      </c>
      <c r="K53" s="248">
        <v>1.2128464370100699E-2</v>
      </c>
      <c r="L53" s="249">
        <v>0</v>
      </c>
      <c r="M53" s="224"/>
      <c r="N53" s="161"/>
      <c r="O53" s="161"/>
      <c r="P53" s="161"/>
      <c r="Q53" s="161"/>
      <c r="R53" s="161"/>
      <c r="S53" s="161"/>
      <c r="T53" s="161"/>
      <c r="U53" s="161"/>
      <c r="V53" s="161"/>
      <c r="W53" s="161"/>
      <c r="X53" s="161"/>
      <c r="Y53" s="161"/>
      <c r="Z53" s="161"/>
      <c r="AA53" s="161"/>
      <c r="AB53" s="161"/>
      <c r="AC53" s="161"/>
      <c r="AD53" s="161"/>
      <c r="AE53" s="161"/>
      <c r="AF53" s="161"/>
      <c r="AG53" s="161"/>
      <c r="AH53" s="161"/>
      <c r="AI53" s="161"/>
      <c r="AJ53" s="161"/>
      <c r="AK53" s="161"/>
      <c r="AL53" s="161"/>
      <c r="AM53" s="161"/>
      <c r="AN53" s="161"/>
      <c r="AO53" s="161"/>
      <c r="AP53" s="161"/>
      <c r="AQ53" s="161"/>
      <c r="AR53" s="161"/>
      <c r="AS53" s="161"/>
      <c r="AT53" s="161"/>
      <c r="AU53" s="161"/>
      <c r="AV53" s="161"/>
      <c r="AW53" s="161"/>
      <c r="AX53" s="161"/>
      <c r="AY53" s="161"/>
      <c r="AZ53" s="161"/>
      <c r="BA53" s="161"/>
      <c r="BB53" s="161"/>
      <c r="BC53" s="161"/>
      <c r="BD53" s="161"/>
      <c r="BE53" s="161"/>
    </row>
    <row r="54" spans="1:57" ht="24">
      <c r="A54" s="374" t="s">
        <v>409</v>
      </c>
      <c r="B54" s="375"/>
      <c r="C54" s="234">
        <v>1328502.9998879998</v>
      </c>
      <c r="D54" s="234">
        <v>1209067.1873089999</v>
      </c>
      <c r="E54" s="235">
        <v>0.49081765525695131</v>
      </c>
      <c r="F54" s="235">
        <v>5.1855759682224431E-2</v>
      </c>
      <c r="G54" s="235">
        <v>4.4687189672293947E-3</v>
      </c>
      <c r="H54" s="258">
        <v>89016</v>
      </c>
      <c r="I54" s="258">
        <v>98634</v>
      </c>
      <c r="J54" s="235">
        <v>3.4537597737574914E-2</v>
      </c>
      <c r="K54" s="235">
        <v>1.2128464370100699E-2</v>
      </c>
      <c r="L54" s="236">
        <v>0</v>
      </c>
      <c r="M54" s="224"/>
    </row>
    <row r="55" spans="1:57" s="250" customFormat="1" ht="20.25" customHeight="1">
      <c r="A55" s="244">
        <v>47</v>
      </c>
      <c r="B55" s="251" t="s">
        <v>208</v>
      </c>
      <c r="C55" s="246"/>
      <c r="D55" s="247"/>
      <c r="E55" s="248">
        <v>17.282305235393284</v>
      </c>
      <c r="F55" s="248">
        <v>7.0242092588110344E-2</v>
      </c>
      <c r="G55" s="248">
        <v>3.353082997615589E-2</v>
      </c>
      <c r="H55" s="257">
        <v>7053.2210020000002</v>
      </c>
      <c r="I55" s="257">
        <v>11103.490784</v>
      </c>
      <c r="J55" s="248">
        <v>2.7331711114135646</v>
      </c>
      <c r="K55" s="252">
        <v>3.8145930940768076E-2</v>
      </c>
      <c r="L55" s="253">
        <v>5.7855989343509363E-3</v>
      </c>
      <c r="M55" s="224"/>
      <c r="N55" s="161"/>
      <c r="O55" s="161"/>
      <c r="P55" s="161"/>
      <c r="Q55" s="161"/>
      <c r="R55" s="161"/>
      <c r="S55" s="161"/>
      <c r="T55" s="161"/>
      <c r="U55" s="161"/>
      <c r="V55" s="161"/>
      <c r="W55" s="161"/>
      <c r="X55" s="161"/>
      <c r="Y55" s="161"/>
      <c r="Z55" s="161"/>
      <c r="AA55" s="161"/>
      <c r="AB55" s="161"/>
      <c r="AC55" s="161"/>
      <c r="AD55" s="161"/>
      <c r="AE55" s="161"/>
      <c r="AF55" s="161"/>
      <c r="AG55" s="161"/>
      <c r="AH55" s="161"/>
      <c r="AI55" s="161"/>
      <c r="AJ55" s="161"/>
      <c r="AK55" s="161"/>
      <c r="AL55" s="161"/>
      <c r="AM55" s="161"/>
      <c r="AN55" s="161"/>
      <c r="AO55" s="161"/>
      <c r="AP55" s="161"/>
      <c r="AQ55" s="161"/>
      <c r="AR55" s="161"/>
      <c r="AS55" s="161"/>
      <c r="AT55" s="161"/>
      <c r="AU55" s="161"/>
      <c r="AV55" s="161"/>
      <c r="AW55" s="161"/>
      <c r="AX55" s="161"/>
      <c r="AY55" s="161"/>
      <c r="AZ55" s="161"/>
      <c r="BA55" s="161"/>
      <c r="BB55" s="161"/>
      <c r="BC55" s="161"/>
      <c r="BD55" s="161"/>
      <c r="BE55" s="161"/>
    </row>
    <row r="56" spans="1:57" s="161" customFormat="1" ht="20.25" customHeight="1">
      <c r="A56" s="220">
        <v>48</v>
      </c>
      <c r="B56" s="188" t="s">
        <v>139</v>
      </c>
      <c r="C56" s="184"/>
      <c r="D56" s="185"/>
      <c r="E56" s="218">
        <v>17.250694039820765</v>
      </c>
      <c r="F56" s="218">
        <v>4.0497125464998313E-2</v>
      </c>
      <c r="G56" s="218">
        <v>3.8045316198850186E-3</v>
      </c>
      <c r="H56" s="190">
        <v>15727</v>
      </c>
      <c r="I56" s="190">
        <v>16488</v>
      </c>
      <c r="J56" s="218">
        <v>1.3917694816519279</v>
      </c>
      <c r="K56" s="241">
        <v>1.7445707754316308E-3</v>
      </c>
      <c r="L56" s="242">
        <v>0</v>
      </c>
      <c r="M56" s="224"/>
    </row>
    <row r="57" spans="1:57" s="250" customFormat="1" ht="20.25" customHeight="1">
      <c r="A57" s="244">
        <v>49</v>
      </c>
      <c r="B57" s="245" t="s">
        <v>130</v>
      </c>
      <c r="C57" s="246"/>
      <c r="D57" s="247"/>
      <c r="E57" s="248">
        <v>16.357913490677181</v>
      </c>
      <c r="F57" s="248">
        <v>0.28629009596630933</v>
      </c>
      <c r="G57" s="248">
        <v>0.28629379270783445</v>
      </c>
      <c r="H57" s="257">
        <v>32953.166424000003</v>
      </c>
      <c r="I57" s="257">
        <v>34741.394246000003</v>
      </c>
      <c r="J57" s="248">
        <v>1.5128734259119918</v>
      </c>
      <c r="K57" s="248">
        <v>0</v>
      </c>
      <c r="L57" s="249">
        <v>0</v>
      </c>
      <c r="M57" s="224"/>
      <c r="N57" s="161"/>
      <c r="O57" s="161"/>
      <c r="P57" s="161"/>
      <c r="Q57" s="161"/>
      <c r="R57" s="161"/>
      <c r="S57" s="161"/>
      <c r="T57" s="161"/>
      <c r="U57" s="161"/>
      <c r="V57" s="161"/>
      <c r="W57" s="161"/>
      <c r="X57" s="161"/>
      <c r="Y57" s="161"/>
      <c r="Z57" s="161"/>
      <c r="AA57" s="161"/>
      <c r="AB57" s="161"/>
      <c r="AC57" s="161"/>
      <c r="AD57" s="161"/>
      <c r="AE57" s="161"/>
      <c r="AF57" s="161"/>
      <c r="AG57" s="161"/>
      <c r="AH57" s="161"/>
      <c r="AI57" s="161"/>
      <c r="AJ57" s="161"/>
      <c r="AK57" s="161"/>
      <c r="AL57" s="161"/>
      <c r="AM57" s="161"/>
      <c r="AN57" s="161"/>
      <c r="AO57" s="161"/>
      <c r="AP57" s="161"/>
      <c r="AQ57" s="161"/>
      <c r="AR57" s="161"/>
      <c r="AS57" s="161"/>
      <c r="AT57" s="161"/>
      <c r="AU57" s="161"/>
      <c r="AV57" s="161"/>
      <c r="AW57" s="161"/>
      <c r="AX57" s="161"/>
      <c r="AY57" s="161"/>
      <c r="AZ57" s="161"/>
      <c r="BA57" s="161"/>
      <c r="BB57" s="161"/>
      <c r="BC57" s="161"/>
      <c r="BD57" s="161"/>
      <c r="BE57" s="161"/>
    </row>
    <row r="58" spans="1:57" s="161" customFormat="1" ht="20.25" customHeight="1">
      <c r="A58" s="220">
        <v>50</v>
      </c>
      <c r="B58" s="188" t="s">
        <v>163</v>
      </c>
      <c r="C58" s="184"/>
      <c r="D58" s="185"/>
      <c r="E58" s="218">
        <v>15.564741967075948</v>
      </c>
      <c r="F58" s="218">
        <v>7.5552034854936126E-2</v>
      </c>
      <c r="G58" s="218">
        <v>0.39221705119318745</v>
      </c>
      <c r="H58" s="190">
        <v>10435</v>
      </c>
      <c r="I58" s="190">
        <v>13190</v>
      </c>
      <c r="J58" s="218">
        <v>1.8540024624305493</v>
      </c>
      <c r="K58" s="241">
        <v>2.0283975659229209E-3</v>
      </c>
      <c r="L58" s="242">
        <v>0</v>
      </c>
      <c r="M58" s="224"/>
    </row>
    <row r="59" spans="1:57" s="250" customFormat="1" ht="20.25" customHeight="1">
      <c r="A59" s="244">
        <v>51</v>
      </c>
      <c r="B59" s="245" t="s">
        <v>345</v>
      </c>
      <c r="C59" s="246"/>
      <c r="D59" s="247"/>
      <c r="E59" s="248">
        <v>14.525583770213029</v>
      </c>
      <c r="F59" s="248">
        <v>0.80232149611351045</v>
      </c>
      <c r="G59" s="248">
        <v>0.56010014539920983</v>
      </c>
      <c r="H59" s="257">
        <v>21567.144944</v>
      </c>
      <c r="I59" s="257">
        <v>14448.208616</v>
      </c>
      <c r="J59" s="248">
        <v>1.0908130892704573</v>
      </c>
      <c r="K59" s="248">
        <v>0</v>
      </c>
      <c r="L59" s="249">
        <v>2.9327469779070257E-3</v>
      </c>
      <c r="M59" s="224"/>
      <c r="N59" s="161"/>
      <c r="O59" s="161"/>
      <c r="P59" s="161"/>
      <c r="Q59" s="161"/>
      <c r="R59" s="161"/>
      <c r="S59" s="161"/>
      <c r="T59" s="161"/>
      <c r="U59" s="161"/>
      <c r="V59" s="161"/>
      <c r="W59" s="161"/>
      <c r="X59" s="161"/>
      <c r="Y59" s="161"/>
      <c r="Z59" s="161"/>
      <c r="AA59" s="161"/>
      <c r="AB59" s="161"/>
      <c r="AC59" s="161"/>
      <c r="AD59" s="161"/>
      <c r="AE59" s="161"/>
      <c r="AF59" s="161"/>
      <c r="AG59" s="161"/>
      <c r="AH59" s="161"/>
      <c r="AI59" s="161"/>
      <c r="AJ59" s="161"/>
      <c r="AK59" s="161"/>
      <c r="AL59" s="161"/>
      <c r="AM59" s="161"/>
      <c r="AN59" s="161"/>
      <c r="AO59" s="161"/>
      <c r="AP59" s="161"/>
      <c r="AQ59" s="161"/>
      <c r="AR59" s="161"/>
      <c r="AS59" s="161"/>
      <c r="AT59" s="161"/>
      <c r="AU59" s="161"/>
      <c r="AV59" s="161"/>
      <c r="AW59" s="161"/>
      <c r="AX59" s="161"/>
      <c r="AY59" s="161"/>
      <c r="AZ59" s="161"/>
      <c r="BA59" s="161"/>
      <c r="BB59" s="161"/>
      <c r="BC59" s="161"/>
      <c r="BD59" s="161"/>
      <c r="BE59" s="161"/>
    </row>
    <row r="60" spans="1:57" s="161" customFormat="1" ht="20.25" customHeight="1">
      <c r="A60" s="220">
        <v>52</v>
      </c>
      <c r="B60" s="183" t="s">
        <v>127</v>
      </c>
      <c r="C60" s="184"/>
      <c r="D60" s="185"/>
      <c r="E60" s="218">
        <v>13.265818685276328</v>
      </c>
      <c r="F60" s="218">
        <v>0</v>
      </c>
      <c r="G60" s="218">
        <v>6.7125237191650852E-2</v>
      </c>
      <c r="H60" s="190">
        <v>22618</v>
      </c>
      <c r="I60" s="190">
        <v>23450</v>
      </c>
      <c r="J60" s="218">
        <v>1.0686072912844036</v>
      </c>
      <c r="K60" s="218">
        <v>0</v>
      </c>
      <c r="L60" s="219">
        <v>2.2887996941896024E-2</v>
      </c>
      <c r="M60" s="224"/>
    </row>
    <row r="61" spans="1:57" s="250" customFormat="1" ht="20.25" customHeight="1">
      <c r="A61" s="244">
        <v>53</v>
      </c>
      <c r="B61" s="251" t="s">
        <v>197</v>
      </c>
      <c r="C61" s="246"/>
      <c r="D61" s="247"/>
      <c r="E61" s="248">
        <v>10.165333899647486</v>
      </c>
      <c r="F61" s="248">
        <v>4.3211280418467134E-2</v>
      </c>
      <c r="G61" s="248">
        <v>1.4782806458949284E-2</v>
      </c>
      <c r="H61" s="257">
        <v>14754</v>
      </c>
      <c r="I61" s="257">
        <v>14421</v>
      </c>
      <c r="J61" s="248">
        <v>2.0346061202749142</v>
      </c>
      <c r="K61" s="252">
        <v>1.0472917689412534E-2</v>
      </c>
      <c r="L61" s="253">
        <v>0</v>
      </c>
      <c r="M61" s="224"/>
      <c r="N61" s="161"/>
      <c r="O61" s="161"/>
      <c r="P61" s="161"/>
      <c r="Q61" s="161"/>
      <c r="R61" s="161"/>
      <c r="S61" s="161"/>
      <c r="T61" s="161"/>
      <c r="U61" s="161"/>
      <c r="V61" s="161"/>
      <c r="W61" s="161"/>
      <c r="X61" s="161"/>
      <c r="Y61" s="161"/>
      <c r="Z61" s="161"/>
      <c r="AA61" s="161"/>
      <c r="AB61" s="161"/>
      <c r="AC61" s="161"/>
      <c r="AD61" s="161"/>
      <c r="AE61" s="161"/>
      <c r="AF61" s="161"/>
      <c r="AG61" s="161"/>
      <c r="AH61" s="161"/>
      <c r="AI61" s="161"/>
      <c r="AJ61" s="161"/>
      <c r="AK61" s="161"/>
      <c r="AL61" s="161"/>
      <c r="AM61" s="161"/>
      <c r="AN61" s="161"/>
      <c r="AO61" s="161"/>
      <c r="AP61" s="161"/>
      <c r="AQ61" s="161"/>
      <c r="AR61" s="161"/>
      <c r="AS61" s="161"/>
      <c r="AT61" s="161"/>
      <c r="AU61" s="161"/>
      <c r="AV61" s="161"/>
      <c r="AW61" s="161"/>
      <c r="AX61" s="161"/>
      <c r="AY61" s="161"/>
      <c r="AZ61" s="161"/>
      <c r="BA61" s="161"/>
      <c r="BB61" s="161"/>
      <c r="BC61" s="161"/>
      <c r="BD61" s="161"/>
      <c r="BE61" s="161"/>
    </row>
    <row r="62" spans="1:57" s="161" customFormat="1" ht="20.25" customHeight="1">
      <c r="A62" s="220">
        <v>54</v>
      </c>
      <c r="B62" s="188" t="s">
        <v>199</v>
      </c>
      <c r="C62" s="184"/>
      <c r="D62" s="185"/>
      <c r="E62" s="218">
        <v>9.8026236489465006</v>
      </c>
      <c r="F62" s="218">
        <v>2.7855778878208239</v>
      </c>
      <c r="G62" s="218">
        <v>0.36505162313493217</v>
      </c>
      <c r="H62" s="190">
        <v>105576</v>
      </c>
      <c r="I62" s="190">
        <v>119122</v>
      </c>
      <c r="J62" s="218">
        <v>0.86039516725612397</v>
      </c>
      <c r="K62" s="241">
        <v>0.14801178914818572</v>
      </c>
      <c r="L62" s="242">
        <v>2.7781804126201865E-2</v>
      </c>
      <c r="M62" s="224"/>
    </row>
    <row r="63" spans="1:57" s="250" customFormat="1" ht="20.25" customHeight="1">
      <c r="A63" s="244">
        <v>55</v>
      </c>
      <c r="B63" s="251" t="s">
        <v>193</v>
      </c>
      <c r="C63" s="246"/>
      <c r="D63" s="247"/>
      <c r="E63" s="248">
        <v>9.6718836952425811</v>
      </c>
      <c r="F63" s="248">
        <v>2.4321714554875178</v>
      </c>
      <c r="G63" s="248">
        <v>1.4254592557701367</v>
      </c>
      <c r="H63" s="257">
        <v>18546</v>
      </c>
      <c r="I63" s="257">
        <v>19600</v>
      </c>
      <c r="J63" s="248">
        <v>0.42942292604323778</v>
      </c>
      <c r="K63" s="252">
        <v>1.7094017094017096E-2</v>
      </c>
      <c r="L63" s="253">
        <v>0.10025138260432379</v>
      </c>
      <c r="M63" s="224"/>
      <c r="N63" s="161"/>
      <c r="O63" s="161"/>
      <c r="P63" s="161"/>
      <c r="Q63" s="161"/>
      <c r="R63" s="161"/>
      <c r="S63" s="161"/>
      <c r="T63" s="161"/>
      <c r="U63" s="161"/>
      <c r="V63" s="161"/>
      <c r="W63" s="161"/>
      <c r="X63" s="161"/>
      <c r="Y63" s="161"/>
      <c r="Z63" s="161"/>
      <c r="AA63" s="161"/>
      <c r="AB63" s="161"/>
      <c r="AC63" s="161"/>
      <c r="AD63" s="161"/>
      <c r="AE63" s="161"/>
      <c r="AF63" s="161"/>
      <c r="AG63" s="161"/>
      <c r="AH63" s="161"/>
      <c r="AI63" s="161"/>
      <c r="AJ63" s="161"/>
      <c r="AK63" s="161"/>
      <c r="AL63" s="161"/>
      <c r="AM63" s="161"/>
      <c r="AN63" s="161"/>
      <c r="AO63" s="161"/>
      <c r="AP63" s="161"/>
      <c r="AQ63" s="161"/>
      <c r="AR63" s="161"/>
      <c r="AS63" s="161"/>
      <c r="AT63" s="161"/>
      <c r="AU63" s="161"/>
      <c r="AV63" s="161"/>
      <c r="AW63" s="161"/>
      <c r="AX63" s="161"/>
      <c r="AY63" s="161"/>
      <c r="AZ63" s="161"/>
      <c r="BA63" s="161"/>
      <c r="BB63" s="161"/>
      <c r="BC63" s="161"/>
      <c r="BD63" s="161"/>
      <c r="BE63" s="161"/>
    </row>
    <row r="64" spans="1:57" s="161" customFormat="1" ht="20.25" customHeight="1">
      <c r="A64" s="220">
        <v>56</v>
      </c>
      <c r="B64" s="183" t="s">
        <v>388</v>
      </c>
      <c r="C64" s="184"/>
      <c r="D64" s="185"/>
      <c r="E64" s="218">
        <v>9.5492119456268707</v>
      </c>
      <c r="F64" s="218">
        <v>8.1543066178915866E-2</v>
      </c>
      <c r="G64" s="218">
        <v>0.16568007981376787</v>
      </c>
      <c r="H64" s="190">
        <v>19717</v>
      </c>
      <c r="I64" s="190">
        <v>21981</v>
      </c>
      <c r="J64" s="218">
        <v>0.35835700729362896</v>
      </c>
      <c r="K64" s="218">
        <v>9.6604356856494229E-3</v>
      </c>
      <c r="L64" s="219">
        <v>2.2219002076993674E-3</v>
      </c>
      <c r="M64" s="224"/>
    </row>
    <row r="65" spans="1:57" s="250" customFormat="1" ht="20.25" customHeight="1">
      <c r="A65" s="244">
        <v>57</v>
      </c>
      <c r="B65" s="245" t="s">
        <v>105</v>
      </c>
      <c r="C65" s="246"/>
      <c r="D65" s="247"/>
      <c r="E65" s="248">
        <v>8.1470585211255244</v>
      </c>
      <c r="F65" s="248">
        <v>1.1698150420757363</v>
      </c>
      <c r="G65" s="248">
        <v>0.61165410238429174</v>
      </c>
      <c r="H65" s="257">
        <v>68825</v>
      </c>
      <c r="I65" s="257">
        <v>67748</v>
      </c>
      <c r="J65" s="248">
        <v>0.51627240274068953</v>
      </c>
      <c r="K65" s="248">
        <v>0.13655762719946593</v>
      </c>
      <c r="L65" s="249">
        <v>2.5690238901339944E-2</v>
      </c>
      <c r="M65" s="224"/>
      <c r="N65" s="161"/>
      <c r="O65" s="161"/>
      <c r="P65" s="161"/>
      <c r="Q65" s="161"/>
      <c r="R65" s="161"/>
      <c r="S65" s="161"/>
      <c r="T65" s="161"/>
      <c r="U65" s="161"/>
      <c r="V65" s="161"/>
      <c r="W65" s="161"/>
      <c r="X65" s="161"/>
      <c r="Y65" s="161"/>
      <c r="Z65" s="161"/>
      <c r="AA65" s="161"/>
      <c r="AB65" s="161"/>
      <c r="AC65" s="161"/>
      <c r="AD65" s="161"/>
      <c r="AE65" s="161"/>
      <c r="AF65" s="161"/>
      <c r="AG65" s="161"/>
      <c r="AH65" s="161"/>
      <c r="AI65" s="161"/>
      <c r="AJ65" s="161"/>
      <c r="AK65" s="161"/>
      <c r="AL65" s="161"/>
      <c r="AM65" s="161"/>
      <c r="AN65" s="161"/>
      <c r="AO65" s="161"/>
      <c r="AP65" s="161"/>
      <c r="AQ65" s="161"/>
      <c r="AR65" s="161"/>
      <c r="AS65" s="161"/>
      <c r="AT65" s="161"/>
      <c r="AU65" s="161"/>
      <c r="AV65" s="161"/>
      <c r="AW65" s="161"/>
      <c r="AX65" s="161"/>
      <c r="AY65" s="161"/>
      <c r="AZ65" s="161"/>
      <c r="BA65" s="161"/>
      <c r="BB65" s="161"/>
      <c r="BC65" s="161"/>
      <c r="BD65" s="161"/>
      <c r="BE65" s="161"/>
    </row>
    <row r="66" spans="1:57" s="161" customFormat="1" ht="20.25" customHeight="1">
      <c r="A66" s="220">
        <v>58</v>
      </c>
      <c r="B66" s="183" t="s">
        <v>399</v>
      </c>
      <c r="C66" s="184"/>
      <c r="D66" s="185"/>
      <c r="E66" s="218">
        <v>7.8545098358446088</v>
      </c>
      <c r="F66" s="218">
        <v>0.9465969659696597</v>
      </c>
      <c r="G66" s="218">
        <v>0.80873308733087335</v>
      </c>
      <c r="H66" s="190">
        <v>13395</v>
      </c>
      <c r="I66" s="190">
        <v>19200</v>
      </c>
      <c r="J66" s="218">
        <v>1.478538032906632</v>
      </c>
      <c r="K66" s="218">
        <v>0.26520575685253489</v>
      </c>
      <c r="L66" s="219">
        <v>1.6634121646054819E-2</v>
      </c>
      <c r="M66" s="224"/>
    </row>
    <row r="67" spans="1:57" s="250" customFormat="1" ht="20.25" customHeight="1">
      <c r="A67" s="244">
        <v>59</v>
      </c>
      <c r="B67" s="251" t="s">
        <v>178</v>
      </c>
      <c r="C67" s="246"/>
      <c r="D67" s="247"/>
      <c r="E67" s="248">
        <v>7.6701742045348471</v>
      </c>
      <c r="F67" s="248">
        <v>0.19706751711263223</v>
      </c>
      <c r="G67" s="248">
        <v>0.142696017423771</v>
      </c>
      <c r="H67" s="257">
        <v>40031</v>
      </c>
      <c r="I67" s="257">
        <v>41233</v>
      </c>
      <c r="J67" s="248">
        <v>0.79657758306753745</v>
      </c>
      <c r="K67" s="252">
        <v>5.0754353989469418E-2</v>
      </c>
      <c r="L67" s="253">
        <v>6.6853989469420824E-2</v>
      </c>
      <c r="M67" s="224"/>
      <c r="N67" s="161"/>
      <c r="O67" s="161"/>
      <c r="P67" s="161"/>
      <c r="Q67" s="161"/>
      <c r="R67" s="161"/>
      <c r="S67" s="161"/>
      <c r="T67" s="161"/>
      <c r="U67" s="161"/>
      <c r="V67" s="161"/>
      <c r="W67" s="161"/>
      <c r="X67" s="161"/>
      <c r="Y67" s="161"/>
      <c r="Z67" s="161"/>
      <c r="AA67" s="161"/>
      <c r="AB67" s="161"/>
      <c r="AC67" s="161"/>
      <c r="AD67" s="161"/>
      <c r="AE67" s="161"/>
      <c r="AF67" s="161"/>
      <c r="AG67" s="161"/>
      <c r="AH67" s="161"/>
      <c r="AI67" s="161"/>
      <c r="AJ67" s="161"/>
      <c r="AK67" s="161"/>
      <c r="AL67" s="161"/>
      <c r="AM67" s="161"/>
      <c r="AN67" s="161"/>
      <c r="AO67" s="161"/>
      <c r="AP67" s="161"/>
      <c r="AQ67" s="161"/>
      <c r="AR67" s="161"/>
      <c r="AS67" s="161"/>
      <c r="AT67" s="161"/>
      <c r="AU67" s="161"/>
      <c r="AV67" s="161"/>
      <c r="AW67" s="161"/>
      <c r="AX67" s="161"/>
      <c r="AY67" s="161"/>
      <c r="AZ67" s="161"/>
      <c r="BA67" s="161"/>
      <c r="BB67" s="161"/>
      <c r="BC67" s="161"/>
      <c r="BD67" s="161"/>
      <c r="BE67" s="161"/>
    </row>
    <row r="68" spans="1:57" s="161" customFormat="1" ht="20.25" customHeight="1">
      <c r="A68" s="220">
        <v>60</v>
      </c>
      <c r="B68" s="183" t="s">
        <v>391</v>
      </c>
      <c r="C68" s="184"/>
      <c r="D68" s="185"/>
      <c r="E68" s="218">
        <v>7.4363272959475273</v>
      </c>
      <c r="F68" s="218">
        <v>0.48399777144134987</v>
      </c>
      <c r="G68" s="218">
        <v>0</v>
      </c>
      <c r="H68" s="190">
        <v>16421.072322</v>
      </c>
      <c r="I68" s="190">
        <v>20261.689786999999</v>
      </c>
      <c r="J68" s="218">
        <v>0.64647639025057146</v>
      </c>
      <c r="K68" s="218">
        <v>2.3666685966120284E-2</v>
      </c>
      <c r="L68" s="219">
        <v>0</v>
      </c>
      <c r="M68" s="224"/>
    </row>
    <row r="69" spans="1:57" s="250" customFormat="1" ht="20.25" customHeight="1">
      <c r="A69" s="244">
        <v>61</v>
      </c>
      <c r="B69" s="251" t="s">
        <v>168</v>
      </c>
      <c r="C69" s="246"/>
      <c r="D69" s="247"/>
      <c r="E69" s="248">
        <v>7.2602867727896188</v>
      </c>
      <c r="F69" s="248">
        <v>0.57185060139269883</v>
      </c>
      <c r="G69" s="248">
        <v>0.39533656889639163</v>
      </c>
      <c r="H69" s="257">
        <v>13708</v>
      </c>
      <c r="I69" s="257">
        <v>14997</v>
      </c>
      <c r="J69" s="248">
        <v>0.54691873209696462</v>
      </c>
      <c r="K69" s="252">
        <v>4.7232062235187888E-2</v>
      </c>
      <c r="L69" s="253">
        <v>2.3754948947697436E-2</v>
      </c>
      <c r="M69" s="224"/>
      <c r="N69" s="161"/>
      <c r="O69" s="161"/>
      <c r="P69" s="161"/>
      <c r="Q69" s="161"/>
      <c r="R69" s="161"/>
      <c r="S69" s="161"/>
      <c r="T69" s="161"/>
      <c r="U69" s="161"/>
      <c r="V69" s="161"/>
      <c r="W69" s="161"/>
      <c r="X69" s="161"/>
      <c r="Y69" s="161"/>
      <c r="Z69" s="161"/>
      <c r="AA69" s="161"/>
      <c r="AB69" s="161"/>
      <c r="AC69" s="161"/>
      <c r="AD69" s="161"/>
      <c r="AE69" s="161"/>
      <c r="AF69" s="161"/>
      <c r="AG69" s="161"/>
      <c r="AH69" s="161"/>
      <c r="AI69" s="161"/>
      <c r="AJ69" s="161"/>
      <c r="AK69" s="161"/>
      <c r="AL69" s="161"/>
      <c r="AM69" s="161"/>
      <c r="AN69" s="161"/>
      <c r="AO69" s="161"/>
      <c r="AP69" s="161"/>
      <c r="AQ69" s="161"/>
      <c r="AR69" s="161"/>
      <c r="AS69" s="161"/>
      <c r="AT69" s="161"/>
      <c r="AU69" s="161"/>
      <c r="AV69" s="161"/>
      <c r="AW69" s="161"/>
      <c r="AX69" s="161"/>
      <c r="AY69" s="161"/>
      <c r="AZ69" s="161"/>
      <c r="BA69" s="161"/>
      <c r="BB69" s="161"/>
      <c r="BC69" s="161"/>
      <c r="BD69" s="161"/>
      <c r="BE69" s="161"/>
    </row>
    <row r="70" spans="1:57" s="161" customFormat="1" ht="20.25" customHeight="1">
      <c r="A70" s="220">
        <v>62</v>
      </c>
      <c r="B70" s="188" t="s">
        <v>202</v>
      </c>
      <c r="C70" s="184"/>
      <c r="D70" s="185"/>
      <c r="E70" s="218">
        <v>6.5428040642620235</v>
      </c>
      <c r="F70" s="218">
        <v>6.7716970702045326E-2</v>
      </c>
      <c r="G70" s="218">
        <v>1.1608623548922056E-2</v>
      </c>
      <c r="H70" s="190">
        <v>11730</v>
      </c>
      <c r="I70" s="190">
        <v>9913</v>
      </c>
      <c r="J70" s="218">
        <v>1.2397766162355874</v>
      </c>
      <c r="K70" s="241">
        <v>0</v>
      </c>
      <c r="L70" s="242">
        <v>6.6479692531422043E-3</v>
      </c>
      <c r="M70" s="224"/>
    </row>
    <row r="71" spans="1:57" s="250" customFormat="1" ht="20.25" customHeight="1">
      <c r="A71" s="244">
        <v>63</v>
      </c>
      <c r="B71" s="245" t="s">
        <v>152</v>
      </c>
      <c r="C71" s="246"/>
      <c r="D71" s="247"/>
      <c r="E71" s="248">
        <v>6.4250547381088357</v>
      </c>
      <c r="F71" s="248">
        <v>0.15550645558831722</v>
      </c>
      <c r="G71" s="248">
        <v>0.11759073797804746</v>
      </c>
      <c r="H71" s="257">
        <v>26880.792250999999</v>
      </c>
      <c r="I71" s="257">
        <v>30648.501379000001</v>
      </c>
      <c r="J71" s="248">
        <v>0.28723503851018556</v>
      </c>
      <c r="K71" s="248">
        <v>1.3866377060217058E-2</v>
      </c>
      <c r="L71" s="249">
        <v>1.499153793942308E-3</v>
      </c>
      <c r="M71" s="224"/>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161"/>
      <c r="AZ71" s="161"/>
      <c r="BA71" s="161"/>
      <c r="BB71" s="161"/>
      <c r="BC71" s="161"/>
      <c r="BD71" s="161"/>
      <c r="BE71" s="161"/>
    </row>
    <row r="72" spans="1:57" s="161" customFormat="1" ht="20.25" customHeight="1">
      <c r="A72" s="220">
        <v>64</v>
      </c>
      <c r="B72" s="183" t="s">
        <v>233</v>
      </c>
      <c r="C72" s="184"/>
      <c r="D72" s="185"/>
      <c r="E72" s="218">
        <v>6.3187850632704263</v>
      </c>
      <c r="F72" s="218">
        <v>1.9573470055634341</v>
      </c>
      <c r="G72" s="218">
        <v>0.95952874440929425</v>
      </c>
      <c r="H72" s="190">
        <v>15513</v>
      </c>
      <c r="I72" s="190">
        <v>15774</v>
      </c>
      <c r="J72" s="218">
        <v>0.18966118786145139</v>
      </c>
      <c r="K72" s="218">
        <v>7.5244076860891736E-3</v>
      </c>
      <c r="L72" s="219">
        <v>0.1170325228530564</v>
      </c>
      <c r="M72" s="224"/>
    </row>
    <row r="73" spans="1:57" s="250" customFormat="1" ht="20.25" customHeight="1">
      <c r="A73" s="244">
        <v>65</v>
      </c>
      <c r="B73" s="245" t="s">
        <v>121</v>
      </c>
      <c r="C73" s="246"/>
      <c r="D73" s="247"/>
      <c r="E73" s="248">
        <v>6.2460683392797041</v>
      </c>
      <c r="F73" s="248">
        <v>0.24552152286921725</v>
      </c>
      <c r="G73" s="248">
        <v>7.7901193013949668E-2</v>
      </c>
      <c r="H73" s="257">
        <v>34455</v>
      </c>
      <c r="I73" s="257">
        <v>43856</v>
      </c>
      <c r="J73" s="248">
        <v>1.2050613372482768</v>
      </c>
      <c r="K73" s="248">
        <v>0.13561292066495473</v>
      </c>
      <c r="L73" s="249">
        <v>0</v>
      </c>
      <c r="M73" s="224"/>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161"/>
      <c r="AZ73" s="161"/>
      <c r="BA73" s="161"/>
      <c r="BB73" s="161"/>
      <c r="BC73" s="161"/>
      <c r="BD73" s="161"/>
      <c r="BE73" s="161"/>
    </row>
    <row r="74" spans="1:57" s="161" customFormat="1" ht="20.25" customHeight="1">
      <c r="A74" s="220">
        <v>66</v>
      </c>
      <c r="B74" s="188" t="s">
        <v>176</v>
      </c>
      <c r="C74" s="184"/>
      <c r="D74" s="185"/>
      <c r="E74" s="218">
        <v>6.0201196448990002</v>
      </c>
      <c r="F74" s="218">
        <v>0.48957384023475398</v>
      </c>
      <c r="G74" s="218">
        <v>6.0098740207620287E-2</v>
      </c>
      <c r="H74" s="190">
        <v>22248.15842</v>
      </c>
      <c r="I74" s="190">
        <v>25333.585773999999</v>
      </c>
      <c r="J74" s="218">
        <v>0.13110508847172533</v>
      </c>
      <c r="K74" s="241">
        <v>1.3176361092733641E-2</v>
      </c>
      <c r="L74" s="242">
        <v>2.8705360116084021E-3</v>
      </c>
      <c r="M74" s="224"/>
    </row>
    <row r="75" spans="1:57" s="250" customFormat="1" ht="20.25" customHeight="1">
      <c r="A75" s="244">
        <v>67</v>
      </c>
      <c r="B75" s="245" t="s">
        <v>214</v>
      </c>
      <c r="C75" s="246"/>
      <c r="D75" s="247"/>
      <c r="E75" s="248">
        <v>5.8367624080308502</v>
      </c>
      <c r="F75" s="248">
        <v>1.6001394664946573</v>
      </c>
      <c r="G75" s="248">
        <v>0.42691215456401266</v>
      </c>
      <c r="H75" s="257">
        <v>93804.307105999993</v>
      </c>
      <c r="I75" s="257">
        <v>91961.270036999995</v>
      </c>
      <c r="J75" s="248">
        <v>0.34556898579378925</v>
      </c>
      <c r="K75" s="248">
        <v>3.0707666715769754E-2</v>
      </c>
      <c r="L75" s="249">
        <v>7.9006277300343986E-2</v>
      </c>
      <c r="M75" s="224"/>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161"/>
      <c r="AZ75" s="161"/>
      <c r="BA75" s="161"/>
      <c r="BB75" s="161"/>
      <c r="BC75" s="161"/>
      <c r="BD75" s="161"/>
      <c r="BE75" s="161"/>
    </row>
    <row r="76" spans="1:57" s="161" customFormat="1" ht="20.25" customHeight="1">
      <c r="A76" s="220">
        <v>68</v>
      </c>
      <c r="B76" s="188" t="s">
        <v>191</v>
      </c>
      <c r="C76" s="184"/>
      <c r="D76" s="185"/>
      <c r="E76" s="218">
        <v>5.1864918034410845</v>
      </c>
      <c r="F76" s="218">
        <v>1.2081036794279756</v>
      </c>
      <c r="G76" s="218">
        <v>0.95441680321763744</v>
      </c>
      <c r="H76" s="190">
        <v>7693</v>
      </c>
      <c r="I76" s="190">
        <v>12819</v>
      </c>
      <c r="J76" s="218">
        <v>0.63554488062321701</v>
      </c>
      <c r="K76" s="241">
        <v>0.7250384024577573</v>
      </c>
      <c r="L76" s="242">
        <v>2.8966425279789335E-2</v>
      </c>
      <c r="M76" s="224"/>
    </row>
    <row r="77" spans="1:57" s="250" customFormat="1" ht="20.25" customHeight="1">
      <c r="A77" s="244">
        <v>69</v>
      </c>
      <c r="B77" s="251" t="s">
        <v>210</v>
      </c>
      <c r="C77" s="246"/>
      <c r="D77" s="247"/>
      <c r="E77" s="248">
        <v>5.1470413921301406</v>
      </c>
      <c r="F77" s="248">
        <v>1.7356519027898627</v>
      </c>
      <c r="G77" s="248">
        <v>0.33763640692116703</v>
      </c>
      <c r="H77" s="257">
        <v>79707.736294000002</v>
      </c>
      <c r="I77" s="257">
        <v>94735.244151000006</v>
      </c>
      <c r="J77" s="248">
        <v>9.2971712040044868E-2</v>
      </c>
      <c r="K77" s="252">
        <v>9.9380360643006121E-2</v>
      </c>
      <c r="L77" s="253">
        <v>3.1355997339945131E-2</v>
      </c>
      <c r="M77" s="224"/>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161"/>
      <c r="AZ77" s="161"/>
      <c r="BA77" s="161"/>
      <c r="BB77" s="161"/>
      <c r="BC77" s="161"/>
      <c r="BD77" s="161"/>
      <c r="BE77" s="161"/>
    </row>
    <row r="78" spans="1:57" s="161" customFormat="1" ht="20.25" customHeight="1">
      <c r="A78" s="220">
        <v>70</v>
      </c>
      <c r="B78" s="183" t="s">
        <v>181</v>
      </c>
      <c r="C78" s="184"/>
      <c r="D78" s="185"/>
      <c r="E78" s="218">
        <v>5.069820613047364</v>
      </c>
      <c r="F78" s="218">
        <v>9.3029490616621982E-2</v>
      </c>
      <c r="G78" s="218">
        <v>0.25272564789991064</v>
      </c>
      <c r="H78" s="190">
        <v>17211</v>
      </c>
      <c r="I78" s="190">
        <v>15103</v>
      </c>
      <c r="J78" s="218">
        <v>0.35110004860207056</v>
      </c>
      <c r="K78" s="218">
        <v>0</v>
      </c>
      <c r="L78" s="219">
        <v>0</v>
      </c>
      <c r="M78" s="224"/>
    </row>
    <row r="79" spans="1:57" s="250" customFormat="1" ht="20.25" customHeight="1">
      <c r="A79" s="244">
        <v>71</v>
      </c>
      <c r="B79" s="245" t="s">
        <v>186</v>
      </c>
      <c r="C79" s="246"/>
      <c r="D79" s="247"/>
      <c r="E79" s="248">
        <v>4.9590120172339196</v>
      </c>
      <c r="F79" s="248">
        <v>1.9507515771437471</v>
      </c>
      <c r="G79" s="248">
        <v>0.43318881590903191</v>
      </c>
      <c r="H79" s="257">
        <v>298311</v>
      </c>
      <c r="I79" s="257">
        <v>334504</v>
      </c>
      <c r="J79" s="248">
        <v>0.43384137225633707</v>
      </c>
      <c r="K79" s="248">
        <v>1.923650414455436E-2</v>
      </c>
      <c r="L79" s="249">
        <v>1.9573199082907122E-2</v>
      </c>
      <c r="M79" s="224"/>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161"/>
      <c r="AZ79" s="161"/>
      <c r="BA79" s="161"/>
      <c r="BB79" s="161"/>
      <c r="BC79" s="161"/>
      <c r="BD79" s="161"/>
      <c r="BE79" s="161"/>
    </row>
    <row r="80" spans="1:57" s="161" customFormat="1" ht="20.25" customHeight="1">
      <c r="A80" s="220">
        <v>72</v>
      </c>
      <c r="B80" s="188" t="s">
        <v>369</v>
      </c>
      <c r="C80" s="184"/>
      <c r="D80" s="185"/>
      <c r="E80" s="218">
        <v>4.9419856288387365</v>
      </c>
      <c r="F80" s="218">
        <v>3.0351701431050357</v>
      </c>
      <c r="G80" s="218">
        <v>0.89602408650889953</v>
      </c>
      <c r="H80" s="190">
        <v>193079.566368</v>
      </c>
      <c r="I80" s="190">
        <v>209638.57926299999</v>
      </c>
      <c r="J80" s="218">
        <v>9.6732342108426544E-2</v>
      </c>
      <c r="K80" s="241">
        <v>8.1232971771759768E-2</v>
      </c>
      <c r="L80" s="242">
        <v>5.6390183998635691E-2</v>
      </c>
      <c r="M80" s="224"/>
    </row>
    <row r="81" spans="1:57" s="250" customFormat="1" ht="20.25" customHeight="1">
      <c r="A81" s="244">
        <v>73</v>
      </c>
      <c r="B81" s="245" t="s">
        <v>160</v>
      </c>
      <c r="C81" s="246"/>
      <c r="D81" s="247"/>
      <c r="E81" s="248">
        <v>4.5015317842349418</v>
      </c>
      <c r="F81" s="248">
        <v>9.6332979114837722E-2</v>
      </c>
      <c r="G81" s="248">
        <v>0.16294282629268556</v>
      </c>
      <c r="H81" s="257">
        <v>34107.063847999998</v>
      </c>
      <c r="I81" s="257">
        <v>37966.487612999998</v>
      </c>
      <c r="J81" s="248">
        <v>0.19675528406804607</v>
      </c>
      <c r="K81" s="248">
        <v>1.5348422348614341E-2</v>
      </c>
      <c r="L81" s="249">
        <v>0</v>
      </c>
      <c r="M81" s="224"/>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161"/>
      <c r="AZ81" s="161"/>
      <c r="BA81" s="161"/>
      <c r="BB81" s="161"/>
      <c r="BC81" s="161"/>
      <c r="BD81" s="161"/>
      <c r="BE81" s="161"/>
    </row>
    <row r="82" spans="1:57" s="161" customFormat="1" ht="20.25" customHeight="1">
      <c r="A82" s="220">
        <v>74</v>
      </c>
      <c r="B82" s="188" t="s">
        <v>109</v>
      </c>
      <c r="C82" s="184"/>
      <c r="D82" s="185"/>
      <c r="E82" s="218">
        <v>4.4633503084455768</v>
      </c>
      <c r="F82" s="218">
        <v>0.23469239170003639</v>
      </c>
      <c r="G82" s="218">
        <v>0.19788860575172915</v>
      </c>
      <c r="H82" s="190">
        <v>44045</v>
      </c>
      <c r="I82" s="190">
        <v>47147</v>
      </c>
      <c r="J82" s="218">
        <v>0.54594132634491865</v>
      </c>
      <c r="K82" s="241">
        <v>8.3359905252129544E-3</v>
      </c>
      <c r="L82" s="242">
        <v>0</v>
      </c>
      <c r="M82" s="224"/>
    </row>
    <row r="83" spans="1:57" s="250" customFormat="1" ht="20.25" customHeight="1">
      <c r="A83" s="244">
        <v>75</v>
      </c>
      <c r="B83" s="245" t="s">
        <v>248</v>
      </c>
      <c r="C83" s="246"/>
      <c r="D83" s="247"/>
      <c r="E83" s="248">
        <v>4.4629034028057459</v>
      </c>
      <c r="F83" s="248">
        <v>1.8834742918512553</v>
      </c>
      <c r="G83" s="248">
        <v>0.81084709356960671</v>
      </c>
      <c r="H83" s="257">
        <v>29287</v>
      </c>
      <c r="I83" s="257">
        <v>26401</v>
      </c>
      <c r="J83" s="248">
        <v>0.59168858820395431</v>
      </c>
      <c r="K83" s="248">
        <v>6.7129720983464231E-2</v>
      </c>
      <c r="L83" s="249">
        <v>7.1115671494534113E-2</v>
      </c>
      <c r="M83" s="224"/>
      <c r="N83" s="161"/>
      <c r="O83" s="161"/>
      <c r="P83" s="161"/>
      <c r="Q83" s="161"/>
      <c r="R83" s="161"/>
      <c r="S83" s="161"/>
      <c r="T83" s="161"/>
      <c r="U83" s="161"/>
      <c r="V83" s="161"/>
      <c r="W83" s="161"/>
      <c r="X83" s="161"/>
      <c r="Y83" s="161"/>
      <c r="Z83" s="161"/>
      <c r="AA83" s="161"/>
      <c r="AB83" s="161"/>
      <c r="AC83" s="161"/>
      <c r="AD83" s="161"/>
      <c r="AE83" s="161"/>
      <c r="AF83" s="161"/>
      <c r="AG83" s="161"/>
      <c r="AH83" s="161"/>
      <c r="AI83" s="161"/>
      <c r="AJ83" s="161"/>
      <c r="AK83" s="161"/>
      <c r="AL83" s="161"/>
      <c r="AM83" s="161"/>
      <c r="AN83" s="161"/>
      <c r="AO83" s="161"/>
      <c r="AP83" s="161"/>
      <c r="AQ83" s="161"/>
      <c r="AR83" s="161"/>
      <c r="AS83" s="161"/>
      <c r="AT83" s="161"/>
      <c r="AU83" s="161"/>
      <c r="AV83" s="161"/>
      <c r="AW83" s="161"/>
      <c r="AX83" s="161"/>
      <c r="AY83" s="161"/>
      <c r="AZ83" s="161"/>
      <c r="BA83" s="161"/>
      <c r="BB83" s="161"/>
      <c r="BC83" s="161"/>
      <c r="BD83" s="161"/>
      <c r="BE83" s="161"/>
    </row>
    <row r="84" spans="1:57" s="161" customFormat="1" ht="20.25" customHeight="1">
      <c r="A84" s="220">
        <v>76</v>
      </c>
      <c r="B84" s="188" t="s">
        <v>142</v>
      </c>
      <c r="C84" s="184"/>
      <c r="D84" s="185"/>
      <c r="E84" s="218">
        <v>4.4483052542840751</v>
      </c>
      <c r="F84" s="218">
        <v>0.43937764393776441</v>
      </c>
      <c r="G84" s="218">
        <v>0.33254463325446332</v>
      </c>
      <c r="H84" s="190">
        <v>22406</v>
      </c>
      <c r="I84" s="190">
        <v>23431</v>
      </c>
      <c r="J84" s="218">
        <v>0.1571985720145026</v>
      </c>
      <c r="K84" s="241">
        <v>0.11076365284387038</v>
      </c>
      <c r="L84" s="242">
        <v>0.10065714933152051</v>
      </c>
      <c r="M84" s="224"/>
    </row>
    <row r="85" spans="1:57" s="250" customFormat="1" ht="20.25" customHeight="1">
      <c r="A85" s="244">
        <v>77</v>
      </c>
      <c r="B85" s="251" t="s">
        <v>136</v>
      </c>
      <c r="C85" s="246"/>
      <c r="D85" s="247"/>
      <c r="E85" s="248">
        <v>4.3549548024185283</v>
      </c>
      <c r="F85" s="248">
        <v>0.28720756595321056</v>
      </c>
      <c r="G85" s="248">
        <v>0.3674347787895646</v>
      </c>
      <c r="H85" s="257">
        <v>40089</v>
      </c>
      <c r="I85" s="257">
        <v>49707</v>
      </c>
      <c r="J85" s="248">
        <v>0.17367770910838226</v>
      </c>
      <c r="K85" s="252">
        <v>3.4596903363587829E-3</v>
      </c>
      <c r="L85" s="253">
        <v>0</v>
      </c>
      <c r="M85" s="224"/>
      <c r="N85" s="161"/>
      <c r="O85" s="161"/>
      <c r="P85" s="161"/>
      <c r="Q85" s="161"/>
      <c r="R85" s="161"/>
      <c r="S85" s="161"/>
      <c r="T85" s="161"/>
      <c r="U85" s="161"/>
      <c r="V85" s="161"/>
      <c r="W85" s="161"/>
      <c r="X85" s="161"/>
      <c r="Y85" s="161"/>
      <c r="Z85" s="161"/>
      <c r="AA85" s="161"/>
      <c r="AB85" s="161"/>
      <c r="AC85" s="161"/>
      <c r="AD85" s="161"/>
      <c r="AE85" s="161"/>
      <c r="AF85" s="161"/>
      <c r="AG85" s="161"/>
      <c r="AH85" s="161"/>
      <c r="AI85" s="161"/>
      <c r="AJ85" s="161"/>
      <c r="AK85" s="161"/>
      <c r="AL85" s="161"/>
      <c r="AM85" s="161"/>
      <c r="AN85" s="161"/>
      <c r="AO85" s="161"/>
      <c r="AP85" s="161"/>
      <c r="AQ85" s="161"/>
      <c r="AR85" s="161"/>
      <c r="AS85" s="161"/>
      <c r="AT85" s="161"/>
      <c r="AU85" s="161"/>
      <c r="AV85" s="161"/>
      <c r="AW85" s="161"/>
      <c r="AX85" s="161"/>
      <c r="AY85" s="161"/>
      <c r="AZ85" s="161"/>
      <c r="BA85" s="161"/>
      <c r="BB85" s="161"/>
      <c r="BC85" s="161"/>
      <c r="BD85" s="161"/>
      <c r="BE85" s="161"/>
    </row>
    <row r="86" spans="1:57" s="161" customFormat="1" ht="20.25" customHeight="1">
      <c r="A86" s="220">
        <v>78</v>
      </c>
      <c r="B86" s="183" t="s">
        <v>117</v>
      </c>
      <c r="C86" s="184"/>
      <c r="D86" s="185"/>
      <c r="E86" s="218">
        <v>4.3351859381206665</v>
      </c>
      <c r="F86" s="218">
        <v>2.5295109612141651E-3</v>
      </c>
      <c r="G86" s="218">
        <v>0.22418961963649991</v>
      </c>
      <c r="H86" s="190">
        <v>11669</v>
      </c>
      <c r="I86" s="190">
        <v>11794</v>
      </c>
      <c r="J86" s="218">
        <v>7.8963416438696837E-2</v>
      </c>
      <c r="K86" s="218">
        <v>0</v>
      </c>
      <c r="L86" s="219">
        <v>0</v>
      </c>
      <c r="M86" s="224"/>
    </row>
    <row r="87" spans="1:57" s="250" customFormat="1" ht="20.25" customHeight="1">
      <c r="A87" s="244">
        <v>79</v>
      </c>
      <c r="B87" s="245" t="s">
        <v>229</v>
      </c>
      <c r="C87" s="246"/>
      <c r="D87" s="247"/>
      <c r="E87" s="248">
        <v>4.1712375985010706</v>
      </c>
      <c r="F87" s="248">
        <v>3.3694096053839093</v>
      </c>
      <c r="G87" s="248">
        <v>0.47580299785867236</v>
      </c>
      <c r="H87" s="257">
        <v>89901</v>
      </c>
      <c r="I87" s="257">
        <v>113865</v>
      </c>
      <c r="J87" s="248">
        <v>0.17537961224480883</v>
      </c>
      <c r="K87" s="248">
        <v>0.33253256226359051</v>
      </c>
      <c r="L87" s="249">
        <v>1.7838267539070349E-2</v>
      </c>
      <c r="M87" s="224"/>
      <c r="N87" s="161"/>
      <c r="O87" s="161"/>
      <c r="P87" s="161"/>
      <c r="Q87" s="161"/>
      <c r="R87" s="161"/>
      <c r="S87" s="161"/>
      <c r="T87" s="161"/>
      <c r="U87" s="161"/>
      <c r="V87" s="161"/>
      <c r="W87" s="161"/>
      <c r="X87" s="161"/>
      <c r="Y87" s="161"/>
      <c r="Z87" s="161"/>
      <c r="AA87" s="161"/>
      <c r="AB87" s="161"/>
      <c r="AC87" s="161"/>
      <c r="AD87" s="161"/>
      <c r="AE87" s="161"/>
      <c r="AF87" s="161"/>
      <c r="AG87" s="161"/>
      <c r="AH87" s="161"/>
      <c r="AI87" s="161"/>
      <c r="AJ87" s="161"/>
      <c r="AK87" s="161"/>
      <c r="AL87" s="161"/>
      <c r="AM87" s="161"/>
      <c r="AN87" s="161"/>
      <c r="AO87" s="161"/>
      <c r="AP87" s="161"/>
      <c r="AQ87" s="161"/>
      <c r="AR87" s="161"/>
      <c r="AS87" s="161"/>
      <c r="AT87" s="161"/>
      <c r="AU87" s="161"/>
      <c r="AV87" s="161"/>
      <c r="AW87" s="161"/>
      <c r="AX87" s="161"/>
      <c r="AY87" s="161"/>
      <c r="AZ87" s="161"/>
      <c r="BA87" s="161"/>
      <c r="BB87" s="161"/>
      <c r="BC87" s="161"/>
      <c r="BD87" s="161"/>
      <c r="BE87" s="161"/>
    </row>
    <row r="88" spans="1:57" s="161" customFormat="1" ht="20.25" customHeight="1">
      <c r="A88" s="220">
        <v>80</v>
      </c>
      <c r="B88" s="188" t="s">
        <v>389</v>
      </c>
      <c r="C88" s="184"/>
      <c r="D88" s="185"/>
      <c r="E88" s="218">
        <v>3.998982450144446</v>
      </c>
      <c r="F88" s="218">
        <v>3.8935180946361093E-2</v>
      </c>
      <c r="G88" s="218">
        <v>1.0655132075873765E-2</v>
      </c>
      <c r="H88" s="190">
        <v>16766.979105999999</v>
      </c>
      <c r="I88" s="190">
        <v>18245.701409000001</v>
      </c>
      <c r="J88" s="218">
        <v>0.32480959372830642</v>
      </c>
      <c r="K88" s="241">
        <v>2.4699486064964616E-3</v>
      </c>
      <c r="L88" s="242">
        <v>0</v>
      </c>
      <c r="M88" s="224"/>
    </row>
    <row r="89" spans="1:57" s="250" customFormat="1" ht="20.25" customHeight="1">
      <c r="A89" s="244">
        <v>81</v>
      </c>
      <c r="B89" s="251" t="s">
        <v>183</v>
      </c>
      <c r="C89" s="246"/>
      <c r="D89" s="247"/>
      <c r="E89" s="248">
        <v>3.8046462127595935</v>
      </c>
      <c r="F89" s="248">
        <v>1.0386291769934193</v>
      </c>
      <c r="G89" s="248">
        <v>1.0153833005726007</v>
      </c>
      <c r="H89" s="257">
        <v>15915</v>
      </c>
      <c r="I89" s="257">
        <v>15782</v>
      </c>
      <c r="J89" s="248">
        <v>0.19552103817286989</v>
      </c>
      <c r="K89" s="252">
        <v>5.4137188557366964E-3</v>
      </c>
      <c r="L89" s="253">
        <v>4.3678868040602893E-3</v>
      </c>
      <c r="M89" s="224"/>
      <c r="N89" s="161"/>
      <c r="O89" s="161"/>
      <c r="P89" s="161"/>
      <c r="Q89" s="161"/>
      <c r="R89" s="161"/>
      <c r="S89" s="161"/>
      <c r="T89" s="161"/>
      <c r="U89" s="161"/>
      <c r="V89" s="161"/>
      <c r="W89" s="161"/>
      <c r="X89" s="161"/>
      <c r="Y89" s="161"/>
      <c r="Z89" s="161"/>
      <c r="AA89" s="161"/>
      <c r="AB89" s="161"/>
      <c r="AC89" s="161"/>
      <c r="AD89" s="161"/>
      <c r="AE89" s="161"/>
      <c r="AF89" s="161"/>
      <c r="AG89" s="161"/>
      <c r="AH89" s="161"/>
      <c r="AI89" s="161"/>
      <c r="AJ89" s="161"/>
      <c r="AK89" s="161"/>
      <c r="AL89" s="161"/>
      <c r="AM89" s="161"/>
      <c r="AN89" s="161"/>
      <c r="AO89" s="161"/>
      <c r="AP89" s="161"/>
      <c r="AQ89" s="161"/>
      <c r="AR89" s="161"/>
      <c r="AS89" s="161"/>
      <c r="AT89" s="161"/>
      <c r="AU89" s="161"/>
      <c r="AV89" s="161"/>
      <c r="AW89" s="161"/>
      <c r="AX89" s="161"/>
      <c r="AY89" s="161"/>
      <c r="AZ89" s="161"/>
      <c r="BA89" s="161"/>
      <c r="BB89" s="161"/>
      <c r="BC89" s="161"/>
      <c r="BD89" s="161"/>
      <c r="BE89" s="161"/>
    </row>
    <row r="90" spans="1:57" s="161" customFormat="1" ht="20.25" customHeight="1">
      <c r="A90" s="220">
        <v>82</v>
      </c>
      <c r="B90" s="183" t="s">
        <v>101</v>
      </c>
      <c r="C90" s="184"/>
      <c r="D90" s="185"/>
      <c r="E90" s="218">
        <v>3.6205606852770815</v>
      </c>
      <c r="F90" s="218">
        <v>0.32232419962491493</v>
      </c>
      <c r="G90" s="218">
        <v>0.13687285280400976</v>
      </c>
      <c r="H90" s="190">
        <v>100984</v>
      </c>
      <c r="I90" s="190">
        <v>105592</v>
      </c>
      <c r="J90" s="218">
        <v>0.31387233193539577</v>
      </c>
      <c r="K90" s="218">
        <v>4.2786642219014549E-2</v>
      </c>
      <c r="L90" s="219">
        <v>1.0484531658409083E-2</v>
      </c>
      <c r="M90" s="224"/>
    </row>
    <row r="91" spans="1:57" s="250" customFormat="1" ht="20.25" customHeight="1">
      <c r="A91" s="244">
        <v>83</v>
      </c>
      <c r="B91" s="245" t="s">
        <v>205</v>
      </c>
      <c r="C91" s="246"/>
      <c r="D91" s="247"/>
      <c r="E91" s="248">
        <v>3.6082013709702156</v>
      </c>
      <c r="F91" s="248">
        <v>6.5028680101837363E-2</v>
      </c>
      <c r="G91" s="248">
        <v>0.33299592037054077</v>
      </c>
      <c r="H91" s="257">
        <v>42606</v>
      </c>
      <c r="I91" s="257">
        <v>48890</v>
      </c>
      <c r="J91" s="248">
        <v>0.25912788534398967</v>
      </c>
      <c r="K91" s="248">
        <v>2.9549627389566908E-2</v>
      </c>
      <c r="L91" s="249">
        <v>0</v>
      </c>
      <c r="M91" s="224"/>
      <c r="N91" s="161"/>
      <c r="O91" s="161"/>
      <c r="P91" s="161"/>
      <c r="Q91" s="161"/>
      <c r="R91" s="161"/>
      <c r="S91" s="161"/>
      <c r="T91" s="161"/>
      <c r="U91" s="161"/>
      <c r="V91" s="161"/>
      <c r="W91" s="161"/>
      <c r="X91" s="161"/>
      <c r="Y91" s="161"/>
      <c r="Z91" s="161"/>
      <c r="AA91" s="161"/>
      <c r="AB91" s="161"/>
      <c r="AC91" s="161"/>
      <c r="AD91" s="161"/>
      <c r="AE91" s="161"/>
      <c r="AF91" s="161"/>
      <c r="AG91" s="161"/>
      <c r="AH91" s="161"/>
      <c r="AI91" s="161"/>
      <c r="AJ91" s="161"/>
      <c r="AK91" s="161"/>
      <c r="AL91" s="161"/>
      <c r="AM91" s="161"/>
      <c r="AN91" s="161"/>
      <c r="AO91" s="161"/>
      <c r="AP91" s="161"/>
      <c r="AQ91" s="161"/>
      <c r="AR91" s="161"/>
      <c r="AS91" s="161"/>
      <c r="AT91" s="161"/>
      <c r="AU91" s="161"/>
      <c r="AV91" s="161"/>
      <c r="AW91" s="161"/>
      <c r="AX91" s="161"/>
      <c r="AY91" s="161"/>
      <c r="AZ91" s="161"/>
      <c r="BA91" s="161"/>
      <c r="BB91" s="161"/>
      <c r="BC91" s="161"/>
      <c r="BD91" s="161"/>
      <c r="BE91" s="161"/>
    </row>
    <row r="92" spans="1:57" s="161" customFormat="1" ht="20.25" customHeight="1">
      <c r="A92" s="220">
        <v>84</v>
      </c>
      <c r="B92" s="188" t="s">
        <v>217</v>
      </c>
      <c r="C92" s="184"/>
      <c r="D92" s="185"/>
      <c r="E92" s="218">
        <v>3.4686090454512306</v>
      </c>
      <c r="F92" s="218">
        <v>2.4525699530161988</v>
      </c>
      <c r="G92" s="218">
        <v>0.57250749233702736</v>
      </c>
      <c r="H92" s="190">
        <v>158576.336541</v>
      </c>
      <c r="I92" s="190">
        <v>192025.26874500001</v>
      </c>
      <c r="J92" s="218">
        <v>0.17184663453673113</v>
      </c>
      <c r="K92" s="241">
        <v>0.14142018118025101</v>
      </c>
      <c r="L92" s="242">
        <v>4.1897706139575476E-2</v>
      </c>
      <c r="M92" s="224"/>
    </row>
    <row r="93" spans="1:57" s="250" customFormat="1" ht="20.25">
      <c r="A93" s="244">
        <v>85</v>
      </c>
      <c r="B93" s="245" t="s">
        <v>144</v>
      </c>
      <c r="C93" s="246"/>
      <c r="D93" s="247"/>
      <c r="E93" s="248">
        <v>3.4298681860382469</v>
      </c>
      <c r="F93" s="248">
        <v>3.8254357759350146</v>
      </c>
      <c r="G93" s="248">
        <v>0.39213064816381793</v>
      </c>
      <c r="H93" s="257">
        <v>202629</v>
      </c>
      <c r="I93" s="257">
        <v>257457</v>
      </c>
      <c r="J93" s="248">
        <v>0.20692172422160704</v>
      </c>
      <c r="K93" s="248">
        <v>0.36797224785536076</v>
      </c>
      <c r="L93" s="249">
        <v>3.6582760859906353E-2</v>
      </c>
      <c r="M93" s="224"/>
      <c r="N93" s="161"/>
      <c r="O93" s="161"/>
      <c r="P93" s="161"/>
      <c r="Q93" s="161"/>
      <c r="R93" s="161"/>
      <c r="S93" s="161"/>
      <c r="T93" s="161"/>
      <c r="U93" s="161"/>
      <c r="V93" s="161"/>
      <c r="W93" s="161"/>
      <c r="X93" s="161"/>
      <c r="Y93" s="161"/>
      <c r="Z93" s="161"/>
      <c r="AA93" s="161"/>
      <c r="AB93" s="161"/>
      <c r="AC93" s="161"/>
      <c r="AD93" s="161"/>
      <c r="AE93" s="161"/>
      <c r="AF93" s="161"/>
      <c r="AG93" s="161"/>
      <c r="AH93" s="161"/>
      <c r="AI93" s="161"/>
      <c r="AJ93" s="161"/>
      <c r="AK93" s="161"/>
      <c r="AL93" s="161"/>
      <c r="AM93" s="161"/>
      <c r="AN93" s="161"/>
      <c r="AO93" s="161"/>
      <c r="AP93" s="161"/>
      <c r="AQ93" s="161"/>
      <c r="AR93" s="161"/>
      <c r="AS93" s="161"/>
      <c r="AT93" s="161"/>
      <c r="AU93" s="161"/>
      <c r="AV93" s="161"/>
      <c r="AW93" s="161"/>
      <c r="AX93" s="161"/>
      <c r="AY93" s="161"/>
      <c r="AZ93" s="161"/>
      <c r="BA93" s="161"/>
      <c r="BB93" s="161"/>
      <c r="BC93" s="161"/>
      <c r="BD93" s="161"/>
      <c r="BE93" s="161"/>
    </row>
    <row r="94" spans="1:57" s="161" customFormat="1" ht="20.25" customHeight="1">
      <c r="A94" s="220">
        <v>86</v>
      </c>
      <c r="B94" s="183" t="s">
        <v>261</v>
      </c>
      <c r="C94" s="184"/>
      <c r="D94" s="185"/>
      <c r="E94" s="218">
        <v>3.3175701773531268</v>
      </c>
      <c r="F94" s="218">
        <v>1.7920088439671509</v>
      </c>
      <c r="G94" s="218">
        <v>2.3847125710675932E-2</v>
      </c>
      <c r="H94" s="190">
        <v>10202</v>
      </c>
      <c r="I94" s="190">
        <v>15263</v>
      </c>
      <c r="J94" s="218">
        <v>0.59118779852146497</v>
      </c>
      <c r="K94" s="218">
        <v>8.4058841188832181E-2</v>
      </c>
      <c r="L94" s="219">
        <v>0</v>
      </c>
      <c r="M94" s="224"/>
    </row>
    <row r="95" spans="1:57" s="250" customFormat="1" ht="20.25" customHeight="1">
      <c r="A95" s="244">
        <v>87</v>
      </c>
      <c r="B95" s="251" t="s">
        <v>107</v>
      </c>
      <c r="C95" s="246"/>
      <c r="D95" s="247"/>
      <c r="E95" s="248">
        <v>3.2005828761983399</v>
      </c>
      <c r="F95" s="248">
        <v>0.86261471912082777</v>
      </c>
      <c r="G95" s="248">
        <v>0.52189162331209449</v>
      </c>
      <c r="H95" s="257">
        <v>96264</v>
      </c>
      <c r="I95" s="257">
        <v>109821</v>
      </c>
      <c r="J95" s="248">
        <v>0.11589787566177281</v>
      </c>
      <c r="K95" s="252">
        <v>1.1328949870397615E-2</v>
      </c>
      <c r="L95" s="253">
        <v>5.804585622641887E-3</v>
      </c>
      <c r="M95" s="224"/>
      <c r="N95" s="161"/>
      <c r="O95" s="161"/>
      <c r="P95" s="161"/>
      <c r="Q95" s="161"/>
      <c r="R95" s="161"/>
      <c r="S95" s="161"/>
      <c r="T95" s="161"/>
      <c r="U95" s="161"/>
      <c r="V95" s="161"/>
      <c r="W95" s="161"/>
      <c r="X95" s="161"/>
      <c r="Y95" s="161"/>
      <c r="Z95" s="161"/>
      <c r="AA95" s="161"/>
      <c r="AB95" s="161"/>
      <c r="AC95" s="161"/>
      <c r="AD95" s="161"/>
      <c r="AE95" s="161"/>
      <c r="AF95" s="161"/>
      <c r="AG95" s="161"/>
      <c r="AH95" s="161"/>
      <c r="AI95" s="161"/>
      <c r="AJ95" s="161"/>
      <c r="AK95" s="161"/>
      <c r="AL95" s="161"/>
      <c r="AM95" s="161"/>
      <c r="AN95" s="161"/>
      <c r="AO95" s="161"/>
      <c r="AP95" s="161"/>
      <c r="AQ95" s="161"/>
      <c r="AR95" s="161"/>
      <c r="AS95" s="161"/>
      <c r="AT95" s="161"/>
      <c r="AU95" s="161"/>
      <c r="AV95" s="161"/>
      <c r="AW95" s="161"/>
      <c r="AX95" s="161"/>
      <c r="AY95" s="161"/>
      <c r="AZ95" s="161"/>
      <c r="BA95" s="161"/>
      <c r="BB95" s="161"/>
      <c r="BC95" s="161"/>
      <c r="BD95" s="161"/>
      <c r="BE95" s="161"/>
    </row>
    <row r="96" spans="1:57" s="161" customFormat="1" ht="20.25" customHeight="1">
      <c r="A96" s="220">
        <v>88</v>
      </c>
      <c r="B96" s="188" t="s">
        <v>112</v>
      </c>
      <c r="C96" s="184"/>
      <c r="D96" s="185"/>
      <c r="E96" s="218">
        <v>3.1066826062769728</v>
      </c>
      <c r="F96" s="218">
        <v>0.49382372686295195</v>
      </c>
      <c r="G96" s="218">
        <v>0.1422748633355711</v>
      </c>
      <c r="H96" s="190">
        <v>188139</v>
      </c>
      <c r="I96" s="190">
        <v>189548</v>
      </c>
      <c r="J96" s="218">
        <v>8.464193439529287E-2</v>
      </c>
      <c r="K96" s="241">
        <v>7.3919636087945412E-2</v>
      </c>
      <c r="L96" s="242">
        <v>4.1555416378239993E-2</v>
      </c>
      <c r="M96" s="224"/>
    </row>
    <row r="97" spans="1:57" s="250" customFormat="1" ht="20.25" customHeight="1">
      <c r="A97" s="244">
        <v>89</v>
      </c>
      <c r="B97" s="245" t="s">
        <v>273</v>
      </c>
      <c r="C97" s="246"/>
      <c r="D97" s="247"/>
      <c r="E97" s="248">
        <v>2.6942548413576346</v>
      </c>
      <c r="F97" s="248">
        <v>2.3343252178687997</v>
      </c>
      <c r="G97" s="248">
        <v>0</v>
      </c>
      <c r="H97" s="257">
        <v>34509.270092999999</v>
      </c>
      <c r="I97" s="257">
        <v>65622.288514</v>
      </c>
      <c r="J97" s="248">
        <v>0.7857682632642855</v>
      </c>
      <c r="K97" s="248">
        <v>0.66643375628190782</v>
      </c>
      <c r="L97" s="249">
        <v>0</v>
      </c>
      <c r="M97" s="224"/>
      <c r="N97" s="161"/>
      <c r="O97" s="161"/>
      <c r="P97" s="161"/>
      <c r="Q97" s="161"/>
      <c r="R97" s="161"/>
      <c r="S97" s="161"/>
      <c r="T97" s="161"/>
      <c r="U97" s="161"/>
      <c r="V97" s="161"/>
      <c r="W97" s="161"/>
      <c r="X97" s="161"/>
      <c r="Y97" s="161"/>
      <c r="Z97" s="161"/>
      <c r="AA97" s="161"/>
      <c r="AB97" s="161"/>
      <c r="AC97" s="161"/>
      <c r="AD97" s="161"/>
      <c r="AE97" s="161"/>
      <c r="AF97" s="161"/>
      <c r="AG97" s="161"/>
      <c r="AH97" s="161"/>
      <c r="AI97" s="161"/>
      <c r="AJ97" s="161"/>
      <c r="AK97" s="161"/>
      <c r="AL97" s="161"/>
      <c r="AM97" s="161"/>
      <c r="AN97" s="161"/>
      <c r="AO97" s="161"/>
      <c r="AP97" s="161"/>
      <c r="AQ97" s="161"/>
      <c r="AR97" s="161"/>
      <c r="AS97" s="161"/>
      <c r="AT97" s="161"/>
      <c r="AU97" s="161"/>
      <c r="AV97" s="161"/>
      <c r="AW97" s="161"/>
      <c r="AX97" s="161"/>
      <c r="AY97" s="161"/>
      <c r="AZ97" s="161"/>
      <c r="BA97" s="161"/>
      <c r="BB97" s="161"/>
      <c r="BC97" s="161"/>
      <c r="BD97" s="161"/>
      <c r="BE97" s="161"/>
    </row>
    <row r="98" spans="1:57" s="161" customFormat="1" ht="20.25" customHeight="1">
      <c r="A98" s="220">
        <v>90</v>
      </c>
      <c r="B98" s="188" t="s">
        <v>119</v>
      </c>
      <c r="C98" s="184"/>
      <c r="D98" s="185"/>
      <c r="E98" s="218">
        <v>2.654252899596024</v>
      </c>
      <c r="F98" s="218">
        <v>3.2679592750826902</v>
      </c>
      <c r="G98" s="218">
        <v>0.19718164277839029</v>
      </c>
      <c r="H98" s="190">
        <v>288952</v>
      </c>
      <c r="I98" s="190">
        <v>473470</v>
      </c>
      <c r="J98" s="218">
        <v>0.20763580759959191</v>
      </c>
      <c r="K98" s="241">
        <v>0.31943673333807865</v>
      </c>
      <c r="L98" s="242">
        <v>1.5239518826962773E-2</v>
      </c>
      <c r="M98" s="224"/>
    </row>
    <row r="99" spans="1:57" s="250" customFormat="1" ht="20.25" customHeight="1">
      <c r="A99" s="244">
        <v>91</v>
      </c>
      <c r="B99" s="251" t="s">
        <v>170</v>
      </c>
      <c r="C99" s="246"/>
      <c r="D99" s="247"/>
      <c r="E99" s="248">
        <v>2.6202618993112599</v>
      </c>
      <c r="F99" s="248">
        <v>0</v>
      </c>
      <c r="G99" s="248">
        <v>0.30582585618602298</v>
      </c>
      <c r="H99" s="257">
        <v>10603</v>
      </c>
      <c r="I99" s="257">
        <v>12359</v>
      </c>
      <c r="J99" s="248">
        <v>0.24740406507800275</v>
      </c>
      <c r="K99" s="252">
        <v>0</v>
      </c>
      <c r="L99" s="253">
        <v>0</v>
      </c>
      <c r="M99" s="224"/>
      <c r="N99" s="161"/>
      <c r="O99" s="161"/>
      <c r="P99" s="161"/>
      <c r="Q99" s="161"/>
      <c r="R99" s="161"/>
      <c r="S99" s="161"/>
      <c r="T99" s="161"/>
      <c r="U99" s="161"/>
      <c r="V99" s="161"/>
      <c r="W99" s="161"/>
      <c r="X99" s="161"/>
      <c r="Y99" s="161"/>
      <c r="Z99" s="161"/>
      <c r="AA99" s="161"/>
      <c r="AB99" s="161"/>
      <c r="AC99" s="161"/>
      <c r="AD99" s="161"/>
      <c r="AE99" s="161"/>
      <c r="AF99" s="161"/>
      <c r="AG99" s="161"/>
      <c r="AH99" s="161"/>
      <c r="AI99" s="161"/>
      <c r="AJ99" s="161"/>
      <c r="AK99" s="161"/>
      <c r="AL99" s="161"/>
      <c r="AM99" s="161"/>
      <c r="AN99" s="161"/>
      <c r="AO99" s="161"/>
      <c r="AP99" s="161"/>
      <c r="AQ99" s="161"/>
      <c r="AR99" s="161"/>
      <c r="AS99" s="161"/>
      <c r="AT99" s="161"/>
      <c r="AU99" s="161"/>
      <c r="AV99" s="161"/>
      <c r="AW99" s="161"/>
      <c r="AX99" s="161"/>
      <c r="AY99" s="161"/>
      <c r="AZ99" s="161"/>
      <c r="BA99" s="161"/>
      <c r="BB99" s="161"/>
      <c r="BC99" s="161"/>
      <c r="BD99" s="161"/>
      <c r="BE99" s="161"/>
    </row>
    <row r="100" spans="1:57" s="161" customFormat="1" ht="20.25" customHeight="1">
      <c r="A100" s="220">
        <v>92</v>
      </c>
      <c r="B100" s="188" t="s">
        <v>357</v>
      </c>
      <c r="C100" s="184"/>
      <c r="D100" s="185"/>
      <c r="E100" s="218">
        <v>2.4444640735034779</v>
      </c>
      <c r="F100" s="218">
        <v>3.4202804748151794E-2</v>
      </c>
      <c r="G100" s="218">
        <v>0.60492995492195389</v>
      </c>
      <c r="H100" s="190">
        <v>27812.967772</v>
      </c>
      <c r="I100" s="190">
        <v>23845.459994000001</v>
      </c>
      <c r="J100" s="218">
        <v>0.24783961785845732</v>
      </c>
      <c r="K100" s="241">
        <v>9.5698742884218532E-3</v>
      </c>
      <c r="L100" s="242">
        <v>1.7045886933028099E-2</v>
      </c>
      <c r="M100" s="224"/>
    </row>
    <row r="101" spans="1:57" s="250" customFormat="1" ht="20.25" customHeight="1">
      <c r="A101" s="244">
        <v>93</v>
      </c>
      <c r="B101" s="245" t="s">
        <v>189</v>
      </c>
      <c r="C101" s="246"/>
      <c r="D101" s="247"/>
      <c r="E101" s="248">
        <v>2.2678986205190625</v>
      </c>
      <c r="F101" s="248">
        <v>2.4273981187444638</v>
      </c>
      <c r="G101" s="248">
        <v>0.65590257482540237</v>
      </c>
      <c r="H101" s="257">
        <v>408257</v>
      </c>
      <c r="I101" s="257">
        <v>469903</v>
      </c>
      <c r="J101" s="248">
        <v>8.5068222417390565E-2</v>
      </c>
      <c r="K101" s="248">
        <v>3.4114716402657126E-2</v>
      </c>
      <c r="L101" s="249">
        <v>2.3560722193834101E-2</v>
      </c>
      <c r="M101" s="224"/>
      <c r="N101" s="161"/>
      <c r="O101" s="161"/>
      <c r="P101" s="161"/>
      <c r="Q101" s="161"/>
      <c r="R101" s="161"/>
      <c r="S101" s="161"/>
      <c r="T101" s="161"/>
      <c r="U101" s="161"/>
      <c r="V101" s="161"/>
      <c r="W101" s="161"/>
      <c r="X101" s="161"/>
      <c r="Y101" s="161"/>
      <c r="Z101" s="161"/>
      <c r="AA101" s="161"/>
      <c r="AB101" s="161"/>
      <c r="AC101" s="161"/>
      <c r="AD101" s="161"/>
      <c r="AE101" s="161"/>
      <c r="AF101" s="161"/>
      <c r="AG101" s="161"/>
      <c r="AH101" s="161"/>
      <c r="AI101" s="161"/>
      <c r="AJ101" s="161"/>
      <c r="AK101" s="161"/>
      <c r="AL101" s="161"/>
      <c r="AM101" s="161"/>
      <c r="AN101" s="161"/>
      <c r="AO101" s="161"/>
      <c r="AP101" s="161"/>
      <c r="AQ101" s="161"/>
      <c r="AR101" s="161"/>
      <c r="AS101" s="161"/>
      <c r="AT101" s="161"/>
      <c r="AU101" s="161"/>
      <c r="AV101" s="161"/>
      <c r="AW101" s="161"/>
      <c r="AX101" s="161"/>
      <c r="AY101" s="161"/>
      <c r="AZ101" s="161"/>
      <c r="BA101" s="161"/>
      <c r="BB101" s="161"/>
      <c r="BC101" s="161"/>
      <c r="BD101" s="161"/>
      <c r="BE101" s="161"/>
    </row>
    <row r="102" spans="1:57" s="161" customFormat="1" ht="20.25" customHeight="1">
      <c r="A102" s="220">
        <v>94</v>
      </c>
      <c r="B102" s="183" t="s">
        <v>250</v>
      </c>
      <c r="C102" s="184"/>
      <c r="D102" s="185"/>
      <c r="E102" s="218">
        <v>2.1645813257216817</v>
      </c>
      <c r="F102" s="218">
        <v>1.1980823206107349</v>
      </c>
      <c r="G102" s="218">
        <v>4.1089194710216631E-2</v>
      </c>
      <c r="H102" s="190">
        <v>18125.995814000002</v>
      </c>
      <c r="I102" s="190">
        <v>15265.905892999999</v>
      </c>
      <c r="J102" s="218">
        <v>0.10314229459039612</v>
      </c>
      <c r="K102" s="218">
        <v>7.4511312397128812E-3</v>
      </c>
      <c r="L102" s="219">
        <v>1.5217191616142757E-3</v>
      </c>
      <c r="M102" s="224"/>
    </row>
    <row r="103" spans="1:57" s="250" customFormat="1" ht="20.25" customHeight="1">
      <c r="A103" s="244">
        <v>95</v>
      </c>
      <c r="B103" s="245" t="s">
        <v>124</v>
      </c>
      <c r="C103" s="246"/>
      <c r="D103" s="247"/>
      <c r="E103" s="248">
        <v>2.0889903788936457</v>
      </c>
      <c r="F103" s="248">
        <v>0.35501406259508544</v>
      </c>
      <c r="G103" s="248">
        <v>8.1920373990873679E-2</v>
      </c>
      <c r="H103" s="257">
        <v>52100.018448000003</v>
      </c>
      <c r="I103" s="257">
        <v>53585.366732000002</v>
      </c>
      <c r="J103" s="248">
        <v>0.26563166480208839</v>
      </c>
      <c r="K103" s="248">
        <v>0.10901291410825943</v>
      </c>
      <c r="L103" s="249">
        <v>4.1611152445836783E-2</v>
      </c>
      <c r="M103" s="224"/>
      <c r="N103" s="161"/>
      <c r="O103" s="161"/>
      <c r="P103" s="161"/>
      <c r="Q103" s="161"/>
      <c r="R103" s="161"/>
      <c r="S103" s="161"/>
      <c r="T103" s="161"/>
      <c r="U103" s="161"/>
      <c r="V103" s="161"/>
      <c r="W103" s="161"/>
      <c r="X103" s="161"/>
      <c r="Y103" s="161"/>
      <c r="Z103" s="161"/>
      <c r="AA103" s="161"/>
      <c r="AB103" s="161"/>
      <c r="AC103" s="161"/>
      <c r="AD103" s="161"/>
      <c r="AE103" s="161"/>
      <c r="AF103" s="161"/>
      <c r="AG103" s="161"/>
      <c r="AH103" s="161"/>
      <c r="AI103" s="161"/>
      <c r="AJ103" s="161"/>
      <c r="AK103" s="161"/>
      <c r="AL103" s="161"/>
      <c r="AM103" s="161"/>
      <c r="AN103" s="161"/>
      <c r="AO103" s="161"/>
      <c r="AP103" s="161"/>
      <c r="AQ103" s="161"/>
      <c r="AR103" s="161"/>
      <c r="AS103" s="161"/>
      <c r="AT103" s="161"/>
      <c r="AU103" s="161"/>
      <c r="AV103" s="161"/>
      <c r="AW103" s="161"/>
      <c r="AX103" s="161"/>
      <c r="AY103" s="161"/>
      <c r="AZ103" s="161"/>
      <c r="BA103" s="161"/>
      <c r="BB103" s="161"/>
      <c r="BC103" s="161"/>
      <c r="BD103" s="161"/>
      <c r="BE103" s="161"/>
    </row>
    <row r="104" spans="1:57" s="161" customFormat="1" ht="20.25" customHeight="1">
      <c r="A104" s="220">
        <v>96</v>
      </c>
      <c r="B104" s="183" t="s">
        <v>390</v>
      </c>
      <c r="C104" s="184">
        <v>0</v>
      </c>
      <c r="D104" s="185">
        <v>0</v>
      </c>
      <c r="E104" s="218">
        <v>2.0230779797740324</v>
      </c>
      <c r="F104" s="218">
        <v>0.14971290979811075</v>
      </c>
      <c r="G104" s="218">
        <v>0.23611779959251714</v>
      </c>
      <c r="H104" s="190">
        <v>55760</v>
      </c>
      <c r="I104" s="190">
        <v>36859</v>
      </c>
      <c r="J104" s="218">
        <v>0.65618895468184746</v>
      </c>
      <c r="K104" s="218">
        <v>2.0022995597184443E-2</v>
      </c>
      <c r="L104" s="219">
        <v>9.9273675649906051E-2</v>
      </c>
      <c r="M104" s="243"/>
    </row>
    <row r="105" spans="1:57" s="250" customFormat="1" ht="20.25" customHeight="1">
      <c r="A105" s="244">
        <v>97</v>
      </c>
      <c r="B105" s="245" t="s">
        <v>215</v>
      </c>
      <c r="C105" s="246"/>
      <c r="D105" s="247"/>
      <c r="E105" s="248">
        <v>1.9919623276335807</v>
      </c>
      <c r="F105" s="248">
        <v>1.7040850160370298</v>
      </c>
      <c r="G105" s="248">
        <v>0.96510966553801303</v>
      </c>
      <c r="H105" s="257">
        <v>61301.268808000001</v>
      </c>
      <c r="I105" s="257">
        <v>62321.652682</v>
      </c>
      <c r="J105" s="248">
        <v>9.2422095435552423E-2</v>
      </c>
      <c r="K105" s="248">
        <v>6.0366507421959946E-2</v>
      </c>
      <c r="L105" s="249">
        <v>0.13225280092158301</v>
      </c>
      <c r="M105" s="224"/>
      <c r="N105" s="161"/>
      <c r="O105" s="161"/>
      <c r="P105" s="161"/>
      <c r="Q105" s="161"/>
      <c r="R105" s="161"/>
      <c r="S105" s="161"/>
      <c r="T105" s="161"/>
      <c r="U105" s="161"/>
      <c r="V105" s="161"/>
      <c r="W105" s="161"/>
      <c r="X105" s="161"/>
      <c r="Y105" s="161"/>
      <c r="Z105" s="161"/>
      <c r="AA105" s="161"/>
      <c r="AB105" s="161"/>
      <c r="AC105" s="161"/>
      <c r="AD105" s="161"/>
      <c r="AE105" s="161"/>
      <c r="AF105" s="161"/>
      <c r="AG105" s="161"/>
      <c r="AH105" s="161"/>
      <c r="AI105" s="161"/>
      <c r="AJ105" s="161"/>
      <c r="AK105" s="161"/>
      <c r="AL105" s="161"/>
      <c r="AM105" s="161"/>
      <c r="AN105" s="161"/>
      <c r="AO105" s="161"/>
      <c r="AP105" s="161"/>
      <c r="AQ105" s="161"/>
      <c r="AR105" s="161"/>
      <c r="AS105" s="161"/>
      <c r="AT105" s="161"/>
      <c r="AU105" s="161"/>
      <c r="AV105" s="161"/>
      <c r="AW105" s="161"/>
      <c r="AX105" s="161"/>
      <c r="AY105" s="161"/>
      <c r="AZ105" s="161"/>
      <c r="BA105" s="161"/>
      <c r="BB105" s="161"/>
      <c r="BC105" s="161"/>
      <c r="BD105" s="161"/>
      <c r="BE105" s="161"/>
    </row>
    <row r="106" spans="1:57" s="161" customFormat="1" ht="20.25" customHeight="1">
      <c r="A106" s="220">
        <v>98</v>
      </c>
      <c r="B106" s="183" t="s">
        <v>150</v>
      </c>
      <c r="C106" s="184"/>
      <c r="D106" s="185"/>
      <c r="E106" s="218">
        <v>1.7434468924715705</v>
      </c>
      <c r="F106" s="218">
        <v>8.3561249460198647E-2</v>
      </c>
      <c r="G106" s="218">
        <v>0.10529725061177486</v>
      </c>
      <c r="H106" s="190">
        <v>17661</v>
      </c>
      <c r="I106" s="190">
        <v>17985</v>
      </c>
      <c r="J106" s="218">
        <v>0.11140202659717371</v>
      </c>
      <c r="K106" s="218">
        <v>5.2657030788243516E-3</v>
      </c>
      <c r="L106" s="219">
        <v>0</v>
      </c>
      <c r="M106" s="224"/>
    </row>
    <row r="107" spans="1:57" s="250" customFormat="1" ht="20.25" customHeight="1">
      <c r="A107" s="244">
        <v>99</v>
      </c>
      <c r="B107" s="251" t="s">
        <v>133</v>
      </c>
      <c r="C107" s="246"/>
      <c r="D107" s="247"/>
      <c r="E107" s="248">
        <v>1.5444988088395921</v>
      </c>
      <c r="F107" s="248">
        <v>0.85961075141730903</v>
      </c>
      <c r="G107" s="248">
        <v>0.31950463994181405</v>
      </c>
      <c r="H107" s="257">
        <v>1369286</v>
      </c>
      <c r="I107" s="257">
        <v>1535596</v>
      </c>
      <c r="J107" s="248">
        <v>0.11408150741402567</v>
      </c>
      <c r="K107" s="252">
        <v>3.888439235472399E-2</v>
      </c>
      <c r="L107" s="253">
        <v>3.635465391286067E-2</v>
      </c>
      <c r="M107" s="224"/>
      <c r="N107" s="161"/>
      <c r="O107" s="161"/>
      <c r="P107" s="161"/>
      <c r="Q107" s="161"/>
      <c r="R107" s="161"/>
      <c r="S107" s="161"/>
      <c r="T107" s="161"/>
      <c r="U107" s="161"/>
      <c r="V107" s="161"/>
      <c r="W107" s="161"/>
      <c r="X107" s="161"/>
      <c r="Y107" s="161"/>
      <c r="Z107" s="161"/>
      <c r="AA107" s="161"/>
      <c r="AB107" s="161"/>
      <c r="AC107" s="161"/>
      <c r="AD107" s="161"/>
      <c r="AE107" s="161"/>
      <c r="AF107" s="161"/>
      <c r="AG107" s="161"/>
      <c r="AH107" s="161"/>
      <c r="AI107" s="161"/>
      <c r="AJ107" s="161"/>
      <c r="AK107" s="161"/>
      <c r="AL107" s="161"/>
      <c r="AM107" s="161"/>
      <c r="AN107" s="161"/>
      <c r="AO107" s="161"/>
      <c r="AP107" s="161"/>
      <c r="AQ107" s="161"/>
      <c r="AR107" s="161"/>
      <c r="AS107" s="161"/>
      <c r="AT107" s="161"/>
      <c r="AU107" s="161"/>
      <c r="AV107" s="161"/>
      <c r="AW107" s="161"/>
      <c r="AX107" s="161"/>
      <c r="AY107" s="161"/>
      <c r="AZ107" s="161"/>
      <c r="BA107" s="161"/>
      <c r="BB107" s="161"/>
      <c r="BC107" s="161"/>
      <c r="BD107" s="161"/>
      <c r="BE107" s="161"/>
    </row>
    <row r="108" spans="1:57" s="161" customFormat="1" ht="20.25" customHeight="1">
      <c r="A108" s="220">
        <v>100</v>
      </c>
      <c r="B108" s="183" t="s">
        <v>237</v>
      </c>
      <c r="C108" s="184"/>
      <c r="D108" s="185"/>
      <c r="E108" s="218">
        <v>1.1540966378089395</v>
      </c>
      <c r="F108" s="218">
        <v>1.8551031065684345</v>
      </c>
      <c r="G108" s="218">
        <v>0.42576030753509603</v>
      </c>
      <c r="H108" s="190">
        <v>94256</v>
      </c>
      <c r="I108" s="190">
        <v>106104.289863</v>
      </c>
      <c r="J108" s="218">
        <v>0.12439074644337428</v>
      </c>
      <c r="K108" s="218">
        <v>0.26109061084395235</v>
      </c>
      <c r="L108" s="219">
        <v>3.7817434232549151E-2</v>
      </c>
      <c r="M108" s="224"/>
    </row>
    <row r="109" spans="1:57" s="250" customFormat="1" ht="20.25" customHeight="1">
      <c r="A109" s="244">
        <v>101</v>
      </c>
      <c r="B109" s="245" t="s">
        <v>115</v>
      </c>
      <c r="C109" s="246"/>
      <c r="D109" s="247"/>
      <c r="E109" s="248">
        <v>1.113931406087465</v>
      </c>
      <c r="F109" s="248">
        <v>0.36954333444969156</v>
      </c>
      <c r="G109" s="248">
        <v>0.45948890468969811</v>
      </c>
      <c r="H109" s="257">
        <v>78035.758721000006</v>
      </c>
      <c r="I109" s="257">
        <v>76755.560219000006</v>
      </c>
      <c r="J109" s="248">
        <v>8.6983825051902025E-2</v>
      </c>
      <c r="K109" s="248">
        <v>4.0781866219652102E-2</v>
      </c>
      <c r="L109" s="249">
        <v>4.5965721321332052E-2</v>
      </c>
      <c r="M109" s="224"/>
      <c r="N109" s="161"/>
      <c r="O109" s="161"/>
      <c r="P109" s="161"/>
      <c r="Q109" s="161"/>
      <c r="R109" s="161"/>
      <c r="S109" s="161"/>
      <c r="T109" s="161"/>
      <c r="U109" s="161"/>
      <c r="V109" s="161"/>
      <c r="W109" s="161"/>
      <c r="X109" s="161"/>
      <c r="Y109" s="161"/>
      <c r="Z109" s="161"/>
      <c r="AA109" s="161"/>
      <c r="AB109" s="161"/>
      <c r="AC109" s="161"/>
      <c r="AD109" s="161"/>
      <c r="AE109" s="161"/>
      <c r="AF109" s="161"/>
      <c r="AG109" s="161"/>
      <c r="AH109" s="161"/>
      <c r="AI109" s="161"/>
      <c r="AJ109" s="161"/>
      <c r="AK109" s="161"/>
      <c r="AL109" s="161"/>
      <c r="AM109" s="161"/>
      <c r="AN109" s="161"/>
      <c r="AO109" s="161"/>
      <c r="AP109" s="161"/>
      <c r="AQ109" s="161"/>
      <c r="AR109" s="161"/>
      <c r="AS109" s="161"/>
      <c r="AT109" s="161"/>
      <c r="AU109" s="161"/>
      <c r="AV109" s="161"/>
      <c r="AW109" s="161"/>
      <c r="AX109" s="161"/>
      <c r="AY109" s="161"/>
      <c r="AZ109" s="161"/>
      <c r="BA109" s="161"/>
      <c r="BB109" s="161"/>
      <c r="BC109" s="161"/>
      <c r="BD109" s="161"/>
      <c r="BE109" s="161"/>
    </row>
    <row r="110" spans="1:57" s="161" customFormat="1" ht="20.25" customHeight="1">
      <c r="A110" s="220">
        <v>102</v>
      </c>
      <c r="B110" s="183" t="s">
        <v>283</v>
      </c>
      <c r="C110" s="184"/>
      <c r="D110" s="185"/>
      <c r="E110" s="218">
        <v>0.80693341670292273</v>
      </c>
      <c r="F110" s="218">
        <v>2.3203875047132872E-4</v>
      </c>
      <c r="G110" s="218">
        <v>2.1270218793205132E-4</v>
      </c>
      <c r="H110" s="190">
        <v>130572</v>
      </c>
      <c r="I110" s="190">
        <v>149191</v>
      </c>
      <c r="J110" s="218">
        <v>0.17093254912565597</v>
      </c>
      <c r="K110" s="218">
        <v>2.2019156666299681E-4</v>
      </c>
      <c r="L110" s="219">
        <v>2.0184226944108041E-4</v>
      </c>
      <c r="M110" s="224"/>
    </row>
    <row r="111" spans="1:57" s="250" customFormat="1" ht="20.25" customHeight="1">
      <c r="A111" s="244">
        <v>103</v>
      </c>
      <c r="B111" s="245" t="s">
        <v>300</v>
      </c>
      <c r="C111" s="246"/>
      <c r="D111" s="247"/>
      <c r="E111" s="248">
        <v>0</v>
      </c>
      <c r="F111" s="248">
        <v>1.0916103800000001</v>
      </c>
      <c r="G111" s="248">
        <v>0</v>
      </c>
      <c r="H111" s="257">
        <v>0</v>
      </c>
      <c r="I111" s="257">
        <v>0</v>
      </c>
      <c r="J111" s="248">
        <v>0</v>
      </c>
      <c r="K111" s="248">
        <v>1.0916103800000001</v>
      </c>
      <c r="L111" s="249">
        <v>0</v>
      </c>
      <c r="M111" s="224"/>
      <c r="N111" s="161"/>
      <c r="O111" s="161"/>
      <c r="P111" s="161"/>
      <c r="Q111" s="161"/>
      <c r="R111" s="161"/>
      <c r="S111" s="161"/>
      <c r="T111" s="161"/>
      <c r="U111" s="161"/>
      <c r="V111" s="161"/>
      <c r="W111" s="161"/>
      <c r="X111" s="161"/>
      <c r="Y111" s="161"/>
      <c r="Z111" s="161"/>
      <c r="AA111" s="161"/>
      <c r="AB111" s="161"/>
      <c r="AC111" s="161"/>
      <c r="AD111" s="161"/>
      <c r="AE111" s="161"/>
      <c r="AF111" s="161"/>
      <c r="AG111" s="161"/>
      <c r="AH111" s="161"/>
      <c r="AI111" s="161"/>
      <c r="AJ111" s="161"/>
      <c r="AK111" s="161"/>
      <c r="AL111" s="161"/>
      <c r="AM111" s="161"/>
      <c r="AN111" s="161"/>
      <c r="AO111" s="161"/>
      <c r="AP111" s="161"/>
      <c r="AQ111" s="161"/>
      <c r="AR111" s="161"/>
      <c r="AS111" s="161"/>
      <c r="AT111" s="161"/>
      <c r="AU111" s="161"/>
      <c r="AV111" s="161"/>
      <c r="AW111" s="161"/>
      <c r="AX111" s="161"/>
      <c r="AY111" s="161"/>
      <c r="AZ111" s="161"/>
      <c r="BA111" s="161"/>
      <c r="BB111" s="161"/>
      <c r="BC111" s="161"/>
      <c r="BD111" s="161"/>
      <c r="BE111" s="161"/>
    </row>
    <row r="112" spans="1:57" ht="21.75">
      <c r="A112" s="370" t="s">
        <v>392</v>
      </c>
      <c r="B112" s="371"/>
      <c r="C112" s="234">
        <v>2041720.9964330001</v>
      </c>
      <c r="D112" s="234">
        <v>1719886.520912</v>
      </c>
      <c r="E112" s="235">
        <v>3.44528198534144</v>
      </c>
      <c r="F112" s="235">
        <v>1.6033463676271718</v>
      </c>
      <c r="G112" s="235">
        <v>0.38007004617748308</v>
      </c>
      <c r="H112" s="258">
        <f>SUM(H55:H111)</f>
        <v>4972778.8242819989</v>
      </c>
      <c r="I112" s="258">
        <f>SUM(I55:I111)</f>
        <v>5698069.9457009993</v>
      </c>
      <c r="J112" s="235">
        <v>0.25268942126405614</v>
      </c>
      <c r="K112" s="235">
        <v>0.10870446915592602</v>
      </c>
      <c r="L112" s="236">
        <v>3.022312407041737E-2</v>
      </c>
      <c r="M112" s="224"/>
    </row>
    <row r="113" spans="1:57" s="250" customFormat="1" ht="20.25" customHeight="1">
      <c r="A113" s="244">
        <v>104</v>
      </c>
      <c r="B113" s="245" t="s">
        <v>275</v>
      </c>
      <c r="C113" s="246"/>
      <c r="D113" s="247"/>
      <c r="E113" s="248">
        <v>1.084832828097219</v>
      </c>
      <c r="F113" s="248">
        <v>1.4360516769612801</v>
      </c>
      <c r="G113" s="248">
        <v>0.10258707491103997</v>
      </c>
      <c r="H113" s="257">
        <v>128860.154154</v>
      </c>
      <c r="I113" s="257">
        <v>130725</v>
      </c>
      <c r="J113" s="248">
        <v>0.17066121494562544</v>
      </c>
      <c r="K113" s="248">
        <v>0</v>
      </c>
      <c r="L113" s="249">
        <v>1.9748520196027849E-2</v>
      </c>
      <c r="M113" s="224"/>
      <c r="N113" s="161"/>
      <c r="O113" s="161"/>
      <c r="P113" s="161"/>
      <c r="Q113" s="161"/>
      <c r="R113" s="161"/>
      <c r="S113" s="161"/>
      <c r="T113" s="161"/>
      <c r="U113" s="161"/>
      <c r="V113" s="161"/>
      <c r="W113" s="161"/>
      <c r="X113" s="161"/>
      <c r="Y113" s="161"/>
      <c r="Z113" s="161"/>
      <c r="AA113" s="161"/>
      <c r="AB113" s="161"/>
      <c r="AC113" s="161"/>
      <c r="AD113" s="161"/>
      <c r="AE113" s="161"/>
      <c r="AF113" s="161"/>
      <c r="AG113" s="161"/>
      <c r="AH113" s="161"/>
      <c r="AI113" s="161"/>
      <c r="AJ113" s="161"/>
      <c r="AK113" s="161"/>
      <c r="AL113" s="161"/>
      <c r="AM113" s="161"/>
      <c r="AN113" s="161"/>
      <c r="AO113" s="161"/>
      <c r="AP113" s="161"/>
      <c r="AQ113" s="161"/>
      <c r="AR113" s="161"/>
      <c r="AS113" s="161"/>
      <c r="AT113" s="161"/>
      <c r="AU113" s="161"/>
      <c r="AV113" s="161"/>
      <c r="AW113" s="161"/>
      <c r="AX113" s="161"/>
      <c r="AY113" s="161"/>
      <c r="AZ113" s="161"/>
      <c r="BA113" s="161"/>
      <c r="BB113" s="161"/>
      <c r="BC113" s="161"/>
      <c r="BD113" s="161"/>
      <c r="BE113" s="161"/>
    </row>
    <row r="114" spans="1:57" s="250" customFormat="1" ht="20.25" customHeight="1">
      <c r="A114" s="244">
        <v>105</v>
      </c>
      <c r="B114" s="245" t="s">
        <v>286</v>
      </c>
      <c r="C114" s="246"/>
      <c r="D114" s="247"/>
      <c r="E114" s="248">
        <v>0.74485408944352227</v>
      </c>
      <c r="F114" s="248">
        <v>0.31411641428425707</v>
      </c>
      <c r="G114" s="248">
        <v>0</v>
      </c>
      <c r="H114" s="257">
        <v>75869</v>
      </c>
      <c r="I114" s="257">
        <v>145784</v>
      </c>
      <c r="J114" s="248">
        <v>0.31823989452021079</v>
      </c>
      <c r="K114" s="248">
        <v>0.28747464632148889</v>
      </c>
      <c r="L114" s="249">
        <v>0</v>
      </c>
      <c r="M114" s="224"/>
      <c r="N114" s="161"/>
      <c r="O114" s="161"/>
      <c r="P114" s="161"/>
      <c r="Q114" s="161"/>
      <c r="R114" s="161"/>
      <c r="S114" s="161"/>
      <c r="T114" s="161"/>
      <c r="U114" s="161"/>
      <c r="V114" s="161"/>
      <c r="W114" s="161"/>
      <c r="X114" s="161"/>
      <c r="Y114" s="161"/>
      <c r="Z114" s="161"/>
      <c r="AA114" s="161"/>
      <c r="AB114" s="161"/>
      <c r="AC114" s="161"/>
      <c r="AD114" s="161"/>
      <c r="AE114" s="161"/>
      <c r="AF114" s="161"/>
      <c r="AG114" s="161"/>
      <c r="AH114" s="161"/>
      <c r="AI114" s="161"/>
      <c r="AJ114" s="161"/>
      <c r="AK114" s="161"/>
      <c r="AL114" s="161"/>
      <c r="AM114" s="161"/>
      <c r="AN114" s="161"/>
      <c r="AO114" s="161"/>
      <c r="AP114" s="161"/>
      <c r="AQ114" s="161"/>
      <c r="AR114" s="161"/>
      <c r="AS114" s="161"/>
      <c r="AT114" s="161"/>
      <c r="AU114" s="161"/>
      <c r="AV114" s="161"/>
      <c r="AW114" s="161"/>
      <c r="AX114" s="161"/>
      <c r="AY114" s="161"/>
      <c r="AZ114" s="161"/>
      <c r="BA114" s="161"/>
      <c r="BB114" s="161"/>
      <c r="BC114" s="161"/>
      <c r="BD114" s="161"/>
      <c r="BE114" s="161"/>
    </row>
    <row r="115" spans="1:57" ht="21.75">
      <c r="A115" s="370" t="s">
        <v>361</v>
      </c>
      <c r="B115" s="371"/>
      <c r="C115" s="234">
        <v>2041720.9964330001</v>
      </c>
      <c r="D115" s="234">
        <v>1719886.520912</v>
      </c>
      <c r="E115" s="235">
        <v>0.96734600139395832</v>
      </c>
      <c r="F115" s="235">
        <v>1.048343274075894</v>
      </c>
      <c r="G115" s="235">
        <v>6.7135946585204775E-2</v>
      </c>
      <c r="H115" s="258">
        <f>SUM(H113:H114)</f>
        <v>204729.15415399999</v>
      </c>
      <c r="I115" s="258">
        <f>SUM(I113:I114)</f>
        <v>276509</v>
      </c>
      <c r="J115" s="235">
        <v>0.22166014158714248</v>
      </c>
      <c r="K115" s="235">
        <v>9.9342929759959939E-2</v>
      </c>
      <c r="L115" s="236">
        <v>1.2924002347928168E-2</v>
      </c>
      <c r="M115" s="224"/>
    </row>
    <row r="116" spans="1:57" ht="21.75">
      <c r="A116" s="366" t="s">
        <v>393</v>
      </c>
      <c r="B116" s="367"/>
      <c r="C116" s="234">
        <v>3402180.0879100002</v>
      </c>
      <c r="D116" s="234">
        <v>2953353.7998099998</v>
      </c>
      <c r="E116" s="235">
        <v>0.32617670038781843</v>
      </c>
      <c r="F116" s="235">
        <v>1.0454775036958994</v>
      </c>
      <c r="G116" s="235">
        <v>0.74297451179898233</v>
      </c>
      <c r="H116" s="258">
        <f>H115+H112+H54+H52+H44+H32</f>
        <v>9023829.0186539982</v>
      </c>
      <c r="I116" s="258">
        <f>I115+I112+I54+I52+I44+I32</f>
        <v>9756884.5441699997</v>
      </c>
      <c r="J116" s="235">
        <v>4.0471430177758796E-2</v>
      </c>
      <c r="K116" s="235">
        <v>0.10901424437588814</v>
      </c>
      <c r="L116" s="236">
        <v>4.1100307436329517E-2</v>
      </c>
      <c r="M116" s="224"/>
    </row>
    <row r="117" spans="1:57" ht="22.5" thickBot="1">
      <c r="A117" s="368" t="s">
        <v>410</v>
      </c>
      <c r="B117" s="369"/>
      <c r="C117" s="237"/>
      <c r="D117" s="237"/>
      <c r="E117" s="238">
        <v>0.2</v>
      </c>
      <c r="F117" s="238" t="s">
        <v>68</v>
      </c>
      <c r="G117" s="238" t="s">
        <v>68</v>
      </c>
      <c r="H117" s="259"/>
      <c r="I117" s="259"/>
      <c r="J117" s="238">
        <v>0.03</v>
      </c>
      <c r="K117" s="239" t="s">
        <v>68</v>
      </c>
      <c r="L117" s="240" t="s">
        <v>68</v>
      </c>
      <c r="M117" s="224"/>
    </row>
    <row r="118" spans="1:57" s="226" customFormat="1" ht="6.75" customHeight="1">
      <c r="A118" s="221"/>
      <c r="B118" s="221"/>
      <c r="C118" s="221"/>
      <c r="D118" s="221"/>
      <c r="E118" s="186"/>
      <c r="F118" s="186"/>
      <c r="G118" s="186"/>
      <c r="H118" s="187"/>
      <c r="I118" s="187"/>
      <c r="J118" s="186"/>
      <c r="K118" s="225"/>
      <c r="L118" s="225"/>
      <c r="M118" s="243"/>
      <c r="N118" s="161"/>
      <c r="O118" s="161"/>
      <c r="P118" s="161"/>
      <c r="Q118" s="161"/>
      <c r="R118" s="161"/>
      <c r="S118" s="161"/>
      <c r="T118" s="161"/>
      <c r="U118" s="161"/>
      <c r="V118" s="161"/>
      <c r="W118" s="161"/>
      <c r="X118" s="161"/>
      <c r="Y118" s="161"/>
      <c r="Z118" s="161"/>
      <c r="AA118" s="161"/>
      <c r="AB118" s="161"/>
      <c r="AC118" s="161"/>
      <c r="AD118" s="161"/>
      <c r="AE118" s="161"/>
      <c r="AF118" s="161"/>
      <c r="AG118" s="161"/>
      <c r="AH118" s="161"/>
      <c r="AI118" s="161"/>
      <c r="AJ118" s="161"/>
      <c r="AK118" s="161"/>
      <c r="AL118" s="161"/>
      <c r="AM118" s="161"/>
      <c r="AN118" s="161"/>
      <c r="AO118" s="161"/>
      <c r="AP118" s="161"/>
      <c r="AQ118" s="161"/>
      <c r="AR118" s="161"/>
      <c r="AS118" s="161"/>
      <c r="AT118" s="161"/>
      <c r="AU118" s="161"/>
      <c r="AV118" s="161"/>
      <c r="AW118" s="161"/>
      <c r="AX118" s="161"/>
      <c r="AY118" s="161"/>
      <c r="AZ118" s="161"/>
      <c r="BA118" s="161"/>
      <c r="BB118" s="161"/>
      <c r="BC118" s="161"/>
      <c r="BD118" s="161"/>
      <c r="BE118" s="161"/>
    </row>
    <row r="119" spans="1:57" ht="42" customHeight="1">
      <c r="A119" s="255" t="s">
        <v>411</v>
      </c>
      <c r="B119" s="360" t="s">
        <v>412</v>
      </c>
      <c r="C119" s="360"/>
      <c r="D119" s="360"/>
      <c r="E119" s="360"/>
      <c r="F119" s="360"/>
      <c r="G119" s="360"/>
      <c r="H119" s="360"/>
      <c r="I119" s="360"/>
      <c r="J119" s="360"/>
      <c r="K119" s="360"/>
      <c r="L119" s="360"/>
    </row>
    <row r="120" spans="1:57" ht="21" customHeight="1">
      <c r="A120" s="361" t="s">
        <v>413</v>
      </c>
      <c r="B120" s="362" t="s">
        <v>414</v>
      </c>
      <c r="C120" s="362"/>
      <c r="D120" s="362"/>
      <c r="E120" s="362"/>
      <c r="F120" s="362"/>
      <c r="G120" s="362"/>
      <c r="H120" s="362"/>
      <c r="I120" s="362"/>
      <c r="J120" s="362"/>
      <c r="K120" s="362"/>
      <c r="L120" s="362"/>
    </row>
    <row r="121" spans="1:57" ht="23.25" customHeight="1">
      <c r="A121" s="361"/>
      <c r="B121" s="362"/>
      <c r="C121" s="362"/>
      <c r="D121" s="362"/>
      <c r="E121" s="362"/>
      <c r="F121" s="362"/>
      <c r="G121" s="362"/>
      <c r="H121" s="362"/>
      <c r="I121" s="362"/>
      <c r="J121" s="362"/>
      <c r="K121" s="362"/>
      <c r="L121" s="362"/>
    </row>
    <row r="122" spans="1:57" ht="23.25" customHeight="1">
      <c r="A122" s="359" t="s">
        <v>419</v>
      </c>
      <c r="B122" s="359"/>
      <c r="C122" s="359"/>
      <c r="D122" s="359"/>
      <c r="E122" s="359"/>
      <c r="F122" s="359"/>
      <c r="G122" s="359"/>
      <c r="H122" s="359"/>
      <c r="I122" s="359"/>
      <c r="J122" s="256"/>
      <c r="K122" s="256"/>
      <c r="L122" s="256"/>
    </row>
    <row r="123" spans="1:57" ht="19.5" customHeight="1">
      <c r="A123" s="359" t="s">
        <v>420</v>
      </c>
      <c r="B123" s="359"/>
      <c r="C123" s="359"/>
      <c r="D123" s="359"/>
      <c r="E123" s="359"/>
      <c r="F123" s="359"/>
      <c r="G123" s="359"/>
      <c r="H123" s="359"/>
      <c r="I123" s="359"/>
      <c r="J123" s="256"/>
      <c r="K123" s="256"/>
      <c r="L123" s="256"/>
    </row>
    <row r="124" spans="1:57" ht="14.25" customHeight="1"/>
    <row r="125" spans="1:57" ht="14.25" customHeight="1"/>
    <row r="126" spans="1:57" ht="14.25" customHeight="1">
      <c r="B126" s="358"/>
      <c r="C126" s="358"/>
      <c r="D126" s="358"/>
      <c r="E126" s="358"/>
    </row>
    <row r="127" spans="1:57" ht="14.25" customHeight="1">
      <c r="B127" s="358"/>
      <c r="C127" s="358"/>
      <c r="D127" s="358"/>
      <c r="E127" s="358"/>
    </row>
    <row r="128" spans="1:57" ht="14.25" customHeight="1">
      <c r="B128" s="358"/>
      <c r="C128" s="358"/>
      <c r="D128" s="358"/>
      <c r="E128" s="358"/>
    </row>
    <row r="129" spans="2:5" ht="14.25" customHeight="1">
      <c r="B129" s="358"/>
      <c r="C129" s="358"/>
      <c r="D129" s="358"/>
      <c r="E129" s="358"/>
    </row>
  </sheetData>
  <sortState ref="A113:WVF114">
    <sortCondition descending="1" ref="E113:E114"/>
  </sortState>
  <mergeCells count="19">
    <mergeCell ref="A2:L2"/>
    <mergeCell ref="A116:B116"/>
    <mergeCell ref="A117:B117"/>
    <mergeCell ref="A112:B112"/>
    <mergeCell ref="A52:B52"/>
    <mergeCell ref="A54:B54"/>
    <mergeCell ref="A3:A4"/>
    <mergeCell ref="B3:B4"/>
    <mergeCell ref="E3:G3"/>
    <mergeCell ref="H3:L3"/>
    <mergeCell ref="A32:B32"/>
    <mergeCell ref="A44:B44"/>
    <mergeCell ref="A115:B115"/>
    <mergeCell ref="B126:E129"/>
    <mergeCell ref="A122:I122"/>
    <mergeCell ref="A123:I123"/>
    <mergeCell ref="B119:L119"/>
    <mergeCell ref="A120:A121"/>
    <mergeCell ref="B120:L121"/>
  </mergeCells>
  <pageMargins left="0" right="0" top="0" bottom="0" header="0" footer="0"/>
  <pageSetup paperSize="9" scale="8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پیوست1</vt:lpstr>
      <vt:lpstr>پیوست2</vt:lpstr>
      <vt:lpstr>پیوست3</vt:lpstr>
      <vt:lpstr>پیوست4</vt:lpstr>
      <vt:lpstr>پیوست1!Print_Area</vt:lpstr>
      <vt:lpstr>پیوست2!Print_Area</vt:lpstr>
      <vt:lpstr>پیوست3!Print_Area</vt:lpstr>
      <vt:lpstr>پیوست4!Print_Area</vt:lpstr>
      <vt:lpstr>پیوست1!Print_Titles</vt:lpstr>
      <vt:lpstr>پیوست2!Print_Titles</vt:lpstr>
      <vt:lpstr>پیوست3!Print_Titles</vt:lpstr>
      <vt:lpstr>پیوست4!Print_Titles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2013-12-15T06:12:48Z</dcterms:modified>
</cp:coreProperties>
</file>