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3900" windowHeight="2790" activeTab="3"/>
  </bookViews>
  <sheets>
    <sheet name="پیوست1" sheetId="8" r:id="rId1"/>
    <sheet name="پیوست2" sheetId="4" r:id="rId2"/>
    <sheet name="پیوست3" sheetId="9" r:id="rId3"/>
    <sheet name="پیوست4" sheetId="10" r:id="rId4"/>
    <sheet name="Sheet1" sheetId="11" r:id="rId5"/>
  </sheets>
  <definedNames>
    <definedName name="_xlnm._FilterDatabase" localSheetId="1" hidden="1">پیوست2!$B$8:$J$35</definedName>
    <definedName name="_Hlk310465175" localSheetId="4">Sheet1!$H$5</definedName>
    <definedName name="_Hlk310469968" localSheetId="4">Sheet1!$G$8</definedName>
    <definedName name="_Hlk310472910" localSheetId="4">Sheet1!$M$31</definedName>
    <definedName name="OLE_LINK29" localSheetId="4">Sheet1!#REF!</definedName>
    <definedName name="_xlnm.Print_Area" localSheetId="0">پیوست1!$D$2:$X$129</definedName>
    <definedName name="_xlnm.Print_Area" localSheetId="1">پیوست2!$B$2:$J$134</definedName>
    <definedName name="_xlnm.Print_Area" localSheetId="2">پیوست3!$B$2:$Q$132</definedName>
    <definedName name="_xlnm.Print_Area" localSheetId="3">پیوست4!$B$2:$N$137</definedName>
    <definedName name="_xlnm.Print_Titles" localSheetId="0">پیوست1!$2:$3</definedName>
    <definedName name="_xlnm.Print_Titles" localSheetId="1">پیوست2!$2:$6</definedName>
    <definedName name="_xlnm.Print_Titles" localSheetId="2">پیوست3!$2:$5</definedName>
    <definedName name="_xlnm.Print_Titles" localSheetId="3">پیوست4!$2:$4</definedName>
  </definedNames>
  <calcPr calcId="125725"/>
</workbook>
</file>

<file path=xl/calcChain.xml><?xml version="1.0" encoding="utf-8"?>
<calcChain xmlns="http://schemas.openxmlformats.org/spreadsheetml/2006/main">
  <c r="X123" i="8"/>
  <c r="X124"/>
  <c r="X125"/>
  <c r="X126"/>
  <c r="X127"/>
  <c r="R122"/>
  <c r="R55"/>
  <c r="K130" i="10"/>
  <c r="J130"/>
  <c r="K129"/>
  <c r="J129"/>
  <c r="K123"/>
  <c r="J123"/>
  <c r="K56"/>
  <c r="J56"/>
  <c r="K46"/>
  <c r="J46"/>
  <c r="K35"/>
  <c r="J35"/>
  <c r="E57" i="9"/>
  <c r="F57"/>
  <c r="G57"/>
  <c r="H57"/>
  <c r="I57"/>
  <c r="J57"/>
  <c r="K57"/>
  <c r="L57"/>
  <c r="M57"/>
  <c r="N57"/>
  <c r="O57"/>
  <c r="P57"/>
  <c r="Q57"/>
  <c r="D57"/>
  <c r="E36"/>
  <c r="F36"/>
  <c r="G36"/>
  <c r="H36"/>
  <c r="I36"/>
  <c r="J36"/>
  <c r="K36"/>
  <c r="L36"/>
  <c r="M36"/>
  <c r="O36"/>
  <c r="P36"/>
  <c r="D36"/>
  <c r="D58" i="4" l="1"/>
  <c r="P122" i="8"/>
  <c r="V55"/>
  <c r="T55"/>
  <c r="S55"/>
  <c r="P55"/>
  <c r="Q55"/>
  <c r="M55"/>
  <c r="J55"/>
  <c r="D131" i="4"/>
  <c r="D125"/>
  <c r="D60"/>
  <c r="D48"/>
  <c r="D37"/>
  <c r="Q35" i="9"/>
  <c r="N35"/>
  <c r="J35"/>
  <c r="K35"/>
  <c r="F35"/>
  <c r="G35"/>
  <c r="F122"/>
  <c r="G122"/>
  <c r="F55"/>
  <c r="G55"/>
  <c r="F109"/>
  <c r="G109"/>
  <c r="F56"/>
  <c r="G56"/>
  <c r="J122"/>
  <c r="J55"/>
  <c r="J109"/>
  <c r="J56"/>
  <c r="K122"/>
  <c r="K55"/>
  <c r="K109"/>
  <c r="K56"/>
  <c r="N122"/>
  <c r="N55"/>
  <c r="N109"/>
  <c r="N56"/>
  <c r="Q122"/>
  <c r="Q55"/>
  <c r="Q109"/>
  <c r="Q56"/>
  <c r="E130"/>
  <c r="H130"/>
  <c r="I130"/>
  <c r="L130"/>
  <c r="M130"/>
  <c r="O130"/>
  <c r="P130"/>
  <c r="D130"/>
  <c r="E124"/>
  <c r="H124"/>
  <c r="I124"/>
  <c r="L124"/>
  <c r="M124"/>
  <c r="O124"/>
  <c r="P124"/>
  <c r="D124"/>
  <c r="E59"/>
  <c r="H59"/>
  <c r="I59"/>
  <c r="L59"/>
  <c r="M59"/>
  <c r="O59"/>
  <c r="P59"/>
  <c r="D59"/>
  <c r="E47"/>
  <c r="H47"/>
  <c r="I47"/>
  <c r="L47"/>
  <c r="M47"/>
  <c r="O47"/>
  <c r="P47"/>
  <c r="D47"/>
  <c r="E131"/>
  <c r="D131"/>
  <c r="D132" i="4" l="1"/>
  <c r="O131" i="9"/>
  <c r="L131"/>
  <c r="H131"/>
  <c r="P131"/>
  <c r="M131"/>
  <c r="I131"/>
  <c r="W55" i="8"/>
  <c r="W34"/>
  <c r="Q128"/>
  <c r="J122"/>
  <c r="J34"/>
  <c r="V122"/>
  <c r="T122"/>
  <c r="Q122"/>
  <c r="S122"/>
  <c r="M122"/>
  <c r="M34"/>
  <c r="V34"/>
  <c r="T34"/>
  <c r="Q34"/>
  <c r="R34"/>
  <c r="S34"/>
  <c r="P34"/>
  <c r="I122"/>
  <c r="X122" l="1"/>
  <c r="Q129" i="9"/>
  <c r="Q119"/>
  <c r="Q121"/>
  <c r="Q34"/>
  <c r="Q30"/>
  <c r="N129"/>
  <c r="N119"/>
  <c r="N121"/>
  <c r="N34"/>
  <c r="N30"/>
  <c r="J129"/>
  <c r="K129"/>
  <c r="J121"/>
  <c r="K121"/>
  <c r="J119"/>
  <c r="K119"/>
  <c r="J34"/>
  <c r="K34"/>
  <c r="J30"/>
  <c r="K30"/>
  <c r="G129"/>
  <c r="F129"/>
  <c r="G119"/>
  <c r="G121"/>
  <c r="F119"/>
  <c r="F121"/>
  <c r="G34"/>
  <c r="G30"/>
  <c r="F34"/>
  <c r="F30"/>
  <c r="J128" i="8" l="1"/>
  <c r="J57"/>
  <c r="J45"/>
  <c r="K35" i="4"/>
  <c r="L35"/>
  <c r="M35"/>
  <c r="N35"/>
  <c r="O35"/>
  <c r="J129" i="8" l="1"/>
  <c r="W129"/>
  <c r="V128"/>
  <c r="W128"/>
  <c r="T128"/>
  <c r="S128"/>
  <c r="P128"/>
  <c r="M128"/>
  <c r="W122"/>
  <c r="X57"/>
  <c r="W57"/>
  <c r="V57"/>
  <c r="T57"/>
  <c r="S57"/>
  <c r="R57"/>
  <c r="Q57"/>
  <c r="P57"/>
  <c r="I55"/>
  <c r="X45"/>
  <c r="V45"/>
  <c r="T45"/>
  <c r="S45"/>
  <c r="R45"/>
  <c r="Q45"/>
  <c r="P45"/>
  <c r="M45"/>
  <c r="I45"/>
  <c r="I34"/>
  <c r="X55" l="1"/>
  <c r="I129"/>
  <c r="M129"/>
  <c r="T129"/>
  <c r="V129"/>
  <c r="X34"/>
  <c r="X128"/>
  <c r="N127" i="9"/>
  <c r="N128"/>
  <c r="N126"/>
  <c r="N125"/>
  <c r="Q127"/>
  <c r="Q128"/>
  <c r="Q126"/>
  <c r="Q125"/>
  <c r="Q115"/>
  <c r="Q120"/>
  <c r="Q68"/>
  <c r="Q116"/>
  <c r="Q73"/>
  <c r="Q94"/>
  <c r="Q106"/>
  <c r="Q101"/>
  <c r="Q71"/>
  <c r="Q105"/>
  <c r="Q74"/>
  <c r="Q79"/>
  <c r="Q64"/>
  <c r="Q117"/>
  <c r="Q98"/>
  <c r="Q75"/>
  <c r="Q89"/>
  <c r="Q90"/>
  <c r="Q61"/>
  <c r="Q112"/>
  <c r="Q87"/>
  <c r="Q81"/>
  <c r="Q70"/>
  <c r="Q76"/>
  <c r="Q103"/>
  <c r="Q114"/>
  <c r="Q78"/>
  <c r="Q88"/>
  <c r="Q86"/>
  <c r="Q99"/>
  <c r="Q107"/>
  <c r="Q67"/>
  <c r="Q108"/>
  <c r="Q96"/>
  <c r="Q65"/>
  <c r="Q80"/>
  <c r="Q82"/>
  <c r="Q77"/>
  <c r="Q97"/>
  <c r="Q83"/>
  <c r="Q84"/>
  <c r="Q60"/>
  <c r="Q95"/>
  <c r="Q113"/>
  <c r="Q110"/>
  <c r="Q72"/>
  <c r="Q102"/>
  <c r="Q92"/>
  <c r="Q91"/>
  <c r="Q69"/>
  <c r="Q85"/>
  <c r="Q63"/>
  <c r="Q111"/>
  <c r="Q100"/>
  <c r="Q118"/>
  <c r="Q62"/>
  <c r="Q104"/>
  <c r="Q93"/>
  <c r="Q66"/>
  <c r="N115"/>
  <c r="N120"/>
  <c r="N68"/>
  <c r="N116"/>
  <c r="N73"/>
  <c r="N94"/>
  <c r="N106"/>
  <c r="N101"/>
  <c r="N71"/>
  <c r="N105"/>
  <c r="N74"/>
  <c r="N79"/>
  <c r="N64"/>
  <c r="N117"/>
  <c r="N98"/>
  <c r="N75"/>
  <c r="N89"/>
  <c r="N90"/>
  <c r="N61"/>
  <c r="N112"/>
  <c r="N87"/>
  <c r="N81"/>
  <c r="N70"/>
  <c r="N76"/>
  <c r="N103"/>
  <c r="N114"/>
  <c r="N78"/>
  <c r="N88"/>
  <c r="N86"/>
  <c r="N99"/>
  <c r="N107"/>
  <c r="N67"/>
  <c r="N108"/>
  <c r="N96"/>
  <c r="N65"/>
  <c r="N80"/>
  <c r="N82"/>
  <c r="N77"/>
  <c r="N97"/>
  <c r="N83"/>
  <c r="N84"/>
  <c r="N60"/>
  <c r="N95"/>
  <c r="N113"/>
  <c r="N110"/>
  <c r="N72"/>
  <c r="N102"/>
  <c r="N92"/>
  <c r="N91"/>
  <c r="N69"/>
  <c r="N85"/>
  <c r="N63"/>
  <c r="N111"/>
  <c r="N100"/>
  <c r="N118"/>
  <c r="N62"/>
  <c r="N104"/>
  <c r="N93"/>
  <c r="N66"/>
  <c r="N58"/>
  <c r="N59" s="1"/>
  <c r="Q58"/>
  <c r="Q59" s="1"/>
  <c r="Q51"/>
  <c r="Q50"/>
  <c r="Q49"/>
  <c r="Q54"/>
  <c r="Q52"/>
  <c r="Q48"/>
  <c r="Q53"/>
  <c r="N51"/>
  <c r="N50"/>
  <c r="N49"/>
  <c r="N54"/>
  <c r="N52"/>
  <c r="N48"/>
  <c r="N53"/>
  <c r="Q45"/>
  <c r="Q44"/>
  <c r="Q40"/>
  <c r="Q41"/>
  <c r="Q43"/>
  <c r="Q46"/>
  <c r="Q38"/>
  <c r="Q39"/>
  <c r="Q37"/>
  <c r="Q42"/>
  <c r="N45"/>
  <c r="N44"/>
  <c r="N40"/>
  <c r="N41"/>
  <c r="N43"/>
  <c r="N46"/>
  <c r="N38"/>
  <c r="N39"/>
  <c r="N37"/>
  <c r="N42"/>
  <c r="G127"/>
  <c r="F127"/>
  <c r="G128"/>
  <c r="F128"/>
  <c r="G126"/>
  <c r="F126"/>
  <c r="G125"/>
  <c r="G130" s="1"/>
  <c r="F125"/>
  <c r="F130" s="1"/>
  <c r="K127"/>
  <c r="J127"/>
  <c r="K128"/>
  <c r="J128"/>
  <c r="K126"/>
  <c r="J126"/>
  <c r="K125"/>
  <c r="K130" s="1"/>
  <c r="J125"/>
  <c r="J130" s="1"/>
  <c r="K115"/>
  <c r="J115"/>
  <c r="K120"/>
  <c r="J120"/>
  <c r="K68"/>
  <c r="J68"/>
  <c r="K116"/>
  <c r="J116"/>
  <c r="K73"/>
  <c r="J73"/>
  <c r="K94"/>
  <c r="J94"/>
  <c r="K106"/>
  <c r="J106"/>
  <c r="K101"/>
  <c r="J101"/>
  <c r="K71"/>
  <c r="J71"/>
  <c r="K105"/>
  <c r="J105"/>
  <c r="K74"/>
  <c r="J74"/>
  <c r="K79"/>
  <c r="J79"/>
  <c r="K64"/>
  <c r="J64"/>
  <c r="K117"/>
  <c r="J117"/>
  <c r="K98"/>
  <c r="J98"/>
  <c r="K75"/>
  <c r="J75"/>
  <c r="K89"/>
  <c r="J89"/>
  <c r="K90"/>
  <c r="J90"/>
  <c r="K61"/>
  <c r="J61"/>
  <c r="K112"/>
  <c r="J112"/>
  <c r="K87"/>
  <c r="J87"/>
  <c r="K81"/>
  <c r="J81"/>
  <c r="K70"/>
  <c r="J70"/>
  <c r="K76"/>
  <c r="J76"/>
  <c r="K103"/>
  <c r="J103"/>
  <c r="K114"/>
  <c r="J114"/>
  <c r="K78"/>
  <c r="J78"/>
  <c r="K88"/>
  <c r="J88"/>
  <c r="K86"/>
  <c r="J86"/>
  <c r="K99"/>
  <c r="J99"/>
  <c r="K107"/>
  <c r="J107"/>
  <c r="K67"/>
  <c r="J67"/>
  <c r="K108"/>
  <c r="J108"/>
  <c r="K96"/>
  <c r="J96"/>
  <c r="K65"/>
  <c r="J65"/>
  <c r="K80"/>
  <c r="J80"/>
  <c r="K82"/>
  <c r="J82"/>
  <c r="K77"/>
  <c r="J77"/>
  <c r="K97"/>
  <c r="J97"/>
  <c r="K83"/>
  <c r="J83"/>
  <c r="K84"/>
  <c r="J84"/>
  <c r="K60"/>
  <c r="J60"/>
  <c r="K95"/>
  <c r="J95"/>
  <c r="K113"/>
  <c r="J113"/>
  <c r="K110"/>
  <c r="J110"/>
  <c r="K72"/>
  <c r="J72"/>
  <c r="K102"/>
  <c r="J102"/>
  <c r="K92"/>
  <c r="J92"/>
  <c r="K91"/>
  <c r="J91"/>
  <c r="K69"/>
  <c r="J69"/>
  <c r="K85"/>
  <c r="J85"/>
  <c r="K63"/>
  <c r="J63"/>
  <c r="K111"/>
  <c r="J111"/>
  <c r="K100"/>
  <c r="J100"/>
  <c r="K118"/>
  <c r="J118"/>
  <c r="K62"/>
  <c r="J62"/>
  <c r="K104"/>
  <c r="J104"/>
  <c r="K93"/>
  <c r="J93"/>
  <c r="K66"/>
  <c r="J66"/>
  <c r="G115"/>
  <c r="F115"/>
  <c r="G120"/>
  <c r="F120"/>
  <c r="G68"/>
  <c r="F68"/>
  <c r="G116"/>
  <c r="F116"/>
  <c r="G73"/>
  <c r="F73"/>
  <c r="G94"/>
  <c r="F94"/>
  <c r="G106"/>
  <c r="F106"/>
  <c r="G101"/>
  <c r="F101"/>
  <c r="G71"/>
  <c r="F71"/>
  <c r="G105"/>
  <c r="F105"/>
  <c r="G74"/>
  <c r="F74"/>
  <c r="G79"/>
  <c r="F79"/>
  <c r="G64"/>
  <c r="F64"/>
  <c r="G117"/>
  <c r="F117"/>
  <c r="G98"/>
  <c r="F98"/>
  <c r="G75"/>
  <c r="F75"/>
  <c r="G89"/>
  <c r="F89"/>
  <c r="G90"/>
  <c r="F90"/>
  <c r="G61"/>
  <c r="F61"/>
  <c r="G112"/>
  <c r="F112"/>
  <c r="G87"/>
  <c r="F87"/>
  <c r="G81"/>
  <c r="F81"/>
  <c r="G70"/>
  <c r="F70"/>
  <c r="G76"/>
  <c r="F76"/>
  <c r="G103"/>
  <c r="F103"/>
  <c r="G114"/>
  <c r="F114"/>
  <c r="G78"/>
  <c r="F78"/>
  <c r="G88"/>
  <c r="F88"/>
  <c r="G86"/>
  <c r="F86"/>
  <c r="G99"/>
  <c r="F99"/>
  <c r="G107"/>
  <c r="F107"/>
  <c r="G67"/>
  <c r="F67"/>
  <c r="G108"/>
  <c r="F108"/>
  <c r="G96"/>
  <c r="F96"/>
  <c r="G65"/>
  <c r="F65"/>
  <c r="G80"/>
  <c r="F80"/>
  <c r="G82"/>
  <c r="F82"/>
  <c r="G77"/>
  <c r="F77"/>
  <c r="G97"/>
  <c r="F97"/>
  <c r="G83"/>
  <c r="F83"/>
  <c r="G84"/>
  <c r="F84"/>
  <c r="G60"/>
  <c r="F60"/>
  <c r="G95"/>
  <c r="F95"/>
  <c r="G113"/>
  <c r="F113"/>
  <c r="G110"/>
  <c r="F110"/>
  <c r="G72"/>
  <c r="F72"/>
  <c r="G102"/>
  <c r="F102"/>
  <c r="G92"/>
  <c r="F92"/>
  <c r="G91"/>
  <c r="F91"/>
  <c r="G69"/>
  <c r="F69"/>
  <c r="G85"/>
  <c r="F85"/>
  <c r="G63"/>
  <c r="F63"/>
  <c r="G111"/>
  <c r="F111"/>
  <c r="G100"/>
  <c r="F100"/>
  <c r="G118"/>
  <c r="F118"/>
  <c r="G62"/>
  <c r="F62"/>
  <c r="G104"/>
  <c r="F104"/>
  <c r="G93"/>
  <c r="F93"/>
  <c r="G66"/>
  <c r="F66"/>
  <c r="K58"/>
  <c r="K59" s="1"/>
  <c r="J58"/>
  <c r="J59" s="1"/>
  <c r="G58"/>
  <c r="G59" s="1"/>
  <c r="F58"/>
  <c r="F59" s="1"/>
  <c r="K51"/>
  <c r="J51"/>
  <c r="K50"/>
  <c r="J50"/>
  <c r="K49"/>
  <c r="J49"/>
  <c r="K54"/>
  <c r="J54"/>
  <c r="K52"/>
  <c r="J52"/>
  <c r="K48"/>
  <c r="J48"/>
  <c r="K53"/>
  <c r="J53"/>
  <c r="G51"/>
  <c r="F51"/>
  <c r="G50"/>
  <c r="F50"/>
  <c r="G49"/>
  <c r="F49"/>
  <c r="G54"/>
  <c r="F54"/>
  <c r="G52"/>
  <c r="F52"/>
  <c r="G48"/>
  <c r="F48"/>
  <c r="G53"/>
  <c r="F53"/>
  <c r="G45"/>
  <c r="F45"/>
  <c r="G44"/>
  <c r="F44"/>
  <c r="G40"/>
  <c r="F40"/>
  <c r="G41"/>
  <c r="F41"/>
  <c r="G43"/>
  <c r="F43"/>
  <c r="G46"/>
  <c r="F46"/>
  <c r="G38"/>
  <c r="F38"/>
  <c r="G39"/>
  <c r="F39"/>
  <c r="G37"/>
  <c r="F37"/>
  <c r="K45"/>
  <c r="J45"/>
  <c r="K44"/>
  <c r="J44"/>
  <c r="K40"/>
  <c r="J40"/>
  <c r="K41"/>
  <c r="J41"/>
  <c r="K43"/>
  <c r="J43"/>
  <c r="K46"/>
  <c r="J46"/>
  <c r="K38"/>
  <c r="J38"/>
  <c r="K39"/>
  <c r="J39"/>
  <c r="K37"/>
  <c r="J37"/>
  <c r="K42"/>
  <c r="J42"/>
  <c r="G42"/>
  <c r="F42"/>
  <c r="G16"/>
  <c r="F16"/>
  <c r="G31"/>
  <c r="F31"/>
  <c r="G32"/>
  <c r="F32"/>
  <c r="G20"/>
  <c r="F20"/>
  <c r="G7"/>
  <c r="F7"/>
  <c r="G19"/>
  <c r="F19"/>
  <c r="G28"/>
  <c r="F28"/>
  <c r="G23"/>
  <c r="F23"/>
  <c r="G24"/>
  <c r="F24"/>
  <c r="G26"/>
  <c r="F26"/>
  <c r="G10"/>
  <c r="F10"/>
  <c r="G13"/>
  <c r="F13"/>
  <c r="G17"/>
  <c r="F17"/>
  <c r="G15"/>
  <c r="F15"/>
  <c r="G8"/>
  <c r="F8"/>
  <c r="G29"/>
  <c r="F29"/>
  <c r="G18"/>
  <c r="F18"/>
  <c r="G21"/>
  <c r="F21"/>
  <c r="G25"/>
  <c r="F25"/>
  <c r="G27"/>
  <c r="F27"/>
  <c r="G22"/>
  <c r="F22"/>
  <c r="G12"/>
  <c r="F12"/>
  <c r="G33"/>
  <c r="F33"/>
  <c r="G9"/>
  <c r="F9"/>
  <c r="G11"/>
  <c r="F11"/>
  <c r="G14"/>
  <c r="F14"/>
  <c r="K16"/>
  <c r="J16"/>
  <c r="K31"/>
  <c r="J31"/>
  <c r="K32"/>
  <c r="J32"/>
  <c r="K20"/>
  <c r="J20"/>
  <c r="K7"/>
  <c r="J7"/>
  <c r="K19"/>
  <c r="J19"/>
  <c r="K28"/>
  <c r="J28"/>
  <c r="K23"/>
  <c r="J23"/>
  <c r="K24"/>
  <c r="J24"/>
  <c r="K26"/>
  <c r="J26"/>
  <c r="K10"/>
  <c r="J10"/>
  <c r="K13"/>
  <c r="J13"/>
  <c r="K17"/>
  <c r="J17"/>
  <c r="K15"/>
  <c r="J15"/>
  <c r="K8"/>
  <c r="J8"/>
  <c r="K29"/>
  <c r="J29"/>
  <c r="K18"/>
  <c r="J18"/>
  <c r="K21"/>
  <c r="J21"/>
  <c r="K25"/>
  <c r="J25"/>
  <c r="K27"/>
  <c r="J27"/>
  <c r="K22"/>
  <c r="J22"/>
  <c r="K12"/>
  <c r="J12"/>
  <c r="K33"/>
  <c r="J33"/>
  <c r="K9"/>
  <c r="J9"/>
  <c r="K11"/>
  <c r="J11"/>
  <c r="K14"/>
  <c r="J14"/>
  <c r="N16"/>
  <c r="N31"/>
  <c r="N32"/>
  <c r="N20"/>
  <c r="N7"/>
  <c r="N19"/>
  <c r="N28"/>
  <c r="N23"/>
  <c r="N24"/>
  <c r="N26"/>
  <c r="N10"/>
  <c r="N13"/>
  <c r="N17"/>
  <c r="N15"/>
  <c r="N8"/>
  <c r="N29"/>
  <c r="N18"/>
  <c r="N21"/>
  <c r="N25"/>
  <c r="N27"/>
  <c r="N22"/>
  <c r="N12"/>
  <c r="N33"/>
  <c r="N36" s="1"/>
  <c r="N9"/>
  <c r="N11"/>
  <c r="N14"/>
  <c r="Q16"/>
  <c r="Q31"/>
  <c r="Q32"/>
  <c r="Q20"/>
  <c r="Q7"/>
  <c r="Q19"/>
  <c r="Q36" s="1"/>
  <c r="Q28"/>
  <c r="Q23"/>
  <c r="Q24"/>
  <c r="Q26"/>
  <c r="Q10"/>
  <c r="Q13"/>
  <c r="Q17"/>
  <c r="Q15"/>
  <c r="Q8"/>
  <c r="Q29"/>
  <c r="Q18"/>
  <c r="Q21"/>
  <c r="Q25"/>
  <c r="Q27"/>
  <c r="Q22"/>
  <c r="Q12"/>
  <c r="Q33"/>
  <c r="Q9"/>
  <c r="Q11"/>
  <c r="Q14"/>
  <c r="Q6"/>
  <c r="K6"/>
  <c r="J6"/>
  <c r="N6"/>
  <c r="G124" l="1"/>
  <c r="J47"/>
  <c r="F47"/>
  <c r="F124"/>
  <c r="J124"/>
  <c r="Q124"/>
  <c r="Q130"/>
  <c r="N130"/>
  <c r="K47"/>
  <c r="G47"/>
  <c r="K124"/>
  <c r="N47"/>
  <c r="Q47"/>
  <c r="N124"/>
  <c r="X129" i="8"/>
  <c r="F6" i="9"/>
  <c r="G6"/>
  <c r="G131" l="1"/>
  <c r="N131"/>
  <c r="F131"/>
  <c r="K131"/>
  <c r="Q131"/>
  <c r="J131"/>
  <c r="O50" i="4"/>
  <c r="O52"/>
  <c r="O54"/>
  <c r="O49"/>
  <c r="O51"/>
  <c r="O53"/>
  <c r="O55"/>
  <c r="L39"/>
  <c r="N39"/>
  <c r="K40"/>
  <c r="M40"/>
  <c r="O40"/>
  <c r="L41"/>
  <c r="N41"/>
  <c r="K42"/>
  <c r="M42"/>
  <c r="O42"/>
  <c r="L43"/>
  <c r="N43"/>
  <c r="K44"/>
  <c r="M44"/>
  <c r="O44"/>
  <c r="L45"/>
  <c r="N45"/>
  <c r="K46"/>
  <c r="M46"/>
  <c r="O46"/>
  <c r="L47"/>
  <c r="N47"/>
  <c r="O38"/>
  <c r="K39"/>
  <c r="M39"/>
  <c r="O39"/>
  <c r="L40"/>
  <c r="N40"/>
  <c r="K41"/>
  <c r="M41"/>
  <c r="O41"/>
  <c r="L42"/>
  <c r="N42"/>
  <c r="K43"/>
  <c r="M43"/>
  <c r="O43"/>
  <c r="L44"/>
  <c r="N44"/>
  <c r="K45"/>
  <c r="M45"/>
  <c r="O45"/>
  <c r="L46"/>
  <c r="N46"/>
  <c r="K47"/>
  <c r="M47"/>
  <c r="O47"/>
  <c r="M59"/>
  <c r="M60" s="1"/>
  <c r="K59"/>
  <c r="K60" s="1"/>
  <c r="N59"/>
  <c r="N60" s="1"/>
  <c r="L59"/>
  <c r="L60" s="1"/>
  <c r="O59"/>
  <c r="O60" s="1"/>
  <c r="K127"/>
  <c r="M127"/>
  <c r="O127"/>
  <c r="L128"/>
  <c r="N128"/>
  <c r="K129"/>
  <c r="M129"/>
  <c r="O129"/>
  <c r="L127"/>
  <c r="N127"/>
  <c r="K128"/>
  <c r="M128"/>
  <c r="O128"/>
  <c r="L129"/>
  <c r="N129"/>
  <c r="O126"/>
  <c r="K62"/>
  <c r="L62"/>
  <c r="M62"/>
  <c r="N62"/>
  <c r="O62"/>
  <c r="K63"/>
  <c r="L63"/>
  <c r="M63"/>
  <c r="N63"/>
  <c r="O63"/>
  <c r="K64"/>
  <c r="L64"/>
  <c r="M64"/>
  <c r="N64"/>
  <c r="O64"/>
  <c r="K65"/>
  <c r="L65"/>
  <c r="M65"/>
  <c r="N65"/>
  <c r="O65"/>
  <c r="K66"/>
  <c r="L66"/>
  <c r="M66"/>
  <c r="N66"/>
  <c r="O66"/>
  <c r="K67"/>
  <c r="L67"/>
  <c r="M67"/>
  <c r="N67"/>
  <c r="O67"/>
  <c r="K68"/>
  <c r="L68"/>
  <c r="M68"/>
  <c r="N68"/>
  <c r="O68"/>
  <c r="K69"/>
  <c r="L69"/>
  <c r="M69"/>
  <c r="N69"/>
  <c r="O69"/>
  <c r="K70"/>
  <c r="L70"/>
  <c r="M70"/>
  <c r="N70"/>
  <c r="O70"/>
  <c r="K71"/>
  <c r="L71"/>
  <c r="M71"/>
  <c r="N71"/>
  <c r="O71"/>
  <c r="K72"/>
  <c r="L72"/>
  <c r="M72"/>
  <c r="N72"/>
  <c r="O72"/>
  <c r="K73"/>
  <c r="L73"/>
  <c r="M73"/>
  <c r="N73"/>
  <c r="O73"/>
  <c r="K74"/>
  <c r="L74"/>
  <c r="M74"/>
  <c r="N74"/>
  <c r="O74"/>
  <c r="K75"/>
  <c r="L75"/>
  <c r="M75"/>
  <c r="N75"/>
  <c r="O75"/>
  <c r="K76"/>
  <c r="L76"/>
  <c r="M76"/>
  <c r="N76"/>
  <c r="O76"/>
  <c r="K77"/>
  <c r="L77"/>
  <c r="M77"/>
  <c r="N77"/>
  <c r="O77"/>
  <c r="K78"/>
  <c r="L78"/>
  <c r="M78"/>
  <c r="N78"/>
  <c r="O78"/>
  <c r="K79"/>
  <c r="L79"/>
  <c r="M79"/>
  <c r="N79"/>
  <c r="O79"/>
  <c r="K80"/>
  <c r="L80"/>
  <c r="M80"/>
  <c r="N80"/>
  <c r="O80"/>
  <c r="K81"/>
  <c r="L81"/>
  <c r="M81"/>
  <c r="N81"/>
  <c r="O81"/>
  <c r="K82"/>
  <c r="L82"/>
  <c r="M82"/>
  <c r="N82"/>
  <c r="O82"/>
  <c r="K83"/>
  <c r="L83"/>
  <c r="M83"/>
  <c r="N83"/>
  <c r="O83"/>
  <c r="K84"/>
  <c r="L84"/>
  <c r="M84"/>
  <c r="N84"/>
  <c r="O84"/>
  <c r="K85"/>
  <c r="L85"/>
  <c r="M85"/>
  <c r="N85"/>
  <c r="O85"/>
  <c r="K86"/>
  <c r="L86"/>
  <c r="M86"/>
  <c r="N86"/>
  <c r="O86"/>
  <c r="K87"/>
  <c r="L87"/>
  <c r="M87"/>
  <c r="N87"/>
  <c r="O87"/>
  <c r="K88"/>
  <c r="L88"/>
  <c r="M88"/>
  <c r="N88"/>
  <c r="O88"/>
  <c r="K89"/>
  <c r="L89"/>
  <c r="M89"/>
  <c r="N89"/>
  <c r="O89"/>
  <c r="K90"/>
  <c r="L90"/>
  <c r="M90"/>
  <c r="N90"/>
  <c r="O90"/>
  <c r="K91"/>
  <c r="L91"/>
  <c r="M91"/>
  <c r="N91"/>
  <c r="O91"/>
  <c r="K92"/>
  <c r="L92"/>
  <c r="M92"/>
  <c r="N92"/>
  <c r="O92"/>
  <c r="K93"/>
  <c r="L93"/>
  <c r="M93"/>
  <c r="N93"/>
  <c r="O93"/>
  <c r="K94"/>
  <c r="L94"/>
  <c r="M94"/>
  <c r="N94"/>
  <c r="O94"/>
  <c r="K95"/>
  <c r="L95"/>
  <c r="M95"/>
  <c r="N95"/>
  <c r="O95"/>
  <c r="K96"/>
  <c r="L96"/>
  <c r="M96"/>
  <c r="N96"/>
  <c r="O96"/>
  <c r="K97"/>
  <c r="L97"/>
  <c r="M97"/>
  <c r="N97"/>
  <c r="O97"/>
  <c r="K98"/>
  <c r="L98"/>
  <c r="M98"/>
  <c r="N98"/>
  <c r="O98"/>
  <c r="K99"/>
  <c r="L99"/>
  <c r="M99"/>
  <c r="N99"/>
  <c r="O99"/>
  <c r="K100"/>
  <c r="L100"/>
  <c r="M100"/>
  <c r="N100"/>
  <c r="O100"/>
  <c r="K101"/>
  <c r="L101"/>
  <c r="M101"/>
  <c r="N101"/>
  <c r="O101"/>
  <c r="K102"/>
  <c r="L102"/>
  <c r="M102"/>
  <c r="N102"/>
  <c r="O102"/>
  <c r="K103"/>
  <c r="L103"/>
  <c r="M103"/>
  <c r="N103"/>
  <c r="O103"/>
  <c r="K104"/>
  <c r="L104"/>
  <c r="M104"/>
  <c r="N104"/>
  <c r="O104"/>
  <c r="K105"/>
  <c r="L105"/>
  <c r="M105"/>
  <c r="N105"/>
  <c r="O105"/>
  <c r="K106"/>
  <c r="L106"/>
  <c r="M106"/>
  <c r="N106"/>
  <c r="O106"/>
  <c r="K107"/>
  <c r="L107"/>
  <c r="M107"/>
  <c r="N107"/>
  <c r="O107"/>
  <c r="K108"/>
  <c r="L108"/>
  <c r="M108"/>
  <c r="N108"/>
  <c r="O108"/>
  <c r="K109"/>
  <c r="L109"/>
  <c r="M109"/>
  <c r="N109"/>
  <c r="O109"/>
  <c r="K110"/>
  <c r="L110"/>
  <c r="M110"/>
  <c r="N110"/>
  <c r="O110"/>
  <c r="K111"/>
  <c r="L111"/>
  <c r="M111"/>
  <c r="N111"/>
  <c r="O111"/>
  <c r="K112"/>
  <c r="L112"/>
  <c r="M112"/>
  <c r="N112"/>
  <c r="O112"/>
  <c r="K113"/>
  <c r="L113"/>
  <c r="M113"/>
  <c r="N113"/>
  <c r="O113"/>
  <c r="K114"/>
  <c r="L114"/>
  <c r="M114"/>
  <c r="N114"/>
  <c r="O114"/>
  <c r="K115"/>
  <c r="L115"/>
  <c r="M115"/>
  <c r="N115"/>
  <c r="O115"/>
  <c r="K116"/>
  <c r="L116"/>
  <c r="M116"/>
  <c r="N116"/>
  <c r="O116"/>
  <c r="K117"/>
  <c r="L117"/>
  <c r="M117"/>
  <c r="N117"/>
  <c r="O117"/>
  <c r="K118"/>
  <c r="L118"/>
  <c r="M118"/>
  <c r="N118"/>
  <c r="O118"/>
  <c r="K120"/>
  <c r="L120"/>
  <c r="M120"/>
  <c r="N120"/>
  <c r="O120"/>
  <c r="L61"/>
  <c r="M61"/>
  <c r="N61"/>
  <c r="O61"/>
  <c r="K61"/>
  <c r="Q9"/>
  <c r="Q10"/>
  <c r="Q11"/>
  <c r="Q12"/>
  <c r="Q13"/>
  <c r="Q14"/>
  <c r="Q15"/>
  <c r="Q16"/>
  <c r="Q17"/>
  <c r="Q18"/>
  <c r="Q19"/>
  <c r="Q20"/>
  <c r="Q21"/>
  <c r="Q22"/>
  <c r="Q23"/>
  <c r="Q24"/>
  <c r="Q25"/>
  <c r="Q26"/>
  <c r="Q27"/>
  <c r="Q28"/>
  <c r="Q29"/>
  <c r="Q30"/>
  <c r="Q31"/>
  <c r="Q32"/>
  <c r="Q33"/>
  <c r="Q34"/>
  <c r="Q8"/>
  <c r="O131" l="1"/>
  <c r="L9"/>
  <c r="K8"/>
  <c r="N8"/>
  <c r="L8"/>
  <c r="N34"/>
  <c r="L34"/>
  <c r="O33"/>
  <c r="M33"/>
  <c r="K33"/>
  <c r="N32"/>
  <c r="L32"/>
  <c r="O31"/>
  <c r="M31"/>
  <c r="K31"/>
  <c r="N30"/>
  <c r="L30"/>
  <c r="O29"/>
  <c r="M29"/>
  <c r="K29"/>
  <c r="N28"/>
  <c r="L28"/>
  <c r="O27"/>
  <c r="M27"/>
  <c r="K27"/>
  <c r="N26"/>
  <c r="L26"/>
  <c r="O25"/>
  <c r="M25"/>
  <c r="K25"/>
  <c r="N24"/>
  <c r="L24"/>
  <c r="O23"/>
  <c r="M23"/>
  <c r="K23"/>
  <c r="N22"/>
  <c r="L22"/>
  <c r="O21"/>
  <c r="M21"/>
  <c r="K21"/>
  <c r="N20"/>
  <c r="L20"/>
  <c r="O19"/>
  <c r="M19"/>
  <c r="K19"/>
  <c r="N18"/>
  <c r="L18"/>
  <c r="O17"/>
  <c r="M17"/>
  <c r="K17"/>
  <c r="N16"/>
  <c r="L16"/>
  <c r="O15"/>
  <c r="M15"/>
  <c r="K15"/>
  <c r="N14"/>
  <c r="L14"/>
  <c r="O13"/>
  <c r="M13"/>
  <c r="K13"/>
  <c r="N12"/>
  <c r="L12"/>
  <c r="O11"/>
  <c r="M11"/>
  <c r="K11"/>
  <c r="N10"/>
  <c r="L10"/>
  <c r="O9"/>
  <c r="M9"/>
  <c r="K9"/>
  <c r="O8"/>
  <c r="M8"/>
  <c r="O34"/>
  <c r="M34"/>
  <c r="K34"/>
  <c r="N33"/>
  <c r="L33"/>
  <c r="O32"/>
  <c r="M32"/>
  <c r="K32"/>
  <c r="N31"/>
  <c r="L31"/>
  <c r="O30"/>
  <c r="M30"/>
  <c r="K30"/>
  <c r="N29"/>
  <c r="L29"/>
  <c r="O28"/>
  <c r="M28"/>
  <c r="K28"/>
  <c r="N27"/>
  <c r="L27"/>
  <c r="O26"/>
  <c r="M26"/>
  <c r="K26"/>
  <c r="N25"/>
  <c r="L25"/>
  <c r="O24"/>
  <c r="M24"/>
  <c r="K24"/>
  <c r="N23"/>
  <c r="L23"/>
  <c r="O22"/>
  <c r="M22"/>
  <c r="K22"/>
  <c r="N21"/>
  <c r="L21"/>
  <c r="O20"/>
  <c r="M20"/>
  <c r="K20"/>
  <c r="N19"/>
  <c r="L19"/>
  <c r="O18"/>
  <c r="M18"/>
  <c r="K18"/>
  <c r="N17"/>
  <c r="L17"/>
  <c r="O16"/>
  <c r="M16"/>
  <c r="K16"/>
  <c r="N15"/>
  <c r="L15"/>
  <c r="O14"/>
  <c r="M14"/>
  <c r="K14"/>
  <c r="N13"/>
  <c r="L13"/>
  <c r="O12"/>
  <c r="M12"/>
  <c r="K12"/>
  <c r="N11"/>
  <c r="L11"/>
  <c r="O10"/>
  <c r="M10"/>
  <c r="K10"/>
  <c r="N9"/>
  <c r="O37" l="1"/>
  <c r="L37"/>
  <c r="K37"/>
  <c r="M37"/>
  <c r="N37"/>
  <c r="O125" l="1"/>
  <c r="N50" l="1"/>
  <c r="N52"/>
  <c r="N54"/>
  <c r="N49"/>
  <c r="N51"/>
  <c r="N53"/>
  <c r="N55"/>
  <c r="M53"/>
  <c r="L52"/>
  <c r="K50"/>
  <c r="K54"/>
  <c r="M50"/>
  <c r="M52"/>
  <c r="M54"/>
  <c r="M49"/>
  <c r="L51"/>
  <c r="L53"/>
  <c r="L55"/>
  <c r="K51"/>
  <c r="K53"/>
  <c r="K55"/>
  <c r="M51"/>
  <c r="M55"/>
  <c r="L50"/>
  <c r="L54"/>
  <c r="L49"/>
  <c r="K52"/>
  <c r="K49"/>
  <c r="L38"/>
  <c r="K38"/>
  <c r="N38"/>
  <c r="M38"/>
  <c r="M48" s="1"/>
  <c r="M126"/>
  <c r="M131" s="1"/>
  <c r="K126"/>
  <c r="K131" s="1"/>
  <c r="N126"/>
  <c r="N131" s="1"/>
  <c r="L126"/>
  <c r="L131" s="1"/>
  <c r="K125"/>
  <c r="M125"/>
  <c r="L125"/>
  <c r="N125"/>
  <c r="O48" l="1"/>
  <c r="N48"/>
  <c r="K48"/>
  <c r="K58"/>
  <c r="O58"/>
  <c r="L48"/>
  <c r="L58"/>
  <c r="M58"/>
  <c r="N58"/>
  <c r="O132" l="1"/>
  <c r="N132"/>
  <c r="M132"/>
  <c r="L132"/>
  <c r="K132"/>
  <c r="W45" i="8"/>
</calcChain>
</file>

<file path=xl/sharedStrings.xml><?xml version="1.0" encoding="utf-8"?>
<sst xmlns="http://schemas.openxmlformats.org/spreadsheetml/2006/main" count="1257" uniqueCount="496">
  <si>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</si>
  <si>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</si>
  <si>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</si>
  <si>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</si>
  <si>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</si>
  <si>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</si>
  <si>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</si>
  <si>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</si>
  <si>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</si>
  <si>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</si>
  <si>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</si>
  <si>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</si>
  <si>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</si>
  <si>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</si>
  <si>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</si>
  <si>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</si>
  <si>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</si>
  <si>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</si>
  <si>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</si>
  <si>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</si>
  <si>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</si>
  <si>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امين صبار (امین گلوبال)</t>
  </si>
  <si>
    <t>تأمین سرمایه امین</t>
  </si>
  <si>
    <t>در اوراق بهادار با درآمد ثابت و با پیش بینی سود</t>
  </si>
  <si>
    <t>نوين سامان</t>
  </si>
  <si>
    <t>تأمین سرمایه نوین</t>
  </si>
  <si>
    <t>آتيه نوين</t>
  </si>
  <si>
    <t>امین ملت</t>
  </si>
  <si>
    <t xml:space="preserve">یکم کارگزاری بانک کشاورزي </t>
  </si>
  <si>
    <t>کارگزاری بانک کشاورزی</t>
  </si>
  <si>
    <t>آرمان کارآفرین</t>
  </si>
  <si>
    <t>يكم ايرانيان</t>
  </si>
  <si>
    <t>پارسیان</t>
  </si>
  <si>
    <t>کارگزاری بانک پارسیان</t>
  </si>
  <si>
    <t>توس ایرانیان</t>
  </si>
  <si>
    <t xml:space="preserve">امین شهر </t>
  </si>
  <si>
    <t xml:space="preserve">گسترش فردای ایرانیان </t>
  </si>
  <si>
    <t>ارمغان ایرانیان</t>
  </si>
  <si>
    <t>ارزش آفرینان دی</t>
  </si>
  <si>
    <t>نهال سرمایه ایرانیان</t>
  </si>
  <si>
    <t>امین سامان</t>
  </si>
  <si>
    <t>بانک ایران زمین</t>
  </si>
  <si>
    <t>کارگزاری آگاه</t>
  </si>
  <si>
    <t>اندوخته ملت</t>
  </si>
  <si>
    <t>تامین سرمایه بانک ملت</t>
  </si>
  <si>
    <t>امین آشنا ایرانیان</t>
  </si>
  <si>
    <t>کارگزاری سهم آشنا</t>
  </si>
  <si>
    <t>_</t>
  </si>
  <si>
    <t>کل ص س در اوراق بهادار با درآمد ثابت(جمع/ میانگین ساده)</t>
  </si>
  <si>
    <t>-</t>
  </si>
  <si>
    <t>بانک گردشگری</t>
  </si>
  <si>
    <t>مختلط</t>
  </si>
  <si>
    <t>تجربه ايرانيان</t>
  </si>
  <si>
    <t>در سهام و با اندازه بزرگ</t>
  </si>
  <si>
    <t>یکم نیکوکاری آگاه</t>
  </si>
  <si>
    <t>نيكوكاري بانك گردشگري</t>
  </si>
  <si>
    <t>کل ص س مختلط</t>
  </si>
  <si>
    <t>کارگزاری مفید</t>
  </si>
  <si>
    <t>سپهر اول کارگزاری بانک صادرات</t>
  </si>
  <si>
    <t>کارگزاری بانک صادرات</t>
  </si>
  <si>
    <t>پیشرو</t>
  </si>
  <si>
    <t>کارگزاری مقید</t>
  </si>
  <si>
    <t>بانک دي</t>
  </si>
  <si>
    <t>يکم سامان</t>
  </si>
  <si>
    <t>کارگزاری بانک سامان</t>
  </si>
  <si>
    <t>آتیه ملت</t>
  </si>
  <si>
    <t>تأمین سرمایه بانک ملت</t>
  </si>
  <si>
    <t>کل ص س در سهام در اندازه بزرگ (جمع/ میانگین ساده)</t>
  </si>
  <si>
    <t>شاخصی کارآفرين</t>
  </si>
  <si>
    <t>شاخصی و در اندازه بزرگ</t>
  </si>
  <si>
    <t>کل ص شاخصی(جمع/میانگین ساده)</t>
  </si>
  <si>
    <t>پويا</t>
  </si>
  <si>
    <t>کارگزاری نهایت نگر</t>
  </si>
  <si>
    <t>در سهام و با اندازه کوچک</t>
  </si>
  <si>
    <t>حافظ</t>
  </si>
  <si>
    <t>کارگزاری حافظ</t>
  </si>
  <si>
    <t>بانك صادرات</t>
  </si>
  <si>
    <t>خبرگان سهام</t>
  </si>
  <si>
    <t>کارگزاری خبرگان سهام</t>
  </si>
  <si>
    <t>بانك ملي</t>
  </si>
  <si>
    <t>کارگزاری بانک ملی</t>
  </si>
  <si>
    <t>پیشتاز</t>
  </si>
  <si>
    <t>کاسپين مهر ايرانيان</t>
  </si>
  <si>
    <t>آگاه</t>
  </si>
  <si>
    <t>بانك تجارت</t>
  </si>
  <si>
    <t>کارگزاری بانک تجارت</t>
  </si>
  <si>
    <t>بانك اقتصاد نوين</t>
  </si>
  <si>
    <t>کارگزاری بانک اقتصاد نوین</t>
  </si>
  <si>
    <t>بورس بيمه</t>
  </si>
  <si>
    <t>کارگزاری بورس بیمه</t>
  </si>
  <si>
    <t>صنعت و معدن</t>
  </si>
  <si>
    <t>کارگزاری بانک صنعت و معدن</t>
  </si>
  <si>
    <t>بورسيران</t>
  </si>
  <si>
    <t>کارگزاری بورسیران</t>
  </si>
  <si>
    <t>پيشگام</t>
  </si>
  <si>
    <t>کارگزاری سرمایه گذاری ملی ایران</t>
  </si>
  <si>
    <t>رضوي</t>
  </si>
  <si>
    <t>کارگزاری رضوی</t>
  </si>
  <si>
    <t>امين کارآفرين</t>
  </si>
  <si>
    <t>فارابي</t>
  </si>
  <si>
    <t>کارگزاری فارابی</t>
  </si>
  <si>
    <t>ایساتیس</t>
  </si>
  <si>
    <t>کارگزاری ایساتیس پویا</t>
  </si>
  <si>
    <t>بانک کشاورزي</t>
  </si>
  <si>
    <t>بانک مسکن</t>
  </si>
  <si>
    <t>کارگزاری بانک مسکن</t>
  </si>
  <si>
    <t>پارس</t>
  </si>
  <si>
    <t>کارگزاری آبان</t>
  </si>
  <si>
    <t>صبا</t>
  </si>
  <si>
    <t>کارگزاری صباتأمین</t>
  </si>
  <si>
    <t>کارگزاری تأمین سرمایه نوین</t>
  </si>
  <si>
    <t>گنجینه بهمن</t>
  </si>
  <si>
    <t>کارگزاری بهمن</t>
  </si>
  <si>
    <t>نوانديشان بازار سرمايه</t>
  </si>
  <si>
    <t>کارگزاری نواندیشان بازارسرمایه</t>
  </si>
  <si>
    <t>کارگزاری بانک رفاه</t>
  </si>
  <si>
    <t>بيمه دي</t>
  </si>
  <si>
    <t>اميد ايرانيان</t>
  </si>
  <si>
    <t>فيروزه</t>
  </si>
  <si>
    <t>کارگزاری ارگ هومن</t>
  </si>
  <si>
    <t>نقش جهان</t>
  </si>
  <si>
    <t>کارگزاری اردیبهشت ایرانیان</t>
  </si>
  <si>
    <t>تدبيرگران فردا</t>
  </si>
  <si>
    <t>کارگزاری تدبیرگران فردا</t>
  </si>
  <si>
    <t>آپادانا</t>
  </si>
  <si>
    <t>کارگزاری آپادانا</t>
  </si>
  <si>
    <t>راهنما</t>
  </si>
  <si>
    <t>کارگزاری راهنمای سرمایه گذاران</t>
  </si>
  <si>
    <t>سينا</t>
  </si>
  <si>
    <t>کارگزاری بهگزین</t>
  </si>
  <si>
    <t>عقيق</t>
  </si>
  <si>
    <t>تدبيرگران آگاه</t>
  </si>
  <si>
    <t>تدبيرگر سرمايه</t>
  </si>
  <si>
    <t>کارگزاری تدبیرگر سرمایه</t>
  </si>
  <si>
    <t>کارآفرينان برتر آینده</t>
  </si>
  <si>
    <t>مهر شريعه</t>
  </si>
  <si>
    <t>کارگزاری مهر آفرین</t>
  </si>
  <si>
    <t>توسعه صادرات</t>
  </si>
  <si>
    <t>کارگزاری بانک توسعه صادرات</t>
  </si>
  <si>
    <t>توسعه فردا</t>
  </si>
  <si>
    <t>کارگزاری توسعه فردا</t>
  </si>
  <si>
    <t>خوارزمی</t>
  </si>
  <si>
    <t>کارگزاری بانک  صادرات</t>
  </si>
  <si>
    <t>کارگزاری بانک ملت</t>
  </si>
  <si>
    <t>بانک توسعه تعاون</t>
  </si>
  <si>
    <t>کل ص س در سهام و در اندازه کوچک</t>
  </si>
  <si>
    <t xml:space="preserve">کل </t>
  </si>
  <si>
    <t>آرمان</t>
  </si>
  <si>
    <t>یکم دانا</t>
  </si>
  <si>
    <t>کارگزاری توسعه اندیشه دانا</t>
  </si>
  <si>
    <t>آسمان یکم</t>
  </si>
  <si>
    <t>نگین رفاه</t>
  </si>
  <si>
    <t>لوتوس پارسیان</t>
  </si>
  <si>
    <t>تامین سرمایه لوتوس پارسیان</t>
  </si>
  <si>
    <t>آرمان اندیش</t>
  </si>
  <si>
    <t>مشاور سرمایه گذاری آرمان آتی</t>
  </si>
  <si>
    <t>کاریزما</t>
  </si>
  <si>
    <t>سبدگردان کاریزما</t>
  </si>
  <si>
    <t>نیکان پارس</t>
  </si>
  <si>
    <t>کوثر</t>
  </si>
  <si>
    <t>توسعه بازار سرمایه</t>
  </si>
  <si>
    <t>امید توسعه</t>
  </si>
  <si>
    <t>پارس گستر</t>
  </si>
  <si>
    <t>نوین بانک مسکن</t>
  </si>
  <si>
    <t>تامین سرمایه نوین</t>
  </si>
  <si>
    <t>سپهر آگاه</t>
  </si>
  <si>
    <t>البرز</t>
  </si>
  <si>
    <t>سبحان</t>
  </si>
  <si>
    <t xml:space="preserve"> ملت ایران زمین</t>
  </si>
  <si>
    <t>پیروزان</t>
  </si>
  <si>
    <t>امین انصار</t>
  </si>
  <si>
    <t>نوین نیک</t>
  </si>
  <si>
    <t>آسمان خاورمیانه</t>
  </si>
  <si>
    <t>یکم سهام گستران شرق</t>
  </si>
  <si>
    <t>بازده صندوق در سه ماه گذشته(%)</t>
  </si>
  <si>
    <t>کارگزاری بانک دی</t>
  </si>
  <si>
    <t>کارگزاری بانک تات</t>
  </si>
  <si>
    <t>مشاور سرمایه گذاری تامین سرمایه نوین</t>
  </si>
  <si>
    <t>ارزش صندوق در پایان سال 1391(میلیون ريال)</t>
  </si>
  <si>
    <t>کارگزاری کاسپین مهر ایرانیان (بانک سپه)</t>
  </si>
  <si>
    <t xml:space="preserve"> مشاور سرمایه گذاری آرمان آتی</t>
  </si>
  <si>
    <t>اندیشه فردا</t>
  </si>
  <si>
    <t>مشاور سرمایه گذاری ارزش پرداز آریان</t>
  </si>
  <si>
    <t>امین آوید</t>
  </si>
  <si>
    <t>تامین سرمایه امین</t>
  </si>
  <si>
    <t>آرمان سپهر آیندگان</t>
  </si>
  <si>
    <t>کل ص س قابل معامله</t>
  </si>
  <si>
    <t>توسعه ملی</t>
  </si>
  <si>
    <t>کارگزاری بانک ملی ایران</t>
  </si>
  <si>
    <t>ارگ</t>
  </si>
  <si>
    <t>دماسنج</t>
  </si>
  <si>
    <t>مختلط و قابل معامله</t>
  </si>
  <si>
    <t>سپهر کاریزما</t>
  </si>
  <si>
    <t>در سهام و قابل معامله</t>
  </si>
  <si>
    <t xml:space="preserve"> کارگزاری سهام گستران شرق</t>
  </si>
  <si>
    <t xml:space="preserve"> تامین سرمایه آرمان</t>
  </si>
  <si>
    <t>آرمان شهر</t>
  </si>
  <si>
    <t>تامین سرمایه آرمان</t>
  </si>
  <si>
    <t>دیدگاهان</t>
  </si>
  <si>
    <t>مشاور سرمایه گذاری دیدگاهان نوین</t>
  </si>
  <si>
    <t>شرکت تامین سرمایه امین</t>
  </si>
  <si>
    <t>سبدگردان آسمان</t>
  </si>
  <si>
    <t>بذر امید آفرین</t>
  </si>
  <si>
    <t xml:space="preserve"> تامین سرمایه امید</t>
  </si>
  <si>
    <t>آسمان آرمانی سهام</t>
  </si>
  <si>
    <t>ردیف</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</si>
  <si>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</si>
  <si>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</si>
  <si>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</si>
  <si>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</si>
  <si>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</si>
  <si>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</si>
  <si>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</si>
  <si>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</si>
  <si>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</si>
  <si>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</si>
  <si>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 xml:space="preserve"> یکم ایرانیان</t>
  </si>
  <si>
    <t>کل صندوقهای سرمایه گذاری در اوراق بهادار با درآمد ثابت</t>
  </si>
  <si>
    <t>تجربه ایرانیان</t>
  </si>
  <si>
    <t xml:space="preserve"> پارس</t>
  </si>
  <si>
    <t xml:space="preserve"> امین صبار (امین گلوبال)</t>
  </si>
  <si>
    <t>کل صندوقهای سرمایه گذاری مختلط</t>
  </si>
  <si>
    <t>بانک دی</t>
  </si>
  <si>
    <t>یکم سامان</t>
  </si>
  <si>
    <t>کل صندوقهای سرمایه گذاری در اندازه بزرگ</t>
  </si>
  <si>
    <t>شاخصی کارآفرین</t>
  </si>
  <si>
    <t>کل صندوقهای شاخصی</t>
  </si>
  <si>
    <t xml:space="preserve"> بورسیران</t>
  </si>
  <si>
    <t>عقیق</t>
  </si>
  <si>
    <t xml:space="preserve"> صبا</t>
  </si>
  <si>
    <t xml:space="preserve"> پویا</t>
  </si>
  <si>
    <t>تدبیرگران آگاه</t>
  </si>
  <si>
    <t xml:space="preserve"> كارگزاري فارابی</t>
  </si>
  <si>
    <t xml:space="preserve"> کارگزاری بانک اقتصاد نوین</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</si>
  <si>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</si>
  <si>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</si>
  <si>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</si>
  <si>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</si>
  <si>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</si>
  <si>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</si>
  <si>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</si>
  <si>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خبرگان</t>
  </si>
  <si>
    <t xml:space="preserve">نواندیشان                             </t>
  </si>
  <si>
    <t>کارآفرینان برتر آینده</t>
  </si>
  <si>
    <t xml:space="preserve"> پیشتاز</t>
  </si>
  <si>
    <t>ارگ هومن</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</si>
  <si>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</si>
  <si>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</si>
  <si>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</si>
  <si>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</si>
  <si>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</si>
  <si>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</si>
  <si>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</si>
  <si>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 xml:space="preserve"> کارگزاری بانک تجارت</t>
  </si>
  <si>
    <t>بیمه دی</t>
  </si>
  <si>
    <t xml:space="preserve"> امین کارآفرین</t>
  </si>
  <si>
    <t xml:space="preserve"> صنعت و معدن</t>
  </si>
  <si>
    <t>فیروزه</t>
  </si>
  <si>
    <t>مهر شریعه</t>
  </si>
  <si>
    <t>امید ایرانیان</t>
  </si>
  <si>
    <t>کل صندوقهای سرمایه گذاری در اندازه کوچک</t>
  </si>
  <si>
    <t>کل صندوق های سرمایه گذاری قابل معامله</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</si>
  <si>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</si>
  <si>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</si>
  <si>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</si>
  <si>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و</t>
  </si>
  <si>
    <t>سپرده بانکی</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</si>
  <si>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</si>
  <si>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</si>
  <si>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</si>
  <si>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</si>
  <si>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</si>
  <si>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</si>
  <si>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</si>
  <si>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</si>
  <si>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</si>
  <si>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</si>
  <si>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یکم کارگزاری بانک کشاورزی</t>
  </si>
  <si>
    <t>بانک گردشگري</t>
  </si>
  <si>
    <t>کل صندوق های سرمایه گذاری در اوراق بهادار با درآمد ثابت</t>
  </si>
  <si>
    <t>امين صبار(امین گلوبال)</t>
  </si>
  <si>
    <t>کل صندوق های سرمایه گذاری مختلط</t>
  </si>
  <si>
    <t>سپهر اول بانک صادرات</t>
  </si>
  <si>
    <t>کل صندوق های سرمایه گذاری در اندازه بزرگ</t>
  </si>
  <si>
    <t>کل صندوق های سرمایه گذاری شاخصی</t>
  </si>
  <si>
    <t>کارآفرينان برتر</t>
  </si>
  <si>
    <t>صباتامین</t>
  </si>
  <si>
    <t>پارسيان</t>
  </si>
  <si>
    <t>ایساتیس پویا</t>
  </si>
  <si>
    <t>کل صندوق های سرمایه گذاری در اندازه کوچک</t>
  </si>
  <si>
    <t>کل صندوق های سرمایه گذاری</t>
  </si>
  <si>
    <t>توسعه ممتاز</t>
  </si>
  <si>
    <t>گنجینه رفاه</t>
  </si>
  <si>
    <t>نصف مجموع</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</si>
  <si>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</si>
  <si>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</si>
  <si>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</si>
  <si>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</si>
  <si>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</si>
  <si>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</si>
  <si>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</si>
  <si>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</si>
  <si>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</si>
  <si>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</si>
  <si>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</si>
  <si>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توسعه اندوخته آینده</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</si>
  <si>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</si>
  <si>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</si>
  <si>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</si>
  <si>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</si>
  <si>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</si>
  <si>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</si>
  <si>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</si>
  <si>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</si>
  <si>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</si>
  <si>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</si>
  <si>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</si>
  <si>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</si>
  <si>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</si>
  <si>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</si>
  <si>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</si>
  <si>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</si>
  <si>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</si>
  <si>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</si>
  <si>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</si>
  <si>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</si>
  <si>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</si>
  <si>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</si>
  <si>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</si>
  <si>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</si>
  <si>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</si>
  <si>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</si>
  <si>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</si>
  <si>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1388/04/02</t>
  </si>
  <si>
    <t>1388/12/24</t>
  </si>
  <si>
    <t>1390/05/05</t>
  </si>
  <si>
    <t>1390/09/01</t>
  </si>
  <si>
    <t>1390/10/28</t>
  </si>
  <si>
    <t>1391/07/02</t>
  </si>
  <si>
    <t>1391/12/08</t>
  </si>
  <si>
    <t>1391/12/23</t>
  </si>
  <si>
    <t>1392/04/12</t>
  </si>
  <si>
    <t>1392/08/11</t>
  </si>
  <si>
    <t>1388/11/27</t>
  </si>
  <si>
    <t>1390/02/13</t>
  </si>
  <si>
    <t>1390/01/31</t>
  </si>
  <si>
    <t>1390/03/23</t>
  </si>
  <si>
    <t>1390/03/31</t>
  </si>
  <si>
    <t>1392/07/27</t>
  </si>
  <si>
    <t>1389/12/24</t>
  </si>
  <si>
    <t>1387/01/05</t>
  </si>
  <si>
    <t>1387/01/11</t>
  </si>
  <si>
    <t>1387/02/07</t>
  </si>
  <si>
    <t>1387/02/21</t>
  </si>
  <si>
    <t>1387/02/24</t>
  </si>
  <si>
    <t>1387/05/05</t>
  </si>
  <si>
    <t>1387/05/16</t>
  </si>
  <si>
    <t>1387/05/21</t>
  </si>
  <si>
    <t>1387/10/02</t>
  </si>
  <si>
    <t>1388/02/26</t>
  </si>
  <si>
    <t>1388/04/09</t>
  </si>
  <si>
    <t>1388/04/27</t>
  </si>
  <si>
    <t>1388/04/28</t>
  </si>
  <si>
    <t>1388/07/05</t>
  </si>
  <si>
    <t>1388/08/24</t>
  </si>
  <si>
    <t>1388/09/02</t>
  </si>
  <si>
    <t>1388/11/28</t>
  </si>
  <si>
    <t>1388/12/16</t>
  </si>
  <si>
    <t>1389/01/30</t>
  </si>
  <si>
    <t>1389/02/13</t>
  </si>
  <si>
    <t>1389/04/16</t>
  </si>
  <si>
    <t>1389/04/20</t>
  </si>
  <si>
    <t>1389/05/04</t>
  </si>
  <si>
    <t>1389/05/24</t>
  </si>
  <si>
    <t>1389/07/20</t>
  </si>
  <si>
    <t>1389/09/09</t>
  </si>
  <si>
    <t>1389/10/08</t>
  </si>
  <si>
    <t>1389/11/11</t>
  </si>
  <si>
    <t>1389/12/06</t>
  </si>
  <si>
    <t>1389/12/16</t>
  </si>
  <si>
    <t>1390/01/28</t>
  </si>
  <si>
    <t>1390/02/06</t>
  </si>
  <si>
    <t>1390/02/24</t>
  </si>
  <si>
    <t>1390/03/21</t>
  </si>
  <si>
    <t>1390/05/24</t>
  </si>
  <si>
    <t>1390/08/15</t>
  </si>
  <si>
    <t>1391/03/03</t>
  </si>
  <si>
    <t>1391/05/05</t>
  </si>
  <si>
    <t>1391/06/13</t>
  </si>
  <si>
    <t>1391/07/18</t>
  </si>
  <si>
    <t>1391/08/01</t>
  </si>
  <si>
    <t>1391/11/25</t>
  </si>
  <si>
    <t>1391/12/12</t>
  </si>
  <si>
    <t>1392/02/23</t>
  </si>
  <si>
    <t>1392/03/20</t>
  </si>
  <si>
    <t>1392/04/04</t>
  </si>
  <si>
    <t>1392/04/24</t>
  </si>
  <si>
    <t>1392/07/28</t>
  </si>
  <si>
    <t>1392/08/19</t>
  </si>
  <si>
    <t>1392/09/19</t>
  </si>
  <si>
    <t>1392/06/13</t>
  </si>
  <si>
    <t>1392/09/23</t>
  </si>
  <si>
    <t>1392/10/04</t>
  </si>
  <si>
    <t>سرمایه گذاری ملت ایران زمین</t>
  </si>
  <si>
    <t>رفاه</t>
  </si>
  <si>
    <t>ممتاز</t>
  </si>
  <si>
    <t>نوين</t>
  </si>
  <si>
    <t>توضیح1:  ارزش ریالی معاملات صندوق ها در آذرماه شامل خرید و فروش، مبلغ  10.097 میلیارد ریال بوده است.</t>
  </si>
  <si>
    <t>نوع صندوق سرمایه‌گذاری</t>
  </si>
  <si>
    <t>تعداد</t>
  </si>
  <si>
    <t>ارزش (میلیارد ریال)</t>
  </si>
  <si>
    <t>تعداد سرمایه‌گذار</t>
  </si>
  <si>
    <t>توضیحات</t>
  </si>
  <si>
    <t>پایان</t>
  </si>
  <si>
    <t>آذر ماه</t>
  </si>
  <si>
    <t>پایان دی ماه</t>
  </si>
  <si>
    <t xml:space="preserve"> آذرماه</t>
  </si>
  <si>
    <t xml:space="preserve"> دی ماه</t>
  </si>
  <si>
    <t>تغییر نسبت به آذر‌ماه 1392</t>
  </si>
  <si>
    <t xml:space="preserve"> افزایش(کاهش)</t>
  </si>
  <si>
    <t>حقیقی</t>
  </si>
  <si>
    <t>حقوقی</t>
  </si>
  <si>
    <t>جمع</t>
  </si>
  <si>
    <t xml:space="preserve">تغییر مجموع سرمایه‌گذاران نسبت به آذر‌ماه 1392 </t>
  </si>
  <si>
    <t>افزایش (کاهش)</t>
  </si>
  <si>
    <t>اوراق بهادار با درآمد ثابت</t>
  </si>
  <si>
    <t>سهام (اندازۀ بزرگ)</t>
  </si>
  <si>
    <t>سهام (اندازۀ کوچک)</t>
  </si>
  <si>
    <t>شاخصی</t>
  </si>
  <si>
    <t>قابل معامله</t>
  </si>
  <si>
    <t>کل</t>
  </si>
  <si>
    <t xml:space="preserve"> صدور مجوز فعالیت  صندوق توسعه اندوخته آینده (در سهام) </t>
  </si>
  <si>
    <t>تعداد واحدهای سرمایه­گذاری در پایان آذر ماه سال 1392</t>
  </si>
  <si>
    <t>صندوق مختلط</t>
  </si>
  <si>
    <t>ارزش مبنای واحدها (ریال)</t>
  </si>
  <si>
    <t>تعداد واحدهای سرمایه­گذاری</t>
  </si>
  <si>
    <t xml:space="preserve">  پایان دی ماه سال 1392</t>
  </si>
  <si>
    <t xml:space="preserve"> پایان آذر ماه سال 1392</t>
  </si>
  <si>
    <t>بازدهی بازار (%)</t>
  </si>
  <si>
    <t>بازدهی صندوق­های سرمایه‌گذاری (%)</t>
  </si>
  <si>
    <t>ماه گذشته</t>
  </si>
  <si>
    <t>سال گذشته</t>
  </si>
  <si>
    <t>مشترک افق</t>
  </si>
  <si>
    <t>گنجینه مهر</t>
  </si>
  <si>
    <t>سپهر اندیشه نوین</t>
  </si>
  <si>
    <t>پرسپولیس</t>
  </si>
  <si>
    <t>سپهر تدبیرگران</t>
  </si>
  <si>
    <t>شرکت کارگزاری سهم آشنا</t>
  </si>
  <si>
    <t>1392/11/5</t>
  </si>
  <si>
    <t>1392/11/8</t>
  </si>
  <si>
    <t>شرکت کارگزاری بانک صنعت و معدن</t>
  </si>
  <si>
    <t>شرکت کارگزاری پارس گستر خبره</t>
  </si>
  <si>
    <t>شرکت سبدگردان آسمان</t>
  </si>
  <si>
    <t>شرکت کارگزاری پارس نمودگر</t>
  </si>
  <si>
    <t>شرکت کارگزاری مفید</t>
  </si>
  <si>
    <t>شرت کارگزاری نهایت نگر</t>
  </si>
  <si>
    <t>شرکت کارگزاری سرمایه و دانش</t>
  </si>
  <si>
    <t>1392/11/7</t>
  </si>
  <si>
    <t>کارگزاری مهر اقتصاد ایرانیان</t>
  </si>
  <si>
    <t>شرکت تامین سرمایه نوین</t>
  </si>
  <si>
    <t>18.000.000</t>
  </si>
  <si>
    <t>کل صندوقهای سرمایه گذاری قابل معامله</t>
  </si>
  <si>
    <t xml:space="preserve"> ممتاز</t>
  </si>
  <si>
    <t xml:space="preserve"> کارگزاری بانک صادرات</t>
  </si>
  <si>
    <t xml:space="preserve"> نوین</t>
  </si>
  <si>
    <t>ارزش صندوق در پایان بهمن سال1392 (میلیون ريال)</t>
  </si>
  <si>
    <t>نوين پایدار</t>
  </si>
  <si>
    <t xml:space="preserve">  </t>
  </si>
  <si>
    <t>نیکوکاری کودک</t>
  </si>
  <si>
    <t>معین بهگزین</t>
  </si>
  <si>
    <t>سهم آشنا</t>
  </si>
  <si>
    <t>کارگزاری بورس بهگزین</t>
  </si>
  <si>
    <t>نیکوکاری محبان نینوا</t>
  </si>
  <si>
    <t>رشد سامان</t>
  </si>
  <si>
    <t>بانک خاور میانه</t>
  </si>
  <si>
    <t>نسبت فعالیت معاملاتی و سرمایه گذاران صندوق های سرمایه گذاری تا پایان اسفند ماه سال 1392 (پیوست4)</t>
  </si>
  <si>
    <t>ماه گذشته(اسفند ماه1392)</t>
  </si>
  <si>
    <t>از فروردین ماه سال1392</t>
  </si>
  <si>
    <t>ترکیب دارایی های صندوق های سرمایه گذاری در پایان  اسفند ماه 1392 (پیوست 2)</t>
  </si>
  <si>
    <t>حجم معاملات سهام و حق تقدم سهام در بازار بورس تهران و بازار اول فرابورس ایران و صدور و ابطال صندوق های سرمایه گذاری تا تاریخ 1392/12/30 (پیوست 3)</t>
  </si>
  <si>
    <t>از ابتدای فروردین ماه سال1392*</t>
  </si>
  <si>
    <t>اسفندماه1392</t>
  </si>
  <si>
    <t>اسفند ماه1392</t>
  </si>
  <si>
    <t>در اوراق بهادار با درآمد ثابت و در اندازه بزرگ</t>
  </si>
  <si>
    <t xml:space="preserve"> 1392/12/13</t>
  </si>
  <si>
    <t>بانک خاورمیانه</t>
  </si>
  <si>
    <t>شرکت کارگزاری بانک سامان</t>
  </si>
  <si>
    <t>1392/12/7</t>
  </si>
  <si>
    <t>1392/12/11</t>
  </si>
  <si>
    <t>1392/12/22</t>
  </si>
  <si>
    <t>1392/12/26</t>
  </si>
  <si>
    <t>1392/12/27</t>
  </si>
  <si>
    <t>گزارش عملکرد صندوق های سرمایه گذاری در پایان سال 1391 و اسفند ماه سال 1392 (پیوست 1)</t>
  </si>
  <si>
    <t xml:space="preserve">  *تاریخ گزارشگری: منتهی به 1392/12/29 </t>
  </si>
  <si>
    <t>توضیح2: ارزش ریالی معاملات بورس اوراق بهادار تهران در اسفند ماه شامل (خرد و بلوک)، مبلغ  49338میلیارد ریال بوده است.</t>
  </si>
  <si>
    <t>ارزش ریالی معاملات صندوق در اسفند ماه شامل خرید و فروش، مبلغ 2610 میلیارد ریال بوده است.</t>
  </si>
</sst>
</file>

<file path=xl/styles.xml><?xml version="1.0" encoding="utf-8"?>
<styleSheet xmlns="http://schemas.openxmlformats.org/spreadsheetml/2006/main">
  <numFmts count="2">
    <numFmt numFmtId="164" formatCode="#,##0_-;\(#,##0\)"/>
    <numFmt numFmtId="165" formatCode="0.000"/>
  </numFmts>
  <fonts count="76">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8"/>
      <name val="B Nazanin"/>
      <charset val="178"/>
    </font>
    <font>
      <sz val="20"/>
      <name val="B Nazanin"/>
      <charset val="178"/>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7"/>
      <name val="B Nazanin"/>
      <charset val="178"/>
    </font>
    <font>
      <b/>
      <sz val="36"/>
      <color theme="4" tint="0.79998168889431442"/>
      <name val="B Nazanin"/>
      <charset val="178"/>
    </font>
    <font>
      <b/>
      <sz val="20"/>
      <color theme="4" tint="0.79998168889431442"/>
      <name val="B Nazanin"/>
      <charset val="178"/>
    </font>
    <font>
      <b/>
      <sz val="18"/>
      <color theme="4" tint="0.79998168889431442"/>
      <name val="B Nazanin"/>
      <charset val="178"/>
    </font>
    <font>
      <b/>
      <sz val="27"/>
      <color theme="4" tint="0.79998168889431442"/>
      <name val="B Nazanin"/>
      <charset val="178"/>
    </font>
    <font>
      <sz val="22"/>
      <color theme="1"/>
      <name val="B Zar"/>
      <charset val="178"/>
    </font>
    <font>
      <sz val="22"/>
      <name val="B Zar"/>
      <charset val="178"/>
    </font>
    <font>
      <b/>
      <sz val="22"/>
      <color theme="1"/>
      <name val="B Zar"/>
      <charset val="178"/>
    </font>
    <font>
      <b/>
      <sz val="14"/>
      <color theme="1"/>
      <name val="B Nazanin"/>
      <charset val="178"/>
    </font>
    <font>
      <b/>
      <sz val="12"/>
      <name val="B Nazanin"/>
      <charset val="178"/>
    </font>
    <font>
      <b/>
      <sz val="12"/>
      <color theme="1"/>
      <name val="B Nazanin"/>
      <charset val="178"/>
    </font>
    <font>
      <b/>
      <sz val="11"/>
      <name val="B Nazanin"/>
      <charset val="178"/>
    </font>
    <font>
      <sz val="12"/>
      <color indexed="8"/>
      <name val="B Nazanin"/>
      <charset val="178"/>
    </font>
    <font>
      <sz val="11"/>
      <name val="B Nazanin"/>
      <charset val="178"/>
    </font>
    <font>
      <sz val="12"/>
      <name val="B Nazanin"/>
      <charset val="178"/>
    </font>
    <font>
      <sz val="11"/>
      <color theme="1"/>
      <name val="B Lotus"/>
      <charset val="178"/>
    </font>
    <font>
      <b/>
      <sz val="10"/>
      <color theme="0"/>
      <name val="B Nazanin"/>
      <charset val="178"/>
    </font>
    <font>
      <b/>
      <sz val="11"/>
      <color theme="0"/>
      <name val="B Nazanin"/>
      <charset val="178"/>
    </font>
    <font>
      <b/>
      <sz val="12"/>
      <color theme="0"/>
      <name val="B Nazanin"/>
      <charset val="178"/>
    </font>
    <font>
      <b/>
      <sz val="14"/>
      <color theme="0"/>
      <name val="B Nazanin"/>
      <charset val="178"/>
    </font>
    <font>
      <sz val="12"/>
      <color theme="1"/>
      <name val="B Nazanin"/>
      <charset val="178"/>
    </font>
    <font>
      <b/>
      <sz val="15"/>
      <color theme="0"/>
      <name val="B Nazanin"/>
      <charset val="178"/>
    </font>
    <font>
      <sz val="13"/>
      <color theme="1"/>
      <name val="B Nazanin"/>
      <charset val="178"/>
    </font>
    <font>
      <sz val="13"/>
      <name val="B Nazanin"/>
      <charset val="178"/>
    </font>
    <font>
      <b/>
      <sz val="13"/>
      <color theme="0"/>
      <name val="B Nazanin"/>
      <charset val="178"/>
    </font>
    <font>
      <b/>
      <sz val="11"/>
      <color theme="1"/>
      <name val="Calibri"/>
      <family val="2"/>
      <scheme val="minor"/>
    </font>
    <font>
      <b/>
      <sz val="22"/>
      <color theme="4" tint="0.79998168889431442"/>
      <name val="B Nazanin"/>
      <charset val="178"/>
    </font>
    <font>
      <b/>
      <sz val="24"/>
      <color theme="4" tint="0.79998168889431442"/>
      <name val="B Nazanin"/>
      <charset val="178"/>
    </font>
    <font>
      <b/>
      <sz val="16"/>
      <color theme="4" tint="0.79998168889431442"/>
      <name val="B Nazanin"/>
      <charset val="178"/>
    </font>
    <font>
      <sz val="29"/>
      <name val="B Nazanin"/>
      <charset val="178"/>
    </font>
    <font>
      <sz val="29"/>
      <color theme="1"/>
      <name val="B Nazanin"/>
      <charset val="178"/>
    </font>
    <font>
      <b/>
      <sz val="29"/>
      <color theme="4" tint="0.79998168889431442"/>
      <name val="B Nazanin"/>
      <charset val="178"/>
    </font>
    <font>
      <sz val="28"/>
      <name val="B Nazanin"/>
      <charset val="178"/>
    </font>
    <font>
      <b/>
      <sz val="28"/>
      <color theme="4" tint="0.79998168889431442"/>
      <name val="B Nazanin"/>
      <charset val="178"/>
    </font>
    <font>
      <sz val="28"/>
      <color theme="1"/>
      <name val="B Nazanin"/>
      <charset val="178"/>
    </font>
    <font>
      <b/>
      <sz val="8"/>
      <color theme="1"/>
      <name val="B Nazanin"/>
      <charset val="178"/>
    </font>
    <font>
      <sz val="9"/>
      <color theme="1"/>
      <name val="B Nazanin"/>
      <charset val="178"/>
    </font>
    <font>
      <sz val="9"/>
      <color theme="1"/>
      <name val="Tahoma"/>
      <family val="2"/>
    </font>
    <font>
      <sz val="8"/>
      <color theme="1"/>
      <name val="B Nazanin"/>
      <charset val="178"/>
    </font>
    <font>
      <b/>
      <sz val="9"/>
      <color theme="1"/>
      <name val="B Nazanin"/>
      <charset val="178"/>
    </font>
    <font>
      <b/>
      <sz val="11"/>
      <color theme="1"/>
      <name val="B Nazanin"/>
      <charset val="178"/>
    </font>
    <font>
      <b/>
      <sz val="8"/>
      <color rgb="FF000000"/>
      <name val="B Nazanin"/>
      <charset val="178"/>
    </font>
    <font>
      <sz val="8"/>
      <color rgb="FF000000"/>
      <name val="B Nazanin"/>
      <charset val="178"/>
    </font>
    <font>
      <sz val="26"/>
      <color theme="1"/>
      <name val="B Zar"/>
      <charset val="178"/>
    </font>
    <font>
      <sz val="20"/>
      <color theme="0"/>
      <name val="B Nazanin"/>
      <charset val="178"/>
    </font>
    <font>
      <sz val="18"/>
      <color theme="0"/>
      <name val="B Nazanin"/>
      <charset val="178"/>
    </font>
    <font>
      <sz val="26"/>
      <color theme="0"/>
      <name val="B Nazanin"/>
      <charset val="178"/>
    </font>
    <font>
      <sz val="25"/>
      <color theme="0"/>
      <name val="B Nazanin"/>
      <charset val="178"/>
    </font>
    <font>
      <b/>
      <sz val="9"/>
      <color theme="0"/>
      <name val="B Nazanin"/>
      <charset val="178"/>
    </font>
    <font>
      <sz val="10"/>
      <color indexed="8"/>
      <name val="B Nazanin"/>
      <charset val="178"/>
    </font>
    <font>
      <sz val="8"/>
      <name val="B Nazanin"/>
      <charset val="178"/>
    </font>
    <font>
      <sz val="25"/>
      <name val="B Nazanin"/>
      <charset val="178"/>
    </font>
    <font>
      <b/>
      <sz val="10"/>
      <color theme="0"/>
      <name val="B Lotus"/>
      <charset val="178"/>
    </font>
    <font>
      <sz val="10"/>
      <name val="B Nazanin"/>
      <charset val="178"/>
    </font>
    <font>
      <b/>
      <sz val="10"/>
      <name val="B Nazanin"/>
      <charset val="178"/>
    </font>
    <font>
      <sz val="10"/>
      <name val="Calibri"/>
      <family val="2"/>
      <scheme val="minor"/>
    </font>
    <font>
      <sz val="10"/>
      <color theme="1"/>
      <name val="B Nazanin"/>
      <charset val="178"/>
    </font>
    <font>
      <b/>
      <sz val="10"/>
      <color theme="0"/>
      <name val="Calibri"/>
      <family val="2"/>
      <scheme val="minor"/>
    </font>
    <font>
      <sz val="10"/>
      <color theme="1"/>
      <name val="Calibri"/>
      <family val="2"/>
      <scheme val="minor"/>
    </font>
    <font>
      <b/>
      <sz val="10"/>
      <color theme="1"/>
      <name val="B Nazanin"/>
      <charset val="178"/>
    </font>
  </fonts>
  <fills count="1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rgb="FFFF99FF"/>
        <bgColor indexed="64"/>
      </patternFill>
    </fill>
    <fill>
      <patternFill patternType="solid">
        <fgColor rgb="FFCC3399"/>
        <bgColor indexed="64"/>
      </patternFill>
    </fill>
    <fill>
      <patternFill patternType="solid">
        <fgColor theme="0" tint="-0.499984740745262"/>
        <bgColor indexed="64"/>
      </patternFill>
    </fill>
    <fill>
      <patternFill patternType="solid">
        <fgColor rgb="FF660033"/>
        <bgColor indexed="64"/>
      </patternFill>
    </fill>
    <fill>
      <patternFill patternType="solid">
        <fgColor rgb="FF003300"/>
        <bgColor indexed="64"/>
      </patternFill>
    </fill>
    <fill>
      <patternFill patternType="solid">
        <fgColor rgb="FF336600"/>
        <bgColor indexed="64"/>
      </patternFill>
    </fill>
    <fill>
      <patternFill patternType="solid">
        <fgColor rgb="FF99FF33"/>
        <bgColor indexed="64"/>
      </patternFill>
    </fill>
    <fill>
      <patternFill patternType="solid">
        <fgColor rgb="FFA6A6A6"/>
        <bgColor indexed="64"/>
      </patternFill>
    </fill>
  </fills>
  <borders count="59">
    <border>
      <left/>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diagonal/>
    </border>
    <border>
      <left style="double">
        <color indexed="64"/>
      </left>
      <right/>
      <top/>
      <bottom style="double">
        <color indexed="64"/>
      </bottom>
      <diagonal/>
    </border>
    <border>
      <left/>
      <right style="double">
        <color indexed="64"/>
      </right>
      <top style="double">
        <color indexed="64"/>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s>
  <cellStyleXfs count="5">
    <xf numFmtId="0" fontId="0" fillId="0" borderId="0"/>
    <xf numFmtId="0" fontId="2" fillId="0" borderId="0"/>
    <xf numFmtId="0" fontId="3" fillId="0" borderId="0"/>
    <xf numFmtId="0" fontId="5" fillId="0" borderId="0"/>
    <xf numFmtId="0" fontId="1" fillId="0" borderId="0"/>
  </cellStyleXfs>
  <cellXfs count="434">
    <xf numFmtId="0" fontId="0" fillId="0" borderId="0" xfId="0"/>
    <xf numFmtId="0" fontId="4" fillId="0" borderId="0" xfId="0" applyFont="1" applyAlignment="1">
      <alignment horizontal="center" vertical="center" readingOrder="2"/>
    </xf>
    <xf numFmtId="0" fontId="0" fillId="0" borderId="0" xfId="0" applyFill="1"/>
    <xf numFmtId="9" fontId="0" fillId="0" borderId="0" xfId="0" applyNumberFormat="1"/>
    <xf numFmtId="3" fontId="0" fillId="0" borderId="0" xfId="0" applyNumberFormat="1"/>
    <xf numFmtId="0" fontId="8" fillId="0" borderId="0" xfId="0" applyFont="1" applyAlignment="1">
      <alignment horizontal="right" vertical="center" readingOrder="2"/>
    </xf>
    <xf numFmtId="0" fontId="10" fillId="0" borderId="0" xfId="0" applyFont="1" applyAlignment="1">
      <alignment horizontal="right" vertical="center" readingOrder="2"/>
    </xf>
    <xf numFmtId="3" fontId="8" fillId="0" borderId="0" xfId="0" applyNumberFormat="1" applyFont="1" applyAlignment="1">
      <alignment horizontal="right" vertical="center" readingOrder="2"/>
    </xf>
    <xf numFmtId="0" fontId="14" fillId="6" borderId="1" xfId="0" applyFont="1" applyFill="1" applyBorder="1" applyAlignment="1">
      <alignment horizontal="right" vertical="center" readingOrder="2"/>
    </xf>
    <xf numFmtId="0" fontId="14" fillId="0" borderId="1" xfId="0" applyFont="1" applyFill="1" applyBorder="1" applyAlignment="1">
      <alignment horizontal="right" vertical="center" readingOrder="2"/>
    </xf>
    <xf numFmtId="0" fontId="14" fillId="0" borderId="1" xfId="0" applyNumberFormat="1" applyFont="1" applyFill="1" applyBorder="1" applyAlignment="1">
      <alignment horizontal="right" vertical="center" readingOrder="2"/>
    </xf>
    <xf numFmtId="0" fontId="14" fillId="6" borderId="1" xfId="0" applyNumberFormat="1" applyFont="1" applyFill="1" applyBorder="1" applyAlignment="1">
      <alignment horizontal="right" vertical="center" readingOrder="2"/>
    </xf>
    <xf numFmtId="2" fontId="15" fillId="0" borderId="0" xfId="0" applyNumberFormat="1" applyFont="1"/>
    <xf numFmtId="2" fontId="0" fillId="0" borderId="0" xfId="0" applyNumberFormat="1"/>
    <xf numFmtId="2" fontId="4" fillId="0" borderId="0" xfId="0" applyNumberFormat="1" applyFont="1"/>
    <xf numFmtId="0" fontId="4" fillId="0" borderId="17" xfId="0" applyFont="1" applyFill="1" applyBorder="1" applyAlignment="1">
      <alignment horizontal="center" vertical="center" readingOrder="2"/>
    </xf>
    <xf numFmtId="0" fontId="28" fillId="0" borderId="9" xfId="0" applyFont="1" applyFill="1" applyBorder="1" applyAlignment="1">
      <alignment vertical="center"/>
    </xf>
    <xf numFmtId="0" fontId="28" fillId="0" borderId="12" xfId="0" applyFont="1" applyFill="1" applyBorder="1" applyAlignment="1">
      <alignment vertical="center"/>
    </xf>
    <xf numFmtId="0" fontId="0" fillId="2" borderId="0" xfId="0" applyFill="1"/>
    <xf numFmtId="0" fontId="31" fillId="0" borderId="0" xfId="0" applyFont="1"/>
    <xf numFmtId="0" fontId="4" fillId="0" borderId="17" xfId="0" applyFont="1" applyBorder="1" applyAlignment="1">
      <alignment horizontal="center" vertical="center" readingOrder="2"/>
    </xf>
    <xf numFmtId="2" fontId="31" fillId="0" borderId="18" xfId="0" applyNumberFormat="1" applyFont="1" applyBorder="1"/>
    <xf numFmtId="0" fontId="4" fillId="0" borderId="21" xfId="0" applyFont="1" applyBorder="1" applyAlignment="1">
      <alignment horizontal="center" vertical="center" readingOrder="2"/>
    </xf>
    <xf numFmtId="2" fontId="31" fillId="0" borderId="26" xfId="0" applyNumberFormat="1" applyFont="1" applyBorder="1"/>
    <xf numFmtId="0" fontId="15" fillId="0" borderId="0" xfId="0" applyFont="1"/>
    <xf numFmtId="0" fontId="15" fillId="0" borderId="0" xfId="0" applyFont="1" applyFill="1"/>
    <xf numFmtId="0" fontId="0" fillId="9" borderId="0" xfId="0" applyFill="1"/>
    <xf numFmtId="0" fontId="4" fillId="9" borderId="17" xfId="0" applyFont="1" applyFill="1" applyBorder="1" applyAlignment="1">
      <alignment horizontal="center" vertical="center" readingOrder="2"/>
    </xf>
    <xf numFmtId="0" fontId="28" fillId="9" borderId="9" xfId="0" applyFont="1" applyFill="1" applyBorder="1" applyAlignment="1">
      <alignment vertical="center"/>
    </xf>
    <xf numFmtId="0" fontId="15" fillId="9" borderId="0" xfId="0" applyFont="1" applyFill="1"/>
    <xf numFmtId="2" fontId="26" fillId="10" borderId="8" xfId="0" applyNumberFormat="1" applyFont="1" applyFill="1" applyBorder="1" applyAlignment="1">
      <alignment horizontal="center" vertical="center"/>
    </xf>
    <xf numFmtId="2" fontId="26" fillId="10" borderId="29" xfId="0" applyNumberFormat="1" applyFont="1" applyFill="1" applyBorder="1" applyAlignment="1">
      <alignment horizontal="center" vertical="center"/>
    </xf>
    <xf numFmtId="0" fontId="27" fillId="10" borderId="15" xfId="0" applyFont="1" applyFill="1" applyBorder="1" applyAlignment="1">
      <alignment horizontal="center" vertical="center"/>
    </xf>
    <xf numFmtId="2" fontId="26" fillId="10" borderId="15" xfId="0" applyNumberFormat="1" applyFont="1" applyFill="1" applyBorder="1" applyAlignment="1">
      <alignment horizontal="center" vertical="center"/>
    </xf>
    <xf numFmtId="0" fontId="31" fillId="0" borderId="0" xfId="0" applyFont="1" applyFill="1"/>
    <xf numFmtId="0" fontId="4" fillId="0" borderId="2" xfId="0" applyFont="1" applyFill="1" applyBorder="1"/>
    <xf numFmtId="0" fontId="4" fillId="0" borderId="0" xfId="0" applyFont="1" applyFill="1"/>
    <xf numFmtId="0" fontId="4" fillId="0" borderId="0" xfId="0" applyFont="1"/>
    <xf numFmtId="0" fontId="26" fillId="8" borderId="9" xfId="2" applyFont="1" applyFill="1" applyBorder="1" applyAlignment="1">
      <alignment horizontal="center" vertical="center"/>
    </xf>
    <xf numFmtId="0" fontId="26" fillId="8" borderId="9" xfId="2" applyFont="1" applyFill="1" applyBorder="1" applyAlignment="1">
      <alignment horizontal="center" vertical="center" wrapText="1"/>
    </xf>
    <xf numFmtId="0" fontId="24" fillId="8" borderId="9" xfId="2" applyFont="1" applyFill="1" applyBorder="1" applyAlignment="1">
      <alignment horizontal="center" vertical="center"/>
    </xf>
    <xf numFmtId="0" fontId="26" fillId="8" borderId="18" xfId="2" applyFont="1" applyFill="1" applyBorder="1" applyAlignment="1">
      <alignment horizontal="center" vertical="center" wrapText="1"/>
    </xf>
    <xf numFmtId="0" fontId="28" fillId="0" borderId="9" xfId="2" applyFont="1" applyFill="1" applyBorder="1" applyAlignment="1">
      <alignment vertical="center"/>
    </xf>
    <xf numFmtId="9" fontId="4" fillId="0" borderId="0" xfId="0" applyNumberFormat="1" applyFont="1" applyFill="1"/>
    <xf numFmtId="0" fontId="29" fillId="0" borderId="0" xfId="0" applyFont="1" applyFill="1"/>
    <xf numFmtId="0" fontId="28" fillId="7" borderId="9" xfId="2" applyFont="1" applyFill="1" applyBorder="1" applyAlignment="1">
      <alignment vertical="center"/>
    </xf>
    <xf numFmtId="0" fontId="4" fillId="8" borderId="0" xfId="0" applyFont="1" applyFill="1"/>
    <xf numFmtId="0" fontId="36" fillId="0" borderId="12" xfId="0" applyFont="1" applyFill="1" applyBorder="1"/>
    <xf numFmtId="0" fontId="36" fillId="0" borderId="9" xfId="0" applyFont="1" applyFill="1" applyBorder="1"/>
    <xf numFmtId="0" fontId="4" fillId="0" borderId="0" xfId="0" applyFont="1" applyAlignment="1">
      <alignment horizontal="center"/>
    </xf>
    <xf numFmtId="0" fontId="4" fillId="0" borderId="0" xfId="0" applyFont="1" applyBorder="1" applyAlignment="1">
      <alignment horizontal="right" readingOrder="2"/>
    </xf>
    <xf numFmtId="0" fontId="4" fillId="0" borderId="0" xfId="0" applyFont="1" applyBorder="1" applyAlignment="1">
      <alignment readingOrder="2"/>
    </xf>
    <xf numFmtId="0" fontId="4" fillId="0" borderId="0" xfId="0" applyFont="1" applyFill="1" applyBorder="1"/>
    <xf numFmtId="9" fontId="4" fillId="0" borderId="0" xfId="0" applyNumberFormat="1" applyFont="1" applyFill="1" applyBorder="1"/>
    <xf numFmtId="0" fontId="4" fillId="7" borderId="0" xfId="0" applyFont="1" applyFill="1"/>
    <xf numFmtId="9" fontId="38" fillId="0" borderId="18" xfId="0" applyNumberFormat="1" applyFont="1" applyFill="1" applyBorder="1" applyAlignment="1">
      <alignment horizontal="center" vertical="center"/>
    </xf>
    <xf numFmtId="0" fontId="8" fillId="0" borderId="0" xfId="0" applyFont="1"/>
    <xf numFmtId="0" fontId="0" fillId="15" borderId="0" xfId="0" applyFill="1"/>
    <xf numFmtId="0" fontId="8" fillId="0" borderId="0" xfId="0" applyFont="1" applyFill="1"/>
    <xf numFmtId="0" fontId="41" fillId="0" borderId="0" xfId="0" applyFont="1" applyFill="1"/>
    <xf numFmtId="2" fontId="18" fillId="4" borderId="1" xfId="0" applyNumberFormat="1" applyFont="1" applyFill="1" applyBorder="1" applyAlignment="1">
      <alignment horizontal="center" vertical="center" wrapText="1" readingOrder="2"/>
    </xf>
    <xf numFmtId="3" fontId="18" fillId="4" borderId="1" xfId="0" applyNumberFormat="1" applyFont="1" applyFill="1" applyBorder="1" applyAlignment="1">
      <alignment horizontal="center" vertical="center" wrapText="1" readingOrder="2"/>
    </xf>
    <xf numFmtId="2" fontId="39" fillId="9" borderId="9" xfId="0" applyNumberFormat="1" applyFont="1" applyFill="1" applyBorder="1" applyAlignment="1">
      <alignment horizontal="center"/>
    </xf>
    <xf numFmtId="2" fontId="39" fillId="9" borderId="15" xfId="0" applyNumberFormat="1" applyFont="1" applyFill="1" applyBorder="1" applyAlignment="1">
      <alignment horizontal="center"/>
    </xf>
    <xf numFmtId="2" fontId="39" fillId="0" borderId="9" xfId="0" applyNumberFormat="1" applyFont="1" applyFill="1" applyBorder="1" applyAlignment="1">
      <alignment horizontal="center"/>
    </xf>
    <xf numFmtId="2" fontId="38" fillId="0" borderId="9" xfId="0" applyNumberFormat="1" applyFont="1" applyFill="1" applyBorder="1" applyAlignment="1">
      <alignment horizontal="center"/>
    </xf>
    <xf numFmtId="2" fontId="40" fillId="10" borderId="9" xfId="0" applyNumberFormat="1" applyFont="1" applyFill="1" applyBorder="1" applyAlignment="1">
      <alignment horizontal="center"/>
    </xf>
    <xf numFmtId="2" fontId="38" fillId="9" borderId="9" xfId="0" applyNumberFormat="1" applyFont="1" applyFill="1" applyBorder="1" applyAlignment="1">
      <alignment horizontal="center"/>
    </xf>
    <xf numFmtId="4" fontId="40" fillId="10" borderId="9" xfId="0" applyNumberFormat="1" applyFont="1" applyFill="1" applyBorder="1" applyAlignment="1">
      <alignment horizontal="center"/>
    </xf>
    <xf numFmtId="2" fontId="39" fillId="0" borderId="15" xfId="0" applyNumberFormat="1" applyFont="1" applyFill="1" applyBorder="1" applyAlignment="1">
      <alignment horizontal="center"/>
    </xf>
    <xf numFmtId="165" fontId="0" fillId="0" borderId="0" xfId="0" applyNumberFormat="1" applyFill="1"/>
    <xf numFmtId="0" fontId="0" fillId="16" borderId="51" xfId="0" applyFill="1" applyBorder="1" applyAlignment="1">
      <alignment wrapText="1"/>
    </xf>
    <xf numFmtId="0" fontId="51" fillId="16" borderId="50" xfId="0" applyFont="1" applyFill="1" applyBorder="1" applyAlignment="1">
      <alignment horizontal="center" wrapText="1" readingOrder="2"/>
    </xf>
    <xf numFmtId="0" fontId="51" fillId="16" borderId="51" xfId="0" applyFont="1" applyFill="1" applyBorder="1" applyAlignment="1">
      <alignment horizontal="center" wrapText="1" readingOrder="2"/>
    </xf>
    <xf numFmtId="0" fontId="51" fillId="0" borderId="47" xfId="0" applyFont="1" applyBorder="1" applyAlignment="1">
      <alignment horizontal="right" wrapText="1" readingOrder="2"/>
    </xf>
    <xf numFmtId="0" fontId="51" fillId="16" borderId="47" xfId="0" applyFont="1" applyFill="1" applyBorder="1" applyAlignment="1">
      <alignment horizontal="right" wrapText="1" readingOrder="2"/>
    </xf>
    <xf numFmtId="3" fontId="4" fillId="0" borderId="51" xfId="0" applyNumberFormat="1" applyFont="1" applyBorder="1" applyAlignment="1">
      <alignment wrapText="1" readingOrder="2"/>
    </xf>
    <xf numFmtId="3" fontId="56" fillId="16" borderId="51" xfId="0" applyNumberFormat="1" applyFont="1" applyFill="1" applyBorder="1" applyAlignment="1">
      <alignment wrapText="1" readingOrder="2"/>
    </xf>
    <xf numFmtId="0" fontId="51" fillId="16" borderId="44" xfId="0" applyFont="1" applyFill="1" applyBorder="1" applyAlignment="1">
      <alignment horizontal="center" wrapText="1" readingOrder="2"/>
    </xf>
    <xf numFmtId="0" fontId="54" fillId="0" borderId="47" xfId="0" applyFont="1" applyBorder="1" applyAlignment="1">
      <alignment horizontal="center" wrapText="1" readingOrder="2"/>
    </xf>
    <xf numFmtId="0" fontId="52" fillId="0" borderId="47" xfId="0" applyFont="1" applyBorder="1" applyAlignment="1">
      <alignment horizontal="center" vertical="top" wrapText="1" readingOrder="2"/>
    </xf>
    <xf numFmtId="0" fontId="53" fillId="0" borderId="47" xfId="0" applyFont="1" applyBorder="1" applyAlignment="1">
      <alignment horizontal="center" vertical="top" wrapText="1" readingOrder="2"/>
    </xf>
    <xf numFmtId="0" fontId="52" fillId="0" borderId="47" xfId="0" applyFont="1" applyBorder="1" applyAlignment="1">
      <alignment horizontal="center" wrapText="1" readingOrder="2"/>
    </xf>
    <xf numFmtId="0" fontId="55" fillId="16" borderId="47" xfId="0" applyFont="1" applyFill="1" applyBorder="1" applyAlignment="1">
      <alignment horizontal="center" wrapText="1" readingOrder="2"/>
    </xf>
    <xf numFmtId="3" fontId="4" fillId="0" borderId="51" xfId="0" applyNumberFormat="1" applyFont="1" applyBorder="1" applyAlignment="1">
      <alignment wrapText="1" readingOrder="1"/>
    </xf>
    <xf numFmtId="0" fontId="54" fillId="0" borderId="47" xfId="0" applyFont="1" applyBorder="1" applyAlignment="1">
      <alignment horizontal="right" vertical="top" wrapText="1" readingOrder="2"/>
    </xf>
    <xf numFmtId="0" fontId="51" fillId="16" borderId="47" xfId="0" applyFont="1" applyFill="1" applyBorder="1" applyAlignment="1">
      <alignment horizontal="center" wrapText="1" readingOrder="2"/>
    </xf>
    <xf numFmtId="3" fontId="58" fillId="0" borderId="44" xfId="0" applyNumberFormat="1" applyFont="1" applyBorder="1" applyAlignment="1">
      <alignment horizontal="center" wrapText="1" readingOrder="2"/>
    </xf>
    <xf numFmtId="3" fontId="54" fillId="0" borderId="44" xfId="0" applyNumberFormat="1" applyFont="1" applyBorder="1" applyAlignment="1">
      <alignment horizontal="center" wrapText="1" readingOrder="2"/>
    </xf>
    <xf numFmtId="0" fontId="51" fillId="0" borderId="44" xfId="0" applyFont="1" applyBorder="1" applyAlignment="1">
      <alignment horizontal="center" wrapText="1" readingOrder="2"/>
    </xf>
    <xf numFmtId="3" fontId="55" fillId="16" borderId="44" xfId="0" applyNumberFormat="1" applyFont="1" applyFill="1" applyBorder="1" applyAlignment="1">
      <alignment horizontal="center" wrapText="1" readingOrder="2"/>
    </xf>
    <xf numFmtId="0" fontId="51" fillId="16" borderId="53" xfId="0" applyFont="1" applyFill="1" applyBorder="1" applyAlignment="1">
      <alignment horizontal="center" wrapText="1" readingOrder="2"/>
    </xf>
    <xf numFmtId="0" fontId="51" fillId="0" borderId="53" xfId="0" applyFont="1" applyBorder="1" applyAlignment="1">
      <alignment horizontal="justify" wrapText="1" readingOrder="2"/>
    </xf>
    <xf numFmtId="2" fontId="52" fillId="0" borderId="53" xfId="0" applyNumberFormat="1" applyFont="1" applyBorder="1" applyAlignment="1">
      <alignment horizontal="center" wrapText="1" readingOrder="1"/>
    </xf>
    <xf numFmtId="0" fontId="4" fillId="9" borderId="9" xfId="0" applyFont="1" applyFill="1" applyBorder="1" applyAlignment="1">
      <alignment horizontal="center" vertical="center" readingOrder="2"/>
    </xf>
    <xf numFmtId="0" fontId="28" fillId="7" borderId="12" xfId="2" applyFont="1" applyFill="1" applyBorder="1" applyAlignment="1">
      <alignment vertical="center"/>
    </xf>
    <xf numFmtId="0" fontId="4" fillId="0" borderId="14" xfId="0" applyFont="1" applyFill="1" applyBorder="1" applyAlignment="1">
      <alignment horizontal="center" vertical="center" readingOrder="2"/>
    </xf>
    <xf numFmtId="0" fontId="28" fillId="0" borderId="15" xfId="0" applyFont="1" applyFill="1" applyBorder="1" applyAlignment="1">
      <alignment vertical="center"/>
    </xf>
    <xf numFmtId="2" fontId="39" fillId="0" borderId="33" xfId="0" applyNumberFormat="1" applyFont="1" applyFill="1" applyBorder="1" applyAlignment="1">
      <alignment horizontal="center"/>
    </xf>
    <xf numFmtId="9" fontId="38" fillId="2" borderId="18" xfId="0" applyNumberFormat="1" applyFont="1" applyFill="1" applyBorder="1" applyAlignment="1">
      <alignment horizontal="center" vertical="center"/>
    </xf>
    <xf numFmtId="0" fontId="7" fillId="6" borderId="1" xfId="0" applyNumberFormat="1" applyFont="1" applyFill="1" applyBorder="1" applyAlignment="1">
      <alignment horizontal="right" vertical="center" readingOrder="2"/>
    </xf>
    <xf numFmtId="0" fontId="8" fillId="0" borderId="0" xfId="0" applyFont="1" applyFill="1" applyAlignment="1">
      <alignment horizontal="right" vertical="center" readingOrder="2"/>
    </xf>
    <xf numFmtId="3" fontId="9" fillId="0" borderId="0" xfId="0" applyNumberFormat="1" applyFont="1" applyFill="1" applyAlignment="1">
      <alignment horizontal="right" vertical="center" readingOrder="2"/>
    </xf>
    <xf numFmtId="0" fontId="11" fillId="0" borderId="0" xfId="0" applyFont="1" applyAlignment="1">
      <alignment horizontal="right" vertical="center" readingOrder="2"/>
    </xf>
    <xf numFmtId="2" fontId="8" fillId="0" borderId="0" xfId="0" applyNumberFormat="1" applyFont="1" applyAlignment="1">
      <alignment horizontal="right" vertical="center" readingOrder="2"/>
    </xf>
    <xf numFmtId="0" fontId="21" fillId="0" borderId="0" xfId="0" applyFont="1" applyFill="1" applyAlignment="1">
      <alignment horizontal="right" vertical="center" readingOrder="2"/>
    </xf>
    <xf numFmtId="0" fontId="12" fillId="0" borderId="0" xfId="0" applyFont="1" applyFill="1" applyAlignment="1">
      <alignment horizontal="right" vertical="center" readingOrder="2"/>
    </xf>
    <xf numFmtId="0" fontId="22" fillId="0" borderId="0" xfId="0" applyFont="1" applyFill="1" applyAlignment="1">
      <alignment horizontal="right" vertical="center" readingOrder="2"/>
    </xf>
    <xf numFmtId="0" fontId="12" fillId="0" borderId="0" xfId="0" applyFont="1" applyAlignment="1">
      <alignment horizontal="right" vertical="center" readingOrder="2"/>
    </xf>
    <xf numFmtId="0" fontId="13" fillId="0" borderId="0" xfId="0" applyFont="1" applyFill="1" applyAlignment="1">
      <alignment horizontal="right" vertical="center" readingOrder="2"/>
    </xf>
    <xf numFmtId="3" fontId="13" fillId="0" borderId="0" xfId="0" applyNumberFormat="1" applyFont="1" applyFill="1" applyAlignment="1">
      <alignment horizontal="right" vertical="center" readingOrder="2"/>
    </xf>
    <xf numFmtId="0" fontId="13" fillId="0" borderId="0" xfId="0" applyFont="1" applyAlignment="1">
      <alignment horizontal="right" vertical="center" readingOrder="2"/>
    </xf>
    <xf numFmtId="0" fontId="7" fillId="6" borderId="1" xfId="0" applyFont="1" applyFill="1" applyBorder="1" applyAlignment="1">
      <alignment horizontal="right" vertical="center" readingOrder="2"/>
    </xf>
    <xf numFmtId="0" fontId="6" fillId="6" borderId="1" xfId="0" applyFont="1" applyFill="1" applyBorder="1" applyAlignment="1">
      <alignment horizontal="right" vertical="center" wrapText="1" readingOrder="2"/>
    </xf>
    <xf numFmtId="0" fontId="16" fillId="6" borderId="1" xfId="0" applyFont="1" applyFill="1" applyBorder="1" applyAlignment="1">
      <alignment horizontal="right" vertical="center" readingOrder="2"/>
    </xf>
    <xf numFmtId="3" fontId="16" fillId="6" borderId="1" xfId="0" applyNumberFormat="1" applyFont="1" applyFill="1" applyBorder="1" applyAlignment="1">
      <alignment horizontal="right" vertical="center" readingOrder="2"/>
    </xf>
    <xf numFmtId="1" fontId="16" fillId="6" borderId="1" xfId="0" applyNumberFormat="1" applyFont="1" applyFill="1" applyBorder="1" applyAlignment="1">
      <alignment horizontal="right" vertical="center" readingOrder="2"/>
    </xf>
    <xf numFmtId="3" fontId="50" fillId="6" borderId="1" xfId="0" applyNumberFormat="1" applyFont="1" applyFill="1" applyBorder="1" applyAlignment="1">
      <alignment horizontal="right" vertical="center" readingOrder="2"/>
    </xf>
    <xf numFmtId="3" fontId="48" fillId="6" borderId="1" xfId="0" applyNumberFormat="1" applyFont="1" applyFill="1" applyBorder="1" applyAlignment="1">
      <alignment horizontal="right" vertical="center"/>
    </xf>
    <xf numFmtId="3" fontId="45" fillId="6" borderId="1" xfId="0" applyNumberFormat="1" applyFont="1" applyFill="1" applyBorder="1" applyAlignment="1">
      <alignment horizontal="right" vertical="center" readingOrder="2"/>
    </xf>
    <xf numFmtId="0" fontId="45" fillId="6" borderId="1" xfId="0" applyNumberFormat="1" applyFont="1" applyFill="1" applyBorder="1" applyAlignment="1">
      <alignment horizontal="right" vertical="center" readingOrder="2"/>
    </xf>
    <xf numFmtId="0" fontId="59" fillId="0" borderId="0" xfId="0" applyFont="1" applyFill="1" applyAlignment="1">
      <alignment horizontal="right" readingOrder="2"/>
    </xf>
    <xf numFmtId="0" fontId="8" fillId="6" borderId="0" xfId="0" applyFont="1" applyFill="1" applyAlignment="1">
      <alignment horizontal="right" vertical="center" readingOrder="2"/>
    </xf>
    <xf numFmtId="0" fontId="7" fillId="0" borderId="1" xfId="0" applyNumberFormat="1" applyFont="1" applyFill="1" applyBorder="1" applyAlignment="1">
      <alignment horizontal="right" vertical="center" readingOrder="2"/>
    </xf>
    <xf numFmtId="0" fontId="7" fillId="0" borderId="1" xfId="0" applyFont="1" applyFill="1" applyBorder="1" applyAlignment="1">
      <alignment horizontal="right" vertical="center" readingOrder="2"/>
    </xf>
    <xf numFmtId="0" fontId="6" fillId="0" borderId="1" xfId="0" applyFont="1" applyFill="1" applyBorder="1" applyAlignment="1">
      <alignment horizontal="right" vertical="center" wrapText="1" readingOrder="2"/>
    </xf>
    <xf numFmtId="0" fontId="16" fillId="0" borderId="1" xfId="0" applyFont="1" applyFill="1" applyBorder="1" applyAlignment="1">
      <alignment horizontal="right" vertical="center" readingOrder="2"/>
    </xf>
    <xf numFmtId="3" fontId="16" fillId="0" borderId="1" xfId="0" applyNumberFormat="1" applyFont="1" applyFill="1" applyBorder="1" applyAlignment="1">
      <alignment horizontal="right" vertical="center" readingOrder="2"/>
    </xf>
    <xf numFmtId="1" fontId="16" fillId="0" borderId="1" xfId="0" applyNumberFormat="1" applyFont="1" applyFill="1" applyBorder="1" applyAlignment="1">
      <alignment horizontal="right" vertical="center" readingOrder="2"/>
    </xf>
    <xf numFmtId="3" fontId="50" fillId="0" borderId="1" xfId="0" applyNumberFormat="1" applyFont="1" applyFill="1" applyBorder="1" applyAlignment="1">
      <alignment horizontal="right" vertical="center" readingOrder="2"/>
    </xf>
    <xf numFmtId="3" fontId="48" fillId="0" borderId="1" xfId="0" applyNumberFormat="1" applyFont="1" applyFill="1" applyBorder="1" applyAlignment="1">
      <alignment horizontal="right" vertical="center"/>
    </xf>
    <xf numFmtId="3" fontId="45" fillId="0" borderId="1" xfId="0" applyNumberFormat="1" applyFont="1" applyFill="1" applyBorder="1" applyAlignment="1">
      <alignment horizontal="right" vertical="center" readingOrder="2"/>
    </xf>
    <xf numFmtId="0" fontId="45" fillId="0" borderId="1" xfId="0" applyNumberFormat="1" applyFont="1" applyFill="1" applyBorder="1" applyAlignment="1">
      <alignment horizontal="right" vertical="center" readingOrder="2"/>
    </xf>
    <xf numFmtId="3" fontId="48" fillId="0" borderId="1" xfId="0" applyNumberFormat="1" applyFont="1" applyFill="1" applyBorder="1" applyAlignment="1">
      <alignment horizontal="right" vertical="center" readingOrder="2"/>
    </xf>
    <xf numFmtId="0" fontId="8" fillId="2" borderId="0" xfId="0" applyFont="1" applyFill="1" applyAlignment="1">
      <alignment horizontal="right" vertical="center" readingOrder="2"/>
    </xf>
    <xf numFmtId="0" fontId="59" fillId="2" borderId="0" xfId="0" applyFont="1" applyFill="1" applyAlignment="1">
      <alignment horizontal="right" readingOrder="2"/>
    </xf>
    <xf numFmtId="0" fontId="59" fillId="0" borderId="0" xfId="0" applyFont="1" applyAlignment="1">
      <alignment horizontal="right" readingOrder="2"/>
    </xf>
    <xf numFmtId="0" fontId="16" fillId="0" borderId="1" xfId="0" applyNumberFormat="1" applyFont="1" applyFill="1" applyBorder="1" applyAlignment="1">
      <alignment horizontal="right" vertical="center" readingOrder="2"/>
    </xf>
    <xf numFmtId="0" fontId="18" fillId="4" borderId="1" xfId="0" applyFont="1" applyFill="1" applyBorder="1" applyAlignment="1">
      <alignment horizontal="right" vertical="center" readingOrder="2"/>
    </xf>
    <xf numFmtId="0" fontId="19" fillId="4" borderId="1" xfId="0" applyFont="1" applyFill="1" applyBorder="1" applyAlignment="1">
      <alignment horizontal="right" vertical="center" readingOrder="2"/>
    </xf>
    <xf numFmtId="3" fontId="20" fillId="4" borderId="1" xfId="0" applyNumberFormat="1" applyFont="1" applyFill="1" applyBorder="1" applyAlignment="1">
      <alignment horizontal="right" vertical="center" readingOrder="2"/>
    </xf>
    <xf numFmtId="3" fontId="49" fillId="4" borderId="1" xfId="0" applyNumberFormat="1" applyFont="1" applyFill="1" applyBorder="1" applyAlignment="1">
      <alignment horizontal="right" vertical="center" readingOrder="2"/>
    </xf>
    <xf numFmtId="3" fontId="47" fillId="4" borderId="1" xfId="0" applyNumberFormat="1" applyFont="1" applyFill="1" applyBorder="1" applyAlignment="1">
      <alignment horizontal="right" vertical="center" readingOrder="2"/>
    </xf>
    <xf numFmtId="0" fontId="48" fillId="0" borderId="1" xfId="0" applyNumberFormat="1" applyFont="1" applyFill="1" applyBorder="1" applyAlignment="1">
      <alignment horizontal="right" vertical="center" readingOrder="2"/>
    </xf>
    <xf numFmtId="0" fontId="7" fillId="5" borderId="1" xfId="0" applyNumberFormat="1" applyFont="1" applyFill="1" applyBorder="1" applyAlignment="1">
      <alignment horizontal="right" vertical="center" readingOrder="2"/>
    </xf>
    <xf numFmtId="0" fontId="7" fillId="0" borderId="0" xfId="0" applyNumberFormat="1" applyFont="1" applyFill="1" applyBorder="1" applyAlignment="1">
      <alignment horizontal="right" vertical="center" readingOrder="2"/>
    </xf>
    <xf numFmtId="0" fontId="16" fillId="6" borderId="1" xfId="0" applyNumberFormat="1" applyFont="1" applyFill="1" applyBorder="1" applyAlignment="1">
      <alignment horizontal="right" vertical="center" readingOrder="2"/>
    </xf>
    <xf numFmtId="0" fontId="48" fillId="6" borderId="1" xfId="0" applyNumberFormat="1" applyFont="1" applyFill="1" applyBorder="1" applyAlignment="1">
      <alignment horizontal="right" vertical="center" readingOrder="2"/>
    </xf>
    <xf numFmtId="0" fontId="7" fillId="6" borderId="0" xfId="0" applyNumberFormat="1" applyFont="1" applyFill="1" applyBorder="1" applyAlignment="1">
      <alignment horizontal="right" vertical="center" readingOrder="2"/>
    </xf>
    <xf numFmtId="3" fontId="46" fillId="0" borderId="1" xfId="0" applyNumberFormat="1" applyFont="1" applyFill="1" applyBorder="1" applyAlignment="1">
      <alignment horizontal="right" vertical="center" readingOrder="2"/>
    </xf>
    <xf numFmtId="0" fontId="60" fillId="3" borderId="1" xfId="0" applyFont="1" applyFill="1" applyBorder="1" applyAlignment="1">
      <alignment horizontal="right" vertical="center" readingOrder="2"/>
    </xf>
    <xf numFmtId="0" fontId="61" fillId="3" borderId="1" xfId="0" applyFont="1" applyFill="1" applyBorder="1" applyAlignment="1">
      <alignment horizontal="right" vertical="center" readingOrder="2"/>
    </xf>
    <xf numFmtId="0" fontId="62" fillId="3" borderId="1" xfId="0" applyFont="1" applyFill="1" applyBorder="1" applyAlignment="1">
      <alignment horizontal="right" vertical="center" readingOrder="2"/>
    </xf>
    <xf numFmtId="3" fontId="62" fillId="3" borderId="1" xfId="0" applyNumberFormat="1" applyFont="1" applyFill="1" applyBorder="1" applyAlignment="1">
      <alignment horizontal="right" vertical="center" readingOrder="2"/>
    </xf>
    <xf numFmtId="3" fontId="63" fillId="3" borderId="1" xfId="0" applyNumberFormat="1" applyFont="1" applyFill="1" applyBorder="1" applyAlignment="1">
      <alignment horizontal="right" vertical="center" readingOrder="2"/>
    </xf>
    <xf numFmtId="2" fontId="63" fillId="3" borderId="1" xfId="0" applyNumberFormat="1" applyFont="1" applyFill="1" applyBorder="1" applyAlignment="1">
      <alignment horizontal="right" vertical="center"/>
    </xf>
    <xf numFmtId="3" fontId="63" fillId="3" borderId="1" xfId="0" applyNumberFormat="1" applyFont="1" applyFill="1" applyBorder="1" applyAlignment="1">
      <alignment horizontal="right" vertical="center" wrapText="1" readingOrder="2"/>
    </xf>
    <xf numFmtId="0" fontId="23" fillId="0" borderId="0" xfId="0" applyFont="1" applyFill="1" applyAlignment="1">
      <alignment horizontal="right" vertical="center" readingOrder="2"/>
    </xf>
    <xf numFmtId="0" fontId="7" fillId="0" borderId="1" xfId="0" applyFont="1" applyFill="1" applyBorder="1" applyAlignment="1">
      <alignment horizontal="right" vertical="center"/>
    </xf>
    <xf numFmtId="3" fontId="45" fillId="2" borderId="1" xfId="0" applyNumberFormat="1" applyFont="1" applyFill="1" applyBorder="1" applyAlignment="1">
      <alignment horizontal="right" vertical="center" readingOrder="2"/>
    </xf>
    <xf numFmtId="0" fontId="60" fillId="3" borderId="42" xfId="0" applyFont="1" applyFill="1" applyBorder="1" applyAlignment="1">
      <alignment horizontal="right" vertical="center" readingOrder="2"/>
    </xf>
    <xf numFmtId="2" fontId="63" fillId="3" borderId="1" xfId="0" applyNumberFormat="1" applyFont="1" applyFill="1" applyBorder="1" applyAlignment="1">
      <alignment horizontal="right" vertical="center" readingOrder="2"/>
    </xf>
    <xf numFmtId="3" fontId="13" fillId="0" borderId="0" xfId="0" applyNumberFormat="1" applyFont="1" applyFill="1" applyAlignment="1">
      <alignment horizontal="center" vertical="center" readingOrder="2"/>
    </xf>
    <xf numFmtId="2" fontId="8" fillId="0" borderId="0" xfId="0" applyNumberFormat="1" applyFont="1" applyAlignment="1">
      <alignment horizontal="right" vertical="center" readingOrder="1"/>
    </xf>
    <xf numFmtId="0" fontId="48" fillId="0" borderId="1" xfId="0" applyNumberFormat="1" applyFont="1" applyFill="1" applyBorder="1" applyAlignment="1">
      <alignment horizontal="right" vertical="center"/>
    </xf>
    <xf numFmtId="0" fontId="45" fillId="6" borderId="1" xfId="0" applyNumberFormat="1" applyFont="1" applyFill="1" applyBorder="1" applyAlignment="1">
      <alignment horizontal="center" vertical="center" readingOrder="2"/>
    </xf>
    <xf numFmtId="0" fontId="45" fillId="0" borderId="1" xfId="0" applyNumberFormat="1" applyFont="1" applyFill="1" applyBorder="1" applyAlignment="1">
      <alignment horizontal="center" vertical="center" readingOrder="2"/>
    </xf>
    <xf numFmtId="0" fontId="45" fillId="6" borderId="1" xfId="0" applyFont="1" applyFill="1" applyBorder="1" applyAlignment="1">
      <alignment horizontal="center" vertical="center" readingOrder="2"/>
    </xf>
    <xf numFmtId="0" fontId="45" fillId="0" borderId="1" xfId="0" applyFont="1" applyFill="1" applyBorder="1" applyAlignment="1">
      <alignment horizontal="center" vertical="center" readingOrder="2"/>
    </xf>
    <xf numFmtId="3" fontId="47" fillId="4" borderId="1" xfId="0" applyNumberFormat="1" applyFont="1" applyFill="1" applyBorder="1" applyAlignment="1">
      <alignment horizontal="center" vertical="center" wrapText="1" readingOrder="2"/>
    </xf>
    <xf numFmtId="3" fontId="63" fillId="3" borderId="1" xfId="0" applyNumberFormat="1" applyFont="1" applyFill="1" applyBorder="1" applyAlignment="1">
      <alignment horizontal="center" vertical="center" readingOrder="2"/>
    </xf>
    <xf numFmtId="3" fontId="39" fillId="0" borderId="15" xfId="0" applyNumberFormat="1" applyFont="1" applyFill="1" applyBorder="1" applyAlignment="1">
      <alignment horizontal="right"/>
    </xf>
    <xf numFmtId="3" fontId="39" fillId="9" borderId="15" xfId="0" applyNumberFormat="1" applyFont="1" applyFill="1" applyBorder="1" applyAlignment="1">
      <alignment horizontal="right"/>
    </xf>
    <xf numFmtId="3" fontId="39" fillId="0" borderId="9" xfId="0" applyNumberFormat="1" applyFont="1" applyFill="1" applyBorder="1" applyAlignment="1">
      <alignment horizontal="right"/>
    </xf>
    <xf numFmtId="3" fontId="39" fillId="9" borderId="9" xfId="0" applyNumberFormat="1" applyFont="1" applyFill="1" applyBorder="1" applyAlignment="1">
      <alignment horizontal="right"/>
    </xf>
    <xf numFmtId="3" fontId="40" fillId="10" borderId="9" xfId="0" applyNumberFormat="1" applyFont="1" applyFill="1" applyBorder="1" applyAlignment="1">
      <alignment horizontal="right"/>
    </xf>
    <xf numFmtId="3" fontId="40" fillId="10" borderId="9" xfId="0" applyNumberFormat="1" applyFont="1" applyFill="1" applyBorder="1" applyAlignment="1">
      <alignment horizontal="right" vertical="center"/>
    </xf>
    <xf numFmtId="164" fontId="30" fillId="0" borderId="9" xfId="2" applyNumberFormat="1" applyFont="1" applyFill="1" applyBorder="1" applyAlignment="1">
      <alignment horizontal="right" vertical="center"/>
    </xf>
    <xf numFmtId="164" fontId="30" fillId="0" borderId="18" xfId="2" applyNumberFormat="1" applyFont="1" applyFill="1" applyBorder="1" applyAlignment="1">
      <alignment horizontal="right" vertical="center"/>
    </xf>
    <xf numFmtId="164" fontId="30" fillId="7" borderId="9" xfId="2" applyNumberFormat="1" applyFont="1" applyFill="1" applyBorder="1" applyAlignment="1">
      <alignment horizontal="right" vertical="center"/>
    </xf>
    <xf numFmtId="164" fontId="30" fillId="7" borderId="18" xfId="2" applyNumberFormat="1" applyFont="1" applyFill="1" applyBorder="1" applyAlignment="1">
      <alignment horizontal="right" vertical="center"/>
    </xf>
    <xf numFmtId="164" fontId="30" fillId="8" borderId="9" xfId="2" applyNumberFormat="1" applyFont="1" applyFill="1" applyBorder="1" applyAlignment="1">
      <alignment horizontal="right" vertical="center"/>
    </xf>
    <xf numFmtId="164" fontId="30" fillId="8" borderId="18" xfId="2" applyNumberFormat="1" applyFont="1" applyFill="1" applyBorder="1" applyAlignment="1">
      <alignment horizontal="right" vertical="center"/>
    </xf>
    <xf numFmtId="164" fontId="30" fillId="8" borderId="25" xfId="2" applyNumberFormat="1" applyFont="1" applyFill="1" applyBorder="1" applyAlignment="1">
      <alignment horizontal="right" vertical="center"/>
    </xf>
    <xf numFmtId="0" fontId="36" fillId="0" borderId="17" xfId="0" applyFont="1" applyFill="1" applyBorder="1" applyAlignment="1">
      <alignment horizontal="center"/>
    </xf>
    <xf numFmtId="0" fontId="36" fillId="7" borderId="17" xfId="0" applyFont="1" applyFill="1" applyBorder="1" applyAlignment="1">
      <alignment horizontal="center"/>
    </xf>
    <xf numFmtId="0" fontId="36" fillId="7" borderId="9" xfId="0" applyFont="1" applyFill="1" applyBorder="1" applyAlignment="1">
      <alignment horizontal="center"/>
    </xf>
    <xf numFmtId="0" fontId="14" fillId="6" borderId="42" xfId="0" applyFont="1" applyFill="1" applyBorder="1" applyAlignment="1">
      <alignment horizontal="right" vertical="center" readingOrder="2"/>
    </xf>
    <xf numFmtId="0" fontId="7" fillId="6" borderId="57" xfId="0" applyNumberFormat="1" applyFont="1" applyFill="1" applyBorder="1" applyAlignment="1">
      <alignment horizontal="right" vertical="center" readingOrder="2"/>
    </xf>
    <xf numFmtId="2" fontId="45" fillId="0" borderId="1" xfId="0" applyNumberFormat="1" applyFont="1" applyFill="1" applyBorder="1" applyAlignment="1">
      <alignment horizontal="center" vertical="center"/>
    </xf>
    <xf numFmtId="0" fontId="45" fillId="6" borderId="1"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6" borderId="1" xfId="0" applyFont="1" applyFill="1" applyBorder="1" applyAlignment="1">
      <alignment horizontal="center" vertical="center"/>
    </xf>
    <xf numFmtId="0" fontId="28" fillId="9" borderId="15" xfId="0" applyFont="1" applyFill="1" applyBorder="1" applyAlignment="1">
      <alignment vertical="center"/>
    </xf>
    <xf numFmtId="2" fontId="39" fillId="9" borderId="33" xfId="0" applyNumberFormat="1" applyFont="1" applyFill="1" applyBorder="1" applyAlignment="1">
      <alignment horizontal="center"/>
    </xf>
    <xf numFmtId="0" fontId="4" fillId="2" borderId="14" xfId="0" applyFont="1" applyFill="1" applyBorder="1" applyAlignment="1">
      <alignment horizontal="center" vertical="center" readingOrder="2"/>
    </xf>
    <xf numFmtId="0" fontId="28" fillId="2" borderId="15" xfId="0" applyFont="1" applyFill="1" applyBorder="1" applyAlignment="1">
      <alignment vertical="center"/>
    </xf>
    <xf numFmtId="3" fontId="39" fillId="2" borderId="15" xfId="0" applyNumberFormat="1" applyFont="1" applyFill="1" applyBorder="1" applyAlignment="1">
      <alignment horizontal="right"/>
    </xf>
    <xf numFmtId="2" fontId="39" fillId="2" borderId="33" xfId="0" applyNumberFormat="1" applyFont="1" applyFill="1" applyBorder="1" applyAlignment="1">
      <alignment horizontal="center"/>
    </xf>
    <xf numFmtId="2" fontId="39" fillId="2" borderId="15" xfId="0" applyNumberFormat="1" applyFont="1" applyFill="1" applyBorder="1" applyAlignment="1">
      <alignment horizontal="center"/>
    </xf>
    <xf numFmtId="2" fontId="39" fillId="2" borderId="9" xfId="0" applyNumberFormat="1" applyFont="1" applyFill="1" applyBorder="1" applyAlignment="1">
      <alignment horizontal="center"/>
    </xf>
    <xf numFmtId="0" fontId="28" fillId="2" borderId="9" xfId="0" applyFont="1" applyFill="1" applyBorder="1" applyAlignment="1">
      <alignment vertical="center"/>
    </xf>
    <xf numFmtId="0" fontId="4" fillId="2" borderId="17" xfId="0" applyFont="1" applyFill="1" applyBorder="1" applyAlignment="1">
      <alignment horizontal="center" vertical="center" readingOrder="2"/>
    </xf>
    <xf numFmtId="0" fontId="28" fillId="2" borderId="12" xfId="0" applyFont="1" applyFill="1" applyBorder="1" applyAlignment="1">
      <alignment vertical="center"/>
    </xf>
    <xf numFmtId="3" fontId="39" fillId="2" borderId="9" xfId="0" applyNumberFormat="1" applyFont="1" applyFill="1" applyBorder="1" applyAlignment="1">
      <alignment horizontal="right"/>
    </xf>
    <xf numFmtId="2" fontId="38" fillId="2" borderId="9" xfId="0" applyNumberFormat="1" applyFont="1" applyFill="1" applyBorder="1" applyAlignment="1">
      <alignment horizontal="center"/>
    </xf>
    <xf numFmtId="0" fontId="36" fillId="2" borderId="17" xfId="0" applyFont="1" applyFill="1" applyBorder="1" applyAlignment="1">
      <alignment horizontal="center"/>
    </xf>
    <xf numFmtId="0" fontId="28" fillId="2" borderId="9" xfId="2" applyFont="1" applyFill="1" applyBorder="1" applyAlignment="1">
      <alignment vertical="center"/>
    </xf>
    <xf numFmtId="164" fontId="30" fillId="2" borderId="9" xfId="2" applyNumberFormat="1" applyFont="1" applyFill="1" applyBorder="1" applyAlignment="1">
      <alignment horizontal="right" vertical="center"/>
    </xf>
    <xf numFmtId="164" fontId="30" fillId="2" borderId="18" xfId="2" applyNumberFormat="1" applyFont="1" applyFill="1" applyBorder="1" applyAlignment="1">
      <alignment horizontal="right" vertical="center"/>
    </xf>
    <xf numFmtId="0" fontId="36" fillId="2" borderId="9" xfId="0" applyFont="1" applyFill="1" applyBorder="1"/>
    <xf numFmtId="0" fontId="36" fillId="2" borderId="12" xfId="0" applyFont="1" applyFill="1" applyBorder="1"/>
    <xf numFmtId="0" fontId="28" fillId="2" borderId="12" xfId="2" applyFont="1" applyFill="1" applyBorder="1" applyAlignment="1">
      <alignment vertical="center"/>
    </xf>
    <xf numFmtId="0" fontId="7" fillId="2" borderId="1" xfId="0" applyNumberFormat="1" applyFont="1" applyFill="1" applyBorder="1" applyAlignment="1">
      <alignment horizontal="right" vertical="center" readingOrder="2"/>
    </xf>
    <xf numFmtId="0" fontId="14" fillId="2" borderId="42" xfId="0" applyFont="1" applyFill="1" applyBorder="1" applyAlignment="1">
      <alignment horizontal="right" vertical="center" readingOrder="2"/>
    </xf>
    <xf numFmtId="0" fontId="7" fillId="2" borderId="1" xfId="0" applyFont="1" applyFill="1" applyBorder="1" applyAlignment="1">
      <alignment horizontal="right" vertical="center" readingOrder="2"/>
    </xf>
    <xf numFmtId="0" fontId="6" fillId="2" borderId="1" xfId="0" applyFont="1" applyFill="1" applyBorder="1" applyAlignment="1">
      <alignment horizontal="right" vertical="center" wrapText="1" readingOrder="2"/>
    </xf>
    <xf numFmtId="3" fontId="16" fillId="2" borderId="1" xfId="0" applyNumberFormat="1" applyFont="1" applyFill="1" applyBorder="1" applyAlignment="1">
      <alignment horizontal="right" vertical="center" readingOrder="2"/>
    </xf>
    <xf numFmtId="1" fontId="16" fillId="2" borderId="1" xfId="0" applyNumberFormat="1" applyFont="1" applyFill="1" applyBorder="1" applyAlignment="1">
      <alignment horizontal="right" vertical="center" readingOrder="2"/>
    </xf>
    <xf numFmtId="3" fontId="50" fillId="2" borderId="1" xfId="0" applyNumberFormat="1" applyFont="1" applyFill="1" applyBorder="1" applyAlignment="1">
      <alignment horizontal="right" vertical="center" readingOrder="2"/>
    </xf>
    <xf numFmtId="3" fontId="48" fillId="2" borderId="1" xfId="0" applyNumberFormat="1" applyFont="1" applyFill="1" applyBorder="1" applyAlignment="1">
      <alignment horizontal="right" vertical="center"/>
    </xf>
    <xf numFmtId="0" fontId="45" fillId="2" borderId="1" xfId="0" applyFont="1" applyFill="1" applyBorder="1" applyAlignment="1">
      <alignment horizontal="center" vertical="center" readingOrder="2"/>
    </xf>
    <xf numFmtId="2" fontId="45" fillId="6" borderId="1" xfId="0" applyNumberFormat="1" applyFont="1" applyFill="1" applyBorder="1" applyAlignment="1">
      <alignment horizontal="center" vertical="center" readingOrder="1"/>
    </xf>
    <xf numFmtId="2" fontId="45" fillId="0" borderId="1" xfId="0" applyNumberFormat="1" applyFont="1" applyFill="1" applyBorder="1" applyAlignment="1">
      <alignment horizontal="center" vertical="center" readingOrder="1"/>
    </xf>
    <xf numFmtId="0" fontId="16" fillId="6" borderId="1" xfId="0" applyFont="1" applyFill="1" applyBorder="1" applyAlignment="1">
      <alignment horizontal="center" vertical="center" readingOrder="2"/>
    </xf>
    <xf numFmtId="0" fontId="16" fillId="0" borderId="1" xfId="0" applyNumberFormat="1" applyFont="1" applyFill="1" applyBorder="1" applyAlignment="1">
      <alignment horizontal="center" vertical="center" readingOrder="2"/>
    </xf>
    <xf numFmtId="2" fontId="47" fillId="4" borderId="1" xfId="0" applyNumberFormat="1" applyFont="1" applyFill="1" applyBorder="1" applyAlignment="1">
      <alignment horizontal="center" vertical="center" wrapText="1" readingOrder="1"/>
    </xf>
    <xf numFmtId="0" fontId="45" fillId="6" borderId="1" xfId="0" applyNumberFormat="1" applyFont="1" applyFill="1" applyBorder="1" applyAlignment="1">
      <alignment horizontal="center" vertical="center" readingOrder="1"/>
    </xf>
    <xf numFmtId="0" fontId="45" fillId="0" borderId="1" xfId="0" applyNumberFormat="1" applyFont="1" applyFill="1" applyBorder="1" applyAlignment="1">
      <alignment horizontal="center" vertical="center" readingOrder="1"/>
    </xf>
    <xf numFmtId="2" fontId="45" fillId="0" borderId="1" xfId="0" applyNumberFormat="1" applyFont="1" applyFill="1" applyBorder="1" applyAlignment="1">
      <alignment horizontal="center" vertical="center" readingOrder="2"/>
    </xf>
    <xf numFmtId="4" fontId="45" fillId="6" borderId="1" xfId="0" applyNumberFormat="1" applyFont="1" applyFill="1" applyBorder="1" applyAlignment="1">
      <alignment horizontal="center" vertical="center" readingOrder="1"/>
    </xf>
    <xf numFmtId="4" fontId="45" fillId="6" borderId="1" xfId="0" applyNumberFormat="1" applyFont="1" applyFill="1" applyBorder="1" applyAlignment="1">
      <alignment horizontal="center" vertical="center" readingOrder="2"/>
    </xf>
    <xf numFmtId="0" fontId="16" fillId="0" borderId="1" xfId="0" applyFont="1" applyFill="1" applyBorder="1" applyAlignment="1">
      <alignment horizontal="center" vertical="center" readingOrder="2"/>
    </xf>
    <xf numFmtId="2" fontId="45" fillId="2" borderId="1" xfId="0" applyNumberFormat="1" applyFont="1" applyFill="1" applyBorder="1" applyAlignment="1">
      <alignment horizontal="center" vertical="center" readingOrder="1"/>
    </xf>
    <xf numFmtId="0" fontId="16" fillId="2" borderId="1" xfId="0" applyFont="1" applyFill="1" applyBorder="1" applyAlignment="1">
      <alignment horizontal="center" vertical="center" readingOrder="2"/>
    </xf>
    <xf numFmtId="0" fontId="46" fillId="0" borderId="1" xfId="0" applyNumberFormat="1" applyFont="1" applyFill="1" applyBorder="1" applyAlignment="1">
      <alignment horizontal="center" vertical="center" readingOrder="1"/>
    </xf>
    <xf numFmtId="2" fontId="63" fillId="3" borderId="1" xfId="0" applyNumberFormat="1" applyFont="1" applyFill="1" applyBorder="1" applyAlignment="1">
      <alignment horizontal="center" vertical="center" readingOrder="1"/>
    </xf>
    <xf numFmtId="0" fontId="48" fillId="6" borderId="1" xfId="0" applyFont="1" applyFill="1" applyBorder="1" applyAlignment="1">
      <alignment horizontal="center" vertical="center" readingOrder="1"/>
    </xf>
    <xf numFmtId="0" fontId="45" fillId="0" borderId="1" xfId="0" applyNumberFormat="1" applyFont="1" applyFill="1" applyBorder="1" applyAlignment="1">
      <alignment horizontal="center" vertical="center"/>
    </xf>
    <xf numFmtId="3" fontId="63" fillId="3" borderId="1" xfId="0" applyNumberFormat="1" applyFont="1" applyFill="1" applyBorder="1" applyAlignment="1">
      <alignment horizontal="center" vertical="center" wrapText="1" readingOrder="1"/>
    </xf>
    <xf numFmtId="0" fontId="43" fillId="4" borderId="1" xfId="0" applyFont="1" applyFill="1" applyBorder="1" applyAlignment="1">
      <alignment horizontal="right" vertical="center" textRotation="90" readingOrder="2"/>
    </xf>
    <xf numFmtId="0" fontId="42" fillId="4" borderId="1" xfId="0" applyFont="1" applyFill="1" applyBorder="1" applyAlignment="1">
      <alignment horizontal="right" vertical="center" readingOrder="2"/>
    </xf>
    <xf numFmtId="0" fontId="43" fillId="4" borderId="1" xfId="0" applyFont="1" applyFill="1" applyBorder="1" applyAlignment="1">
      <alignment horizontal="right" vertical="center" readingOrder="2"/>
    </xf>
    <xf numFmtId="0" fontId="44" fillId="4" borderId="1" xfId="0" applyFont="1" applyFill="1" applyBorder="1" applyAlignment="1">
      <alignment horizontal="right" vertical="center" wrapText="1" readingOrder="2"/>
    </xf>
    <xf numFmtId="0" fontId="18" fillId="4" borderId="1" xfId="0" applyFont="1" applyFill="1" applyBorder="1" applyAlignment="1">
      <alignment horizontal="right" vertical="center" wrapText="1" readingOrder="2"/>
    </xf>
    <xf numFmtId="2" fontId="18" fillId="4" borderId="1" xfId="0" applyNumberFormat="1" applyFont="1" applyFill="1" applyBorder="1" applyAlignment="1">
      <alignment horizontal="right" vertical="center" wrapText="1" readingOrder="2"/>
    </xf>
    <xf numFmtId="0" fontId="16" fillId="6" borderId="1" xfId="0" applyFont="1" applyFill="1" applyBorder="1" applyAlignment="1">
      <alignment horizontal="right" readingOrder="2"/>
    </xf>
    <xf numFmtId="0" fontId="16" fillId="0" borderId="1" xfId="0" applyFont="1" applyFill="1" applyBorder="1" applyAlignment="1">
      <alignment horizontal="right" readingOrder="2"/>
    </xf>
    <xf numFmtId="0" fontId="16" fillId="0" borderId="1" xfId="0" applyFont="1" applyFill="1" applyBorder="1" applyAlignment="1">
      <alignment horizontal="right" wrapText="1" readingOrder="2"/>
    </xf>
    <xf numFmtId="0" fontId="16" fillId="6" borderId="1" xfId="0" applyFont="1" applyFill="1" applyBorder="1" applyAlignment="1">
      <alignment horizontal="right" wrapText="1" readingOrder="2"/>
    </xf>
    <xf numFmtId="0" fontId="20" fillId="4" borderId="1" xfId="0" applyFont="1" applyFill="1" applyBorder="1" applyAlignment="1">
      <alignment horizontal="right" readingOrder="2"/>
    </xf>
    <xf numFmtId="0" fontId="16" fillId="0" borderId="1" xfId="0" applyNumberFormat="1" applyFont="1" applyFill="1" applyBorder="1" applyAlignment="1">
      <alignment horizontal="right" readingOrder="2"/>
    </xf>
    <xf numFmtId="0" fontId="16" fillId="2" borderId="1" xfId="0" applyFont="1" applyFill="1" applyBorder="1" applyAlignment="1">
      <alignment horizontal="right" readingOrder="2"/>
    </xf>
    <xf numFmtId="3" fontId="67" fillId="2" borderId="1" xfId="0" applyNumberFormat="1" applyFont="1" applyFill="1" applyBorder="1" applyAlignment="1">
      <alignment vertical="center" wrapText="1" readingOrder="2"/>
    </xf>
    <xf numFmtId="0" fontId="60" fillId="3" borderId="54" xfId="0" applyNumberFormat="1" applyFont="1" applyFill="1" applyBorder="1" applyAlignment="1">
      <alignment horizontal="right" vertical="center" wrapText="1" readingOrder="2"/>
    </xf>
    <xf numFmtId="0" fontId="60" fillId="3" borderId="33" xfId="0" applyNumberFormat="1" applyFont="1" applyFill="1" applyBorder="1" applyAlignment="1">
      <alignment horizontal="right" vertical="center" wrapText="1" readingOrder="2"/>
    </xf>
    <xf numFmtId="0" fontId="60" fillId="3" borderId="55" xfId="0" applyNumberFormat="1" applyFont="1" applyFill="1" applyBorder="1" applyAlignment="1">
      <alignment horizontal="right" vertical="center" wrapText="1" readingOrder="2"/>
    </xf>
    <xf numFmtId="0" fontId="60" fillId="3" borderId="56" xfId="0" applyNumberFormat="1" applyFont="1" applyFill="1" applyBorder="1" applyAlignment="1">
      <alignment horizontal="right" vertical="center" wrapText="1" readingOrder="2"/>
    </xf>
    <xf numFmtId="0" fontId="17" fillId="3" borderId="1" xfId="0" applyFont="1" applyFill="1" applyBorder="1" applyAlignment="1">
      <alignment horizontal="right" vertical="center" wrapText="1" readingOrder="2"/>
    </xf>
    <xf numFmtId="0" fontId="43" fillId="4" borderId="55" xfId="0" applyFont="1" applyFill="1" applyBorder="1" applyAlignment="1">
      <alignment horizontal="right" vertical="center" readingOrder="2"/>
    </xf>
    <xf numFmtId="0" fontId="43" fillId="4" borderId="42" xfId="0" applyFont="1" applyFill="1" applyBorder="1" applyAlignment="1">
      <alignment horizontal="right" vertical="center" readingOrder="2"/>
    </xf>
    <xf numFmtId="0" fontId="43" fillId="4" borderId="40" xfId="0" applyFont="1" applyFill="1" applyBorder="1" applyAlignment="1">
      <alignment horizontal="right" vertical="center" readingOrder="2"/>
    </xf>
    <xf numFmtId="0" fontId="60" fillId="3" borderId="58" xfId="0" applyNumberFormat="1" applyFont="1" applyFill="1" applyBorder="1" applyAlignment="1">
      <alignment horizontal="right" vertical="center" wrapText="1" readingOrder="2"/>
    </xf>
    <xf numFmtId="0" fontId="60" fillId="3" borderId="42" xfId="0" applyNumberFormat="1" applyFont="1" applyFill="1" applyBorder="1" applyAlignment="1">
      <alignment horizontal="right" vertical="center" wrapText="1" readingOrder="2"/>
    </xf>
    <xf numFmtId="0" fontId="38" fillId="0" borderId="22" xfId="0" applyFont="1" applyBorder="1" applyAlignment="1">
      <alignment horizontal="right" wrapText="1" readingOrder="2"/>
    </xf>
    <xf numFmtId="0" fontId="38" fillId="0" borderId="23" xfId="0" applyFont="1" applyBorder="1" applyAlignment="1">
      <alignment horizontal="right" wrapText="1" readingOrder="2"/>
    </xf>
    <xf numFmtId="0" fontId="38" fillId="0" borderId="24" xfId="0" applyFont="1" applyBorder="1" applyAlignment="1">
      <alignment horizontal="right" wrapText="1" readingOrder="2"/>
    </xf>
    <xf numFmtId="0" fontId="35" fillId="12" borderId="28" xfId="0" applyFont="1" applyFill="1" applyBorder="1" applyAlignment="1">
      <alignment horizontal="center" vertical="center"/>
    </xf>
    <xf numFmtId="0" fontId="35" fillId="12" borderId="5" xfId="0" applyFont="1" applyFill="1" applyBorder="1" applyAlignment="1">
      <alignment horizontal="center" vertical="center"/>
    </xf>
    <xf numFmtId="0" fontId="35" fillId="12" borderId="35" xfId="0" applyFont="1" applyFill="1" applyBorder="1" applyAlignment="1">
      <alignment horizontal="center" vertical="center"/>
    </xf>
    <xf numFmtId="0" fontId="35" fillId="12" borderId="6" xfId="0" applyFont="1" applyFill="1" applyBorder="1" applyAlignment="1">
      <alignment horizontal="center" vertical="center"/>
    </xf>
    <xf numFmtId="2" fontId="24" fillId="10" borderId="31" xfId="0" applyNumberFormat="1" applyFont="1" applyFill="1" applyBorder="1" applyAlignment="1">
      <alignment horizontal="center" vertical="center"/>
    </xf>
    <xf numFmtId="2" fontId="24" fillId="10" borderId="32" xfId="0" applyNumberFormat="1" applyFont="1" applyFill="1" applyBorder="1" applyAlignment="1">
      <alignment horizontal="center" vertical="center"/>
    </xf>
    <xf numFmtId="2" fontId="24" fillId="10" borderId="33" xfId="0" applyNumberFormat="1" applyFont="1" applyFill="1" applyBorder="1" applyAlignment="1">
      <alignment horizontal="center" vertical="center"/>
    </xf>
    <xf numFmtId="2" fontId="24" fillId="10" borderId="8" xfId="0" applyNumberFormat="1" applyFont="1" applyFill="1" applyBorder="1" applyAlignment="1">
      <alignment horizontal="center" vertical="center"/>
    </xf>
    <xf numFmtId="2" fontId="24" fillId="10" borderId="29" xfId="0" applyNumberFormat="1" applyFont="1" applyFill="1" applyBorder="1" applyAlignment="1">
      <alignment horizontal="center" vertical="center"/>
    </xf>
    <xf numFmtId="2" fontId="24" fillId="10" borderId="15" xfId="0" applyNumberFormat="1" applyFont="1" applyFill="1" applyBorder="1" applyAlignment="1">
      <alignment horizontal="center" vertical="center"/>
    </xf>
    <xf numFmtId="2" fontId="26" fillId="10" borderId="13" xfId="0" applyNumberFormat="1" applyFont="1" applyFill="1" applyBorder="1" applyAlignment="1">
      <alignment horizontal="center" vertical="center"/>
    </xf>
    <xf numFmtId="2" fontId="26" fillId="10" borderId="30" xfId="0" applyNumberFormat="1" applyFont="1" applyFill="1" applyBorder="1" applyAlignment="1">
      <alignment horizontal="center" vertical="center"/>
    </xf>
    <xf numFmtId="2" fontId="26" fillId="10" borderId="16" xfId="0" applyNumberFormat="1" applyFont="1" applyFill="1" applyBorder="1" applyAlignment="1">
      <alignment horizontal="center" vertical="center"/>
    </xf>
    <xf numFmtId="2" fontId="26" fillId="10" borderId="8" xfId="0" applyNumberFormat="1" applyFont="1" applyFill="1" applyBorder="1" applyAlignment="1">
      <alignment horizontal="center" vertical="center"/>
    </xf>
    <xf numFmtId="2" fontId="26" fillId="10" borderId="29" xfId="0" applyNumberFormat="1" applyFont="1" applyFill="1" applyBorder="1" applyAlignment="1">
      <alignment horizontal="center" vertical="center"/>
    </xf>
    <xf numFmtId="2" fontId="26" fillId="10" borderId="15" xfId="0" applyNumberFormat="1" applyFont="1" applyFill="1" applyBorder="1" applyAlignment="1">
      <alignment horizontal="center" vertical="center"/>
    </xf>
    <xf numFmtId="0" fontId="25" fillId="10" borderId="8" xfId="0" applyFont="1" applyFill="1" applyBorder="1" applyAlignment="1">
      <alignment horizontal="center" vertical="center"/>
    </xf>
    <xf numFmtId="0" fontId="25" fillId="10" borderId="29" xfId="0" applyFont="1" applyFill="1" applyBorder="1" applyAlignment="1">
      <alignment horizontal="center" vertical="center"/>
    </xf>
    <xf numFmtId="0" fontId="24" fillId="10" borderId="8" xfId="0" applyFont="1" applyFill="1" applyBorder="1" applyAlignment="1">
      <alignment horizontal="center" vertical="center"/>
    </xf>
    <xf numFmtId="0" fontId="24" fillId="10" borderId="29" xfId="0" applyFont="1" applyFill="1" applyBorder="1" applyAlignment="1">
      <alignment horizontal="center" vertical="center"/>
    </xf>
    <xf numFmtId="0" fontId="24" fillId="10" borderId="15" xfId="0" applyFont="1" applyFill="1" applyBorder="1" applyAlignment="1">
      <alignment horizontal="center" vertical="center"/>
    </xf>
    <xf numFmtId="0" fontId="33" fillId="10" borderId="20" xfId="0" applyFont="1" applyFill="1" applyBorder="1" applyAlignment="1">
      <alignment horizontal="center" vertical="center" readingOrder="2"/>
    </xf>
    <xf numFmtId="0" fontId="33" fillId="10" borderId="12" xfId="0" applyFont="1" applyFill="1" applyBorder="1" applyAlignment="1">
      <alignment horizontal="center" vertical="center" readingOrder="2"/>
    </xf>
    <xf numFmtId="0" fontId="34" fillId="10" borderId="20" xfId="0" applyFont="1" applyFill="1" applyBorder="1" applyAlignment="1">
      <alignment horizontal="center" vertical="center"/>
    </xf>
    <xf numFmtId="0" fontId="34" fillId="10" borderId="12" xfId="0" applyFont="1" applyFill="1" applyBorder="1" applyAlignment="1">
      <alignment horizontal="center" vertical="center"/>
    </xf>
    <xf numFmtId="0" fontId="33" fillId="10" borderId="19" xfId="0" applyFont="1" applyFill="1" applyBorder="1" applyAlignment="1">
      <alignment horizontal="center" vertical="center"/>
    </xf>
    <xf numFmtId="0" fontId="33" fillId="10" borderId="12" xfId="0" applyFont="1" applyFill="1" applyBorder="1" applyAlignment="1">
      <alignment horizontal="center" vertical="center"/>
    </xf>
    <xf numFmtId="0" fontId="38" fillId="0" borderId="10" xfId="0" applyFont="1" applyBorder="1" applyAlignment="1">
      <alignment horizontal="right" readingOrder="2"/>
    </xf>
    <xf numFmtId="0" fontId="38" fillId="0" borderId="11" xfId="0" applyFont="1" applyBorder="1" applyAlignment="1">
      <alignment horizontal="right" readingOrder="2"/>
    </xf>
    <xf numFmtId="0" fontId="38" fillId="0" borderId="12" xfId="0" applyFont="1" applyBorder="1" applyAlignment="1">
      <alignment horizontal="right" readingOrder="2"/>
    </xf>
    <xf numFmtId="2" fontId="24" fillId="10" borderId="11" xfId="0" applyNumberFormat="1" applyFont="1" applyFill="1" applyBorder="1" applyAlignment="1">
      <alignment horizontal="center" vertical="center"/>
    </xf>
    <xf numFmtId="2" fontId="24" fillId="10" borderId="34" xfId="0" applyNumberFormat="1" applyFont="1" applyFill="1" applyBorder="1" applyAlignment="1">
      <alignment horizontal="center" vertical="center"/>
    </xf>
    <xf numFmtId="2" fontId="24" fillId="10" borderId="12" xfId="0" applyNumberFormat="1" applyFont="1" applyFill="1" applyBorder="1" applyAlignment="1">
      <alignment horizontal="center" vertical="center"/>
    </xf>
    <xf numFmtId="0" fontId="64" fillId="10" borderId="20" xfId="0" applyFont="1" applyFill="1" applyBorder="1" applyAlignment="1">
      <alignment horizontal="center" vertical="center" readingOrder="2"/>
    </xf>
    <xf numFmtId="0" fontId="64" fillId="10" borderId="12" xfId="0" applyFont="1" applyFill="1" applyBorder="1" applyAlignment="1">
      <alignment horizontal="center" vertical="center" readingOrder="2"/>
    </xf>
    <xf numFmtId="0" fontId="4" fillId="10" borderId="7" xfId="0" applyFont="1" applyFill="1" applyBorder="1" applyAlignment="1">
      <alignment horizontal="center" vertical="center" readingOrder="2"/>
    </xf>
    <xf numFmtId="0" fontId="4" fillId="10" borderId="36" xfId="0" applyFont="1" applyFill="1" applyBorder="1" applyAlignment="1">
      <alignment horizontal="center" vertical="center" readingOrder="2"/>
    </xf>
    <xf numFmtId="0" fontId="4" fillId="10" borderId="14" xfId="0" applyFont="1" applyFill="1" applyBorder="1" applyAlignment="1">
      <alignment horizontal="center" vertical="center" readingOrder="2"/>
    </xf>
    <xf numFmtId="0" fontId="37" fillId="11" borderId="40" xfId="1" applyFont="1" applyFill="1" applyBorder="1" applyAlignment="1">
      <alignment horizontal="center" vertical="center"/>
    </xf>
    <xf numFmtId="0" fontId="37" fillId="11" borderId="41" xfId="1" applyFont="1" applyFill="1" applyBorder="1" applyAlignment="1">
      <alignment horizontal="center" vertical="center"/>
    </xf>
    <xf numFmtId="0" fontId="37" fillId="11" borderId="42" xfId="1" applyFont="1" applyFill="1" applyBorder="1" applyAlignment="1">
      <alignment horizontal="center" vertical="center"/>
    </xf>
    <xf numFmtId="0" fontId="65" fillId="8" borderId="20" xfId="2" applyFont="1" applyFill="1" applyBorder="1" applyAlignment="1">
      <alignment horizontal="center" vertical="center"/>
    </xf>
    <xf numFmtId="0" fontId="65" fillId="8" borderId="12" xfId="2" applyFont="1" applyFill="1" applyBorder="1" applyAlignment="1">
      <alignment horizontal="center" vertical="center"/>
    </xf>
    <xf numFmtId="0" fontId="4" fillId="8" borderId="3" xfId="0" applyFont="1" applyFill="1" applyBorder="1" applyAlignment="1">
      <alignment horizontal="center" vertical="center"/>
    </xf>
    <xf numFmtId="0" fontId="4" fillId="8" borderId="17" xfId="0" applyFont="1" applyFill="1" applyBorder="1" applyAlignment="1">
      <alignment horizontal="center" vertical="center"/>
    </xf>
    <xf numFmtId="0" fontId="24" fillId="8" borderId="4" xfId="2" applyFont="1" applyFill="1" applyBorder="1" applyAlignment="1">
      <alignment horizontal="center" vertical="center"/>
    </xf>
    <xf numFmtId="0" fontId="24" fillId="8" borderId="9" xfId="2" applyFont="1" applyFill="1" applyBorder="1" applyAlignment="1">
      <alignment horizontal="center" vertical="center"/>
    </xf>
    <xf numFmtId="0" fontId="26" fillId="8" borderId="27" xfId="2" applyFont="1" applyFill="1" applyBorder="1" applyAlignment="1">
      <alignment horizontal="center" vertical="center"/>
    </xf>
    <xf numFmtId="0" fontId="26" fillId="8" borderId="5" xfId="2" applyFont="1" applyFill="1" applyBorder="1" applyAlignment="1">
      <alignment horizontal="center" vertical="center"/>
    </xf>
    <xf numFmtId="0" fontId="26" fillId="8" borderId="37" xfId="2" applyFont="1" applyFill="1" applyBorder="1" applyAlignment="1">
      <alignment horizontal="center" vertical="center"/>
    </xf>
    <xf numFmtId="0" fontId="26" fillId="8" borderId="6" xfId="2" applyFont="1" applyFill="1" applyBorder="1" applyAlignment="1">
      <alignment horizontal="center" vertical="center"/>
    </xf>
    <xf numFmtId="0" fontId="26" fillId="8" borderId="9" xfId="2" applyFont="1" applyFill="1" applyBorder="1" applyAlignment="1">
      <alignment horizontal="center" vertical="center"/>
    </xf>
    <xf numFmtId="0" fontId="26" fillId="8" borderId="10" xfId="2" applyFont="1" applyFill="1" applyBorder="1" applyAlignment="1">
      <alignment horizontal="center" vertical="center"/>
    </xf>
    <xf numFmtId="0" fontId="26" fillId="8" borderId="11" xfId="2" applyFont="1" applyFill="1" applyBorder="1" applyAlignment="1">
      <alignment horizontal="center" vertical="center"/>
    </xf>
    <xf numFmtId="0" fontId="26" fillId="8" borderId="12" xfId="2" applyFont="1" applyFill="1" applyBorder="1" applyAlignment="1">
      <alignment horizontal="center" vertical="center"/>
    </xf>
    <xf numFmtId="0" fontId="26" fillId="8" borderId="38" xfId="2" applyFont="1" applyFill="1" applyBorder="1" applyAlignment="1">
      <alignment horizontal="center" vertical="center"/>
    </xf>
    <xf numFmtId="0" fontId="28" fillId="8" borderId="39" xfId="2" applyFont="1" applyFill="1" applyBorder="1" applyAlignment="1">
      <alignment horizontal="center" vertical="center"/>
    </xf>
    <xf numFmtId="0" fontId="28" fillId="8" borderId="24" xfId="2" applyFont="1" applyFill="1" applyBorder="1" applyAlignment="1">
      <alignment horizontal="center" vertical="center"/>
    </xf>
    <xf numFmtId="0" fontId="66" fillId="8" borderId="19" xfId="2" applyFont="1" applyFill="1" applyBorder="1" applyAlignment="1">
      <alignment horizontal="center" vertical="center"/>
    </xf>
    <xf numFmtId="0" fontId="66" fillId="8" borderId="33" xfId="2" applyFont="1" applyFill="1" applyBorder="1" applyAlignment="1">
      <alignment horizontal="center" vertical="center"/>
    </xf>
    <xf numFmtId="0" fontId="30" fillId="8" borderId="20" xfId="2" applyFont="1" applyFill="1" applyBorder="1" applyAlignment="1">
      <alignment horizontal="center" vertical="center"/>
    </xf>
    <xf numFmtId="0" fontId="30" fillId="8" borderId="12" xfId="2" applyFont="1" applyFill="1" applyBorder="1" applyAlignment="1">
      <alignment horizontal="center" vertical="center"/>
    </xf>
    <xf numFmtId="0" fontId="29" fillId="8" borderId="20" xfId="2" applyFont="1" applyFill="1" applyBorder="1" applyAlignment="1">
      <alignment horizontal="center" vertical="center"/>
    </xf>
    <xf numFmtId="0" fontId="29" fillId="8" borderId="12" xfId="2" applyFont="1" applyFill="1" applyBorder="1" applyAlignment="1">
      <alignment horizontal="center" vertical="center"/>
    </xf>
    <xf numFmtId="0" fontId="28" fillId="8" borderId="19" xfId="2" applyFont="1" applyFill="1" applyBorder="1" applyAlignment="1">
      <alignment horizontal="center" vertical="center"/>
    </xf>
    <xf numFmtId="0" fontId="28" fillId="8" borderId="12" xfId="2" applyFont="1" applyFill="1" applyBorder="1" applyAlignment="1">
      <alignment horizontal="center" vertical="center"/>
    </xf>
    <xf numFmtId="0" fontId="32" fillId="14" borderId="20" xfId="2" applyFont="1" applyFill="1" applyBorder="1" applyAlignment="1">
      <alignment horizontal="center" vertical="center"/>
    </xf>
    <xf numFmtId="0" fontId="32" fillId="14" borderId="12" xfId="2" applyFont="1" applyFill="1" applyBorder="1" applyAlignment="1">
      <alignment horizontal="center" vertical="center"/>
    </xf>
    <xf numFmtId="0" fontId="0" fillId="0" borderId="0" xfId="0" applyAlignment="1">
      <alignment horizontal="center" vertical="center"/>
    </xf>
    <xf numFmtId="0" fontId="57" fillId="16" borderId="45" xfId="0" applyFont="1" applyFill="1" applyBorder="1" applyAlignment="1">
      <alignment horizontal="center" vertical="center" wrapText="1" readingOrder="2"/>
    </xf>
    <xf numFmtId="0" fontId="57" fillId="16" borderId="46" xfId="0" applyFont="1" applyFill="1" applyBorder="1" applyAlignment="1">
      <alignment horizontal="center" vertical="center" wrapText="1" readingOrder="2"/>
    </xf>
    <xf numFmtId="0" fontId="57" fillId="16" borderId="47" xfId="0" applyFont="1" applyFill="1" applyBorder="1" applyAlignment="1">
      <alignment horizontal="center" vertical="center" wrapText="1" readingOrder="2"/>
    </xf>
    <xf numFmtId="0" fontId="51" fillId="16" borderId="48" xfId="0" applyFont="1" applyFill="1" applyBorder="1" applyAlignment="1">
      <alignment horizontal="center" wrapText="1" readingOrder="2"/>
    </xf>
    <xf numFmtId="0" fontId="51" fillId="16" borderId="52" xfId="0" applyFont="1" applyFill="1" applyBorder="1" applyAlignment="1">
      <alignment horizontal="center" wrapText="1" readingOrder="2"/>
    </xf>
    <xf numFmtId="0" fontId="51" fillId="16" borderId="45" xfId="0" applyFont="1" applyFill="1" applyBorder="1" applyAlignment="1">
      <alignment horizontal="center" wrapText="1" readingOrder="2"/>
    </xf>
    <xf numFmtId="0" fontId="51" fillId="16" borderId="47" xfId="0" applyFont="1" applyFill="1" applyBorder="1" applyAlignment="1">
      <alignment horizontal="center" wrapText="1" readingOrder="2"/>
    </xf>
    <xf numFmtId="2" fontId="4" fillId="0" borderId="45" xfId="0" applyNumberFormat="1" applyFont="1" applyBorder="1" applyAlignment="1">
      <alignment horizontal="center" vertical="center" wrapText="1" readingOrder="1"/>
    </xf>
    <xf numFmtId="2" fontId="4" fillId="0" borderId="46" xfId="0" applyNumberFormat="1" applyFont="1" applyBorder="1" applyAlignment="1">
      <alignment horizontal="center" vertical="center" wrapText="1" readingOrder="1"/>
    </xf>
    <xf numFmtId="2" fontId="4" fillId="0" borderId="47" xfId="0" applyNumberFormat="1" applyFont="1" applyBorder="1" applyAlignment="1">
      <alignment horizontal="center" vertical="center" wrapText="1" readingOrder="1"/>
    </xf>
    <xf numFmtId="0" fontId="51" fillId="16" borderId="45" xfId="0" applyFont="1" applyFill="1" applyBorder="1" applyAlignment="1">
      <alignment horizontal="center" vertical="center" wrapText="1" readingOrder="2"/>
    </xf>
    <xf numFmtId="0" fontId="51" fillId="16" borderId="46" xfId="0" applyFont="1" applyFill="1" applyBorder="1" applyAlignment="1">
      <alignment horizontal="center" vertical="center" wrapText="1" readingOrder="2"/>
    </xf>
    <xf numFmtId="0" fontId="51" fillId="16" borderId="47" xfId="0" applyFont="1" applyFill="1" applyBorder="1" applyAlignment="1">
      <alignment horizontal="center" vertical="center" wrapText="1" readingOrder="2"/>
    </xf>
    <xf numFmtId="0" fontId="51" fillId="16" borderId="44" xfId="0" applyFont="1" applyFill="1" applyBorder="1" applyAlignment="1">
      <alignment horizontal="center" vertical="center" wrapText="1" readingOrder="2"/>
    </xf>
    <xf numFmtId="0" fontId="51" fillId="16" borderId="46" xfId="0" applyFont="1" applyFill="1" applyBorder="1" applyAlignment="1">
      <alignment horizontal="center" wrapText="1" readingOrder="2"/>
    </xf>
    <xf numFmtId="0" fontId="51" fillId="16" borderId="44" xfId="0" applyFont="1" applyFill="1" applyBorder="1" applyAlignment="1">
      <alignment horizontal="center" wrapText="1" readingOrder="2"/>
    </xf>
    <xf numFmtId="0" fontId="51" fillId="16" borderId="49" xfId="0" applyFont="1" applyFill="1" applyBorder="1" applyAlignment="1">
      <alignment horizontal="center" wrapText="1" readingOrder="2"/>
    </xf>
    <xf numFmtId="0" fontId="68" fillId="13" borderId="40" xfId="0" applyFont="1" applyFill="1" applyBorder="1" applyAlignment="1">
      <alignment horizontal="center" vertical="center"/>
    </xf>
    <xf numFmtId="0" fontId="68" fillId="13" borderId="41" xfId="0" applyFont="1" applyFill="1" applyBorder="1" applyAlignment="1">
      <alignment horizontal="center" vertical="center"/>
    </xf>
    <xf numFmtId="0" fontId="68" fillId="13" borderId="42" xfId="0" applyFont="1" applyFill="1" applyBorder="1" applyAlignment="1">
      <alignment horizontal="center" vertical="center"/>
    </xf>
    <xf numFmtId="0" fontId="69" fillId="14" borderId="3" xfId="2" applyFont="1" applyFill="1" applyBorder="1" applyAlignment="1">
      <alignment horizontal="center" vertical="center"/>
    </xf>
    <xf numFmtId="0" fontId="70" fillId="14" borderId="4" xfId="2" applyFont="1" applyFill="1" applyBorder="1" applyAlignment="1">
      <alignment horizontal="center" vertical="center"/>
    </xf>
    <xf numFmtId="0" fontId="70" fillId="14" borderId="4" xfId="2" applyFont="1" applyFill="1" applyBorder="1" applyAlignment="1">
      <alignment vertical="center"/>
    </xf>
    <xf numFmtId="0" fontId="71" fillId="14" borderId="4" xfId="2" applyFont="1" applyFill="1" applyBorder="1" applyAlignment="1"/>
    <xf numFmtId="0" fontId="70" fillId="14" borderId="43" xfId="2" applyFont="1" applyFill="1" applyBorder="1" applyAlignment="1">
      <alignment horizontal="center" vertical="center"/>
    </xf>
    <xf numFmtId="0" fontId="69" fillId="14" borderId="17" xfId="2" applyFont="1" applyFill="1" applyBorder="1" applyAlignment="1">
      <alignment horizontal="center" vertical="center"/>
    </xf>
    <xf numFmtId="0" fontId="70" fillId="14" borderId="9" xfId="2" applyFont="1" applyFill="1" applyBorder="1" applyAlignment="1">
      <alignment horizontal="center" vertical="center"/>
    </xf>
    <xf numFmtId="0" fontId="70" fillId="14" borderId="9" xfId="2" applyFont="1" applyFill="1" applyBorder="1" applyAlignment="1">
      <alignment horizontal="center" vertical="center"/>
    </xf>
    <xf numFmtId="0" fontId="70" fillId="14" borderId="9" xfId="2" applyFont="1" applyFill="1" applyBorder="1" applyAlignment="1">
      <alignment horizontal="center" vertical="center" wrapText="1"/>
    </xf>
    <xf numFmtId="9" fontId="70" fillId="14" borderId="9" xfId="2" applyNumberFormat="1" applyFont="1" applyFill="1" applyBorder="1" applyAlignment="1">
      <alignment horizontal="center" vertical="center" wrapText="1"/>
    </xf>
    <xf numFmtId="3" fontId="70" fillId="14" borderId="9" xfId="2" applyNumberFormat="1" applyFont="1" applyFill="1" applyBorder="1" applyAlignment="1">
      <alignment horizontal="center" vertical="center" wrapText="1"/>
    </xf>
    <xf numFmtId="9" fontId="70" fillId="14" borderId="18" xfId="2" applyNumberFormat="1" applyFont="1" applyFill="1" applyBorder="1" applyAlignment="1">
      <alignment horizontal="center" vertical="center" wrapText="1"/>
    </xf>
    <xf numFmtId="0" fontId="72" fillId="15" borderId="17" xfId="2" applyFont="1" applyFill="1" applyBorder="1" applyAlignment="1">
      <alignment horizontal="center"/>
    </xf>
    <xf numFmtId="0" fontId="65" fillId="15" borderId="9" xfId="2" applyFont="1" applyFill="1" applyBorder="1" applyAlignment="1">
      <alignment horizontal="right" vertical="center"/>
    </xf>
    <xf numFmtId="3" fontId="65" fillId="15" borderId="9" xfId="2" applyNumberFormat="1" applyFont="1" applyFill="1" applyBorder="1" applyAlignment="1">
      <alignment horizontal="center" vertical="center"/>
    </xf>
    <xf numFmtId="3" fontId="69" fillId="15" borderId="9" xfId="2" applyNumberFormat="1" applyFont="1" applyFill="1" applyBorder="1" applyAlignment="1">
      <alignment horizontal="center" vertical="center"/>
    </xf>
    <xf numFmtId="9" fontId="72" fillId="15" borderId="9" xfId="0" applyNumberFormat="1" applyFont="1" applyFill="1" applyBorder="1" applyAlignment="1">
      <alignment horizontal="right" vertical="center"/>
    </xf>
    <xf numFmtId="3" fontId="69" fillId="15" borderId="9" xfId="2" applyNumberFormat="1" applyFont="1" applyFill="1" applyBorder="1" applyAlignment="1">
      <alignment horizontal="right" vertical="center"/>
    </xf>
    <xf numFmtId="9" fontId="72" fillId="15" borderId="18" xfId="0" applyNumberFormat="1" applyFont="1" applyFill="1" applyBorder="1" applyAlignment="1">
      <alignment horizontal="right" vertical="center"/>
    </xf>
    <xf numFmtId="0" fontId="72" fillId="2" borderId="17" xfId="2" applyFont="1" applyFill="1" applyBorder="1" applyAlignment="1">
      <alignment horizontal="center"/>
    </xf>
    <xf numFmtId="0" fontId="65" fillId="2" borderId="9" xfId="2" applyFont="1" applyFill="1" applyBorder="1" applyAlignment="1">
      <alignment horizontal="right" vertical="center"/>
    </xf>
    <xf numFmtId="3" fontId="65" fillId="2" borderId="9" xfId="2" applyNumberFormat="1" applyFont="1" applyFill="1" applyBorder="1" applyAlignment="1">
      <alignment horizontal="center" vertical="center"/>
    </xf>
    <xf numFmtId="3" fontId="69" fillId="2" borderId="9" xfId="2" applyNumberFormat="1" applyFont="1" applyFill="1" applyBorder="1" applyAlignment="1">
      <alignment horizontal="center" vertical="center"/>
    </xf>
    <xf numFmtId="9" fontId="72" fillId="2" borderId="9" xfId="0" applyNumberFormat="1" applyFont="1" applyFill="1" applyBorder="1" applyAlignment="1">
      <alignment horizontal="right" vertical="center"/>
    </xf>
    <xf numFmtId="3" fontId="69" fillId="2" borderId="9" xfId="2" applyNumberFormat="1" applyFont="1" applyFill="1" applyBorder="1" applyAlignment="1">
      <alignment horizontal="right" vertical="center"/>
    </xf>
    <xf numFmtId="9" fontId="72" fillId="2" borderId="18" xfId="0" applyNumberFormat="1" applyFont="1" applyFill="1" applyBorder="1" applyAlignment="1">
      <alignment horizontal="right" vertical="center"/>
    </xf>
    <xf numFmtId="0" fontId="65" fillId="15" borderId="12" xfId="2" applyFont="1" applyFill="1" applyBorder="1" applyAlignment="1">
      <alignment horizontal="right" vertical="center"/>
    </xf>
    <xf numFmtId="0" fontId="72" fillId="0" borderId="17" xfId="2" applyFont="1" applyFill="1" applyBorder="1" applyAlignment="1">
      <alignment horizontal="center"/>
    </xf>
    <xf numFmtId="0" fontId="65" fillId="0" borderId="9" xfId="0" applyFont="1" applyFill="1" applyBorder="1" applyAlignment="1">
      <alignment vertical="center"/>
    </xf>
    <xf numFmtId="3" fontId="65" fillId="0" borderId="9" xfId="2" applyNumberFormat="1" applyFont="1" applyFill="1" applyBorder="1" applyAlignment="1">
      <alignment horizontal="center" vertical="center"/>
    </xf>
    <xf numFmtId="3" fontId="69" fillId="0" borderId="9" xfId="2" applyNumberFormat="1" applyFont="1" applyFill="1" applyBorder="1" applyAlignment="1">
      <alignment horizontal="center" vertical="center"/>
    </xf>
    <xf numFmtId="9" fontId="72" fillId="0" borderId="9" xfId="0" applyNumberFormat="1" applyFont="1" applyFill="1" applyBorder="1" applyAlignment="1">
      <alignment horizontal="right" vertical="center"/>
    </xf>
    <xf numFmtId="3" fontId="69" fillId="0" borderId="9" xfId="2" applyNumberFormat="1" applyFont="1" applyFill="1" applyBorder="1" applyAlignment="1">
      <alignment horizontal="right" vertical="center"/>
    </xf>
    <xf numFmtId="9" fontId="72" fillId="0" borderId="18" xfId="0" applyNumberFormat="1" applyFont="1" applyFill="1" applyBorder="1" applyAlignment="1">
      <alignment horizontal="right" vertical="center"/>
    </xf>
    <xf numFmtId="0" fontId="65" fillId="2" borderId="9" xfId="0" applyFont="1" applyFill="1" applyBorder="1" applyAlignment="1">
      <alignment vertical="center"/>
    </xf>
    <xf numFmtId="0" fontId="65" fillId="0" borderId="12" xfId="0" applyFont="1" applyFill="1" applyBorder="1" applyAlignment="1">
      <alignment vertical="center"/>
    </xf>
    <xf numFmtId="3" fontId="32" fillId="14" borderId="9" xfId="2" applyNumberFormat="1" applyFont="1" applyFill="1" applyBorder="1" applyAlignment="1">
      <alignment horizontal="center" vertical="center"/>
    </xf>
    <xf numFmtId="9" fontId="32" fillId="14" borderId="9" xfId="2" applyNumberFormat="1" applyFont="1" applyFill="1" applyBorder="1" applyAlignment="1">
      <alignment horizontal="right" vertical="center"/>
    </xf>
    <xf numFmtId="3" fontId="32" fillId="14" borderId="9" xfId="2" applyNumberFormat="1" applyFont="1" applyFill="1" applyBorder="1" applyAlignment="1">
      <alignment horizontal="right" vertical="center"/>
    </xf>
    <xf numFmtId="0" fontId="69" fillId="0" borderId="9" xfId="2" applyFont="1" applyFill="1" applyBorder="1" applyAlignment="1">
      <alignment horizontal="right" vertical="center"/>
    </xf>
    <xf numFmtId="9" fontId="69" fillId="0" borderId="9" xfId="2" applyNumberFormat="1" applyFont="1" applyFill="1" applyBorder="1" applyAlignment="1">
      <alignment horizontal="right" vertical="center"/>
    </xf>
    <xf numFmtId="9" fontId="69" fillId="0" borderId="18" xfId="2" applyNumberFormat="1" applyFont="1" applyFill="1" applyBorder="1" applyAlignment="1">
      <alignment horizontal="right" vertical="center"/>
    </xf>
    <xf numFmtId="0" fontId="72" fillId="2" borderId="9" xfId="2" applyFont="1" applyFill="1" applyBorder="1" applyAlignment="1">
      <alignment horizontal="right"/>
    </xf>
    <xf numFmtId="0" fontId="65" fillId="2" borderId="17" xfId="2" applyFont="1" applyFill="1" applyBorder="1" applyAlignment="1">
      <alignment horizontal="right" vertical="center"/>
    </xf>
    <xf numFmtId="0" fontId="65" fillId="2" borderId="12" xfId="2" applyFont="1" applyFill="1" applyBorder="1" applyAlignment="1">
      <alignment horizontal="right" vertical="center"/>
    </xf>
    <xf numFmtId="0" fontId="72" fillId="2" borderId="9" xfId="2" applyFont="1" applyFill="1" applyBorder="1" applyAlignment="1">
      <alignment horizontal="center"/>
    </xf>
    <xf numFmtId="9" fontId="72" fillId="2" borderId="10" xfId="0" applyNumberFormat="1" applyFont="1" applyFill="1" applyBorder="1" applyAlignment="1">
      <alignment horizontal="right" vertical="center"/>
    </xf>
    <xf numFmtId="0" fontId="65" fillId="2" borderId="12" xfId="0" applyFont="1" applyFill="1" applyBorder="1" applyAlignment="1">
      <alignment vertical="center"/>
    </xf>
    <xf numFmtId="0" fontId="65" fillId="2" borderId="17" xfId="0" applyFont="1" applyFill="1" applyBorder="1" applyAlignment="1">
      <alignment vertical="center"/>
    </xf>
    <xf numFmtId="3" fontId="65" fillId="2" borderId="12" xfId="2" applyNumberFormat="1" applyFont="1" applyFill="1" applyBorder="1" applyAlignment="1">
      <alignment horizontal="center" vertical="center"/>
    </xf>
    <xf numFmtId="0" fontId="69" fillId="2" borderId="9" xfId="2" applyFont="1" applyFill="1" applyBorder="1" applyAlignment="1">
      <alignment horizontal="right" vertical="center"/>
    </xf>
    <xf numFmtId="0" fontId="69" fillId="2" borderId="12" xfId="2" applyFont="1" applyFill="1" applyBorder="1" applyAlignment="1">
      <alignment horizontal="right" vertical="center"/>
    </xf>
    <xf numFmtId="9" fontId="69" fillId="2" borderId="9" xfId="2" applyNumberFormat="1" applyFont="1" applyFill="1" applyBorder="1" applyAlignment="1">
      <alignment horizontal="right" vertical="center"/>
    </xf>
    <xf numFmtId="9" fontId="69" fillId="2" borderId="18" xfId="2" applyNumberFormat="1" applyFont="1" applyFill="1" applyBorder="1" applyAlignment="1">
      <alignment horizontal="right" vertical="center"/>
    </xf>
    <xf numFmtId="9" fontId="72" fillId="15" borderId="13" xfId="0" applyNumberFormat="1" applyFont="1" applyFill="1" applyBorder="1" applyAlignment="1">
      <alignment horizontal="right" vertical="center"/>
    </xf>
    <xf numFmtId="9" fontId="72" fillId="15" borderId="10" xfId="0" applyNumberFormat="1" applyFont="1" applyFill="1" applyBorder="1" applyAlignment="1">
      <alignment horizontal="right" vertical="center"/>
    </xf>
    <xf numFmtId="9" fontId="32" fillId="14" borderId="15" xfId="2" applyNumberFormat="1" applyFont="1" applyFill="1" applyBorder="1" applyAlignment="1">
      <alignment horizontal="right" vertical="center"/>
    </xf>
    <xf numFmtId="9" fontId="72" fillId="0" borderId="9" xfId="0" applyNumberFormat="1" applyFont="1" applyBorder="1" applyAlignment="1">
      <alignment horizontal="right" vertical="center"/>
    </xf>
    <xf numFmtId="9" fontId="72" fillId="0" borderId="18" xfId="0" applyNumberFormat="1" applyFont="1" applyBorder="1" applyAlignment="1">
      <alignment horizontal="right" vertical="center"/>
    </xf>
    <xf numFmtId="9" fontId="32" fillId="14" borderId="18" xfId="2" applyNumberFormat="1" applyFont="1" applyFill="1" applyBorder="1" applyAlignment="1">
      <alignment horizontal="right" vertical="center"/>
    </xf>
    <xf numFmtId="0" fontId="32" fillId="14" borderId="39" xfId="2" applyFont="1" applyFill="1" applyBorder="1" applyAlignment="1">
      <alignment horizontal="center"/>
    </xf>
    <xf numFmtId="0" fontId="32" fillId="14" borderId="24" xfId="2" applyFont="1" applyFill="1" applyBorder="1" applyAlignment="1">
      <alignment horizontal="center"/>
    </xf>
    <xf numFmtId="0" fontId="73" fillId="14" borderId="25" xfId="2" applyFont="1" applyFill="1" applyBorder="1"/>
    <xf numFmtId="9" fontId="32" fillId="14" borderId="25" xfId="2" applyNumberFormat="1" applyFont="1" applyFill="1" applyBorder="1" applyAlignment="1">
      <alignment horizontal="right" vertical="center"/>
    </xf>
    <xf numFmtId="3" fontId="32" fillId="14" borderId="25" xfId="2" applyNumberFormat="1" applyFont="1" applyFill="1" applyBorder="1" applyAlignment="1">
      <alignment horizontal="right" vertical="center"/>
    </xf>
    <xf numFmtId="0" fontId="73" fillId="14" borderId="25" xfId="2" applyFont="1" applyFill="1" applyBorder="1" applyAlignment="1">
      <alignment horizontal="right"/>
    </xf>
    <xf numFmtId="0" fontId="73" fillId="14" borderId="26" xfId="2" applyFont="1" applyFill="1" applyBorder="1" applyAlignment="1">
      <alignment horizontal="right"/>
    </xf>
    <xf numFmtId="0" fontId="72" fillId="2" borderId="0" xfId="2" applyFont="1" applyFill="1" applyBorder="1" applyAlignment="1"/>
    <xf numFmtId="0" fontId="74" fillId="2" borderId="0" xfId="2" applyFont="1" applyFill="1" applyBorder="1"/>
    <xf numFmtId="9" fontId="69" fillId="2" borderId="0" xfId="2" applyNumberFormat="1" applyFont="1" applyFill="1" applyBorder="1" applyAlignment="1">
      <alignment horizontal="center" vertical="center"/>
    </xf>
    <xf numFmtId="3" fontId="69" fillId="2" borderId="0" xfId="2" applyNumberFormat="1" applyFont="1" applyFill="1" applyBorder="1" applyAlignment="1">
      <alignment horizontal="center" vertical="center"/>
    </xf>
    <xf numFmtId="0" fontId="74" fillId="2" borderId="0" xfId="2" applyFont="1" applyFill="1" applyBorder="1" applyAlignment="1">
      <alignment horizontal="center"/>
    </xf>
    <xf numFmtId="0" fontId="75" fillId="0" borderId="0" xfId="0" applyFont="1" applyAlignment="1">
      <alignment vertical="top"/>
    </xf>
    <xf numFmtId="0" fontId="72" fillId="0" borderId="0" xfId="0" applyFont="1" applyBorder="1" applyAlignment="1">
      <alignment horizontal="right" vertical="center" wrapText="1" readingOrder="2"/>
    </xf>
    <xf numFmtId="0" fontId="75" fillId="0" borderId="0" xfId="0" applyFont="1" applyAlignment="1">
      <alignment horizontal="left" vertical="top" readingOrder="2"/>
    </xf>
    <xf numFmtId="0" fontId="72" fillId="0" borderId="0" xfId="0" applyFont="1" applyAlignment="1">
      <alignment horizontal="right" vertical="top" wrapText="1" readingOrder="2"/>
    </xf>
    <xf numFmtId="0" fontId="69" fillId="0" borderId="0" xfId="0" applyFont="1" applyAlignment="1">
      <alignment readingOrder="2"/>
    </xf>
    <xf numFmtId="0" fontId="69" fillId="0" borderId="0" xfId="0" applyFont="1" applyAlignment="1">
      <alignment horizontal="right" readingOrder="2"/>
    </xf>
  </cellXfs>
  <cellStyles count="5">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99FF33"/>
      <color rgb="FFFF99FF"/>
      <color rgb="FFFF66FF"/>
      <color rgb="FF336600"/>
      <color rgb="FF339933"/>
      <color rgb="FFFFFF00"/>
      <color rgb="FFCCFF99"/>
      <color rgb="FFCCFF33"/>
      <color rgb="FF008000"/>
      <color rgb="FF0033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H133"/>
  <sheetViews>
    <sheetView rightToLeft="1" topLeftCell="C1" zoomScale="50" zoomScaleNormal="50" workbookViewId="0">
      <pane xSplit="3" topLeftCell="K1" activePane="topRight" state="frozen"/>
      <selection activeCell="C1" sqref="C1"/>
      <selection pane="topRight" activeCell="S135" sqref="S135"/>
    </sheetView>
  </sheetViews>
  <sheetFormatPr defaultRowHeight="37.5"/>
  <cols>
    <col min="1" max="1" width="6.140625" style="101" hidden="1" customWidth="1"/>
    <col min="2" max="2" width="0.85546875" style="102" hidden="1" customWidth="1"/>
    <col min="3" max="3" width="8.42578125" style="102" customWidth="1"/>
    <col min="4" max="4" width="6.7109375" style="5" customWidth="1"/>
    <col min="5" max="5" width="47.42578125" style="6" bestFit="1" customWidth="1"/>
    <col min="6" max="6" width="35.42578125" style="103" customWidth="1"/>
    <col min="7" max="7" width="26.42578125" style="103" customWidth="1"/>
    <col min="8" max="8" width="10.7109375" style="103" customWidth="1"/>
    <col min="9" max="9" width="24.28515625" style="6" customWidth="1"/>
    <col min="10" max="10" width="25.42578125" style="5" customWidth="1"/>
    <col min="11" max="11" width="25.5703125" style="5" bestFit="1" customWidth="1"/>
    <col min="12" max="12" width="15" style="5" customWidth="1"/>
    <col min="13" max="13" width="25.5703125" style="5" customWidth="1"/>
    <col min="14" max="14" width="28.7109375" style="5" customWidth="1"/>
    <col min="15" max="15" width="24.7109375" style="104" customWidth="1"/>
    <col min="16" max="16" width="19.28515625" style="104" customWidth="1"/>
    <col min="17" max="17" width="15.28515625" style="104" customWidth="1"/>
    <col min="18" max="18" width="23.28515625" style="7" customWidth="1"/>
    <col min="19" max="19" width="21.5703125" style="7" customWidth="1"/>
    <col min="20" max="20" width="19" style="7" customWidth="1"/>
    <col min="21" max="21" width="13.7109375" style="7" customWidth="1"/>
    <col min="22" max="22" width="15.42578125" style="7" customWidth="1"/>
    <col min="23" max="23" width="15.5703125" style="5" customWidth="1"/>
    <col min="24" max="24" width="18.85546875" style="5" customWidth="1"/>
    <col min="25" max="29" width="11.42578125" style="105" customWidth="1"/>
    <col min="30" max="55" width="9" style="101"/>
    <col min="56" max="208" width="9" style="5"/>
    <col min="209" max="209" width="6.42578125" style="5" customWidth="1"/>
    <col min="210" max="211" width="0" style="5" hidden="1" customWidth="1"/>
    <col min="212" max="212" width="8.42578125" style="5" customWidth="1"/>
    <col min="213" max="213" width="6" style="5" customWidth="1"/>
    <col min="214" max="214" width="32.42578125" style="5" customWidth="1"/>
    <col min="215" max="215" width="37.28515625" style="5" customWidth="1"/>
    <col min="216" max="216" width="26.42578125" style="5" customWidth="1"/>
    <col min="217" max="217" width="10.7109375" style="5" customWidth="1"/>
    <col min="218" max="219" width="24.28515625" style="5" customWidth="1"/>
    <col min="220" max="220" width="21.5703125" style="5" customWidth="1"/>
    <col min="221" max="221" width="19.7109375" style="5" customWidth="1"/>
    <col min="222" max="222" width="11" style="5" customWidth="1"/>
    <col min="223" max="223" width="21.85546875" style="5" customWidth="1"/>
    <col min="224" max="224" width="21.5703125" style="5" customWidth="1"/>
    <col min="225" max="225" width="24.7109375" style="5" customWidth="1"/>
    <col min="226" max="226" width="21.42578125" style="5" customWidth="1"/>
    <col min="227" max="228" width="15.28515625" style="5" customWidth="1"/>
    <col min="229" max="229" width="20.140625" style="5" bestFit="1" customWidth="1"/>
    <col min="230" max="230" width="27.85546875" style="5" bestFit="1" customWidth="1"/>
    <col min="231" max="231" width="17.28515625" style="5" bestFit="1" customWidth="1"/>
    <col min="232" max="232" width="16.42578125" style="5" customWidth="1"/>
    <col min="233" max="233" width="15.42578125" style="5" customWidth="1"/>
    <col min="234" max="234" width="17.5703125" style="5" bestFit="1" customWidth="1"/>
    <col min="235" max="235" width="19.140625" style="5" customWidth="1"/>
    <col min="236" max="464" width="9" style="5"/>
    <col min="465" max="465" width="6.42578125" style="5" customWidth="1"/>
    <col min="466" max="467" width="0" style="5" hidden="1" customWidth="1"/>
    <col min="468" max="468" width="8.42578125" style="5" customWidth="1"/>
    <col min="469" max="469" width="6" style="5" customWidth="1"/>
    <col min="470" max="470" width="32.42578125" style="5" customWidth="1"/>
    <col min="471" max="471" width="37.28515625" style="5" customWidth="1"/>
    <col min="472" max="472" width="26.42578125" style="5" customWidth="1"/>
    <col min="473" max="473" width="10.7109375" style="5" customWidth="1"/>
    <col min="474" max="475" width="24.28515625" style="5" customWidth="1"/>
    <col min="476" max="476" width="21.5703125" style="5" customWidth="1"/>
    <col min="477" max="477" width="19.7109375" style="5" customWidth="1"/>
    <col min="478" max="478" width="11" style="5" customWidth="1"/>
    <col min="479" max="479" width="21.85546875" style="5" customWidth="1"/>
    <col min="480" max="480" width="21.5703125" style="5" customWidth="1"/>
    <col min="481" max="481" width="24.7109375" style="5" customWidth="1"/>
    <col min="482" max="482" width="21.42578125" style="5" customWidth="1"/>
    <col min="483" max="484" width="15.28515625" style="5" customWidth="1"/>
    <col min="485" max="485" width="20.140625" style="5" bestFit="1" customWidth="1"/>
    <col min="486" max="486" width="27.85546875" style="5" bestFit="1" customWidth="1"/>
    <col min="487" max="487" width="17.28515625" style="5" bestFit="1" customWidth="1"/>
    <col min="488" max="488" width="16.42578125" style="5" customWidth="1"/>
    <col min="489" max="489" width="15.42578125" style="5" customWidth="1"/>
    <col min="490" max="490" width="17.5703125" style="5" bestFit="1" customWidth="1"/>
    <col min="491" max="491" width="19.140625" style="5" customWidth="1"/>
    <col min="492" max="720" width="9" style="5"/>
    <col min="721" max="721" width="6.42578125" style="5" customWidth="1"/>
    <col min="722" max="723" width="0" style="5" hidden="1" customWidth="1"/>
    <col min="724" max="724" width="8.42578125" style="5" customWidth="1"/>
    <col min="725" max="725" width="6" style="5" customWidth="1"/>
    <col min="726" max="726" width="32.42578125" style="5" customWidth="1"/>
    <col min="727" max="727" width="37.28515625" style="5" customWidth="1"/>
    <col min="728" max="728" width="26.42578125" style="5" customWidth="1"/>
    <col min="729" max="729" width="10.7109375" style="5" customWidth="1"/>
    <col min="730" max="731" width="24.28515625" style="5" customWidth="1"/>
    <col min="732" max="732" width="21.5703125" style="5" customWidth="1"/>
    <col min="733" max="733" width="19.7109375" style="5" customWidth="1"/>
    <col min="734" max="734" width="11" style="5" customWidth="1"/>
    <col min="735" max="735" width="21.85546875" style="5" customWidth="1"/>
    <col min="736" max="736" width="21.5703125" style="5" customWidth="1"/>
    <col min="737" max="737" width="24.7109375" style="5" customWidth="1"/>
    <col min="738" max="738" width="21.42578125" style="5" customWidth="1"/>
    <col min="739" max="740" width="15.28515625" style="5" customWidth="1"/>
    <col min="741" max="741" width="20.140625" style="5" bestFit="1" customWidth="1"/>
    <col min="742" max="742" width="27.85546875" style="5" bestFit="1" customWidth="1"/>
    <col min="743" max="743" width="17.28515625" style="5" bestFit="1" customWidth="1"/>
    <col min="744" max="744" width="16.42578125" style="5" customWidth="1"/>
    <col min="745" max="745" width="15.42578125" style="5" customWidth="1"/>
    <col min="746" max="746" width="17.5703125" style="5" bestFit="1" customWidth="1"/>
    <col min="747" max="747" width="19.140625" style="5" customWidth="1"/>
    <col min="748" max="976" width="9" style="5"/>
    <col min="977" max="977" width="6.42578125" style="5" customWidth="1"/>
    <col min="978" max="979" width="0" style="5" hidden="1" customWidth="1"/>
    <col min="980" max="980" width="8.42578125" style="5" customWidth="1"/>
    <col min="981" max="981" width="6" style="5" customWidth="1"/>
    <col min="982" max="982" width="32.42578125" style="5" customWidth="1"/>
    <col min="983" max="983" width="37.28515625" style="5" customWidth="1"/>
    <col min="984" max="984" width="26.42578125" style="5" customWidth="1"/>
    <col min="985" max="985" width="10.7109375" style="5" customWidth="1"/>
    <col min="986" max="987" width="24.28515625" style="5" customWidth="1"/>
    <col min="988" max="988" width="21.5703125" style="5" customWidth="1"/>
    <col min="989" max="989" width="19.7109375" style="5" customWidth="1"/>
    <col min="990" max="990" width="11" style="5" customWidth="1"/>
    <col min="991" max="991" width="21.85546875" style="5" customWidth="1"/>
    <col min="992" max="992" width="21.5703125" style="5" customWidth="1"/>
    <col min="993" max="993" width="24.7109375" style="5" customWidth="1"/>
    <col min="994" max="994" width="21.42578125" style="5" customWidth="1"/>
    <col min="995" max="996" width="15.28515625" style="5" customWidth="1"/>
    <col min="997" max="997" width="20.140625" style="5" bestFit="1" customWidth="1"/>
    <col min="998" max="998" width="27.85546875" style="5" bestFit="1" customWidth="1"/>
    <col min="999" max="999" width="17.28515625" style="5" bestFit="1" customWidth="1"/>
    <col min="1000" max="1000" width="16.42578125" style="5" customWidth="1"/>
    <col min="1001" max="1001" width="15.42578125" style="5" customWidth="1"/>
    <col min="1002" max="1002" width="17.5703125" style="5" bestFit="1" customWidth="1"/>
    <col min="1003" max="1003" width="19.140625" style="5" customWidth="1"/>
    <col min="1004" max="1232" width="9" style="5"/>
    <col min="1233" max="1233" width="6.42578125" style="5" customWidth="1"/>
    <col min="1234" max="1235" width="0" style="5" hidden="1" customWidth="1"/>
    <col min="1236" max="1236" width="8.42578125" style="5" customWidth="1"/>
    <col min="1237" max="1237" width="6" style="5" customWidth="1"/>
    <col min="1238" max="1238" width="32.42578125" style="5" customWidth="1"/>
    <col min="1239" max="1239" width="37.28515625" style="5" customWidth="1"/>
    <col min="1240" max="1240" width="26.42578125" style="5" customWidth="1"/>
    <col min="1241" max="1241" width="10.7109375" style="5" customWidth="1"/>
    <col min="1242" max="1243" width="24.28515625" style="5" customWidth="1"/>
    <col min="1244" max="1244" width="21.5703125" style="5" customWidth="1"/>
    <col min="1245" max="1245" width="19.7109375" style="5" customWidth="1"/>
    <col min="1246" max="1246" width="11" style="5" customWidth="1"/>
    <col min="1247" max="1247" width="21.85546875" style="5" customWidth="1"/>
    <col min="1248" max="1248" width="21.5703125" style="5" customWidth="1"/>
    <col min="1249" max="1249" width="24.7109375" style="5" customWidth="1"/>
    <col min="1250" max="1250" width="21.42578125" style="5" customWidth="1"/>
    <col min="1251" max="1252" width="15.28515625" style="5" customWidth="1"/>
    <col min="1253" max="1253" width="20.140625" style="5" bestFit="1" customWidth="1"/>
    <col min="1254" max="1254" width="27.85546875" style="5" bestFit="1" customWidth="1"/>
    <col min="1255" max="1255" width="17.28515625" style="5" bestFit="1" customWidth="1"/>
    <col min="1256" max="1256" width="16.42578125" style="5" customWidth="1"/>
    <col min="1257" max="1257" width="15.42578125" style="5" customWidth="1"/>
    <col min="1258" max="1258" width="17.5703125" style="5" bestFit="1" customWidth="1"/>
    <col min="1259" max="1259" width="19.140625" style="5" customWidth="1"/>
    <col min="1260" max="1488" width="9" style="5"/>
    <col min="1489" max="1489" width="6.42578125" style="5" customWidth="1"/>
    <col min="1490" max="1491" width="0" style="5" hidden="1" customWidth="1"/>
    <col min="1492" max="1492" width="8.42578125" style="5" customWidth="1"/>
    <col min="1493" max="1493" width="6" style="5" customWidth="1"/>
    <col min="1494" max="1494" width="32.42578125" style="5" customWidth="1"/>
    <col min="1495" max="1495" width="37.28515625" style="5" customWidth="1"/>
    <col min="1496" max="1496" width="26.42578125" style="5" customWidth="1"/>
    <col min="1497" max="1497" width="10.7109375" style="5" customWidth="1"/>
    <col min="1498" max="1499" width="24.28515625" style="5" customWidth="1"/>
    <col min="1500" max="1500" width="21.5703125" style="5" customWidth="1"/>
    <col min="1501" max="1501" width="19.7109375" style="5" customWidth="1"/>
    <col min="1502" max="1502" width="11" style="5" customWidth="1"/>
    <col min="1503" max="1503" width="21.85546875" style="5" customWidth="1"/>
    <col min="1504" max="1504" width="21.5703125" style="5" customWidth="1"/>
    <col min="1505" max="1505" width="24.7109375" style="5" customWidth="1"/>
    <col min="1506" max="1506" width="21.42578125" style="5" customWidth="1"/>
    <col min="1507" max="1508" width="15.28515625" style="5" customWidth="1"/>
    <col min="1509" max="1509" width="20.140625" style="5" bestFit="1" customWidth="1"/>
    <col min="1510" max="1510" width="27.85546875" style="5" bestFit="1" customWidth="1"/>
    <col min="1511" max="1511" width="17.28515625" style="5" bestFit="1" customWidth="1"/>
    <col min="1512" max="1512" width="16.42578125" style="5" customWidth="1"/>
    <col min="1513" max="1513" width="15.42578125" style="5" customWidth="1"/>
    <col min="1514" max="1514" width="17.5703125" style="5" bestFit="1" customWidth="1"/>
    <col min="1515" max="1515" width="19.140625" style="5" customWidth="1"/>
    <col min="1516" max="1744" width="9" style="5"/>
    <col min="1745" max="1745" width="6.42578125" style="5" customWidth="1"/>
    <col min="1746" max="1747" width="0" style="5" hidden="1" customWidth="1"/>
    <col min="1748" max="1748" width="8.42578125" style="5" customWidth="1"/>
    <col min="1749" max="1749" width="6" style="5" customWidth="1"/>
    <col min="1750" max="1750" width="32.42578125" style="5" customWidth="1"/>
    <col min="1751" max="1751" width="37.28515625" style="5" customWidth="1"/>
    <col min="1752" max="1752" width="26.42578125" style="5" customWidth="1"/>
    <col min="1753" max="1753" width="10.7109375" style="5" customWidth="1"/>
    <col min="1754" max="1755" width="24.28515625" style="5" customWidth="1"/>
    <col min="1756" max="1756" width="21.5703125" style="5" customWidth="1"/>
    <col min="1757" max="1757" width="19.7109375" style="5" customWidth="1"/>
    <col min="1758" max="1758" width="11" style="5" customWidth="1"/>
    <col min="1759" max="1759" width="21.85546875" style="5" customWidth="1"/>
    <col min="1760" max="1760" width="21.5703125" style="5" customWidth="1"/>
    <col min="1761" max="1761" width="24.7109375" style="5" customWidth="1"/>
    <col min="1762" max="1762" width="21.42578125" style="5" customWidth="1"/>
    <col min="1763" max="1764" width="15.28515625" style="5" customWidth="1"/>
    <col min="1765" max="1765" width="20.140625" style="5" bestFit="1" customWidth="1"/>
    <col min="1766" max="1766" width="27.85546875" style="5" bestFit="1" customWidth="1"/>
    <col min="1767" max="1767" width="17.28515625" style="5" bestFit="1" customWidth="1"/>
    <col min="1768" max="1768" width="16.42578125" style="5" customWidth="1"/>
    <col min="1769" max="1769" width="15.42578125" style="5" customWidth="1"/>
    <col min="1770" max="1770" width="17.5703125" style="5" bestFit="1" customWidth="1"/>
    <col min="1771" max="1771" width="19.140625" style="5" customWidth="1"/>
    <col min="1772" max="2000" width="9" style="5"/>
    <col min="2001" max="2001" width="6.42578125" style="5" customWidth="1"/>
    <col min="2002" max="2003" width="0" style="5" hidden="1" customWidth="1"/>
    <col min="2004" max="2004" width="8.42578125" style="5" customWidth="1"/>
    <col min="2005" max="2005" width="6" style="5" customWidth="1"/>
    <col min="2006" max="2006" width="32.42578125" style="5" customWidth="1"/>
    <col min="2007" max="2007" width="37.28515625" style="5" customWidth="1"/>
    <col min="2008" max="2008" width="26.42578125" style="5" customWidth="1"/>
    <col min="2009" max="2009" width="10.7109375" style="5" customWidth="1"/>
    <col min="2010" max="2011" width="24.28515625" style="5" customWidth="1"/>
    <col min="2012" max="2012" width="21.5703125" style="5" customWidth="1"/>
    <col min="2013" max="2013" width="19.7109375" style="5" customWidth="1"/>
    <col min="2014" max="2014" width="11" style="5" customWidth="1"/>
    <col min="2015" max="2015" width="21.85546875" style="5" customWidth="1"/>
    <col min="2016" max="2016" width="21.5703125" style="5" customWidth="1"/>
    <col min="2017" max="2017" width="24.7109375" style="5" customWidth="1"/>
    <col min="2018" max="2018" width="21.42578125" style="5" customWidth="1"/>
    <col min="2019" max="2020" width="15.28515625" style="5" customWidth="1"/>
    <col min="2021" max="2021" width="20.140625" style="5" bestFit="1" customWidth="1"/>
    <col min="2022" max="2022" width="27.85546875" style="5" bestFit="1" customWidth="1"/>
    <col min="2023" max="2023" width="17.28515625" style="5" bestFit="1" customWidth="1"/>
    <col min="2024" max="2024" width="16.42578125" style="5" customWidth="1"/>
    <col min="2025" max="2025" width="15.42578125" style="5" customWidth="1"/>
    <col min="2026" max="2026" width="17.5703125" style="5" bestFit="1" customWidth="1"/>
    <col min="2027" max="2027" width="19.140625" style="5" customWidth="1"/>
    <col min="2028" max="2256" width="9" style="5"/>
    <col min="2257" max="2257" width="6.42578125" style="5" customWidth="1"/>
    <col min="2258" max="2259" width="0" style="5" hidden="1" customWidth="1"/>
    <col min="2260" max="2260" width="8.42578125" style="5" customWidth="1"/>
    <col min="2261" max="2261" width="6" style="5" customWidth="1"/>
    <col min="2262" max="2262" width="32.42578125" style="5" customWidth="1"/>
    <col min="2263" max="2263" width="37.28515625" style="5" customWidth="1"/>
    <col min="2264" max="2264" width="26.42578125" style="5" customWidth="1"/>
    <col min="2265" max="2265" width="10.7109375" style="5" customWidth="1"/>
    <col min="2266" max="2267" width="24.28515625" style="5" customWidth="1"/>
    <col min="2268" max="2268" width="21.5703125" style="5" customWidth="1"/>
    <col min="2269" max="2269" width="19.7109375" style="5" customWidth="1"/>
    <col min="2270" max="2270" width="11" style="5" customWidth="1"/>
    <col min="2271" max="2271" width="21.85546875" style="5" customWidth="1"/>
    <col min="2272" max="2272" width="21.5703125" style="5" customWidth="1"/>
    <col min="2273" max="2273" width="24.7109375" style="5" customWidth="1"/>
    <col min="2274" max="2274" width="21.42578125" style="5" customWidth="1"/>
    <col min="2275" max="2276" width="15.28515625" style="5" customWidth="1"/>
    <col min="2277" max="2277" width="20.140625" style="5" bestFit="1" customWidth="1"/>
    <col min="2278" max="2278" width="27.85546875" style="5" bestFit="1" customWidth="1"/>
    <col min="2279" max="2279" width="17.28515625" style="5" bestFit="1" customWidth="1"/>
    <col min="2280" max="2280" width="16.42578125" style="5" customWidth="1"/>
    <col min="2281" max="2281" width="15.42578125" style="5" customWidth="1"/>
    <col min="2282" max="2282" width="17.5703125" style="5" bestFit="1" customWidth="1"/>
    <col min="2283" max="2283" width="19.140625" style="5" customWidth="1"/>
    <col min="2284" max="2512" width="9" style="5"/>
    <col min="2513" max="2513" width="6.42578125" style="5" customWidth="1"/>
    <col min="2514" max="2515" width="0" style="5" hidden="1" customWidth="1"/>
    <col min="2516" max="2516" width="8.42578125" style="5" customWidth="1"/>
    <col min="2517" max="2517" width="6" style="5" customWidth="1"/>
    <col min="2518" max="2518" width="32.42578125" style="5" customWidth="1"/>
    <col min="2519" max="2519" width="37.28515625" style="5" customWidth="1"/>
    <col min="2520" max="2520" width="26.42578125" style="5" customWidth="1"/>
    <col min="2521" max="2521" width="10.7109375" style="5" customWidth="1"/>
    <col min="2522" max="2523" width="24.28515625" style="5" customWidth="1"/>
    <col min="2524" max="2524" width="21.5703125" style="5" customWidth="1"/>
    <col min="2525" max="2525" width="19.7109375" style="5" customWidth="1"/>
    <col min="2526" max="2526" width="11" style="5" customWidth="1"/>
    <col min="2527" max="2527" width="21.85546875" style="5" customWidth="1"/>
    <col min="2528" max="2528" width="21.5703125" style="5" customWidth="1"/>
    <col min="2529" max="2529" width="24.7109375" style="5" customWidth="1"/>
    <col min="2530" max="2530" width="21.42578125" style="5" customWidth="1"/>
    <col min="2531" max="2532" width="15.28515625" style="5" customWidth="1"/>
    <col min="2533" max="2533" width="20.140625" style="5" bestFit="1" customWidth="1"/>
    <col min="2534" max="2534" width="27.85546875" style="5" bestFit="1" customWidth="1"/>
    <col min="2535" max="2535" width="17.28515625" style="5" bestFit="1" customWidth="1"/>
    <col min="2536" max="2536" width="16.42578125" style="5" customWidth="1"/>
    <col min="2537" max="2537" width="15.42578125" style="5" customWidth="1"/>
    <col min="2538" max="2538" width="17.5703125" style="5" bestFit="1" customWidth="1"/>
    <col min="2539" max="2539" width="19.140625" style="5" customWidth="1"/>
    <col min="2540" max="2768" width="9" style="5"/>
    <col min="2769" max="2769" width="6.42578125" style="5" customWidth="1"/>
    <col min="2770" max="2771" width="0" style="5" hidden="1" customWidth="1"/>
    <col min="2772" max="2772" width="8.42578125" style="5" customWidth="1"/>
    <col min="2773" max="2773" width="6" style="5" customWidth="1"/>
    <col min="2774" max="2774" width="32.42578125" style="5" customWidth="1"/>
    <col min="2775" max="2775" width="37.28515625" style="5" customWidth="1"/>
    <col min="2776" max="2776" width="26.42578125" style="5" customWidth="1"/>
    <col min="2777" max="2777" width="10.7109375" style="5" customWidth="1"/>
    <col min="2778" max="2779" width="24.28515625" style="5" customWidth="1"/>
    <col min="2780" max="2780" width="21.5703125" style="5" customWidth="1"/>
    <col min="2781" max="2781" width="19.7109375" style="5" customWidth="1"/>
    <col min="2782" max="2782" width="11" style="5" customWidth="1"/>
    <col min="2783" max="2783" width="21.85546875" style="5" customWidth="1"/>
    <col min="2784" max="2784" width="21.5703125" style="5" customWidth="1"/>
    <col min="2785" max="2785" width="24.7109375" style="5" customWidth="1"/>
    <col min="2786" max="2786" width="21.42578125" style="5" customWidth="1"/>
    <col min="2787" max="2788" width="15.28515625" style="5" customWidth="1"/>
    <col min="2789" max="2789" width="20.140625" style="5" bestFit="1" customWidth="1"/>
    <col min="2790" max="2790" width="27.85546875" style="5" bestFit="1" customWidth="1"/>
    <col min="2791" max="2791" width="17.28515625" style="5" bestFit="1" customWidth="1"/>
    <col min="2792" max="2792" width="16.42578125" style="5" customWidth="1"/>
    <col min="2793" max="2793" width="15.42578125" style="5" customWidth="1"/>
    <col min="2794" max="2794" width="17.5703125" style="5" bestFit="1" customWidth="1"/>
    <col min="2795" max="2795" width="19.140625" style="5" customWidth="1"/>
    <col min="2796" max="3024" width="9" style="5"/>
    <col min="3025" max="3025" width="6.42578125" style="5" customWidth="1"/>
    <col min="3026" max="3027" width="0" style="5" hidden="1" customWidth="1"/>
    <col min="3028" max="3028" width="8.42578125" style="5" customWidth="1"/>
    <col min="3029" max="3029" width="6" style="5" customWidth="1"/>
    <col min="3030" max="3030" width="32.42578125" style="5" customWidth="1"/>
    <col min="3031" max="3031" width="37.28515625" style="5" customWidth="1"/>
    <col min="3032" max="3032" width="26.42578125" style="5" customWidth="1"/>
    <col min="3033" max="3033" width="10.7109375" style="5" customWidth="1"/>
    <col min="3034" max="3035" width="24.28515625" style="5" customWidth="1"/>
    <col min="3036" max="3036" width="21.5703125" style="5" customWidth="1"/>
    <col min="3037" max="3037" width="19.7109375" style="5" customWidth="1"/>
    <col min="3038" max="3038" width="11" style="5" customWidth="1"/>
    <col min="3039" max="3039" width="21.85546875" style="5" customWidth="1"/>
    <col min="3040" max="3040" width="21.5703125" style="5" customWidth="1"/>
    <col min="3041" max="3041" width="24.7109375" style="5" customWidth="1"/>
    <col min="3042" max="3042" width="21.42578125" style="5" customWidth="1"/>
    <col min="3043" max="3044" width="15.28515625" style="5" customWidth="1"/>
    <col min="3045" max="3045" width="20.140625" style="5" bestFit="1" customWidth="1"/>
    <col min="3046" max="3046" width="27.85546875" style="5" bestFit="1" customWidth="1"/>
    <col min="3047" max="3047" width="17.28515625" style="5" bestFit="1" customWidth="1"/>
    <col min="3048" max="3048" width="16.42578125" style="5" customWidth="1"/>
    <col min="3049" max="3049" width="15.42578125" style="5" customWidth="1"/>
    <col min="3050" max="3050" width="17.5703125" style="5" bestFit="1" customWidth="1"/>
    <col min="3051" max="3051" width="19.140625" style="5" customWidth="1"/>
    <col min="3052" max="3280" width="9" style="5"/>
    <col min="3281" max="3281" width="6.42578125" style="5" customWidth="1"/>
    <col min="3282" max="3283" width="0" style="5" hidden="1" customWidth="1"/>
    <col min="3284" max="3284" width="8.42578125" style="5" customWidth="1"/>
    <col min="3285" max="3285" width="6" style="5" customWidth="1"/>
    <col min="3286" max="3286" width="32.42578125" style="5" customWidth="1"/>
    <col min="3287" max="3287" width="37.28515625" style="5" customWidth="1"/>
    <col min="3288" max="3288" width="26.42578125" style="5" customWidth="1"/>
    <col min="3289" max="3289" width="10.7109375" style="5" customWidth="1"/>
    <col min="3290" max="3291" width="24.28515625" style="5" customWidth="1"/>
    <col min="3292" max="3292" width="21.5703125" style="5" customWidth="1"/>
    <col min="3293" max="3293" width="19.7109375" style="5" customWidth="1"/>
    <col min="3294" max="3294" width="11" style="5" customWidth="1"/>
    <col min="3295" max="3295" width="21.85546875" style="5" customWidth="1"/>
    <col min="3296" max="3296" width="21.5703125" style="5" customWidth="1"/>
    <col min="3297" max="3297" width="24.7109375" style="5" customWidth="1"/>
    <col min="3298" max="3298" width="21.42578125" style="5" customWidth="1"/>
    <col min="3299" max="3300" width="15.28515625" style="5" customWidth="1"/>
    <col min="3301" max="3301" width="20.140625" style="5" bestFit="1" customWidth="1"/>
    <col min="3302" max="3302" width="27.85546875" style="5" bestFit="1" customWidth="1"/>
    <col min="3303" max="3303" width="17.28515625" style="5" bestFit="1" customWidth="1"/>
    <col min="3304" max="3304" width="16.42578125" style="5" customWidth="1"/>
    <col min="3305" max="3305" width="15.42578125" style="5" customWidth="1"/>
    <col min="3306" max="3306" width="17.5703125" style="5" bestFit="1" customWidth="1"/>
    <col min="3307" max="3307" width="19.140625" style="5" customWidth="1"/>
    <col min="3308" max="3536" width="9" style="5"/>
    <col min="3537" max="3537" width="6.42578125" style="5" customWidth="1"/>
    <col min="3538" max="3539" width="0" style="5" hidden="1" customWidth="1"/>
    <col min="3540" max="3540" width="8.42578125" style="5" customWidth="1"/>
    <col min="3541" max="3541" width="6" style="5" customWidth="1"/>
    <col min="3542" max="3542" width="32.42578125" style="5" customWidth="1"/>
    <col min="3543" max="3543" width="37.28515625" style="5" customWidth="1"/>
    <col min="3544" max="3544" width="26.42578125" style="5" customWidth="1"/>
    <col min="3545" max="3545" width="10.7109375" style="5" customWidth="1"/>
    <col min="3546" max="3547" width="24.28515625" style="5" customWidth="1"/>
    <col min="3548" max="3548" width="21.5703125" style="5" customWidth="1"/>
    <col min="3549" max="3549" width="19.7109375" style="5" customWidth="1"/>
    <col min="3550" max="3550" width="11" style="5" customWidth="1"/>
    <col min="3551" max="3551" width="21.85546875" style="5" customWidth="1"/>
    <col min="3552" max="3552" width="21.5703125" style="5" customWidth="1"/>
    <col min="3553" max="3553" width="24.7109375" style="5" customWidth="1"/>
    <col min="3554" max="3554" width="21.42578125" style="5" customWidth="1"/>
    <col min="3555" max="3556" width="15.28515625" style="5" customWidth="1"/>
    <col min="3557" max="3557" width="20.140625" style="5" bestFit="1" customWidth="1"/>
    <col min="3558" max="3558" width="27.85546875" style="5" bestFit="1" customWidth="1"/>
    <col min="3559" max="3559" width="17.28515625" style="5" bestFit="1" customWidth="1"/>
    <col min="3560" max="3560" width="16.42578125" style="5" customWidth="1"/>
    <col min="3561" max="3561" width="15.42578125" style="5" customWidth="1"/>
    <col min="3562" max="3562" width="17.5703125" style="5" bestFit="1" customWidth="1"/>
    <col min="3563" max="3563" width="19.140625" style="5" customWidth="1"/>
    <col min="3564" max="3792" width="9" style="5"/>
    <col min="3793" max="3793" width="6.42578125" style="5" customWidth="1"/>
    <col min="3794" max="3795" width="0" style="5" hidden="1" customWidth="1"/>
    <col min="3796" max="3796" width="8.42578125" style="5" customWidth="1"/>
    <col min="3797" max="3797" width="6" style="5" customWidth="1"/>
    <col min="3798" max="3798" width="32.42578125" style="5" customWidth="1"/>
    <col min="3799" max="3799" width="37.28515625" style="5" customWidth="1"/>
    <col min="3800" max="3800" width="26.42578125" style="5" customWidth="1"/>
    <col min="3801" max="3801" width="10.7109375" style="5" customWidth="1"/>
    <col min="3802" max="3803" width="24.28515625" style="5" customWidth="1"/>
    <col min="3804" max="3804" width="21.5703125" style="5" customWidth="1"/>
    <col min="3805" max="3805" width="19.7109375" style="5" customWidth="1"/>
    <col min="3806" max="3806" width="11" style="5" customWidth="1"/>
    <col min="3807" max="3807" width="21.85546875" style="5" customWidth="1"/>
    <col min="3808" max="3808" width="21.5703125" style="5" customWidth="1"/>
    <col min="3809" max="3809" width="24.7109375" style="5" customWidth="1"/>
    <col min="3810" max="3810" width="21.42578125" style="5" customWidth="1"/>
    <col min="3811" max="3812" width="15.28515625" style="5" customWidth="1"/>
    <col min="3813" max="3813" width="20.140625" style="5" bestFit="1" customWidth="1"/>
    <col min="3814" max="3814" width="27.85546875" style="5" bestFit="1" customWidth="1"/>
    <col min="3815" max="3815" width="17.28515625" style="5" bestFit="1" customWidth="1"/>
    <col min="3816" max="3816" width="16.42578125" style="5" customWidth="1"/>
    <col min="3817" max="3817" width="15.42578125" style="5" customWidth="1"/>
    <col min="3818" max="3818" width="17.5703125" style="5" bestFit="1" customWidth="1"/>
    <col min="3819" max="3819" width="19.140625" style="5" customWidth="1"/>
    <col min="3820" max="4048" width="9" style="5"/>
    <col min="4049" max="4049" width="6.42578125" style="5" customWidth="1"/>
    <col min="4050" max="4051" width="0" style="5" hidden="1" customWidth="1"/>
    <col min="4052" max="4052" width="8.42578125" style="5" customWidth="1"/>
    <col min="4053" max="4053" width="6" style="5" customWidth="1"/>
    <col min="4054" max="4054" width="32.42578125" style="5" customWidth="1"/>
    <col min="4055" max="4055" width="37.28515625" style="5" customWidth="1"/>
    <col min="4056" max="4056" width="26.42578125" style="5" customWidth="1"/>
    <col min="4057" max="4057" width="10.7109375" style="5" customWidth="1"/>
    <col min="4058" max="4059" width="24.28515625" style="5" customWidth="1"/>
    <col min="4060" max="4060" width="21.5703125" style="5" customWidth="1"/>
    <col min="4061" max="4061" width="19.7109375" style="5" customWidth="1"/>
    <col min="4062" max="4062" width="11" style="5" customWidth="1"/>
    <col min="4063" max="4063" width="21.85546875" style="5" customWidth="1"/>
    <col min="4064" max="4064" width="21.5703125" style="5" customWidth="1"/>
    <col min="4065" max="4065" width="24.7109375" style="5" customWidth="1"/>
    <col min="4066" max="4066" width="21.42578125" style="5" customWidth="1"/>
    <col min="4067" max="4068" width="15.28515625" style="5" customWidth="1"/>
    <col min="4069" max="4069" width="20.140625" style="5" bestFit="1" customWidth="1"/>
    <col min="4070" max="4070" width="27.85546875" style="5" bestFit="1" customWidth="1"/>
    <col min="4071" max="4071" width="17.28515625" style="5" bestFit="1" customWidth="1"/>
    <col min="4072" max="4072" width="16.42578125" style="5" customWidth="1"/>
    <col min="4073" max="4073" width="15.42578125" style="5" customWidth="1"/>
    <col min="4074" max="4074" width="17.5703125" style="5" bestFit="1" customWidth="1"/>
    <col min="4075" max="4075" width="19.140625" style="5" customWidth="1"/>
    <col min="4076" max="4304" width="9" style="5"/>
    <col min="4305" max="4305" width="6.42578125" style="5" customWidth="1"/>
    <col min="4306" max="4307" width="0" style="5" hidden="1" customWidth="1"/>
    <col min="4308" max="4308" width="8.42578125" style="5" customWidth="1"/>
    <col min="4309" max="4309" width="6" style="5" customWidth="1"/>
    <col min="4310" max="4310" width="32.42578125" style="5" customWidth="1"/>
    <col min="4311" max="4311" width="37.28515625" style="5" customWidth="1"/>
    <col min="4312" max="4312" width="26.42578125" style="5" customWidth="1"/>
    <col min="4313" max="4313" width="10.7109375" style="5" customWidth="1"/>
    <col min="4314" max="4315" width="24.28515625" style="5" customWidth="1"/>
    <col min="4316" max="4316" width="21.5703125" style="5" customWidth="1"/>
    <col min="4317" max="4317" width="19.7109375" style="5" customWidth="1"/>
    <col min="4318" max="4318" width="11" style="5" customWidth="1"/>
    <col min="4319" max="4319" width="21.85546875" style="5" customWidth="1"/>
    <col min="4320" max="4320" width="21.5703125" style="5" customWidth="1"/>
    <col min="4321" max="4321" width="24.7109375" style="5" customWidth="1"/>
    <col min="4322" max="4322" width="21.42578125" style="5" customWidth="1"/>
    <col min="4323" max="4324" width="15.28515625" style="5" customWidth="1"/>
    <col min="4325" max="4325" width="20.140625" style="5" bestFit="1" customWidth="1"/>
    <col min="4326" max="4326" width="27.85546875" style="5" bestFit="1" customWidth="1"/>
    <col min="4327" max="4327" width="17.28515625" style="5" bestFit="1" customWidth="1"/>
    <col min="4328" max="4328" width="16.42578125" style="5" customWidth="1"/>
    <col min="4329" max="4329" width="15.42578125" style="5" customWidth="1"/>
    <col min="4330" max="4330" width="17.5703125" style="5" bestFit="1" customWidth="1"/>
    <col min="4331" max="4331" width="19.140625" style="5" customWidth="1"/>
    <col min="4332" max="4560" width="9" style="5"/>
    <col min="4561" max="4561" width="6.42578125" style="5" customWidth="1"/>
    <col min="4562" max="4563" width="0" style="5" hidden="1" customWidth="1"/>
    <col min="4564" max="4564" width="8.42578125" style="5" customWidth="1"/>
    <col min="4565" max="4565" width="6" style="5" customWidth="1"/>
    <col min="4566" max="4566" width="32.42578125" style="5" customWidth="1"/>
    <col min="4567" max="4567" width="37.28515625" style="5" customWidth="1"/>
    <col min="4568" max="4568" width="26.42578125" style="5" customWidth="1"/>
    <col min="4569" max="4569" width="10.7109375" style="5" customWidth="1"/>
    <col min="4570" max="4571" width="24.28515625" style="5" customWidth="1"/>
    <col min="4572" max="4572" width="21.5703125" style="5" customWidth="1"/>
    <col min="4573" max="4573" width="19.7109375" style="5" customWidth="1"/>
    <col min="4574" max="4574" width="11" style="5" customWidth="1"/>
    <col min="4575" max="4575" width="21.85546875" style="5" customWidth="1"/>
    <col min="4576" max="4576" width="21.5703125" style="5" customWidth="1"/>
    <col min="4577" max="4577" width="24.7109375" style="5" customWidth="1"/>
    <col min="4578" max="4578" width="21.42578125" style="5" customWidth="1"/>
    <col min="4579" max="4580" width="15.28515625" style="5" customWidth="1"/>
    <col min="4581" max="4581" width="20.140625" style="5" bestFit="1" customWidth="1"/>
    <col min="4582" max="4582" width="27.85546875" style="5" bestFit="1" customWidth="1"/>
    <col min="4583" max="4583" width="17.28515625" style="5" bestFit="1" customWidth="1"/>
    <col min="4584" max="4584" width="16.42578125" style="5" customWidth="1"/>
    <col min="4585" max="4585" width="15.42578125" style="5" customWidth="1"/>
    <col min="4586" max="4586" width="17.5703125" style="5" bestFit="1" customWidth="1"/>
    <col min="4587" max="4587" width="19.140625" style="5" customWidth="1"/>
    <col min="4588" max="4816" width="9" style="5"/>
    <col min="4817" max="4817" width="6.42578125" style="5" customWidth="1"/>
    <col min="4818" max="4819" width="0" style="5" hidden="1" customWidth="1"/>
    <col min="4820" max="4820" width="8.42578125" style="5" customWidth="1"/>
    <col min="4821" max="4821" width="6" style="5" customWidth="1"/>
    <col min="4822" max="4822" width="32.42578125" style="5" customWidth="1"/>
    <col min="4823" max="4823" width="37.28515625" style="5" customWidth="1"/>
    <col min="4824" max="4824" width="26.42578125" style="5" customWidth="1"/>
    <col min="4825" max="4825" width="10.7109375" style="5" customWidth="1"/>
    <col min="4826" max="4827" width="24.28515625" style="5" customWidth="1"/>
    <col min="4828" max="4828" width="21.5703125" style="5" customWidth="1"/>
    <col min="4829" max="4829" width="19.7109375" style="5" customWidth="1"/>
    <col min="4830" max="4830" width="11" style="5" customWidth="1"/>
    <col min="4831" max="4831" width="21.85546875" style="5" customWidth="1"/>
    <col min="4832" max="4832" width="21.5703125" style="5" customWidth="1"/>
    <col min="4833" max="4833" width="24.7109375" style="5" customWidth="1"/>
    <col min="4834" max="4834" width="21.42578125" style="5" customWidth="1"/>
    <col min="4835" max="4836" width="15.28515625" style="5" customWidth="1"/>
    <col min="4837" max="4837" width="20.140625" style="5" bestFit="1" customWidth="1"/>
    <col min="4838" max="4838" width="27.85546875" style="5" bestFit="1" customWidth="1"/>
    <col min="4839" max="4839" width="17.28515625" style="5" bestFit="1" customWidth="1"/>
    <col min="4840" max="4840" width="16.42578125" style="5" customWidth="1"/>
    <col min="4841" max="4841" width="15.42578125" style="5" customWidth="1"/>
    <col min="4842" max="4842" width="17.5703125" style="5" bestFit="1" customWidth="1"/>
    <col min="4843" max="4843" width="19.140625" style="5" customWidth="1"/>
    <col min="4844" max="5072" width="9" style="5"/>
    <col min="5073" max="5073" width="6.42578125" style="5" customWidth="1"/>
    <col min="5074" max="5075" width="0" style="5" hidden="1" customWidth="1"/>
    <col min="5076" max="5076" width="8.42578125" style="5" customWidth="1"/>
    <col min="5077" max="5077" width="6" style="5" customWidth="1"/>
    <col min="5078" max="5078" width="32.42578125" style="5" customWidth="1"/>
    <col min="5079" max="5079" width="37.28515625" style="5" customWidth="1"/>
    <col min="5080" max="5080" width="26.42578125" style="5" customWidth="1"/>
    <col min="5081" max="5081" width="10.7109375" style="5" customWidth="1"/>
    <col min="5082" max="5083" width="24.28515625" style="5" customWidth="1"/>
    <col min="5084" max="5084" width="21.5703125" style="5" customWidth="1"/>
    <col min="5085" max="5085" width="19.7109375" style="5" customWidth="1"/>
    <col min="5086" max="5086" width="11" style="5" customWidth="1"/>
    <col min="5087" max="5087" width="21.85546875" style="5" customWidth="1"/>
    <col min="5088" max="5088" width="21.5703125" style="5" customWidth="1"/>
    <col min="5089" max="5089" width="24.7109375" style="5" customWidth="1"/>
    <col min="5090" max="5090" width="21.42578125" style="5" customWidth="1"/>
    <col min="5091" max="5092" width="15.28515625" style="5" customWidth="1"/>
    <col min="5093" max="5093" width="20.140625" style="5" bestFit="1" customWidth="1"/>
    <col min="5094" max="5094" width="27.85546875" style="5" bestFit="1" customWidth="1"/>
    <col min="5095" max="5095" width="17.28515625" style="5" bestFit="1" customWidth="1"/>
    <col min="5096" max="5096" width="16.42578125" style="5" customWidth="1"/>
    <col min="5097" max="5097" width="15.42578125" style="5" customWidth="1"/>
    <col min="5098" max="5098" width="17.5703125" style="5" bestFit="1" customWidth="1"/>
    <col min="5099" max="5099" width="19.140625" style="5" customWidth="1"/>
    <col min="5100" max="5328" width="9" style="5"/>
    <col min="5329" max="5329" width="6.42578125" style="5" customWidth="1"/>
    <col min="5330" max="5331" width="0" style="5" hidden="1" customWidth="1"/>
    <col min="5332" max="5332" width="8.42578125" style="5" customWidth="1"/>
    <col min="5333" max="5333" width="6" style="5" customWidth="1"/>
    <col min="5334" max="5334" width="32.42578125" style="5" customWidth="1"/>
    <col min="5335" max="5335" width="37.28515625" style="5" customWidth="1"/>
    <col min="5336" max="5336" width="26.42578125" style="5" customWidth="1"/>
    <col min="5337" max="5337" width="10.7109375" style="5" customWidth="1"/>
    <col min="5338" max="5339" width="24.28515625" style="5" customWidth="1"/>
    <col min="5340" max="5340" width="21.5703125" style="5" customWidth="1"/>
    <col min="5341" max="5341" width="19.7109375" style="5" customWidth="1"/>
    <col min="5342" max="5342" width="11" style="5" customWidth="1"/>
    <col min="5343" max="5343" width="21.85546875" style="5" customWidth="1"/>
    <col min="5344" max="5344" width="21.5703125" style="5" customWidth="1"/>
    <col min="5345" max="5345" width="24.7109375" style="5" customWidth="1"/>
    <col min="5346" max="5346" width="21.42578125" style="5" customWidth="1"/>
    <col min="5347" max="5348" width="15.28515625" style="5" customWidth="1"/>
    <col min="5349" max="5349" width="20.140625" style="5" bestFit="1" customWidth="1"/>
    <col min="5350" max="5350" width="27.85546875" style="5" bestFit="1" customWidth="1"/>
    <col min="5351" max="5351" width="17.28515625" style="5" bestFit="1" customWidth="1"/>
    <col min="5352" max="5352" width="16.42578125" style="5" customWidth="1"/>
    <col min="5353" max="5353" width="15.42578125" style="5" customWidth="1"/>
    <col min="5354" max="5354" width="17.5703125" style="5" bestFit="1" customWidth="1"/>
    <col min="5355" max="5355" width="19.140625" style="5" customWidth="1"/>
    <col min="5356" max="5584" width="9" style="5"/>
    <col min="5585" max="5585" width="6.42578125" style="5" customWidth="1"/>
    <col min="5586" max="5587" width="0" style="5" hidden="1" customWidth="1"/>
    <col min="5588" max="5588" width="8.42578125" style="5" customWidth="1"/>
    <col min="5589" max="5589" width="6" style="5" customWidth="1"/>
    <col min="5590" max="5590" width="32.42578125" style="5" customWidth="1"/>
    <col min="5591" max="5591" width="37.28515625" style="5" customWidth="1"/>
    <col min="5592" max="5592" width="26.42578125" style="5" customWidth="1"/>
    <col min="5593" max="5593" width="10.7109375" style="5" customWidth="1"/>
    <col min="5594" max="5595" width="24.28515625" style="5" customWidth="1"/>
    <col min="5596" max="5596" width="21.5703125" style="5" customWidth="1"/>
    <col min="5597" max="5597" width="19.7109375" style="5" customWidth="1"/>
    <col min="5598" max="5598" width="11" style="5" customWidth="1"/>
    <col min="5599" max="5599" width="21.85546875" style="5" customWidth="1"/>
    <col min="5600" max="5600" width="21.5703125" style="5" customWidth="1"/>
    <col min="5601" max="5601" width="24.7109375" style="5" customWidth="1"/>
    <col min="5602" max="5602" width="21.42578125" style="5" customWidth="1"/>
    <col min="5603" max="5604" width="15.28515625" style="5" customWidth="1"/>
    <col min="5605" max="5605" width="20.140625" style="5" bestFit="1" customWidth="1"/>
    <col min="5606" max="5606" width="27.85546875" style="5" bestFit="1" customWidth="1"/>
    <col min="5607" max="5607" width="17.28515625" style="5" bestFit="1" customWidth="1"/>
    <col min="5608" max="5608" width="16.42578125" style="5" customWidth="1"/>
    <col min="5609" max="5609" width="15.42578125" style="5" customWidth="1"/>
    <col min="5610" max="5610" width="17.5703125" style="5" bestFit="1" customWidth="1"/>
    <col min="5611" max="5611" width="19.140625" style="5" customWidth="1"/>
    <col min="5612" max="5840" width="9" style="5"/>
    <col min="5841" max="5841" width="6.42578125" style="5" customWidth="1"/>
    <col min="5842" max="5843" width="0" style="5" hidden="1" customWidth="1"/>
    <col min="5844" max="5844" width="8.42578125" style="5" customWidth="1"/>
    <col min="5845" max="5845" width="6" style="5" customWidth="1"/>
    <col min="5846" max="5846" width="32.42578125" style="5" customWidth="1"/>
    <col min="5847" max="5847" width="37.28515625" style="5" customWidth="1"/>
    <col min="5848" max="5848" width="26.42578125" style="5" customWidth="1"/>
    <col min="5849" max="5849" width="10.7109375" style="5" customWidth="1"/>
    <col min="5850" max="5851" width="24.28515625" style="5" customWidth="1"/>
    <col min="5852" max="5852" width="21.5703125" style="5" customWidth="1"/>
    <col min="5853" max="5853" width="19.7109375" style="5" customWidth="1"/>
    <col min="5854" max="5854" width="11" style="5" customWidth="1"/>
    <col min="5855" max="5855" width="21.85546875" style="5" customWidth="1"/>
    <col min="5856" max="5856" width="21.5703125" style="5" customWidth="1"/>
    <col min="5857" max="5857" width="24.7109375" style="5" customWidth="1"/>
    <col min="5858" max="5858" width="21.42578125" style="5" customWidth="1"/>
    <col min="5859" max="5860" width="15.28515625" style="5" customWidth="1"/>
    <col min="5861" max="5861" width="20.140625" style="5" bestFit="1" customWidth="1"/>
    <col min="5862" max="5862" width="27.85546875" style="5" bestFit="1" customWidth="1"/>
    <col min="5863" max="5863" width="17.28515625" style="5" bestFit="1" customWidth="1"/>
    <col min="5864" max="5864" width="16.42578125" style="5" customWidth="1"/>
    <col min="5865" max="5865" width="15.42578125" style="5" customWidth="1"/>
    <col min="5866" max="5866" width="17.5703125" style="5" bestFit="1" customWidth="1"/>
    <col min="5867" max="5867" width="19.140625" style="5" customWidth="1"/>
    <col min="5868" max="6096" width="9" style="5"/>
    <col min="6097" max="6097" width="6.42578125" style="5" customWidth="1"/>
    <col min="6098" max="6099" width="0" style="5" hidden="1" customWidth="1"/>
    <col min="6100" max="6100" width="8.42578125" style="5" customWidth="1"/>
    <col min="6101" max="6101" width="6" style="5" customWidth="1"/>
    <col min="6102" max="6102" width="32.42578125" style="5" customWidth="1"/>
    <col min="6103" max="6103" width="37.28515625" style="5" customWidth="1"/>
    <col min="6104" max="6104" width="26.42578125" style="5" customWidth="1"/>
    <col min="6105" max="6105" width="10.7109375" style="5" customWidth="1"/>
    <col min="6106" max="6107" width="24.28515625" style="5" customWidth="1"/>
    <col min="6108" max="6108" width="21.5703125" style="5" customWidth="1"/>
    <col min="6109" max="6109" width="19.7109375" style="5" customWidth="1"/>
    <col min="6110" max="6110" width="11" style="5" customWidth="1"/>
    <col min="6111" max="6111" width="21.85546875" style="5" customWidth="1"/>
    <col min="6112" max="6112" width="21.5703125" style="5" customWidth="1"/>
    <col min="6113" max="6113" width="24.7109375" style="5" customWidth="1"/>
    <col min="6114" max="6114" width="21.42578125" style="5" customWidth="1"/>
    <col min="6115" max="6116" width="15.28515625" style="5" customWidth="1"/>
    <col min="6117" max="6117" width="20.140625" style="5" bestFit="1" customWidth="1"/>
    <col min="6118" max="6118" width="27.85546875" style="5" bestFit="1" customWidth="1"/>
    <col min="6119" max="6119" width="17.28515625" style="5" bestFit="1" customWidth="1"/>
    <col min="6120" max="6120" width="16.42578125" style="5" customWidth="1"/>
    <col min="6121" max="6121" width="15.42578125" style="5" customWidth="1"/>
    <col min="6122" max="6122" width="17.5703125" style="5" bestFit="1" customWidth="1"/>
    <col min="6123" max="6123" width="19.140625" style="5" customWidth="1"/>
    <col min="6124" max="6352" width="9" style="5"/>
    <col min="6353" max="6353" width="6.42578125" style="5" customWidth="1"/>
    <col min="6354" max="6355" width="0" style="5" hidden="1" customWidth="1"/>
    <col min="6356" max="6356" width="8.42578125" style="5" customWidth="1"/>
    <col min="6357" max="6357" width="6" style="5" customWidth="1"/>
    <col min="6358" max="6358" width="32.42578125" style="5" customWidth="1"/>
    <col min="6359" max="6359" width="37.28515625" style="5" customWidth="1"/>
    <col min="6360" max="6360" width="26.42578125" style="5" customWidth="1"/>
    <col min="6361" max="6361" width="10.7109375" style="5" customWidth="1"/>
    <col min="6362" max="6363" width="24.28515625" style="5" customWidth="1"/>
    <col min="6364" max="6364" width="21.5703125" style="5" customWidth="1"/>
    <col min="6365" max="6365" width="19.7109375" style="5" customWidth="1"/>
    <col min="6366" max="6366" width="11" style="5" customWidth="1"/>
    <col min="6367" max="6367" width="21.85546875" style="5" customWidth="1"/>
    <col min="6368" max="6368" width="21.5703125" style="5" customWidth="1"/>
    <col min="6369" max="6369" width="24.7109375" style="5" customWidth="1"/>
    <col min="6370" max="6370" width="21.42578125" style="5" customWidth="1"/>
    <col min="6371" max="6372" width="15.28515625" style="5" customWidth="1"/>
    <col min="6373" max="6373" width="20.140625" style="5" bestFit="1" customWidth="1"/>
    <col min="6374" max="6374" width="27.85546875" style="5" bestFit="1" customWidth="1"/>
    <col min="6375" max="6375" width="17.28515625" style="5" bestFit="1" customWidth="1"/>
    <col min="6376" max="6376" width="16.42578125" style="5" customWidth="1"/>
    <col min="6377" max="6377" width="15.42578125" style="5" customWidth="1"/>
    <col min="6378" max="6378" width="17.5703125" style="5" bestFit="1" customWidth="1"/>
    <col min="6379" max="6379" width="19.140625" style="5" customWidth="1"/>
    <col min="6380" max="6608" width="9" style="5"/>
    <col min="6609" max="6609" width="6.42578125" style="5" customWidth="1"/>
    <col min="6610" max="6611" width="0" style="5" hidden="1" customWidth="1"/>
    <col min="6612" max="6612" width="8.42578125" style="5" customWidth="1"/>
    <col min="6613" max="6613" width="6" style="5" customWidth="1"/>
    <col min="6614" max="6614" width="32.42578125" style="5" customWidth="1"/>
    <col min="6615" max="6615" width="37.28515625" style="5" customWidth="1"/>
    <col min="6616" max="6616" width="26.42578125" style="5" customWidth="1"/>
    <col min="6617" max="6617" width="10.7109375" style="5" customWidth="1"/>
    <col min="6618" max="6619" width="24.28515625" style="5" customWidth="1"/>
    <col min="6620" max="6620" width="21.5703125" style="5" customWidth="1"/>
    <col min="6621" max="6621" width="19.7109375" style="5" customWidth="1"/>
    <col min="6622" max="6622" width="11" style="5" customWidth="1"/>
    <col min="6623" max="6623" width="21.85546875" style="5" customWidth="1"/>
    <col min="6624" max="6624" width="21.5703125" style="5" customWidth="1"/>
    <col min="6625" max="6625" width="24.7109375" style="5" customWidth="1"/>
    <col min="6626" max="6626" width="21.42578125" style="5" customWidth="1"/>
    <col min="6627" max="6628" width="15.28515625" style="5" customWidth="1"/>
    <col min="6629" max="6629" width="20.140625" style="5" bestFit="1" customWidth="1"/>
    <col min="6630" max="6630" width="27.85546875" style="5" bestFit="1" customWidth="1"/>
    <col min="6631" max="6631" width="17.28515625" style="5" bestFit="1" customWidth="1"/>
    <col min="6632" max="6632" width="16.42578125" style="5" customWidth="1"/>
    <col min="6633" max="6633" width="15.42578125" style="5" customWidth="1"/>
    <col min="6634" max="6634" width="17.5703125" style="5" bestFit="1" customWidth="1"/>
    <col min="6635" max="6635" width="19.140625" style="5" customWidth="1"/>
    <col min="6636" max="6864" width="9" style="5"/>
    <col min="6865" max="6865" width="6.42578125" style="5" customWidth="1"/>
    <col min="6866" max="6867" width="0" style="5" hidden="1" customWidth="1"/>
    <col min="6868" max="6868" width="8.42578125" style="5" customWidth="1"/>
    <col min="6869" max="6869" width="6" style="5" customWidth="1"/>
    <col min="6870" max="6870" width="32.42578125" style="5" customWidth="1"/>
    <col min="6871" max="6871" width="37.28515625" style="5" customWidth="1"/>
    <col min="6872" max="6872" width="26.42578125" style="5" customWidth="1"/>
    <col min="6873" max="6873" width="10.7109375" style="5" customWidth="1"/>
    <col min="6874" max="6875" width="24.28515625" style="5" customWidth="1"/>
    <col min="6876" max="6876" width="21.5703125" style="5" customWidth="1"/>
    <col min="6877" max="6877" width="19.7109375" style="5" customWidth="1"/>
    <col min="6878" max="6878" width="11" style="5" customWidth="1"/>
    <col min="6879" max="6879" width="21.85546875" style="5" customWidth="1"/>
    <col min="6880" max="6880" width="21.5703125" style="5" customWidth="1"/>
    <col min="6881" max="6881" width="24.7109375" style="5" customWidth="1"/>
    <col min="6882" max="6882" width="21.42578125" style="5" customWidth="1"/>
    <col min="6883" max="6884" width="15.28515625" style="5" customWidth="1"/>
    <col min="6885" max="6885" width="20.140625" style="5" bestFit="1" customWidth="1"/>
    <col min="6886" max="6886" width="27.85546875" style="5" bestFit="1" customWidth="1"/>
    <col min="6887" max="6887" width="17.28515625" style="5" bestFit="1" customWidth="1"/>
    <col min="6888" max="6888" width="16.42578125" style="5" customWidth="1"/>
    <col min="6889" max="6889" width="15.42578125" style="5" customWidth="1"/>
    <col min="6890" max="6890" width="17.5703125" style="5" bestFit="1" customWidth="1"/>
    <col min="6891" max="6891" width="19.140625" style="5" customWidth="1"/>
    <col min="6892" max="7120" width="9" style="5"/>
    <col min="7121" max="7121" width="6.42578125" style="5" customWidth="1"/>
    <col min="7122" max="7123" width="0" style="5" hidden="1" customWidth="1"/>
    <col min="7124" max="7124" width="8.42578125" style="5" customWidth="1"/>
    <col min="7125" max="7125" width="6" style="5" customWidth="1"/>
    <col min="7126" max="7126" width="32.42578125" style="5" customWidth="1"/>
    <col min="7127" max="7127" width="37.28515625" style="5" customWidth="1"/>
    <col min="7128" max="7128" width="26.42578125" style="5" customWidth="1"/>
    <col min="7129" max="7129" width="10.7109375" style="5" customWidth="1"/>
    <col min="7130" max="7131" width="24.28515625" style="5" customWidth="1"/>
    <col min="7132" max="7132" width="21.5703125" style="5" customWidth="1"/>
    <col min="7133" max="7133" width="19.7109375" style="5" customWidth="1"/>
    <col min="7134" max="7134" width="11" style="5" customWidth="1"/>
    <col min="7135" max="7135" width="21.85546875" style="5" customWidth="1"/>
    <col min="7136" max="7136" width="21.5703125" style="5" customWidth="1"/>
    <col min="7137" max="7137" width="24.7109375" style="5" customWidth="1"/>
    <col min="7138" max="7138" width="21.42578125" style="5" customWidth="1"/>
    <col min="7139" max="7140" width="15.28515625" style="5" customWidth="1"/>
    <col min="7141" max="7141" width="20.140625" style="5" bestFit="1" customWidth="1"/>
    <col min="7142" max="7142" width="27.85546875" style="5" bestFit="1" customWidth="1"/>
    <col min="7143" max="7143" width="17.28515625" style="5" bestFit="1" customWidth="1"/>
    <col min="7144" max="7144" width="16.42578125" style="5" customWidth="1"/>
    <col min="7145" max="7145" width="15.42578125" style="5" customWidth="1"/>
    <col min="7146" max="7146" width="17.5703125" style="5" bestFit="1" customWidth="1"/>
    <col min="7147" max="7147" width="19.140625" style="5" customWidth="1"/>
    <col min="7148" max="7376" width="9" style="5"/>
    <col min="7377" max="7377" width="6.42578125" style="5" customWidth="1"/>
    <col min="7378" max="7379" width="0" style="5" hidden="1" customWidth="1"/>
    <col min="7380" max="7380" width="8.42578125" style="5" customWidth="1"/>
    <col min="7381" max="7381" width="6" style="5" customWidth="1"/>
    <col min="7382" max="7382" width="32.42578125" style="5" customWidth="1"/>
    <col min="7383" max="7383" width="37.28515625" style="5" customWidth="1"/>
    <col min="7384" max="7384" width="26.42578125" style="5" customWidth="1"/>
    <col min="7385" max="7385" width="10.7109375" style="5" customWidth="1"/>
    <col min="7386" max="7387" width="24.28515625" style="5" customWidth="1"/>
    <col min="7388" max="7388" width="21.5703125" style="5" customWidth="1"/>
    <col min="7389" max="7389" width="19.7109375" style="5" customWidth="1"/>
    <col min="7390" max="7390" width="11" style="5" customWidth="1"/>
    <col min="7391" max="7391" width="21.85546875" style="5" customWidth="1"/>
    <col min="7392" max="7392" width="21.5703125" style="5" customWidth="1"/>
    <col min="7393" max="7393" width="24.7109375" style="5" customWidth="1"/>
    <col min="7394" max="7394" width="21.42578125" style="5" customWidth="1"/>
    <col min="7395" max="7396" width="15.28515625" style="5" customWidth="1"/>
    <col min="7397" max="7397" width="20.140625" style="5" bestFit="1" customWidth="1"/>
    <col min="7398" max="7398" width="27.85546875" style="5" bestFit="1" customWidth="1"/>
    <col min="7399" max="7399" width="17.28515625" style="5" bestFit="1" customWidth="1"/>
    <col min="7400" max="7400" width="16.42578125" style="5" customWidth="1"/>
    <col min="7401" max="7401" width="15.42578125" style="5" customWidth="1"/>
    <col min="7402" max="7402" width="17.5703125" style="5" bestFit="1" customWidth="1"/>
    <col min="7403" max="7403" width="19.140625" style="5" customWidth="1"/>
    <col min="7404" max="7632" width="9" style="5"/>
    <col min="7633" max="7633" width="6.42578125" style="5" customWidth="1"/>
    <col min="7634" max="7635" width="0" style="5" hidden="1" customWidth="1"/>
    <col min="7636" max="7636" width="8.42578125" style="5" customWidth="1"/>
    <col min="7637" max="7637" width="6" style="5" customWidth="1"/>
    <col min="7638" max="7638" width="32.42578125" style="5" customWidth="1"/>
    <col min="7639" max="7639" width="37.28515625" style="5" customWidth="1"/>
    <col min="7640" max="7640" width="26.42578125" style="5" customWidth="1"/>
    <col min="7641" max="7641" width="10.7109375" style="5" customWidth="1"/>
    <col min="7642" max="7643" width="24.28515625" style="5" customWidth="1"/>
    <col min="7644" max="7644" width="21.5703125" style="5" customWidth="1"/>
    <col min="7645" max="7645" width="19.7109375" style="5" customWidth="1"/>
    <col min="7646" max="7646" width="11" style="5" customWidth="1"/>
    <col min="7647" max="7647" width="21.85546875" style="5" customWidth="1"/>
    <col min="7648" max="7648" width="21.5703125" style="5" customWidth="1"/>
    <col min="7649" max="7649" width="24.7109375" style="5" customWidth="1"/>
    <col min="7650" max="7650" width="21.42578125" style="5" customWidth="1"/>
    <col min="7651" max="7652" width="15.28515625" style="5" customWidth="1"/>
    <col min="7653" max="7653" width="20.140625" style="5" bestFit="1" customWidth="1"/>
    <col min="7654" max="7654" width="27.85546875" style="5" bestFit="1" customWidth="1"/>
    <col min="7655" max="7655" width="17.28515625" style="5" bestFit="1" customWidth="1"/>
    <col min="7656" max="7656" width="16.42578125" style="5" customWidth="1"/>
    <col min="7657" max="7657" width="15.42578125" style="5" customWidth="1"/>
    <col min="7658" max="7658" width="17.5703125" style="5" bestFit="1" customWidth="1"/>
    <col min="7659" max="7659" width="19.140625" style="5" customWidth="1"/>
    <col min="7660" max="7888" width="9" style="5"/>
    <col min="7889" max="7889" width="6.42578125" style="5" customWidth="1"/>
    <col min="7890" max="7891" width="0" style="5" hidden="1" customWidth="1"/>
    <col min="7892" max="7892" width="8.42578125" style="5" customWidth="1"/>
    <col min="7893" max="7893" width="6" style="5" customWidth="1"/>
    <col min="7894" max="7894" width="32.42578125" style="5" customWidth="1"/>
    <col min="7895" max="7895" width="37.28515625" style="5" customWidth="1"/>
    <col min="7896" max="7896" width="26.42578125" style="5" customWidth="1"/>
    <col min="7897" max="7897" width="10.7109375" style="5" customWidth="1"/>
    <col min="7898" max="7899" width="24.28515625" style="5" customWidth="1"/>
    <col min="7900" max="7900" width="21.5703125" style="5" customWidth="1"/>
    <col min="7901" max="7901" width="19.7109375" style="5" customWidth="1"/>
    <col min="7902" max="7902" width="11" style="5" customWidth="1"/>
    <col min="7903" max="7903" width="21.85546875" style="5" customWidth="1"/>
    <col min="7904" max="7904" width="21.5703125" style="5" customWidth="1"/>
    <col min="7905" max="7905" width="24.7109375" style="5" customWidth="1"/>
    <col min="7906" max="7906" width="21.42578125" style="5" customWidth="1"/>
    <col min="7907" max="7908" width="15.28515625" style="5" customWidth="1"/>
    <col min="7909" max="7909" width="20.140625" style="5" bestFit="1" customWidth="1"/>
    <col min="7910" max="7910" width="27.85546875" style="5" bestFit="1" customWidth="1"/>
    <col min="7911" max="7911" width="17.28515625" style="5" bestFit="1" customWidth="1"/>
    <col min="7912" max="7912" width="16.42578125" style="5" customWidth="1"/>
    <col min="7913" max="7913" width="15.42578125" style="5" customWidth="1"/>
    <col min="7914" max="7914" width="17.5703125" style="5" bestFit="1" customWidth="1"/>
    <col min="7915" max="7915" width="19.140625" style="5" customWidth="1"/>
    <col min="7916" max="8144" width="9" style="5"/>
    <col min="8145" max="8145" width="6.42578125" style="5" customWidth="1"/>
    <col min="8146" max="8147" width="0" style="5" hidden="1" customWidth="1"/>
    <col min="8148" max="8148" width="8.42578125" style="5" customWidth="1"/>
    <col min="8149" max="8149" width="6" style="5" customWidth="1"/>
    <col min="8150" max="8150" width="32.42578125" style="5" customWidth="1"/>
    <col min="8151" max="8151" width="37.28515625" style="5" customWidth="1"/>
    <col min="8152" max="8152" width="26.42578125" style="5" customWidth="1"/>
    <col min="8153" max="8153" width="10.7109375" style="5" customWidth="1"/>
    <col min="8154" max="8155" width="24.28515625" style="5" customWidth="1"/>
    <col min="8156" max="8156" width="21.5703125" style="5" customWidth="1"/>
    <col min="8157" max="8157" width="19.7109375" style="5" customWidth="1"/>
    <col min="8158" max="8158" width="11" style="5" customWidth="1"/>
    <col min="8159" max="8159" width="21.85546875" style="5" customWidth="1"/>
    <col min="8160" max="8160" width="21.5703125" style="5" customWidth="1"/>
    <col min="8161" max="8161" width="24.7109375" style="5" customWidth="1"/>
    <col min="8162" max="8162" width="21.42578125" style="5" customWidth="1"/>
    <col min="8163" max="8164" width="15.28515625" style="5" customWidth="1"/>
    <col min="8165" max="8165" width="20.140625" style="5" bestFit="1" customWidth="1"/>
    <col min="8166" max="8166" width="27.85546875" style="5" bestFit="1" customWidth="1"/>
    <col min="8167" max="8167" width="17.28515625" style="5" bestFit="1" customWidth="1"/>
    <col min="8168" max="8168" width="16.42578125" style="5" customWidth="1"/>
    <col min="8169" max="8169" width="15.42578125" style="5" customWidth="1"/>
    <col min="8170" max="8170" width="17.5703125" style="5" bestFit="1" customWidth="1"/>
    <col min="8171" max="8171" width="19.140625" style="5" customWidth="1"/>
    <col min="8172" max="8400" width="9" style="5"/>
    <col min="8401" max="8401" width="6.42578125" style="5" customWidth="1"/>
    <col min="8402" max="8403" width="0" style="5" hidden="1" customWidth="1"/>
    <col min="8404" max="8404" width="8.42578125" style="5" customWidth="1"/>
    <col min="8405" max="8405" width="6" style="5" customWidth="1"/>
    <col min="8406" max="8406" width="32.42578125" style="5" customWidth="1"/>
    <col min="8407" max="8407" width="37.28515625" style="5" customWidth="1"/>
    <col min="8408" max="8408" width="26.42578125" style="5" customWidth="1"/>
    <col min="8409" max="8409" width="10.7109375" style="5" customWidth="1"/>
    <col min="8410" max="8411" width="24.28515625" style="5" customWidth="1"/>
    <col min="8412" max="8412" width="21.5703125" style="5" customWidth="1"/>
    <col min="8413" max="8413" width="19.7109375" style="5" customWidth="1"/>
    <col min="8414" max="8414" width="11" style="5" customWidth="1"/>
    <col min="8415" max="8415" width="21.85546875" style="5" customWidth="1"/>
    <col min="8416" max="8416" width="21.5703125" style="5" customWidth="1"/>
    <col min="8417" max="8417" width="24.7109375" style="5" customWidth="1"/>
    <col min="8418" max="8418" width="21.42578125" style="5" customWidth="1"/>
    <col min="8419" max="8420" width="15.28515625" style="5" customWidth="1"/>
    <col min="8421" max="8421" width="20.140625" style="5" bestFit="1" customWidth="1"/>
    <col min="8422" max="8422" width="27.85546875" style="5" bestFit="1" customWidth="1"/>
    <col min="8423" max="8423" width="17.28515625" style="5" bestFit="1" customWidth="1"/>
    <col min="8424" max="8424" width="16.42578125" style="5" customWidth="1"/>
    <col min="8425" max="8425" width="15.42578125" style="5" customWidth="1"/>
    <col min="8426" max="8426" width="17.5703125" style="5" bestFit="1" customWidth="1"/>
    <col min="8427" max="8427" width="19.140625" style="5" customWidth="1"/>
    <col min="8428" max="8656" width="9" style="5"/>
    <col min="8657" max="8657" width="6.42578125" style="5" customWidth="1"/>
    <col min="8658" max="8659" width="0" style="5" hidden="1" customWidth="1"/>
    <col min="8660" max="8660" width="8.42578125" style="5" customWidth="1"/>
    <col min="8661" max="8661" width="6" style="5" customWidth="1"/>
    <col min="8662" max="8662" width="32.42578125" style="5" customWidth="1"/>
    <col min="8663" max="8663" width="37.28515625" style="5" customWidth="1"/>
    <col min="8664" max="8664" width="26.42578125" style="5" customWidth="1"/>
    <col min="8665" max="8665" width="10.7109375" style="5" customWidth="1"/>
    <col min="8666" max="8667" width="24.28515625" style="5" customWidth="1"/>
    <col min="8668" max="8668" width="21.5703125" style="5" customWidth="1"/>
    <col min="8669" max="8669" width="19.7109375" style="5" customWidth="1"/>
    <col min="8670" max="8670" width="11" style="5" customWidth="1"/>
    <col min="8671" max="8671" width="21.85546875" style="5" customWidth="1"/>
    <col min="8672" max="8672" width="21.5703125" style="5" customWidth="1"/>
    <col min="8673" max="8673" width="24.7109375" style="5" customWidth="1"/>
    <col min="8674" max="8674" width="21.42578125" style="5" customWidth="1"/>
    <col min="8675" max="8676" width="15.28515625" style="5" customWidth="1"/>
    <col min="8677" max="8677" width="20.140625" style="5" bestFit="1" customWidth="1"/>
    <col min="8678" max="8678" width="27.85546875" style="5" bestFit="1" customWidth="1"/>
    <col min="8679" max="8679" width="17.28515625" style="5" bestFit="1" customWidth="1"/>
    <col min="8680" max="8680" width="16.42578125" style="5" customWidth="1"/>
    <col min="8681" max="8681" width="15.42578125" style="5" customWidth="1"/>
    <col min="8682" max="8682" width="17.5703125" style="5" bestFit="1" customWidth="1"/>
    <col min="8683" max="8683" width="19.140625" style="5" customWidth="1"/>
    <col min="8684" max="8912" width="9" style="5"/>
    <col min="8913" max="8913" width="6.42578125" style="5" customWidth="1"/>
    <col min="8914" max="8915" width="0" style="5" hidden="1" customWidth="1"/>
    <col min="8916" max="8916" width="8.42578125" style="5" customWidth="1"/>
    <col min="8917" max="8917" width="6" style="5" customWidth="1"/>
    <col min="8918" max="8918" width="32.42578125" style="5" customWidth="1"/>
    <col min="8919" max="8919" width="37.28515625" style="5" customWidth="1"/>
    <col min="8920" max="8920" width="26.42578125" style="5" customWidth="1"/>
    <col min="8921" max="8921" width="10.7109375" style="5" customWidth="1"/>
    <col min="8922" max="8923" width="24.28515625" style="5" customWidth="1"/>
    <col min="8924" max="8924" width="21.5703125" style="5" customWidth="1"/>
    <col min="8925" max="8925" width="19.7109375" style="5" customWidth="1"/>
    <col min="8926" max="8926" width="11" style="5" customWidth="1"/>
    <col min="8927" max="8927" width="21.85546875" style="5" customWidth="1"/>
    <col min="8928" max="8928" width="21.5703125" style="5" customWidth="1"/>
    <col min="8929" max="8929" width="24.7109375" style="5" customWidth="1"/>
    <col min="8930" max="8930" width="21.42578125" style="5" customWidth="1"/>
    <col min="8931" max="8932" width="15.28515625" style="5" customWidth="1"/>
    <col min="8933" max="8933" width="20.140625" style="5" bestFit="1" customWidth="1"/>
    <col min="8934" max="8934" width="27.85546875" style="5" bestFit="1" customWidth="1"/>
    <col min="8935" max="8935" width="17.28515625" style="5" bestFit="1" customWidth="1"/>
    <col min="8936" max="8936" width="16.42578125" style="5" customWidth="1"/>
    <col min="8937" max="8937" width="15.42578125" style="5" customWidth="1"/>
    <col min="8938" max="8938" width="17.5703125" style="5" bestFit="1" customWidth="1"/>
    <col min="8939" max="8939" width="19.140625" style="5" customWidth="1"/>
    <col min="8940" max="9168" width="9" style="5"/>
    <col min="9169" max="9169" width="6.42578125" style="5" customWidth="1"/>
    <col min="9170" max="9171" width="0" style="5" hidden="1" customWidth="1"/>
    <col min="9172" max="9172" width="8.42578125" style="5" customWidth="1"/>
    <col min="9173" max="9173" width="6" style="5" customWidth="1"/>
    <col min="9174" max="9174" width="32.42578125" style="5" customWidth="1"/>
    <col min="9175" max="9175" width="37.28515625" style="5" customWidth="1"/>
    <col min="9176" max="9176" width="26.42578125" style="5" customWidth="1"/>
    <col min="9177" max="9177" width="10.7109375" style="5" customWidth="1"/>
    <col min="9178" max="9179" width="24.28515625" style="5" customWidth="1"/>
    <col min="9180" max="9180" width="21.5703125" style="5" customWidth="1"/>
    <col min="9181" max="9181" width="19.7109375" style="5" customWidth="1"/>
    <col min="9182" max="9182" width="11" style="5" customWidth="1"/>
    <col min="9183" max="9183" width="21.85546875" style="5" customWidth="1"/>
    <col min="9184" max="9184" width="21.5703125" style="5" customWidth="1"/>
    <col min="9185" max="9185" width="24.7109375" style="5" customWidth="1"/>
    <col min="9186" max="9186" width="21.42578125" style="5" customWidth="1"/>
    <col min="9187" max="9188" width="15.28515625" style="5" customWidth="1"/>
    <col min="9189" max="9189" width="20.140625" style="5" bestFit="1" customWidth="1"/>
    <col min="9190" max="9190" width="27.85546875" style="5" bestFit="1" customWidth="1"/>
    <col min="9191" max="9191" width="17.28515625" style="5" bestFit="1" customWidth="1"/>
    <col min="9192" max="9192" width="16.42578125" style="5" customWidth="1"/>
    <col min="9193" max="9193" width="15.42578125" style="5" customWidth="1"/>
    <col min="9194" max="9194" width="17.5703125" style="5" bestFit="1" customWidth="1"/>
    <col min="9195" max="9195" width="19.140625" style="5" customWidth="1"/>
    <col min="9196" max="9424" width="9" style="5"/>
    <col min="9425" max="9425" width="6.42578125" style="5" customWidth="1"/>
    <col min="9426" max="9427" width="0" style="5" hidden="1" customWidth="1"/>
    <col min="9428" max="9428" width="8.42578125" style="5" customWidth="1"/>
    <col min="9429" max="9429" width="6" style="5" customWidth="1"/>
    <col min="9430" max="9430" width="32.42578125" style="5" customWidth="1"/>
    <col min="9431" max="9431" width="37.28515625" style="5" customWidth="1"/>
    <col min="9432" max="9432" width="26.42578125" style="5" customWidth="1"/>
    <col min="9433" max="9433" width="10.7109375" style="5" customWidth="1"/>
    <col min="9434" max="9435" width="24.28515625" style="5" customWidth="1"/>
    <col min="9436" max="9436" width="21.5703125" style="5" customWidth="1"/>
    <col min="9437" max="9437" width="19.7109375" style="5" customWidth="1"/>
    <col min="9438" max="9438" width="11" style="5" customWidth="1"/>
    <col min="9439" max="9439" width="21.85546875" style="5" customWidth="1"/>
    <col min="9440" max="9440" width="21.5703125" style="5" customWidth="1"/>
    <col min="9441" max="9441" width="24.7109375" style="5" customWidth="1"/>
    <col min="9442" max="9442" width="21.42578125" style="5" customWidth="1"/>
    <col min="9443" max="9444" width="15.28515625" style="5" customWidth="1"/>
    <col min="9445" max="9445" width="20.140625" style="5" bestFit="1" customWidth="1"/>
    <col min="9446" max="9446" width="27.85546875" style="5" bestFit="1" customWidth="1"/>
    <col min="9447" max="9447" width="17.28515625" style="5" bestFit="1" customWidth="1"/>
    <col min="9448" max="9448" width="16.42578125" style="5" customWidth="1"/>
    <col min="9449" max="9449" width="15.42578125" style="5" customWidth="1"/>
    <col min="9450" max="9450" width="17.5703125" style="5" bestFit="1" customWidth="1"/>
    <col min="9451" max="9451" width="19.140625" style="5" customWidth="1"/>
    <col min="9452" max="9680" width="9" style="5"/>
    <col min="9681" max="9681" width="6.42578125" style="5" customWidth="1"/>
    <col min="9682" max="9683" width="0" style="5" hidden="1" customWidth="1"/>
    <col min="9684" max="9684" width="8.42578125" style="5" customWidth="1"/>
    <col min="9685" max="9685" width="6" style="5" customWidth="1"/>
    <col min="9686" max="9686" width="32.42578125" style="5" customWidth="1"/>
    <col min="9687" max="9687" width="37.28515625" style="5" customWidth="1"/>
    <col min="9688" max="9688" width="26.42578125" style="5" customWidth="1"/>
    <col min="9689" max="9689" width="10.7109375" style="5" customWidth="1"/>
    <col min="9690" max="9691" width="24.28515625" style="5" customWidth="1"/>
    <col min="9692" max="9692" width="21.5703125" style="5" customWidth="1"/>
    <col min="9693" max="9693" width="19.7109375" style="5" customWidth="1"/>
    <col min="9694" max="9694" width="11" style="5" customWidth="1"/>
    <col min="9695" max="9695" width="21.85546875" style="5" customWidth="1"/>
    <col min="9696" max="9696" width="21.5703125" style="5" customWidth="1"/>
    <col min="9697" max="9697" width="24.7109375" style="5" customWidth="1"/>
    <col min="9698" max="9698" width="21.42578125" style="5" customWidth="1"/>
    <col min="9699" max="9700" width="15.28515625" style="5" customWidth="1"/>
    <col min="9701" max="9701" width="20.140625" style="5" bestFit="1" customWidth="1"/>
    <col min="9702" max="9702" width="27.85546875" style="5" bestFit="1" customWidth="1"/>
    <col min="9703" max="9703" width="17.28515625" style="5" bestFit="1" customWidth="1"/>
    <col min="9704" max="9704" width="16.42578125" style="5" customWidth="1"/>
    <col min="9705" max="9705" width="15.42578125" style="5" customWidth="1"/>
    <col min="9706" max="9706" width="17.5703125" style="5" bestFit="1" customWidth="1"/>
    <col min="9707" max="9707" width="19.140625" style="5" customWidth="1"/>
    <col min="9708" max="9936" width="9" style="5"/>
    <col min="9937" max="9937" width="6.42578125" style="5" customWidth="1"/>
    <col min="9938" max="9939" width="0" style="5" hidden="1" customWidth="1"/>
    <col min="9940" max="9940" width="8.42578125" style="5" customWidth="1"/>
    <col min="9941" max="9941" width="6" style="5" customWidth="1"/>
    <col min="9942" max="9942" width="32.42578125" style="5" customWidth="1"/>
    <col min="9943" max="9943" width="37.28515625" style="5" customWidth="1"/>
    <col min="9944" max="9944" width="26.42578125" style="5" customWidth="1"/>
    <col min="9945" max="9945" width="10.7109375" style="5" customWidth="1"/>
    <col min="9946" max="9947" width="24.28515625" style="5" customWidth="1"/>
    <col min="9948" max="9948" width="21.5703125" style="5" customWidth="1"/>
    <col min="9949" max="9949" width="19.7109375" style="5" customWidth="1"/>
    <col min="9950" max="9950" width="11" style="5" customWidth="1"/>
    <col min="9951" max="9951" width="21.85546875" style="5" customWidth="1"/>
    <col min="9952" max="9952" width="21.5703125" style="5" customWidth="1"/>
    <col min="9953" max="9953" width="24.7109375" style="5" customWidth="1"/>
    <col min="9954" max="9954" width="21.42578125" style="5" customWidth="1"/>
    <col min="9955" max="9956" width="15.28515625" style="5" customWidth="1"/>
    <col min="9957" max="9957" width="20.140625" style="5" bestFit="1" customWidth="1"/>
    <col min="9958" max="9958" width="27.85546875" style="5" bestFit="1" customWidth="1"/>
    <col min="9959" max="9959" width="17.28515625" style="5" bestFit="1" customWidth="1"/>
    <col min="9960" max="9960" width="16.42578125" style="5" customWidth="1"/>
    <col min="9961" max="9961" width="15.42578125" style="5" customWidth="1"/>
    <col min="9962" max="9962" width="17.5703125" style="5" bestFit="1" customWidth="1"/>
    <col min="9963" max="9963" width="19.140625" style="5" customWidth="1"/>
    <col min="9964" max="10192" width="9" style="5"/>
    <col min="10193" max="10193" width="6.42578125" style="5" customWidth="1"/>
    <col min="10194" max="10195" width="0" style="5" hidden="1" customWidth="1"/>
    <col min="10196" max="10196" width="8.42578125" style="5" customWidth="1"/>
    <col min="10197" max="10197" width="6" style="5" customWidth="1"/>
    <col min="10198" max="10198" width="32.42578125" style="5" customWidth="1"/>
    <col min="10199" max="10199" width="37.28515625" style="5" customWidth="1"/>
    <col min="10200" max="10200" width="26.42578125" style="5" customWidth="1"/>
    <col min="10201" max="10201" width="10.7109375" style="5" customWidth="1"/>
    <col min="10202" max="10203" width="24.28515625" style="5" customWidth="1"/>
    <col min="10204" max="10204" width="21.5703125" style="5" customWidth="1"/>
    <col min="10205" max="10205" width="19.7109375" style="5" customWidth="1"/>
    <col min="10206" max="10206" width="11" style="5" customWidth="1"/>
    <col min="10207" max="10207" width="21.85546875" style="5" customWidth="1"/>
    <col min="10208" max="10208" width="21.5703125" style="5" customWidth="1"/>
    <col min="10209" max="10209" width="24.7109375" style="5" customWidth="1"/>
    <col min="10210" max="10210" width="21.42578125" style="5" customWidth="1"/>
    <col min="10211" max="10212" width="15.28515625" style="5" customWidth="1"/>
    <col min="10213" max="10213" width="20.140625" style="5" bestFit="1" customWidth="1"/>
    <col min="10214" max="10214" width="27.85546875" style="5" bestFit="1" customWidth="1"/>
    <col min="10215" max="10215" width="17.28515625" style="5" bestFit="1" customWidth="1"/>
    <col min="10216" max="10216" width="16.42578125" style="5" customWidth="1"/>
    <col min="10217" max="10217" width="15.42578125" style="5" customWidth="1"/>
    <col min="10218" max="10218" width="17.5703125" style="5" bestFit="1" customWidth="1"/>
    <col min="10219" max="10219" width="19.140625" style="5" customWidth="1"/>
    <col min="10220" max="10448" width="9" style="5"/>
    <col min="10449" max="10449" width="6.42578125" style="5" customWidth="1"/>
    <col min="10450" max="10451" width="0" style="5" hidden="1" customWidth="1"/>
    <col min="10452" max="10452" width="8.42578125" style="5" customWidth="1"/>
    <col min="10453" max="10453" width="6" style="5" customWidth="1"/>
    <col min="10454" max="10454" width="32.42578125" style="5" customWidth="1"/>
    <col min="10455" max="10455" width="37.28515625" style="5" customWidth="1"/>
    <col min="10456" max="10456" width="26.42578125" style="5" customWidth="1"/>
    <col min="10457" max="10457" width="10.7109375" style="5" customWidth="1"/>
    <col min="10458" max="10459" width="24.28515625" style="5" customWidth="1"/>
    <col min="10460" max="10460" width="21.5703125" style="5" customWidth="1"/>
    <col min="10461" max="10461" width="19.7109375" style="5" customWidth="1"/>
    <col min="10462" max="10462" width="11" style="5" customWidth="1"/>
    <col min="10463" max="10463" width="21.85546875" style="5" customWidth="1"/>
    <col min="10464" max="10464" width="21.5703125" style="5" customWidth="1"/>
    <col min="10465" max="10465" width="24.7109375" style="5" customWidth="1"/>
    <col min="10466" max="10466" width="21.42578125" style="5" customWidth="1"/>
    <col min="10467" max="10468" width="15.28515625" style="5" customWidth="1"/>
    <col min="10469" max="10469" width="20.140625" style="5" bestFit="1" customWidth="1"/>
    <col min="10470" max="10470" width="27.85546875" style="5" bestFit="1" customWidth="1"/>
    <col min="10471" max="10471" width="17.28515625" style="5" bestFit="1" customWidth="1"/>
    <col min="10472" max="10472" width="16.42578125" style="5" customWidth="1"/>
    <col min="10473" max="10473" width="15.42578125" style="5" customWidth="1"/>
    <col min="10474" max="10474" width="17.5703125" style="5" bestFit="1" customWidth="1"/>
    <col min="10475" max="10475" width="19.140625" style="5" customWidth="1"/>
    <col min="10476" max="10704" width="9" style="5"/>
    <col min="10705" max="10705" width="6.42578125" style="5" customWidth="1"/>
    <col min="10706" max="10707" width="0" style="5" hidden="1" customWidth="1"/>
    <col min="10708" max="10708" width="8.42578125" style="5" customWidth="1"/>
    <col min="10709" max="10709" width="6" style="5" customWidth="1"/>
    <col min="10710" max="10710" width="32.42578125" style="5" customWidth="1"/>
    <col min="10711" max="10711" width="37.28515625" style="5" customWidth="1"/>
    <col min="10712" max="10712" width="26.42578125" style="5" customWidth="1"/>
    <col min="10713" max="10713" width="10.7109375" style="5" customWidth="1"/>
    <col min="10714" max="10715" width="24.28515625" style="5" customWidth="1"/>
    <col min="10716" max="10716" width="21.5703125" style="5" customWidth="1"/>
    <col min="10717" max="10717" width="19.7109375" style="5" customWidth="1"/>
    <col min="10718" max="10718" width="11" style="5" customWidth="1"/>
    <col min="10719" max="10719" width="21.85546875" style="5" customWidth="1"/>
    <col min="10720" max="10720" width="21.5703125" style="5" customWidth="1"/>
    <col min="10721" max="10721" width="24.7109375" style="5" customWidth="1"/>
    <col min="10722" max="10722" width="21.42578125" style="5" customWidth="1"/>
    <col min="10723" max="10724" width="15.28515625" style="5" customWidth="1"/>
    <col min="10725" max="10725" width="20.140625" style="5" bestFit="1" customWidth="1"/>
    <col min="10726" max="10726" width="27.85546875" style="5" bestFit="1" customWidth="1"/>
    <col min="10727" max="10727" width="17.28515625" style="5" bestFit="1" customWidth="1"/>
    <col min="10728" max="10728" width="16.42578125" style="5" customWidth="1"/>
    <col min="10729" max="10729" width="15.42578125" style="5" customWidth="1"/>
    <col min="10730" max="10730" width="17.5703125" style="5" bestFit="1" customWidth="1"/>
    <col min="10731" max="10731" width="19.140625" style="5" customWidth="1"/>
    <col min="10732" max="10960" width="9" style="5"/>
    <col min="10961" max="10961" width="6.42578125" style="5" customWidth="1"/>
    <col min="10962" max="10963" width="0" style="5" hidden="1" customWidth="1"/>
    <col min="10964" max="10964" width="8.42578125" style="5" customWidth="1"/>
    <col min="10965" max="10965" width="6" style="5" customWidth="1"/>
    <col min="10966" max="10966" width="32.42578125" style="5" customWidth="1"/>
    <col min="10967" max="10967" width="37.28515625" style="5" customWidth="1"/>
    <col min="10968" max="10968" width="26.42578125" style="5" customWidth="1"/>
    <col min="10969" max="10969" width="10.7109375" style="5" customWidth="1"/>
    <col min="10970" max="10971" width="24.28515625" style="5" customWidth="1"/>
    <col min="10972" max="10972" width="21.5703125" style="5" customWidth="1"/>
    <col min="10973" max="10973" width="19.7109375" style="5" customWidth="1"/>
    <col min="10974" max="10974" width="11" style="5" customWidth="1"/>
    <col min="10975" max="10975" width="21.85546875" style="5" customWidth="1"/>
    <col min="10976" max="10976" width="21.5703125" style="5" customWidth="1"/>
    <col min="10977" max="10977" width="24.7109375" style="5" customWidth="1"/>
    <col min="10978" max="10978" width="21.42578125" style="5" customWidth="1"/>
    <col min="10979" max="10980" width="15.28515625" style="5" customWidth="1"/>
    <col min="10981" max="10981" width="20.140625" style="5" bestFit="1" customWidth="1"/>
    <col min="10982" max="10982" width="27.85546875" style="5" bestFit="1" customWidth="1"/>
    <col min="10983" max="10983" width="17.28515625" style="5" bestFit="1" customWidth="1"/>
    <col min="10984" max="10984" width="16.42578125" style="5" customWidth="1"/>
    <col min="10985" max="10985" width="15.42578125" style="5" customWidth="1"/>
    <col min="10986" max="10986" width="17.5703125" style="5" bestFit="1" customWidth="1"/>
    <col min="10987" max="10987" width="19.140625" style="5" customWidth="1"/>
    <col min="10988" max="11216" width="9" style="5"/>
    <col min="11217" max="11217" width="6.42578125" style="5" customWidth="1"/>
    <col min="11218" max="11219" width="0" style="5" hidden="1" customWidth="1"/>
    <col min="11220" max="11220" width="8.42578125" style="5" customWidth="1"/>
    <col min="11221" max="11221" width="6" style="5" customWidth="1"/>
    <col min="11222" max="11222" width="32.42578125" style="5" customWidth="1"/>
    <col min="11223" max="11223" width="37.28515625" style="5" customWidth="1"/>
    <col min="11224" max="11224" width="26.42578125" style="5" customWidth="1"/>
    <col min="11225" max="11225" width="10.7109375" style="5" customWidth="1"/>
    <col min="11226" max="11227" width="24.28515625" style="5" customWidth="1"/>
    <col min="11228" max="11228" width="21.5703125" style="5" customWidth="1"/>
    <col min="11229" max="11229" width="19.7109375" style="5" customWidth="1"/>
    <col min="11230" max="11230" width="11" style="5" customWidth="1"/>
    <col min="11231" max="11231" width="21.85546875" style="5" customWidth="1"/>
    <col min="11232" max="11232" width="21.5703125" style="5" customWidth="1"/>
    <col min="11233" max="11233" width="24.7109375" style="5" customWidth="1"/>
    <col min="11234" max="11234" width="21.42578125" style="5" customWidth="1"/>
    <col min="11235" max="11236" width="15.28515625" style="5" customWidth="1"/>
    <col min="11237" max="11237" width="20.140625" style="5" bestFit="1" customWidth="1"/>
    <col min="11238" max="11238" width="27.85546875" style="5" bestFit="1" customWidth="1"/>
    <col min="11239" max="11239" width="17.28515625" style="5" bestFit="1" customWidth="1"/>
    <col min="11240" max="11240" width="16.42578125" style="5" customWidth="1"/>
    <col min="11241" max="11241" width="15.42578125" style="5" customWidth="1"/>
    <col min="11242" max="11242" width="17.5703125" style="5" bestFit="1" customWidth="1"/>
    <col min="11243" max="11243" width="19.140625" style="5" customWidth="1"/>
    <col min="11244" max="11472" width="9" style="5"/>
    <col min="11473" max="11473" width="6.42578125" style="5" customWidth="1"/>
    <col min="11474" max="11475" width="0" style="5" hidden="1" customWidth="1"/>
    <col min="11476" max="11476" width="8.42578125" style="5" customWidth="1"/>
    <col min="11477" max="11477" width="6" style="5" customWidth="1"/>
    <col min="11478" max="11478" width="32.42578125" style="5" customWidth="1"/>
    <col min="11479" max="11479" width="37.28515625" style="5" customWidth="1"/>
    <col min="11480" max="11480" width="26.42578125" style="5" customWidth="1"/>
    <col min="11481" max="11481" width="10.7109375" style="5" customWidth="1"/>
    <col min="11482" max="11483" width="24.28515625" style="5" customWidth="1"/>
    <col min="11484" max="11484" width="21.5703125" style="5" customWidth="1"/>
    <col min="11485" max="11485" width="19.7109375" style="5" customWidth="1"/>
    <col min="11486" max="11486" width="11" style="5" customWidth="1"/>
    <col min="11487" max="11487" width="21.85546875" style="5" customWidth="1"/>
    <col min="11488" max="11488" width="21.5703125" style="5" customWidth="1"/>
    <col min="11489" max="11489" width="24.7109375" style="5" customWidth="1"/>
    <col min="11490" max="11490" width="21.42578125" style="5" customWidth="1"/>
    <col min="11491" max="11492" width="15.28515625" style="5" customWidth="1"/>
    <col min="11493" max="11493" width="20.140625" style="5" bestFit="1" customWidth="1"/>
    <col min="11494" max="11494" width="27.85546875" style="5" bestFit="1" customWidth="1"/>
    <col min="11495" max="11495" width="17.28515625" style="5" bestFit="1" customWidth="1"/>
    <col min="11496" max="11496" width="16.42578125" style="5" customWidth="1"/>
    <col min="11497" max="11497" width="15.42578125" style="5" customWidth="1"/>
    <col min="11498" max="11498" width="17.5703125" style="5" bestFit="1" customWidth="1"/>
    <col min="11499" max="11499" width="19.140625" style="5" customWidth="1"/>
    <col min="11500" max="11728" width="9" style="5"/>
    <col min="11729" max="11729" width="6.42578125" style="5" customWidth="1"/>
    <col min="11730" max="11731" width="0" style="5" hidden="1" customWidth="1"/>
    <col min="11732" max="11732" width="8.42578125" style="5" customWidth="1"/>
    <col min="11733" max="11733" width="6" style="5" customWidth="1"/>
    <col min="11734" max="11734" width="32.42578125" style="5" customWidth="1"/>
    <col min="11735" max="11735" width="37.28515625" style="5" customWidth="1"/>
    <col min="11736" max="11736" width="26.42578125" style="5" customWidth="1"/>
    <col min="11737" max="11737" width="10.7109375" style="5" customWidth="1"/>
    <col min="11738" max="11739" width="24.28515625" style="5" customWidth="1"/>
    <col min="11740" max="11740" width="21.5703125" style="5" customWidth="1"/>
    <col min="11741" max="11741" width="19.7109375" style="5" customWidth="1"/>
    <col min="11742" max="11742" width="11" style="5" customWidth="1"/>
    <col min="11743" max="11743" width="21.85546875" style="5" customWidth="1"/>
    <col min="11744" max="11744" width="21.5703125" style="5" customWidth="1"/>
    <col min="11745" max="11745" width="24.7109375" style="5" customWidth="1"/>
    <col min="11746" max="11746" width="21.42578125" style="5" customWidth="1"/>
    <col min="11747" max="11748" width="15.28515625" style="5" customWidth="1"/>
    <col min="11749" max="11749" width="20.140625" style="5" bestFit="1" customWidth="1"/>
    <col min="11750" max="11750" width="27.85546875" style="5" bestFit="1" customWidth="1"/>
    <col min="11751" max="11751" width="17.28515625" style="5" bestFit="1" customWidth="1"/>
    <col min="11752" max="11752" width="16.42578125" style="5" customWidth="1"/>
    <col min="11753" max="11753" width="15.42578125" style="5" customWidth="1"/>
    <col min="11754" max="11754" width="17.5703125" style="5" bestFit="1" customWidth="1"/>
    <col min="11755" max="11755" width="19.140625" style="5" customWidth="1"/>
    <col min="11756" max="11984" width="9" style="5"/>
    <col min="11985" max="11985" width="6.42578125" style="5" customWidth="1"/>
    <col min="11986" max="11987" width="0" style="5" hidden="1" customWidth="1"/>
    <col min="11988" max="11988" width="8.42578125" style="5" customWidth="1"/>
    <col min="11989" max="11989" width="6" style="5" customWidth="1"/>
    <col min="11990" max="11990" width="32.42578125" style="5" customWidth="1"/>
    <col min="11991" max="11991" width="37.28515625" style="5" customWidth="1"/>
    <col min="11992" max="11992" width="26.42578125" style="5" customWidth="1"/>
    <col min="11993" max="11993" width="10.7109375" style="5" customWidth="1"/>
    <col min="11994" max="11995" width="24.28515625" style="5" customWidth="1"/>
    <col min="11996" max="11996" width="21.5703125" style="5" customWidth="1"/>
    <col min="11997" max="11997" width="19.7109375" style="5" customWidth="1"/>
    <col min="11998" max="11998" width="11" style="5" customWidth="1"/>
    <col min="11999" max="11999" width="21.85546875" style="5" customWidth="1"/>
    <col min="12000" max="12000" width="21.5703125" style="5" customWidth="1"/>
    <col min="12001" max="12001" width="24.7109375" style="5" customWidth="1"/>
    <col min="12002" max="12002" width="21.42578125" style="5" customWidth="1"/>
    <col min="12003" max="12004" width="15.28515625" style="5" customWidth="1"/>
    <col min="12005" max="12005" width="20.140625" style="5" bestFit="1" customWidth="1"/>
    <col min="12006" max="12006" width="27.85546875" style="5" bestFit="1" customWidth="1"/>
    <col min="12007" max="12007" width="17.28515625" style="5" bestFit="1" customWidth="1"/>
    <col min="12008" max="12008" width="16.42578125" style="5" customWidth="1"/>
    <col min="12009" max="12009" width="15.42578125" style="5" customWidth="1"/>
    <col min="12010" max="12010" width="17.5703125" style="5" bestFit="1" customWidth="1"/>
    <col min="12011" max="12011" width="19.140625" style="5" customWidth="1"/>
    <col min="12012" max="12240" width="9" style="5"/>
    <col min="12241" max="12241" width="6.42578125" style="5" customWidth="1"/>
    <col min="12242" max="12243" width="0" style="5" hidden="1" customWidth="1"/>
    <col min="12244" max="12244" width="8.42578125" style="5" customWidth="1"/>
    <col min="12245" max="12245" width="6" style="5" customWidth="1"/>
    <col min="12246" max="12246" width="32.42578125" style="5" customWidth="1"/>
    <col min="12247" max="12247" width="37.28515625" style="5" customWidth="1"/>
    <col min="12248" max="12248" width="26.42578125" style="5" customWidth="1"/>
    <col min="12249" max="12249" width="10.7109375" style="5" customWidth="1"/>
    <col min="12250" max="12251" width="24.28515625" style="5" customWidth="1"/>
    <col min="12252" max="12252" width="21.5703125" style="5" customWidth="1"/>
    <col min="12253" max="12253" width="19.7109375" style="5" customWidth="1"/>
    <col min="12254" max="12254" width="11" style="5" customWidth="1"/>
    <col min="12255" max="12255" width="21.85546875" style="5" customWidth="1"/>
    <col min="12256" max="12256" width="21.5703125" style="5" customWidth="1"/>
    <col min="12257" max="12257" width="24.7109375" style="5" customWidth="1"/>
    <col min="12258" max="12258" width="21.42578125" style="5" customWidth="1"/>
    <col min="12259" max="12260" width="15.28515625" style="5" customWidth="1"/>
    <col min="12261" max="12261" width="20.140625" style="5" bestFit="1" customWidth="1"/>
    <col min="12262" max="12262" width="27.85546875" style="5" bestFit="1" customWidth="1"/>
    <col min="12263" max="12263" width="17.28515625" style="5" bestFit="1" customWidth="1"/>
    <col min="12264" max="12264" width="16.42578125" style="5" customWidth="1"/>
    <col min="12265" max="12265" width="15.42578125" style="5" customWidth="1"/>
    <col min="12266" max="12266" width="17.5703125" style="5" bestFit="1" customWidth="1"/>
    <col min="12267" max="12267" width="19.140625" style="5" customWidth="1"/>
    <col min="12268" max="12496" width="9" style="5"/>
    <col min="12497" max="12497" width="6.42578125" style="5" customWidth="1"/>
    <col min="12498" max="12499" width="0" style="5" hidden="1" customWidth="1"/>
    <col min="12500" max="12500" width="8.42578125" style="5" customWidth="1"/>
    <col min="12501" max="12501" width="6" style="5" customWidth="1"/>
    <col min="12502" max="12502" width="32.42578125" style="5" customWidth="1"/>
    <col min="12503" max="12503" width="37.28515625" style="5" customWidth="1"/>
    <col min="12504" max="12504" width="26.42578125" style="5" customWidth="1"/>
    <col min="12505" max="12505" width="10.7109375" style="5" customWidth="1"/>
    <col min="12506" max="12507" width="24.28515625" style="5" customWidth="1"/>
    <col min="12508" max="12508" width="21.5703125" style="5" customWidth="1"/>
    <col min="12509" max="12509" width="19.7109375" style="5" customWidth="1"/>
    <col min="12510" max="12510" width="11" style="5" customWidth="1"/>
    <col min="12511" max="12511" width="21.85546875" style="5" customWidth="1"/>
    <col min="12512" max="12512" width="21.5703125" style="5" customWidth="1"/>
    <col min="12513" max="12513" width="24.7109375" style="5" customWidth="1"/>
    <col min="12514" max="12514" width="21.42578125" style="5" customWidth="1"/>
    <col min="12515" max="12516" width="15.28515625" style="5" customWidth="1"/>
    <col min="12517" max="12517" width="20.140625" style="5" bestFit="1" customWidth="1"/>
    <col min="12518" max="12518" width="27.85546875" style="5" bestFit="1" customWidth="1"/>
    <col min="12519" max="12519" width="17.28515625" style="5" bestFit="1" customWidth="1"/>
    <col min="12520" max="12520" width="16.42578125" style="5" customWidth="1"/>
    <col min="12521" max="12521" width="15.42578125" style="5" customWidth="1"/>
    <col min="12522" max="12522" width="17.5703125" style="5" bestFit="1" customWidth="1"/>
    <col min="12523" max="12523" width="19.140625" style="5" customWidth="1"/>
    <col min="12524" max="12752" width="9" style="5"/>
    <col min="12753" max="12753" width="6.42578125" style="5" customWidth="1"/>
    <col min="12754" max="12755" width="0" style="5" hidden="1" customWidth="1"/>
    <col min="12756" max="12756" width="8.42578125" style="5" customWidth="1"/>
    <col min="12757" max="12757" width="6" style="5" customWidth="1"/>
    <col min="12758" max="12758" width="32.42578125" style="5" customWidth="1"/>
    <col min="12759" max="12759" width="37.28515625" style="5" customWidth="1"/>
    <col min="12760" max="12760" width="26.42578125" style="5" customWidth="1"/>
    <col min="12761" max="12761" width="10.7109375" style="5" customWidth="1"/>
    <col min="12762" max="12763" width="24.28515625" style="5" customWidth="1"/>
    <col min="12764" max="12764" width="21.5703125" style="5" customWidth="1"/>
    <col min="12765" max="12765" width="19.7109375" style="5" customWidth="1"/>
    <col min="12766" max="12766" width="11" style="5" customWidth="1"/>
    <col min="12767" max="12767" width="21.85546875" style="5" customWidth="1"/>
    <col min="12768" max="12768" width="21.5703125" style="5" customWidth="1"/>
    <col min="12769" max="12769" width="24.7109375" style="5" customWidth="1"/>
    <col min="12770" max="12770" width="21.42578125" style="5" customWidth="1"/>
    <col min="12771" max="12772" width="15.28515625" style="5" customWidth="1"/>
    <col min="12773" max="12773" width="20.140625" style="5" bestFit="1" customWidth="1"/>
    <col min="12774" max="12774" width="27.85546875" style="5" bestFit="1" customWidth="1"/>
    <col min="12775" max="12775" width="17.28515625" style="5" bestFit="1" customWidth="1"/>
    <col min="12776" max="12776" width="16.42578125" style="5" customWidth="1"/>
    <col min="12777" max="12777" width="15.42578125" style="5" customWidth="1"/>
    <col min="12778" max="12778" width="17.5703125" style="5" bestFit="1" customWidth="1"/>
    <col min="12779" max="12779" width="19.140625" style="5" customWidth="1"/>
    <col min="12780" max="13008" width="9" style="5"/>
    <col min="13009" max="13009" width="6.42578125" style="5" customWidth="1"/>
    <col min="13010" max="13011" width="0" style="5" hidden="1" customWidth="1"/>
    <col min="13012" max="13012" width="8.42578125" style="5" customWidth="1"/>
    <col min="13013" max="13013" width="6" style="5" customWidth="1"/>
    <col min="13014" max="13014" width="32.42578125" style="5" customWidth="1"/>
    <col min="13015" max="13015" width="37.28515625" style="5" customWidth="1"/>
    <col min="13016" max="13016" width="26.42578125" style="5" customWidth="1"/>
    <col min="13017" max="13017" width="10.7109375" style="5" customWidth="1"/>
    <col min="13018" max="13019" width="24.28515625" style="5" customWidth="1"/>
    <col min="13020" max="13020" width="21.5703125" style="5" customWidth="1"/>
    <col min="13021" max="13021" width="19.7109375" style="5" customWidth="1"/>
    <col min="13022" max="13022" width="11" style="5" customWidth="1"/>
    <col min="13023" max="13023" width="21.85546875" style="5" customWidth="1"/>
    <col min="13024" max="13024" width="21.5703125" style="5" customWidth="1"/>
    <col min="13025" max="13025" width="24.7109375" style="5" customWidth="1"/>
    <col min="13026" max="13026" width="21.42578125" style="5" customWidth="1"/>
    <col min="13027" max="13028" width="15.28515625" style="5" customWidth="1"/>
    <col min="13029" max="13029" width="20.140625" style="5" bestFit="1" customWidth="1"/>
    <col min="13030" max="13030" width="27.85546875" style="5" bestFit="1" customWidth="1"/>
    <col min="13031" max="13031" width="17.28515625" style="5" bestFit="1" customWidth="1"/>
    <col min="13032" max="13032" width="16.42578125" style="5" customWidth="1"/>
    <col min="13033" max="13033" width="15.42578125" style="5" customWidth="1"/>
    <col min="13034" max="13034" width="17.5703125" style="5" bestFit="1" customWidth="1"/>
    <col min="13035" max="13035" width="19.140625" style="5" customWidth="1"/>
    <col min="13036" max="13264" width="9" style="5"/>
    <col min="13265" max="13265" width="6.42578125" style="5" customWidth="1"/>
    <col min="13266" max="13267" width="0" style="5" hidden="1" customWidth="1"/>
    <col min="13268" max="13268" width="8.42578125" style="5" customWidth="1"/>
    <col min="13269" max="13269" width="6" style="5" customWidth="1"/>
    <col min="13270" max="13270" width="32.42578125" style="5" customWidth="1"/>
    <col min="13271" max="13271" width="37.28515625" style="5" customWidth="1"/>
    <col min="13272" max="13272" width="26.42578125" style="5" customWidth="1"/>
    <col min="13273" max="13273" width="10.7109375" style="5" customWidth="1"/>
    <col min="13274" max="13275" width="24.28515625" style="5" customWidth="1"/>
    <col min="13276" max="13276" width="21.5703125" style="5" customWidth="1"/>
    <col min="13277" max="13277" width="19.7109375" style="5" customWidth="1"/>
    <col min="13278" max="13278" width="11" style="5" customWidth="1"/>
    <col min="13279" max="13279" width="21.85546875" style="5" customWidth="1"/>
    <col min="13280" max="13280" width="21.5703125" style="5" customWidth="1"/>
    <col min="13281" max="13281" width="24.7109375" style="5" customWidth="1"/>
    <col min="13282" max="13282" width="21.42578125" style="5" customWidth="1"/>
    <col min="13283" max="13284" width="15.28515625" style="5" customWidth="1"/>
    <col min="13285" max="13285" width="20.140625" style="5" bestFit="1" customWidth="1"/>
    <col min="13286" max="13286" width="27.85546875" style="5" bestFit="1" customWidth="1"/>
    <col min="13287" max="13287" width="17.28515625" style="5" bestFit="1" customWidth="1"/>
    <col min="13288" max="13288" width="16.42578125" style="5" customWidth="1"/>
    <col min="13289" max="13289" width="15.42578125" style="5" customWidth="1"/>
    <col min="13290" max="13290" width="17.5703125" style="5" bestFit="1" customWidth="1"/>
    <col min="13291" max="13291" width="19.140625" style="5" customWidth="1"/>
    <col min="13292" max="13520" width="9" style="5"/>
    <col min="13521" max="13521" width="6.42578125" style="5" customWidth="1"/>
    <col min="13522" max="13523" width="0" style="5" hidden="1" customWidth="1"/>
    <col min="13524" max="13524" width="8.42578125" style="5" customWidth="1"/>
    <col min="13525" max="13525" width="6" style="5" customWidth="1"/>
    <col min="13526" max="13526" width="32.42578125" style="5" customWidth="1"/>
    <col min="13527" max="13527" width="37.28515625" style="5" customWidth="1"/>
    <col min="13528" max="13528" width="26.42578125" style="5" customWidth="1"/>
    <col min="13529" max="13529" width="10.7109375" style="5" customWidth="1"/>
    <col min="13530" max="13531" width="24.28515625" style="5" customWidth="1"/>
    <col min="13532" max="13532" width="21.5703125" style="5" customWidth="1"/>
    <col min="13533" max="13533" width="19.7109375" style="5" customWidth="1"/>
    <col min="13534" max="13534" width="11" style="5" customWidth="1"/>
    <col min="13535" max="13535" width="21.85546875" style="5" customWidth="1"/>
    <col min="13536" max="13536" width="21.5703125" style="5" customWidth="1"/>
    <col min="13537" max="13537" width="24.7109375" style="5" customWidth="1"/>
    <col min="13538" max="13538" width="21.42578125" style="5" customWidth="1"/>
    <col min="13539" max="13540" width="15.28515625" style="5" customWidth="1"/>
    <col min="13541" max="13541" width="20.140625" style="5" bestFit="1" customWidth="1"/>
    <col min="13542" max="13542" width="27.85546875" style="5" bestFit="1" customWidth="1"/>
    <col min="13543" max="13543" width="17.28515625" style="5" bestFit="1" customWidth="1"/>
    <col min="13544" max="13544" width="16.42578125" style="5" customWidth="1"/>
    <col min="13545" max="13545" width="15.42578125" style="5" customWidth="1"/>
    <col min="13546" max="13546" width="17.5703125" style="5" bestFit="1" customWidth="1"/>
    <col min="13547" max="13547" width="19.140625" style="5" customWidth="1"/>
    <col min="13548" max="13776" width="9" style="5"/>
    <col min="13777" max="13777" width="6.42578125" style="5" customWidth="1"/>
    <col min="13778" max="13779" width="0" style="5" hidden="1" customWidth="1"/>
    <col min="13780" max="13780" width="8.42578125" style="5" customWidth="1"/>
    <col min="13781" max="13781" width="6" style="5" customWidth="1"/>
    <col min="13782" max="13782" width="32.42578125" style="5" customWidth="1"/>
    <col min="13783" max="13783" width="37.28515625" style="5" customWidth="1"/>
    <col min="13784" max="13784" width="26.42578125" style="5" customWidth="1"/>
    <col min="13785" max="13785" width="10.7109375" style="5" customWidth="1"/>
    <col min="13786" max="13787" width="24.28515625" style="5" customWidth="1"/>
    <col min="13788" max="13788" width="21.5703125" style="5" customWidth="1"/>
    <col min="13789" max="13789" width="19.7109375" style="5" customWidth="1"/>
    <col min="13790" max="13790" width="11" style="5" customWidth="1"/>
    <col min="13791" max="13791" width="21.85546875" style="5" customWidth="1"/>
    <col min="13792" max="13792" width="21.5703125" style="5" customWidth="1"/>
    <col min="13793" max="13793" width="24.7109375" style="5" customWidth="1"/>
    <col min="13794" max="13794" width="21.42578125" style="5" customWidth="1"/>
    <col min="13795" max="13796" width="15.28515625" style="5" customWidth="1"/>
    <col min="13797" max="13797" width="20.140625" style="5" bestFit="1" customWidth="1"/>
    <col min="13798" max="13798" width="27.85546875" style="5" bestFit="1" customWidth="1"/>
    <col min="13799" max="13799" width="17.28515625" style="5" bestFit="1" customWidth="1"/>
    <col min="13800" max="13800" width="16.42578125" style="5" customWidth="1"/>
    <col min="13801" max="13801" width="15.42578125" style="5" customWidth="1"/>
    <col min="13802" max="13802" width="17.5703125" style="5" bestFit="1" customWidth="1"/>
    <col min="13803" max="13803" width="19.140625" style="5" customWidth="1"/>
    <col min="13804" max="14032" width="9" style="5"/>
    <col min="14033" max="14033" width="6.42578125" style="5" customWidth="1"/>
    <col min="14034" max="14035" width="0" style="5" hidden="1" customWidth="1"/>
    <col min="14036" max="14036" width="8.42578125" style="5" customWidth="1"/>
    <col min="14037" max="14037" width="6" style="5" customWidth="1"/>
    <col min="14038" max="14038" width="32.42578125" style="5" customWidth="1"/>
    <col min="14039" max="14039" width="37.28515625" style="5" customWidth="1"/>
    <col min="14040" max="14040" width="26.42578125" style="5" customWidth="1"/>
    <col min="14041" max="14041" width="10.7109375" style="5" customWidth="1"/>
    <col min="14042" max="14043" width="24.28515625" style="5" customWidth="1"/>
    <col min="14044" max="14044" width="21.5703125" style="5" customWidth="1"/>
    <col min="14045" max="14045" width="19.7109375" style="5" customWidth="1"/>
    <col min="14046" max="14046" width="11" style="5" customWidth="1"/>
    <col min="14047" max="14047" width="21.85546875" style="5" customWidth="1"/>
    <col min="14048" max="14048" width="21.5703125" style="5" customWidth="1"/>
    <col min="14049" max="14049" width="24.7109375" style="5" customWidth="1"/>
    <col min="14050" max="14050" width="21.42578125" style="5" customWidth="1"/>
    <col min="14051" max="14052" width="15.28515625" style="5" customWidth="1"/>
    <col min="14053" max="14053" width="20.140625" style="5" bestFit="1" customWidth="1"/>
    <col min="14054" max="14054" width="27.85546875" style="5" bestFit="1" customWidth="1"/>
    <col min="14055" max="14055" width="17.28515625" style="5" bestFit="1" customWidth="1"/>
    <col min="14056" max="14056" width="16.42578125" style="5" customWidth="1"/>
    <col min="14057" max="14057" width="15.42578125" style="5" customWidth="1"/>
    <col min="14058" max="14058" width="17.5703125" style="5" bestFit="1" customWidth="1"/>
    <col min="14059" max="14059" width="19.140625" style="5" customWidth="1"/>
    <col min="14060" max="14288" width="9" style="5"/>
    <col min="14289" max="14289" width="6.42578125" style="5" customWidth="1"/>
    <col min="14290" max="14291" width="0" style="5" hidden="1" customWidth="1"/>
    <col min="14292" max="14292" width="8.42578125" style="5" customWidth="1"/>
    <col min="14293" max="14293" width="6" style="5" customWidth="1"/>
    <col min="14294" max="14294" width="32.42578125" style="5" customWidth="1"/>
    <col min="14295" max="14295" width="37.28515625" style="5" customWidth="1"/>
    <col min="14296" max="14296" width="26.42578125" style="5" customWidth="1"/>
    <col min="14297" max="14297" width="10.7109375" style="5" customWidth="1"/>
    <col min="14298" max="14299" width="24.28515625" style="5" customWidth="1"/>
    <col min="14300" max="14300" width="21.5703125" style="5" customWidth="1"/>
    <col min="14301" max="14301" width="19.7109375" style="5" customWidth="1"/>
    <col min="14302" max="14302" width="11" style="5" customWidth="1"/>
    <col min="14303" max="14303" width="21.85546875" style="5" customWidth="1"/>
    <col min="14304" max="14304" width="21.5703125" style="5" customWidth="1"/>
    <col min="14305" max="14305" width="24.7109375" style="5" customWidth="1"/>
    <col min="14306" max="14306" width="21.42578125" style="5" customWidth="1"/>
    <col min="14307" max="14308" width="15.28515625" style="5" customWidth="1"/>
    <col min="14309" max="14309" width="20.140625" style="5" bestFit="1" customWidth="1"/>
    <col min="14310" max="14310" width="27.85546875" style="5" bestFit="1" customWidth="1"/>
    <col min="14311" max="14311" width="17.28515625" style="5" bestFit="1" customWidth="1"/>
    <col min="14312" max="14312" width="16.42578125" style="5" customWidth="1"/>
    <col min="14313" max="14313" width="15.42578125" style="5" customWidth="1"/>
    <col min="14314" max="14314" width="17.5703125" style="5" bestFit="1" customWidth="1"/>
    <col min="14315" max="14315" width="19.140625" style="5" customWidth="1"/>
    <col min="14316" max="14544" width="9" style="5"/>
    <col min="14545" max="14545" width="6.42578125" style="5" customWidth="1"/>
    <col min="14546" max="14547" width="0" style="5" hidden="1" customWidth="1"/>
    <col min="14548" max="14548" width="8.42578125" style="5" customWidth="1"/>
    <col min="14549" max="14549" width="6" style="5" customWidth="1"/>
    <col min="14550" max="14550" width="32.42578125" style="5" customWidth="1"/>
    <col min="14551" max="14551" width="37.28515625" style="5" customWidth="1"/>
    <col min="14552" max="14552" width="26.42578125" style="5" customWidth="1"/>
    <col min="14553" max="14553" width="10.7109375" style="5" customWidth="1"/>
    <col min="14554" max="14555" width="24.28515625" style="5" customWidth="1"/>
    <col min="14556" max="14556" width="21.5703125" style="5" customWidth="1"/>
    <col min="14557" max="14557" width="19.7109375" style="5" customWidth="1"/>
    <col min="14558" max="14558" width="11" style="5" customWidth="1"/>
    <col min="14559" max="14559" width="21.85546875" style="5" customWidth="1"/>
    <col min="14560" max="14560" width="21.5703125" style="5" customWidth="1"/>
    <col min="14561" max="14561" width="24.7109375" style="5" customWidth="1"/>
    <col min="14562" max="14562" width="21.42578125" style="5" customWidth="1"/>
    <col min="14563" max="14564" width="15.28515625" style="5" customWidth="1"/>
    <col min="14565" max="14565" width="20.140625" style="5" bestFit="1" customWidth="1"/>
    <col min="14566" max="14566" width="27.85546875" style="5" bestFit="1" customWidth="1"/>
    <col min="14567" max="14567" width="17.28515625" style="5" bestFit="1" customWidth="1"/>
    <col min="14568" max="14568" width="16.42578125" style="5" customWidth="1"/>
    <col min="14569" max="14569" width="15.42578125" style="5" customWidth="1"/>
    <col min="14570" max="14570" width="17.5703125" style="5" bestFit="1" customWidth="1"/>
    <col min="14571" max="14571" width="19.140625" style="5" customWidth="1"/>
    <col min="14572" max="14800" width="9" style="5"/>
    <col min="14801" max="14801" width="6.42578125" style="5" customWidth="1"/>
    <col min="14802" max="14803" width="0" style="5" hidden="1" customWidth="1"/>
    <col min="14804" max="14804" width="8.42578125" style="5" customWidth="1"/>
    <col min="14805" max="14805" width="6" style="5" customWidth="1"/>
    <col min="14806" max="14806" width="32.42578125" style="5" customWidth="1"/>
    <col min="14807" max="14807" width="37.28515625" style="5" customWidth="1"/>
    <col min="14808" max="14808" width="26.42578125" style="5" customWidth="1"/>
    <col min="14809" max="14809" width="10.7109375" style="5" customWidth="1"/>
    <col min="14810" max="14811" width="24.28515625" style="5" customWidth="1"/>
    <col min="14812" max="14812" width="21.5703125" style="5" customWidth="1"/>
    <col min="14813" max="14813" width="19.7109375" style="5" customWidth="1"/>
    <col min="14814" max="14814" width="11" style="5" customWidth="1"/>
    <col min="14815" max="14815" width="21.85546875" style="5" customWidth="1"/>
    <col min="14816" max="14816" width="21.5703125" style="5" customWidth="1"/>
    <col min="14817" max="14817" width="24.7109375" style="5" customWidth="1"/>
    <col min="14818" max="14818" width="21.42578125" style="5" customWidth="1"/>
    <col min="14819" max="14820" width="15.28515625" style="5" customWidth="1"/>
    <col min="14821" max="14821" width="20.140625" style="5" bestFit="1" customWidth="1"/>
    <col min="14822" max="14822" width="27.85546875" style="5" bestFit="1" customWidth="1"/>
    <col min="14823" max="14823" width="17.28515625" style="5" bestFit="1" customWidth="1"/>
    <col min="14824" max="14824" width="16.42578125" style="5" customWidth="1"/>
    <col min="14825" max="14825" width="15.42578125" style="5" customWidth="1"/>
    <col min="14826" max="14826" width="17.5703125" style="5" bestFit="1" customWidth="1"/>
    <col min="14827" max="14827" width="19.140625" style="5" customWidth="1"/>
    <col min="14828" max="15056" width="9" style="5"/>
    <col min="15057" max="15057" width="6.42578125" style="5" customWidth="1"/>
    <col min="15058" max="15059" width="0" style="5" hidden="1" customWidth="1"/>
    <col min="15060" max="15060" width="8.42578125" style="5" customWidth="1"/>
    <col min="15061" max="15061" width="6" style="5" customWidth="1"/>
    <col min="15062" max="15062" width="32.42578125" style="5" customWidth="1"/>
    <col min="15063" max="15063" width="37.28515625" style="5" customWidth="1"/>
    <col min="15064" max="15064" width="26.42578125" style="5" customWidth="1"/>
    <col min="15065" max="15065" width="10.7109375" style="5" customWidth="1"/>
    <col min="15066" max="15067" width="24.28515625" style="5" customWidth="1"/>
    <col min="15068" max="15068" width="21.5703125" style="5" customWidth="1"/>
    <col min="15069" max="15069" width="19.7109375" style="5" customWidth="1"/>
    <col min="15070" max="15070" width="11" style="5" customWidth="1"/>
    <col min="15071" max="15071" width="21.85546875" style="5" customWidth="1"/>
    <col min="15072" max="15072" width="21.5703125" style="5" customWidth="1"/>
    <col min="15073" max="15073" width="24.7109375" style="5" customWidth="1"/>
    <col min="15074" max="15074" width="21.42578125" style="5" customWidth="1"/>
    <col min="15075" max="15076" width="15.28515625" style="5" customWidth="1"/>
    <col min="15077" max="15077" width="20.140625" style="5" bestFit="1" customWidth="1"/>
    <col min="15078" max="15078" width="27.85546875" style="5" bestFit="1" customWidth="1"/>
    <col min="15079" max="15079" width="17.28515625" style="5" bestFit="1" customWidth="1"/>
    <col min="15080" max="15080" width="16.42578125" style="5" customWidth="1"/>
    <col min="15081" max="15081" width="15.42578125" style="5" customWidth="1"/>
    <col min="15082" max="15082" width="17.5703125" style="5" bestFit="1" customWidth="1"/>
    <col min="15083" max="15083" width="19.140625" style="5" customWidth="1"/>
    <col min="15084" max="15312" width="9" style="5"/>
    <col min="15313" max="15313" width="6.42578125" style="5" customWidth="1"/>
    <col min="15314" max="15315" width="0" style="5" hidden="1" customWidth="1"/>
    <col min="15316" max="15316" width="8.42578125" style="5" customWidth="1"/>
    <col min="15317" max="15317" width="6" style="5" customWidth="1"/>
    <col min="15318" max="15318" width="32.42578125" style="5" customWidth="1"/>
    <col min="15319" max="15319" width="37.28515625" style="5" customWidth="1"/>
    <col min="15320" max="15320" width="26.42578125" style="5" customWidth="1"/>
    <col min="15321" max="15321" width="10.7109375" style="5" customWidth="1"/>
    <col min="15322" max="15323" width="24.28515625" style="5" customWidth="1"/>
    <col min="15324" max="15324" width="21.5703125" style="5" customWidth="1"/>
    <col min="15325" max="15325" width="19.7109375" style="5" customWidth="1"/>
    <col min="15326" max="15326" width="11" style="5" customWidth="1"/>
    <col min="15327" max="15327" width="21.85546875" style="5" customWidth="1"/>
    <col min="15328" max="15328" width="21.5703125" style="5" customWidth="1"/>
    <col min="15329" max="15329" width="24.7109375" style="5" customWidth="1"/>
    <col min="15330" max="15330" width="21.42578125" style="5" customWidth="1"/>
    <col min="15331" max="15332" width="15.28515625" style="5" customWidth="1"/>
    <col min="15333" max="15333" width="20.140625" style="5" bestFit="1" customWidth="1"/>
    <col min="15334" max="15334" width="27.85546875" style="5" bestFit="1" customWidth="1"/>
    <col min="15335" max="15335" width="17.28515625" style="5" bestFit="1" customWidth="1"/>
    <col min="15336" max="15336" width="16.42578125" style="5" customWidth="1"/>
    <col min="15337" max="15337" width="15.42578125" style="5" customWidth="1"/>
    <col min="15338" max="15338" width="17.5703125" style="5" bestFit="1" customWidth="1"/>
    <col min="15339" max="15339" width="19.140625" style="5" customWidth="1"/>
    <col min="15340" max="15568" width="9" style="5"/>
    <col min="15569" max="15569" width="6.42578125" style="5" customWidth="1"/>
    <col min="15570" max="15571" width="0" style="5" hidden="1" customWidth="1"/>
    <col min="15572" max="15572" width="8.42578125" style="5" customWidth="1"/>
    <col min="15573" max="15573" width="6" style="5" customWidth="1"/>
    <col min="15574" max="15574" width="32.42578125" style="5" customWidth="1"/>
    <col min="15575" max="15575" width="37.28515625" style="5" customWidth="1"/>
    <col min="15576" max="15576" width="26.42578125" style="5" customWidth="1"/>
    <col min="15577" max="15577" width="10.7109375" style="5" customWidth="1"/>
    <col min="15578" max="15579" width="24.28515625" style="5" customWidth="1"/>
    <col min="15580" max="15580" width="21.5703125" style="5" customWidth="1"/>
    <col min="15581" max="15581" width="19.7109375" style="5" customWidth="1"/>
    <col min="15582" max="15582" width="11" style="5" customWidth="1"/>
    <col min="15583" max="15583" width="21.85546875" style="5" customWidth="1"/>
    <col min="15584" max="15584" width="21.5703125" style="5" customWidth="1"/>
    <col min="15585" max="15585" width="24.7109375" style="5" customWidth="1"/>
    <col min="15586" max="15586" width="21.42578125" style="5" customWidth="1"/>
    <col min="15587" max="15588" width="15.28515625" style="5" customWidth="1"/>
    <col min="15589" max="15589" width="20.140625" style="5" bestFit="1" customWidth="1"/>
    <col min="15590" max="15590" width="27.85546875" style="5" bestFit="1" customWidth="1"/>
    <col min="15591" max="15591" width="17.28515625" style="5" bestFit="1" customWidth="1"/>
    <col min="15592" max="15592" width="16.42578125" style="5" customWidth="1"/>
    <col min="15593" max="15593" width="15.42578125" style="5" customWidth="1"/>
    <col min="15594" max="15594" width="17.5703125" style="5" bestFit="1" customWidth="1"/>
    <col min="15595" max="15595" width="19.140625" style="5" customWidth="1"/>
    <col min="15596" max="15824" width="9" style="5"/>
    <col min="15825" max="15825" width="6.42578125" style="5" customWidth="1"/>
    <col min="15826" max="15827" width="0" style="5" hidden="1" customWidth="1"/>
    <col min="15828" max="15828" width="8.42578125" style="5" customWidth="1"/>
    <col min="15829" max="15829" width="6" style="5" customWidth="1"/>
    <col min="15830" max="15830" width="32.42578125" style="5" customWidth="1"/>
    <col min="15831" max="15831" width="37.28515625" style="5" customWidth="1"/>
    <col min="15832" max="15832" width="26.42578125" style="5" customWidth="1"/>
    <col min="15833" max="15833" width="10.7109375" style="5" customWidth="1"/>
    <col min="15834" max="15835" width="24.28515625" style="5" customWidth="1"/>
    <col min="15836" max="15836" width="21.5703125" style="5" customWidth="1"/>
    <col min="15837" max="15837" width="19.7109375" style="5" customWidth="1"/>
    <col min="15838" max="15838" width="11" style="5" customWidth="1"/>
    <col min="15839" max="15839" width="21.85546875" style="5" customWidth="1"/>
    <col min="15840" max="15840" width="21.5703125" style="5" customWidth="1"/>
    <col min="15841" max="15841" width="24.7109375" style="5" customWidth="1"/>
    <col min="15842" max="15842" width="21.42578125" style="5" customWidth="1"/>
    <col min="15843" max="15844" width="15.28515625" style="5" customWidth="1"/>
    <col min="15845" max="15845" width="20.140625" style="5" bestFit="1" customWidth="1"/>
    <col min="15846" max="15846" width="27.85546875" style="5" bestFit="1" customWidth="1"/>
    <col min="15847" max="15847" width="17.28515625" style="5" bestFit="1" customWidth="1"/>
    <col min="15848" max="15848" width="16.42578125" style="5" customWidth="1"/>
    <col min="15849" max="15849" width="15.42578125" style="5" customWidth="1"/>
    <col min="15850" max="15850" width="17.5703125" style="5" bestFit="1" customWidth="1"/>
    <col min="15851" max="15851" width="19.140625" style="5" customWidth="1"/>
    <col min="15852" max="16080" width="9" style="5"/>
    <col min="16081" max="16081" width="6.42578125" style="5" customWidth="1"/>
    <col min="16082" max="16083" width="0" style="5" hidden="1" customWidth="1"/>
    <col min="16084" max="16084" width="8.42578125" style="5" customWidth="1"/>
    <col min="16085" max="16085" width="6" style="5" customWidth="1"/>
    <col min="16086" max="16086" width="32.42578125" style="5" customWidth="1"/>
    <col min="16087" max="16087" width="37.28515625" style="5" customWidth="1"/>
    <col min="16088" max="16088" width="26.42578125" style="5" customWidth="1"/>
    <col min="16089" max="16089" width="10.7109375" style="5" customWidth="1"/>
    <col min="16090" max="16091" width="24.28515625" style="5" customWidth="1"/>
    <col min="16092" max="16092" width="21.5703125" style="5" customWidth="1"/>
    <col min="16093" max="16093" width="19.7109375" style="5" customWidth="1"/>
    <col min="16094" max="16094" width="11" style="5" customWidth="1"/>
    <col min="16095" max="16095" width="21.85546875" style="5" customWidth="1"/>
    <col min="16096" max="16096" width="21.5703125" style="5" customWidth="1"/>
    <col min="16097" max="16097" width="24.7109375" style="5" customWidth="1"/>
    <col min="16098" max="16098" width="21.42578125" style="5" customWidth="1"/>
    <col min="16099" max="16100" width="15.28515625" style="5" customWidth="1"/>
    <col min="16101" max="16101" width="20.140625" style="5" bestFit="1" customWidth="1"/>
    <col min="16102" max="16102" width="27.85546875" style="5" bestFit="1" customWidth="1"/>
    <col min="16103" max="16103" width="17.28515625" style="5" bestFit="1" customWidth="1"/>
    <col min="16104" max="16104" width="16.42578125" style="5" customWidth="1"/>
    <col min="16105" max="16105" width="15.42578125" style="5" customWidth="1"/>
    <col min="16106" max="16106" width="17.5703125" style="5" bestFit="1" customWidth="1"/>
    <col min="16107" max="16107" width="19.140625" style="5" customWidth="1"/>
    <col min="16108" max="16381" width="9" style="5"/>
    <col min="16382" max="16384" width="9" style="5" customWidth="1"/>
  </cols>
  <sheetData>
    <row r="1" spans="1:55" ht="38.25" thickBot="1"/>
    <row r="2" spans="1:55" s="108" customFormat="1" ht="84.75" customHeight="1" thickBot="1">
      <c r="A2" s="106"/>
      <c r="B2" s="102"/>
      <c r="C2" s="102"/>
      <c r="D2" s="258" t="s">
        <v>492</v>
      </c>
      <c r="E2" s="258"/>
      <c r="F2" s="258"/>
      <c r="G2" s="258"/>
      <c r="H2" s="258"/>
      <c r="I2" s="258"/>
      <c r="J2" s="258"/>
      <c r="K2" s="258"/>
      <c r="L2" s="258"/>
      <c r="M2" s="258"/>
      <c r="N2" s="258"/>
      <c r="O2" s="258"/>
      <c r="P2" s="258"/>
      <c r="Q2" s="258"/>
      <c r="R2" s="258"/>
      <c r="S2" s="258"/>
      <c r="T2" s="258"/>
      <c r="U2" s="258"/>
      <c r="V2" s="258"/>
      <c r="W2" s="258"/>
      <c r="X2" s="258"/>
      <c r="Y2" s="107"/>
      <c r="Z2" s="107"/>
      <c r="AA2" s="107"/>
      <c r="AB2" s="107"/>
      <c r="AC2" s="107"/>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row>
    <row r="3" spans="1:55" s="111" customFormat="1" ht="141.75" customHeight="1" thickBot="1">
      <c r="A3" s="109"/>
      <c r="B3" s="110"/>
      <c r="C3" s="162"/>
      <c r="D3" s="240" t="s">
        <v>0</v>
      </c>
      <c r="E3" s="241" t="s">
        <v>1</v>
      </c>
      <c r="F3" s="242" t="s">
        <v>2</v>
      </c>
      <c r="G3" s="242" t="s">
        <v>3</v>
      </c>
      <c r="H3" s="243" t="s">
        <v>4</v>
      </c>
      <c r="I3" s="244" t="s">
        <v>178</v>
      </c>
      <c r="J3" s="244" t="s">
        <v>465</v>
      </c>
      <c r="K3" s="244" t="s">
        <v>5</v>
      </c>
      <c r="L3" s="244" t="s">
        <v>6</v>
      </c>
      <c r="M3" s="244" t="s">
        <v>7</v>
      </c>
      <c r="N3" s="244" t="s">
        <v>8</v>
      </c>
      <c r="O3" s="245" t="s">
        <v>9</v>
      </c>
      <c r="P3" s="60" t="s">
        <v>10</v>
      </c>
      <c r="Q3" s="60" t="s">
        <v>174</v>
      </c>
      <c r="R3" s="61" t="s">
        <v>11</v>
      </c>
      <c r="S3" s="61" t="s">
        <v>12</v>
      </c>
      <c r="T3" s="61" t="s">
        <v>13</v>
      </c>
      <c r="U3" s="61" t="s">
        <v>14</v>
      </c>
      <c r="V3" s="61" t="s">
        <v>15</v>
      </c>
      <c r="W3" s="61" t="s">
        <v>16</v>
      </c>
      <c r="X3" s="61" t="s">
        <v>17</v>
      </c>
      <c r="Y3" s="107"/>
      <c r="Z3" s="107"/>
      <c r="AA3" s="107"/>
      <c r="AB3" s="107"/>
      <c r="AC3" s="107"/>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row>
    <row r="4" spans="1:55" s="122" customFormat="1" ht="62.25" customHeight="1" thickBot="1">
      <c r="A4" s="101"/>
      <c r="B4" s="102"/>
      <c r="C4" s="102"/>
      <c r="D4" s="100">
        <v>1</v>
      </c>
      <c r="E4" s="8" t="s">
        <v>18</v>
      </c>
      <c r="F4" s="112" t="s">
        <v>19</v>
      </c>
      <c r="G4" s="113" t="s">
        <v>20</v>
      </c>
      <c r="H4" s="246">
        <v>20</v>
      </c>
      <c r="I4" s="115">
        <v>4074640.2277819999</v>
      </c>
      <c r="J4" s="115">
        <v>2136412.0431189998</v>
      </c>
      <c r="K4" s="116" t="s">
        <v>306</v>
      </c>
      <c r="L4" s="116">
        <v>80</v>
      </c>
      <c r="M4" s="115">
        <v>2051732</v>
      </c>
      <c r="N4" s="117">
        <v>4000000</v>
      </c>
      <c r="O4" s="118">
        <v>1041272</v>
      </c>
      <c r="P4" s="222">
        <v>1.81</v>
      </c>
      <c r="Q4" s="222">
        <v>5.41</v>
      </c>
      <c r="R4" s="222">
        <v>21.62</v>
      </c>
      <c r="S4" s="222">
        <v>126.11</v>
      </c>
      <c r="T4" s="119">
        <v>2682</v>
      </c>
      <c r="U4" s="167">
        <v>82</v>
      </c>
      <c r="V4" s="119">
        <v>29</v>
      </c>
      <c r="W4" s="165">
        <v>18</v>
      </c>
      <c r="X4" s="119">
        <v>2711</v>
      </c>
      <c r="Y4" s="121"/>
      <c r="Z4" s="121"/>
      <c r="AA4" s="121"/>
      <c r="AB4" s="121"/>
      <c r="AC4" s="105"/>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row>
    <row r="5" spans="1:55" s="101" customFormat="1" ht="62.25" customHeight="1" thickBot="1">
      <c r="B5" s="102"/>
      <c r="C5" s="102"/>
      <c r="D5" s="123">
        <v>2</v>
      </c>
      <c r="E5" s="9" t="s">
        <v>31</v>
      </c>
      <c r="F5" s="124" t="s">
        <v>25</v>
      </c>
      <c r="G5" s="125" t="s">
        <v>20</v>
      </c>
      <c r="H5" s="247">
        <v>19</v>
      </c>
      <c r="I5" s="127">
        <v>358298.18226199999</v>
      </c>
      <c r="J5" s="127">
        <v>971861.17399399995</v>
      </c>
      <c r="K5" s="128" t="s">
        <v>307</v>
      </c>
      <c r="L5" s="128">
        <v>62</v>
      </c>
      <c r="M5" s="127">
        <v>913776</v>
      </c>
      <c r="N5" s="129">
        <v>1000000</v>
      </c>
      <c r="O5" s="130">
        <v>1063566</v>
      </c>
      <c r="P5" s="223">
        <v>2.2400000000000002</v>
      </c>
      <c r="Q5" s="223">
        <v>6.69</v>
      </c>
      <c r="R5" s="223">
        <v>14.71</v>
      </c>
      <c r="S5" s="223">
        <v>181.15</v>
      </c>
      <c r="T5" s="131">
        <v>634</v>
      </c>
      <c r="U5" s="168">
        <v>71</v>
      </c>
      <c r="V5" s="131">
        <v>23</v>
      </c>
      <c r="W5" s="166">
        <v>29</v>
      </c>
      <c r="X5" s="131">
        <v>657</v>
      </c>
      <c r="Y5" s="121"/>
      <c r="Z5" s="121"/>
      <c r="AA5" s="121"/>
      <c r="AB5" s="121"/>
      <c r="AC5" s="105"/>
    </row>
    <row r="6" spans="1:55" s="122" customFormat="1" ht="62.25" customHeight="1" thickBot="1">
      <c r="A6" s="101"/>
      <c r="B6" s="102"/>
      <c r="C6" s="102"/>
      <c r="D6" s="100">
        <v>3</v>
      </c>
      <c r="E6" s="8" t="s">
        <v>24</v>
      </c>
      <c r="F6" s="112" t="s">
        <v>25</v>
      </c>
      <c r="G6" s="113" t="s">
        <v>20</v>
      </c>
      <c r="H6" s="246">
        <v>20</v>
      </c>
      <c r="I6" s="115">
        <v>606529.38334299996</v>
      </c>
      <c r="J6" s="115">
        <v>337744.01900799997</v>
      </c>
      <c r="K6" s="116" t="s">
        <v>308</v>
      </c>
      <c r="L6" s="116">
        <v>50</v>
      </c>
      <c r="M6" s="115">
        <v>328647</v>
      </c>
      <c r="N6" s="117">
        <v>2000000</v>
      </c>
      <c r="O6" s="118">
        <v>1027681</v>
      </c>
      <c r="P6" s="222">
        <v>2.73</v>
      </c>
      <c r="Q6" s="222">
        <v>5.42</v>
      </c>
      <c r="R6" s="222">
        <v>22.46</v>
      </c>
      <c r="S6" s="222">
        <v>84.1</v>
      </c>
      <c r="T6" s="119">
        <v>1094</v>
      </c>
      <c r="U6" s="167">
        <v>86</v>
      </c>
      <c r="V6" s="119">
        <v>8</v>
      </c>
      <c r="W6" s="165">
        <v>14</v>
      </c>
      <c r="X6" s="119">
        <v>1102</v>
      </c>
      <c r="Y6" s="121"/>
      <c r="Z6" s="121"/>
      <c r="AA6" s="121"/>
      <c r="AB6" s="121"/>
      <c r="AC6" s="105"/>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row>
    <row r="7" spans="1:55" s="101" customFormat="1" ht="62.25" customHeight="1" thickBot="1">
      <c r="B7" s="102"/>
      <c r="C7" s="102"/>
      <c r="D7" s="123">
        <v>4</v>
      </c>
      <c r="E7" s="9" t="s">
        <v>26</v>
      </c>
      <c r="F7" s="124" t="s">
        <v>25</v>
      </c>
      <c r="G7" s="125" t="s">
        <v>20</v>
      </c>
      <c r="H7" s="248">
        <v>20</v>
      </c>
      <c r="I7" s="127">
        <v>717194.09291699994</v>
      </c>
      <c r="J7" s="127">
        <v>1070138.5644360001</v>
      </c>
      <c r="K7" s="126" t="s">
        <v>309</v>
      </c>
      <c r="L7" s="126">
        <v>48</v>
      </c>
      <c r="M7" s="127">
        <v>1009843</v>
      </c>
      <c r="N7" s="133">
        <v>2000000</v>
      </c>
      <c r="O7" s="130">
        <v>1059708</v>
      </c>
      <c r="P7" s="223">
        <v>2.96</v>
      </c>
      <c r="Q7" s="223">
        <v>5.94</v>
      </c>
      <c r="R7" s="223">
        <v>27.32</v>
      </c>
      <c r="S7" s="223">
        <v>85.42</v>
      </c>
      <c r="T7" s="131">
        <v>834</v>
      </c>
      <c r="U7" s="168">
        <v>53</v>
      </c>
      <c r="V7" s="131">
        <v>33</v>
      </c>
      <c r="W7" s="166">
        <v>47</v>
      </c>
      <c r="X7" s="131">
        <v>867</v>
      </c>
      <c r="Y7" s="121"/>
      <c r="Z7" s="121"/>
      <c r="AA7" s="121"/>
      <c r="AB7" s="121"/>
      <c r="AC7" s="105"/>
    </row>
    <row r="8" spans="1:55" s="122" customFormat="1" ht="62.25" customHeight="1" thickBot="1">
      <c r="A8" s="101"/>
      <c r="B8" s="102"/>
      <c r="C8" s="102"/>
      <c r="D8" s="100">
        <v>5</v>
      </c>
      <c r="E8" s="8" t="s">
        <v>27</v>
      </c>
      <c r="F8" s="112" t="s">
        <v>22</v>
      </c>
      <c r="G8" s="113" t="s">
        <v>20</v>
      </c>
      <c r="H8" s="246">
        <v>20</v>
      </c>
      <c r="I8" s="115">
        <v>188137</v>
      </c>
      <c r="J8" s="115">
        <v>156026.888175</v>
      </c>
      <c r="K8" s="116" t="s">
        <v>310</v>
      </c>
      <c r="L8" s="116">
        <v>45</v>
      </c>
      <c r="M8" s="115">
        <v>148755</v>
      </c>
      <c r="N8" s="117">
        <v>1000000</v>
      </c>
      <c r="O8" s="118">
        <v>1000000</v>
      </c>
      <c r="P8" s="222">
        <v>3.05</v>
      </c>
      <c r="Q8" s="222">
        <v>4.8899999999999997</v>
      </c>
      <c r="R8" s="222">
        <v>27.73</v>
      </c>
      <c r="S8" s="222">
        <v>83.96</v>
      </c>
      <c r="T8" s="119">
        <v>128</v>
      </c>
      <c r="U8" s="167">
        <v>31</v>
      </c>
      <c r="V8" s="119">
        <v>8</v>
      </c>
      <c r="W8" s="167">
        <v>69</v>
      </c>
      <c r="X8" s="119">
        <v>136</v>
      </c>
      <c r="Y8" s="121"/>
      <c r="Z8" s="121"/>
      <c r="AA8" s="121"/>
      <c r="AB8" s="121"/>
      <c r="AC8" s="105"/>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row>
    <row r="9" spans="1:55" s="101" customFormat="1" ht="62.25" customHeight="1" thickBot="1">
      <c r="B9" s="102"/>
      <c r="C9" s="102"/>
      <c r="D9" s="123">
        <v>6</v>
      </c>
      <c r="E9" s="9" t="s">
        <v>28</v>
      </c>
      <c r="F9" s="124" t="s">
        <v>29</v>
      </c>
      <c r="G9" s="125" t="s">
        <v>23</v>
      </c>
      <c r="H9" s="248">
        <v>20</v>
      </c>
      <c r="I9" s="127">
        <v>10022408.339857001</v>
      </c>
      <c r="J9" s="127">
        <v>17205849.694534</v>
      </c>
      <c r="K9" s="127" t="s">
        <v>311</v>
      </c>
      <c r="L9" s="127">
        <v>36</v>
      </c>
      <c r="M9" s="127">
        <v>17196578</v>
      </c>
      <c r="N9" s="133" t="s">
        <v>460</v>
      </c>
      <c r="O9" s="130">
        <v>1000539</v>
      </c>
      <c r="P9" s="223">
        <v>1.61</v>
      </c>
      <c r="Q9" s="223">
        <v>4.05</v>
      </c>
      <c r="R9" s="223">
        <v>22.62</v>
      </c>
      <c r="S9" s="223">
        <v>60.86</v>
      </c>
      <c r="T9" s="131">
        <v>39199</v>
      </c>
      <c r="U9" s="168">
        <v>77</v>
      </c>
      <c r="V9" s="131">
        <v>303</v>
      </c>
      <c r="W9" s="166">
        <v>23</v>
      </c>
      <c r="X9" s="131">
        <v>39502</v>
      </c>
      <c r="Y9" s="121"/>
      <c r="Z9" s="121"/>
      <c r="AA9" s="121"/>
      <c r="AB9" s="121"/>
      <c r="AC9" s="105"/>
    </row>
    <row r="10" spans="1:55" s="122" customFormat="1" ht="62.25" customHeight="1" thickBot="1">
      <c r="A10" s="101"/>
      <c r="B10" s="102"/>
      <c r="C10" s="102"/>
      <c r="D10" s="100">
        <v>7</v>
      </c>
      <c r="E10" s="8" t="s">
        <v>30</v>
      </c>
      <c r="F10" s="112" t="s">
        <v>19</v>
      </c>
      <c r="G10" s="113" t="s">
        <v>23</v>
      </c>
      <c r="H10" s="246">
        <v>20</v>
      </c>
      <c r="I10" s="115">
        <v>857662.289338</v>
      </c>
      <c r="J10" s="115">
        <v>794170.78882100002</v>
      </c>
      <c r="K10" s="116" t="s">
        <v>312</v>
      </c>
      <c r="L10" s="116">
        <v>36</v>
      </c>
      <c r="M10" s="115">
        <v>779696</v>
      </c>
      <c r="N10" s="117">
        <v>2000000</v>
      </c>
      <c r="O10" s="118">
        <v>1000000</v>
      </c>
      <c r="P10" s="222">
        <v>1.86</v>
      </c>
      <c r="Q10" s="222">
        <v>5.72</v>
      </c>
      <c r="R10" s="222">
        <v>22.66</v>
      </c>
      <c r="S10" s="222">
        <v>62.86</v>
      </c>
      <c r="T10" s="119">
        <v>1133</v>
      </c>
      <c r="U10" s="167">
        <v>94</v>
      </c>
      <c r="V10" s="119">
        <v>6</v>
      </c>
      <c r="W10" s="165">
        <v>6</v>
      </c>
      <c r="X10" s="119">
        <v>1139</v>
      </c>
      <c r="Y10" s="121"/>
      <c r="Z10" s="121"/>
      <c r="AA10" s="121"/>
      <c r="AB10" s="121"/>
      <c r="AC10" s="105"/>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row>
    <row r="11" spans="1:55" s="134" customFormat="1" ht="62.25" customHeight="1" thickBot="1">
      <c r="A11" s="101"/>
      <c r="B11" s="102"/>
      <c r="C11" s="102"/>
      <c r="D11" s="123">
        <v>8</v>
      </c>
      <c r="E11" s="9" t="s">
        <v>50</v>
      </c>
      <c r="F11" s="124" t="s">
        <v>42</v>
      </c>
      <c r="G11" s="125" t="s">
        <v>23</v>
      </c>
      <c r="H11" s="247">
        <v>20</v>
      </c>
      <c r="I11" s="127">
        <v>49029.285491000002</v>
      </c>
      <c r="J11" s="127">
        <v>63866.868306999997</v>
      </c>
      <c r="K11" s="128" t="s">
        <v>313</v>
      </c>
      <c r="L11" s="128">
        <v>32</v>
      </c>
      <c r="M11" s="127">
        <v>60714</v>
      </c>
      <c r="N11" s="129">
        <v>500000</v>
      </c>
      <c r="O11" s="130">
        <v>1000000</v>
      </c>
      <c r="P11" s="223">
        <v>2.72</v>
      </c>
      <c r="Q11" s="223">
        <v>5.19</v>
      </c>
      <c r="R11" s="223">
        <v>48.15</v>
      </c>
      <c r="S11" s="223">
        <v>101.34</v>
      </c>
      <c r="T11" s="131">
        <v>167</v>
      </c>
      <c r="U11" s="168">
        <v>37</v>
      </c>
      <c r="V11" s="131">
        <v>3</v>
      </c>
      <c r="W11" s="166">
        <v>63</v>
      </c>
      <c r="X11" s="131">
        <v>170</v>
      </c>
      <c r="Y11" s="121"/>
      <c r="Z11" s="121"/>
      <c r="AA11" s="121"/>
      <c r="AB11" s="121"/>
      <c r="AC11" s="105"/>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row>
    <row r="12" spans="1:55" s="122" customFormat="1" ht="62.25" customHeight="1" thickBot="1">
      <c r="A12" s="101"/>
      <c r="B12" s="102"/>
      <c r="C12" s="102"/>
      <c r="D12" s="100">
        <v>9</v>
      </c>
      <c r="E12" s="8" t="s">
        <v>34</v>
      </c>
      <c r="F12" s="112" t="s">
        <v>25</v>
      </c>
      <c r="G12" s="113" t="s">
        <v>23</v>
      </c>
      <c r="H12" s="246">
        <v>20</v>
      </c>
      <c r="I12" s="115">
        <v>20742.088806</v>
      </c>
      <c r="J12" s="115">
        <v>59124.868661</v>
      </c>
      <c r="K12" s="116" t="s">
        <v>314</v>
      </c>
      <c r="L12" s="116">
        <v>31</v>
      </c>
      <c r="M12" s="115">
        <v>57907</v>
      </c>
      <c r="N12" s="117">
        <v>200000</v>
      </c>
      <c r="O12" s="118">
        <v>1021031</v>
      </c>
      <c r="P12" s="222">
        <v>2.37</v>
      </c>
      <c r="Q12" s="222">
        <v>1.82</v>
      </c>
      <c r="R12" s="222">
        <v>18.59</v>
      </c>
      <c r="S12" s="222">
        <v>50.77</v>
      </c>
      <c r="T12" s="119">
        <v>4</v>
      </c>
      <c r="U12" s="167">
        <v>0</v>
      </c>
      <c r="V12" s="119">
        <v>6</v>
      </c>
      <c r="W12" s="165">
        <v>100</v>
      </c>
      <c r="X12" s="119">
        <v>10</v>
      </c>
      <c r="Y12" s="135"/>
      <c r="Z12" s="135"/>
      <c r="AA12" s="136"/>
      <c r="AB12" s="136"/>
      <c r="AC12" s="105"/>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row>
    <row r="13" spans="1:55" s="101" customFormat="1" ht="62.25" customHeight="1" thickBot="1">
      <c r="B13" s="102"/>
      <c r="C13" s="102"/>
      <c r="D13" s="123">
        <v>10</v>
      </c>
      <c r="E13" s="9" t="s">
        <v>65</v>
      </c>
      <c r="F13" s="124" t="s">
        <v>66</v>
      </c>
      <c r="G13" s="125" t="s">
        <v>23</v>
      </c>
      <c r="H13" s="247">
        <v>20</v>
      </c>
      <c r="I13" s="127">
        <v>271651</v>
      </c>
      <c r="J13" s="127">
        <v>337746.96633600001</v>
      </c>
      <c r="K13" s="128" t="s">
        <v>315</v>
      </c>
      <c r="L13" s="128">
        <v>31</v>
      </c>
      <c r="M13" s="127">
        <v>363168</v>
      </c>
      <c r="N13" s="129">
        <v>500000</v>
      </c>
      <c r="O13" s="130">
        <v>930002</v>
      </c>
      <c r="P13" s="223">
        <v>0.32</v>
      </c>
      <c r="Q13" s="223">
        <v>-7</v>
      </c>
      <c r="R13" s="223">
        <v>27.64</v>
      </c>
      <c r="S13" s="223">
        <v>54.19</v>
      </c>
      <c r="T13" s="131">
        <v>21834</v>
      </c>
      <c r="U13" s="168">
        <v>89</v>
      </c>
      <c r="V13" s="131">
        <v>8</v>
      </c>
      <c r="W13" s="168">
        <v>11</v>
      </c>
      <c r="X13" s="131">
        <v>21842</v>
      </c>
      <c r="Y13" s="121"/>
      <c r="Z13" s="121"/>
      <c r="AA13" s="121"/>
      <c r="AB13" s="121"/>
      <c r="AC13" s="105"/>
    </row>
    <row r="14" spans="1:55" s="122" customFormat="1" ht="62.25" customHeight="1" thickBot="1">
      <c r="A14" s="101"/>
      <c r="B14" s="102"/>
      <c r="C14" s="102"/>
      <c r="D14" s="100">
        <v>11</v>
      </c>
      <c r="E14" s="8" t="s">
        <v>35</v>
      </c>
      <c r="F14" s="112" t="s">
        <v>22</v>
      </c>
      <c r="G14" s="113" t="s">
        <v>20</v>
      </c>
      <c r="H14" s="249">
        <v>20</v>
      </c>
      <c r="I14" s="115">
        <v>59546.256496000002</v>
      </c>
      <c r="J14" s="115">
        <v>44008.781664000002</v>
      </c>
      <c r="K14" s="115" t="s">
        <v>316</v>
      </c>
      <c r="L14" s="115">
        <v>29</v>
      </c>
      <c r="M14" s="115">
        <v>39170</v>
      </c>
      <c r="N14" s="117">
        <v>1000000</v>
      </c>
      <c r="O14" s="118">
        <v>1073533</v>
      </c>
      <c r="P14" s="222">
        <v>2.85</v>
      </c>
      <c r="Q14" s="222">
        <v>2.91</v>
      </c>
      <c r="R14" s="222">
        <v>28.11</v>
      </c>
      <c r="S14" s="222">
        <v>58.35</v>
      </c>
      <c r="T14" s="119">
        <v>104</v>
      </c>
      <c r="U14" s="167">
        <v>49</v>
      </c>
      <c r="V14" s="119">
        <v>3</v>
      </c>
      <c r="W14" s="165">
        <v>51</v>
      </c>
      <c r="X14" s="119">
        <v>107</v>
      </c>
      <c r="Y14" s="121"/>
      <c r="Z14" s="121"/>
      <c r="AA14" s="136"/>
      <c r="AB14" s="121"/>
      <c r="AC14" s="105"/>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row>
    <row r="15" spans="1:55" s="101" customFormat="1" ht="62.25" customHeight="1" thickBot="1">
      <c r="B15" s="102"/>
      <c r="C15" s="102"/>
      <c r="D15" s="123">
        <v>12</v>
      </c>
      <c r="E15" s="9" t="s">
        <v>36</v>
      </c>
      <c r="F15" s="124" t="s">
        <v>25</v>
      </c>
      <c r="G15" s="125" t="s">
        <v>20</v>
      </c>
      <c r="H15" s="247">
        <v>20</v>
      </c>
      <c r="I15" s="127">
        <v>257993.45142299999</v>
      </c>
      <c r="J15" s="127">
        <v>153022.542892</v>
      </c>
      <c r="K15" s="128" t="s">
        <v>317</v>
      </c>
      <c r="L15" s="128">
        <v>29</v>
      </c>
      <c r="M15" s="127">
        <v>149718</v>
      </c>
      <c r="N15" s="129">
        <v>1000000</v>
      </c>
      <c r="O15" s="130">
        <v>1022072</v>
      </c>
      <c r="P15" s="223">
        <v>2.76</v>
      </c>
      <c r="Q15" s="223">
        <v>5.53</v>
      </c>
      <c r="R15" s="223">
        <v>22.77</v>
      </c>
      <c r="S15" s="223">
        <v>57.24</v>
      </c>
      <c r="T15" s="131">
        <v>327</v>
      </c>
      <c r="U15" s="168">
        <v>33</v>
      </c>
      <c r="V15" s="131">
        <v>2</v>
      </c>
      <c r="W15" s="166">
        <v>67</v>
      </c>
      <c r="X15" s="131">
        <v>329</v>
      </c>
      <c r="Y15" s="121"/>
      <c r="Z15" s="121"/>
      <c r="AA15" s="121"/>
      <c r="AB15" s="121"/>
      <c r="AC15" s="105"/>
    </row>
    <row r="16" spans="1:55" s="122" customFormat="1" ht="62.25" customHeight="1" thickBot="1">
      <c r="A16" s="101"/>
      <c r="B16" s="102"/>
      <c r="C16" s="102"/>
      <c r="D16" s="100">
        <v>13</v>
      </c>
      <c r="E16" s="8" t="s">
        <v>37</v>
      </c>
      <c r="F16" s="112" t="s">
        <v>25</v>
      </c>
      <c r="G16" s="113" t="s">
        <v>23</v>
      </c>
      <c r="H16" s="249">
        <v>20</v>
      </c>
      <c r="I16" s="115">
        <v>320836.377248</v>
      </c>
      <c r="J16" s="115">
        <v>273723.33640500001</v>
      </c>
      <c r="K16" s="115" t="s">
        <v>318</v>
      </c>
      <c r="L16" s="115">
        <v>29</v>
      </c>
      <c r="M16" s="115">
        <v>268848</v>
      </c>
      <c r="N16" s="117">
        <v>1000000</v>
      </c>
      <c r="O16" s="118">
        <v>1018134</v>
      </c>
      <c r="P16" s="222">
        <v>2.4900000000000002</v>
      </c>
      <c r="Q16" s="222">
        <v>5.29</v>
      </c>
      <c r="R16" s="222">
        <v>23.99</v>
      </c>
      <c r="S16" s="222">
        <v>55.75</v>
      </c>
      <c r="T16" s="119">
        <v>61</v>
      </c>
      <c r="U16" s="167">
        <v>18</v>
      </c>
      <c r="V16" s="119">
        <v>4</v>
      </c>
      <c r="W16" s="165">
        <v>82</v>
      </c>
      <c r="X16" s="119">
        <v>65</v>
      </c>
      <c r="Y16" s="121"/>
      <c r="Z16" s="135"/>
      <c r="AA16" s="136"/>
      <c r="AB16" s="121"/>
      <c r="AC16" s="105"/>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row>
    <row r="17" spans="1:55" s="101" customFormat="1" ht="62.25" customHeight="1" thickBot="1">
      <c r="B17" s="102"/>
      <c r="C17" s="102"/>
      <c r="D17" s="123">
        <v>14</v>
      </c>
      <c r="E17" s="9" t="s">
        <v>40</v>
      </c>
      <c r="F17" s="124" t="s">
        <v>22</v>
      </c>
      <c r="G17" s="125" t="s">
        <v>20</v>
      </c>
      <c r="H17" s="247">
        <v>20</v>
      </c>
      <c r="I17" s="127">
        <v>877407.89126800001</v>
      </c>
      <c r="J17" s="127">
        <v>740907.62641899998</v>
      </c>
      <c r="K17" s="128" t="s">
        <v>319</v>
      </c>
      <c r="L17" s="128">
        <v>29</v>
      </c>
      <c r="M17" s="127">
        <v>699247</v>
      </c>
      <c r="N17" s="129">
        <v>1000000</v>
      </c>
      <c r="O17" s="130">
        <v>1006579</v>
      </c>
      <c r="P17" s="223">
        <v>0.74</v>
      </c>
      <c r="Q17" s="223">
        <v>1.57</v>
      </c>
      <c r="R17" s="223">
        <v>22.69</v>
      </c>
      <c r="S17" s="223">
        <v>52.66</v>
      </c>
      <c r="T17" s="131">
        <v>1420</v>
      </c>
      <c r="U17" s="168">
        <v>95</v>
      </c>
      <c r="V17" s="131">
        <v>5</v>
      </c>
      <c r="W17" s="166">
        <v>5</v>
      </c>
      <c r="X17" s="131">
        <v>1425</v>
      </c>
      <c r="Y17" s="121"/>
      <c r="Z17" s="121"/>
      <c r="AA17" s="121"/>
      <c r="AB17" s="121"/>
      <c r="AC17" s="105"/>
    </row>
    <row r="18" spans="1:55" s="122" customFormat="1" ht="62.25" customHeight="1" thickBot="1">
      <c r="A18" s="101"/>
      <c r="B18" s="102"/>
      <c r="C18" s="102"/>
      <c r="D18" s="100">
        <v>15</v>
      </c>
      <c r="E18" s="8" t="s">
        <v>38</v>
      </c>
      <c r="F18" s="112" t="s">
        <v>175</v>
      </c>
      <c r="G18" s="113" t="s">
        <v>20</v>
      </c>
      <c r="H18" s="246">
        <v>20</v>
      </c>
      <c r="I18" s="115">
        <v>202187.99521299999</v>
      </c>
      <c r="J18" s="115">
        <v>82004.678262000001</v>
      </c>
      <c r="K18" s="116" t="s">
        <v>320</v>
      </c>
      <c r="L18" s="116">
        <v>29</v>
      </c>
      <c r="M18" s="115">
        <v>78221</v>
      </c>
      <c r="N18" s="117">
        <v>1000000</v>
      </c>
      <c r="O18" s="118">
        <v>1048372</v>
      </c>
      <c r="P18" s="222">
        <v>-0.36</v>
      </c>
      <c r="Q18" s="222">
        <v>-0.1</v>
      </c>
      <c r="R18" s="222">
        <v>22.63</v>
      </c>
      <c r="S18" s="222">
        <v>56.38</v>
      </c>
      <c r="T18" s="119">
        <v>405</v>
      </c>
      <c r="U18" s="167">
        <v>67</v>
      </c>
      <c r="V18" s="119">
        <v>4</v>
      </c>
      <c r="W18" s="165">
        <v>33</v>
      </c>
      <c r="X18" s="119">
        <v>409</v>
      </c>
      <c r="Y18" s="121"/>
      <c r="Z18" s="121"/>
      <c r="AA18" s="121"/>
      <c r="AB18" s="121"/>
      <c r="AC18" s="105"/>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row>
    <row r="19" spans="1:55" s="101" customFormat="1" ht="62.25" customHeight="1" thickBot="1">
      <c r="B19" s="102"/>
      <c r="C19" s="102"/>
      <c r="D19" s="123">
        <v>16</v>
      </c>
      <c r="E19" s="9" t="s">
        <v>39</v>
      </c>
      <c r="F19" s="124" t="s">
        <v>25</v>
      </c>
      <c r="G19" s="125" t="s">
        <v>20</v>
      </c>
      <c r="H19" s="247">
        <v>20</v>
      </c>
      <c r="I19" s="127">
        <v>187879.571157</v>
      </c>
      <c r="J19" s="127">
        <v>141654.67099700001</v>
      </c>
      <c r="K19" s="128" t="s">
        <v>321</v>
      </c>
      <c r="L19" s="128">
        <v>29</v>
      </c>
      <c r="M19" s="127">
        <v>140131</v>
      </c>
      <c r="N19" s="129">
        <v>1000000</v>
      </c>
      <c r="O19" s="130">
        <v>1010873</v>
      </c>
      <c r="P19" s="223">
        <v>1.81</v>
      </c>
      <c r="Q19" s="223">
        <v>4.03</v>
      </c>
      <c r="R19" s="223">
        <v>20.61</v>
      </c>
      <c r="S19" s="223">
        <v>53.66</v>
      </c>
      <c r="T19" s="131">
        <v>213</v>
      </c>
      <c r="U19" s="168">
        <v>27</v>
      </c>
      <c r="V19" s="131">
        <v>3</v>
      </c>
      <c r="W19" s="166">
        <v>73</v>
      </c>
      <c r="X19" s="131">
        <v>216</v>
      </c>
      <c r="Y19" s="121"/>
      <c r="Z19" s="121"/>
      <c r="AA19" s="121"/>
      <c r="AB19" s="121"/>
      <c r="AC19" s="105"/>
    </row>
    <row r="20" spans="1:55" s="122" customFormat="1" ht="62.25" customHeight="1" thickBot="1">
      <c r="A20" s="101"/>
      <c r="B20" s="102"/>
      <c r="C20" s="102"/>
      <c r="D20" s="100">
        <v>17</v>
      </c>
      <c r="E20" s="8" t="s">
        <v>41</v>
      </c>
      <c r="F20" s="112" t="s">
        <v>42</v>
      </c>
      <c r="G20" s="113" t="s">
        <v>23</v>
      </c>
      <c r="H20" s="246">
        <v>20</v>
      </c>
      <c r="I20" s="115">
        <v>23037</v>
      </c>
      <c r="J20" s="115">
        <v>279696.05369999999</v>
      </c>
      <c r="K20" s="116" t="s">
        <v>322</v>
      </c>
      <c r="L20" s="116">
        <v>25</v>
      </c>
      <c r="M20" s="115">
        <v>267470</v>
      </c>
      <c r="N20" s="117">
        <v>1000000</v>
      </c>
      <c r="O20" s="118">
        <v>1000000</v>
      </c>
      <c r="P20" s="222">
        <v>2.72</v>
      </c>
      <c r="Q20" s="222">
        <v>4.57</v>
      </c>
      <c r="R20" s="222">
        <v>39.340000000000003</v>
      </c>
      <c r="S20" s="222">
        <v>90.74</v>
      </c>
      <c r="T20" s="119">
        <v>864</v>
      </c>
      <c r="U20" s="167">
        <v>93</v>
      </c>
      <c r="V20" s="119">
        <v>2</v>
      </c>
      <c r="W20" s="167">
        <v>7.0000000000000009</v>
      </c>
      <c r="X20" s="119">
        <v>866</v>
      </c>
      <c r="Y20" s="121"/>
      <c r="Z20" s="121"/>
      <c r="AA20" s="121"/>
      <c r="AB20" s="121"/>
      <c r="AC20" s="105"/>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row>
    <row r="21" spans="1:55" s="101" customFormat="1" ht="62.25" customHeight="1" thickBot="1">
      <c r="B21" s="102"/>
      <c r="C21" s="102"/>
      <c r="D21" s="123">
        <v>18</v>
      </c>
      <c r="E21" s="9" t="s">
        <v>43</v>
      </c>
      <c r="F21" s="124" t="s">
        <v>44</v>
      </c>
      <c r="G21" s="125" t="s">
        <v>20</v>
      </c>
      <c r="H21" s="247">
        <v>20</v>
      </c>
      <c r="I21" s="127">
        <v>58106</v>
      </c>
      <c r="J21" s="127">
        <v>286033.40302000003</v>
      </c>
      <c r="K21" s="128" t="s">
        <v>323</v>
      </c>
      <c r="L21" s="128">
        <v>25</v>
      </c>
      <c r="M21" s="127">
        <v>271294</v>
      </c>
      <c r="N21" s="129">
        <v>1000000</v>
      </c>
      <c r="O21" s="130">
        <v>1000000</v>
      </c>
      <c r="P21" s="223">
        <v>-1.65</v>
      </c>
      <c r="Q21" s="223">
        <v>-8.64</v>
      </c>
      <c r="R21" s="223">
        <v>22.8</v>
      </c>
      <c r="S21" s="223">
        <v>48.09</v>
      </c>
      <c r="T21" s="131">
        <v>494</v>
      </c>
      <c r="U21" s="168">
        <v>83</v>
      </c>
      <c r="V21" s="131">
        <v>6</v>
      </c>
      <c r="W21" s="168">
        <v>17</v>
      </c>
      <c r="X21" s="131">
        <v>500</v>
      </c>
      <c r="Y21" s="121"/>
      <c r="Z21" s="121"/>
      <c r="AA21" s="121"/>
      <c r="AB21" s="121"/>
      <c r="AC21" s="105"/>
    </row>
    <row r="22" spans="1:55" s="122" customFormat="1" ht="62.25" customHeight="1" thickBot="1">
      <c r="A22" s="101"/>
      <c r="B22" s="102"/>
      <c r="C22" s="102"/>
      <c r="D22" s="100">
        <v>19</v>
      </c>
      <c r="E22" s="8" t="s">
        <v>45</v>
      </c>
      <c r="F22" s="112" t="s">
        <v>46</v>
      </c>
      <c r="G22" s="113" t="s">
        <v>23</v>
      </c>
      <c r="H22" s="246">
        <v>20</v>
      </c>
      <c r="I22" s="115">
        <v>19472.369363000002</v>
      </c>
      <c r="J22" s="115">
        <v>32130.474552</v>
      </c>
      <c r="K22" s="116" t="s">
        <v>324</v>
      </c>
      <c r="L22" s="116">
        <v>22</v>
      </c>
      <c r="M22" s="115">
        <v>29758</v>
      </c>
      <c r="N22" s="117">
        <v>500000</v>
      </c>
      <c r="O22" s="118">
        <v>1079726</v>
      </c>
      <c r="P22" s="222">
        <v>1.54</v>
      </c>
      <c r="Q22" s="222">
        <v>4.84</v>
      </c>
      <c r="R22" s="222">
        <v>18.88</v>
      </c>
      <c r="S22" s="222">
        <v>41.13</v>
      </c>
      <c r="T22" s="119">
        <v>41</v>
      </c>
      <c r="U22" s="167">
        <v>33</v>
      </c>
      <c r="V22" s="119">
        <v>7</v>
      </c>
      <c r="W22" s="165">
        <v>67</v>
      </c>
      <c r="X22" s="119">
        <v>48</v>
      </c>
      <c r="Y22" s="121"/>
      <c r="Z22" s="121"/>
      <c r="AA22" s="121"/>
      <c r="AB22" s="121"/>
      <c r="AC22" s="105"/>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row>
    <row r="23" spans="1:55" s="101" customFormat="1" ht="62.25" customHeight="1" thickBot="1">
      <c r="B23" s="102"/>
      <c r="C23" s="102"/>
      <c r="D23" s="123">
        <v>20</v>
      </c>
      <c r="E23" s="9" t="s">
        <v>168</v>
      </c>
      <c r="F23" s="124" t="s">
        <v>44</v>
      </c>
      <c r="G23" s="125" t="s">
        <v>20</v>
      </c>
      <c r="H23" s="247">
        <v>20</v>
      </c>
      <c r="I23" s="127">
        <v>79667</v>
      </c>
      <c r="J23" s="127">
        <v>91934.546625000003</v>
      </c>
      <c r="K23" s="128" t="s">
        <v>325</v>
      </c>
      <c r="L23" s="128">
        <v>20</v>
      </c>
      <c r="M23" s="127">
        <v>89625</v>
      </c>
      <c r="N23" s="129">
        <v>500000</v>
      </c>
      <c r="O23" s="130">
        <v>1000000</v>
      </c>
      <c r="P23" s="223">
        <v>-1.32</v>
      </c>
      <c r="Q23" s="223">
        <v>-0.45</v>
      </c>
      <c r="R23" s="223">
        <v>19.96</v>
      </c>
      <c r="S23" s="223">
        <v>37.200000000000003</v>
      </c>
      <c r="T23" s="131">
        <v>63</v>
      </c>
      <c r="U23" s="168">
        <v>19</v>
      </c>
      <c r="V23" s="131">
        <v>6</v>
      </c>
      <c r="W23" s="168">
        <v>81</v>
      </c>
      <c r="X23" s="131">
        <v>69</v>
      </c>
      <c r="Y23" s="135"/>
      <c r="Z23" s="135"/>
      <c r="AA23" s="136"/>
      <c r="AB23" s="136"/>
      <c r="AC23" s="105"/>
    </row>
    <row r="24" spans="1:55" s="122" customFormat="1" ht="62.25" customHeight="1" thickBot="1">
      <c r="A24" s="101"/>
      <c r="B24" s="102"/>
      <c r="C24" s="102"/>
      <c r="D24" s="100">
        <v>21</v>
      </c>
      <c r="E24" s="8" t="s">
        <v>151</v>
      </c>
      <c r="F24" s="112" t="s">
        <v>115</v>
      </c>
      <c r="G24" s="113" t="s">
        <v>20</v>
      </c>
      <c r="H24" s="246">
        <v>20</v>
      </c>
      <c r="I24" s="115">
        <v>206055</v>
      </c>
      <c r="J24" s="115">
        <v>219199.272876</v>
      </c>
      <c r="K24" s="116" t="s">
        <v>326</v>
      </c>
      <c r="L24" s="116">
        <v>18</v>
      </c>
      <c r="M24" s="115">
        <v>211342</v>
      </c>
      <c r="N24" s="117">
        <v>1000000</v>
      </c>
      <c r="O24" s="118">
        <v>1000000</v>
      </c>
      <c r="P24" s="222">
        <v>-0.23</v>
      </c>
      <c r="Q24" s="222">
        <v>-9.0500000000000007</v>
      </c>
      <c r="R24" s="222">
        <v>19.98</v>
      </c>
      <c r="S24" s="222">
        <v>31.65</v>
      </c>
      <c r="T24" s="119">
        <v>35</v>
      </c>
      <c r="U24" s="167">
        <v>2</v>
      </c>
      <c r="V24" s="119">
        <v>6</v>
      </c>
      <c r="W24" s="167">
        <v>98</v>
      </c>
      <c r="X24" s="119">
        <v>41</v>
      </c>
      <c r="Y24" s="135"/>
      <c r="Z24" s="135"/>
      <c r="AA24" s="136"/>
      <c r="AB24" s="136"/>
      <c r="AC24" s="105"/>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row>
    <row r="25" spans="1:55" s="134" customFormat="1" ht="62.25" customHeight="1" thickBot="1">
      <c r="A25" s="101"/>
      <c r="B25" s="102"/>
      <c r="C25" s="102"/>
      <c r="D25" s="123">
        <v>22</v>
      </c>
      <c r="E25" s="9" t="s">
        <v>152</v>
      </c>
      <c r="F25" s="124" t="s">
        <v>153</v>
      </c>
      <c r="G25" s="125" t="s">
        <v>20</v>
      </c>
      <c r="H25" s="247">
        <v>20</v>
      </c>
      <c r="I25" s="127">
        <v>1662159.1744609999</v>
      </c>
      <c r="J25" s="127">
        <v>2423886.5662250002</v>
      </c>
      <c r="K25" s="128" t="s">
        <v>327</v>
      </c>
      <c r="L25" s="128">
        <v>17</v>
      </c>
      <c r="M25" s="127">
        <v>2377508</v>
      </c>
      <c r="N25" s="129">
        <v>3500000</v>
      </c>
      <c r="O25" s="130">
        <v>1019507</v>
      </c>
      <c r="P25" s="223">
        <v>1.71</v>
      </c>
      <c r="Q25" s="223">
        <v>5.34</v>
      </c>
      <c r="R25" s="223">
        <v>22.06</v>
      </c>
      <c r="S25" s="223">
        <v>33.119999999999997</v>
      </c>
      <c r="T25" s="131">
        <v>4663</v>
      </c>
      <c r="U25" s="168">
        <v>70</v>
      </c>
      <c r="V25" s="131">
        <v>20</v>
      </c>
      <c r="W25" s="166">
        <v>30</v>
      </c>
      <c r="X25" s="131">
        <v>4683</v>
      </c>
      <c r="Y25" s="135"/>
      <c r="Z25" s="135"/>
      <c r="AA25" s="136"/>
      <c r="AB25" s="136"/>
      <c r="AC25" s="105"/>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row>
    <row r="26" spans="1:55" s="122" customFormat="1" ht="62.25" customHeight="1" thickBot="1">
      <c r="A26" s="101"/>
      <c r="B26" s="102"/>
      <c r="C26" s="102"/>
      <c r="D26" s="100">
        <v>23</v>
      </c>
      <c r="E26" s="8" t="s">
        <v>163</v>
      </c>
      <c r="F26" s="112" t="s">
        <v>164</v>
      </c>
      <c r="G26" s="113" t="s">
        <v>23</v>
      </c>
      <c r="H26" s="246">
        <v>20</v>
      </c>
      <c r="I26" s="115" t="s">
        <v>49</v>
      </c>
      <c r="J26" s="115">
        <v>26274.924669</v>
      </c>
      <c r="K26" s="116" t="s">
        <v>328</v>
      </c>
      <c r="L26" s="116">
        <v>10</v>
      </c>
      <c r="M26" s="115">
        <v>25966</v>
      </c>
      <c r="N26" s="117">
        <v>1000000</v>
      </c>
      <c r="O26" s="118">
        <v>1011897</v>
      </c>
      <c r="P26" s="222">
        <v>1.77</v>
      </c>
      <c r="Q26" s="222">
        <v>4.7</v>
      </c>
      <c r="R26" s="224">
        <v>19.48</v>
      </c>
      <c r="S26" s="222">
        <v>19.48</v>
      </c>
      <c r="T26" s="119">
        <v>30</v>
      </c>
      <c r="U26" s="167">
        <v>19</v>
      </c>
      <c r="V26" s="119">
        <v>4</v>
      </c>
      <c r="W26" s="165">
        <v>81</v>
      </c>
      <c r="X26" s="119">
        <v>34</v>
      </c>
      <c r="Y26" s="135"/>
      <c r="Z26" s="135"/>
      <c r="AA26" s="136"/>
      <c r="AB26" s="136"/>
      <c r="AC26" s="105"/>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row>
    <row r="27" spans="1:55" s="134" customFormat="1" ht="62.25" customHeight="1" thickBot="1">
      <c r="A27" s="101"/>
      <c r="B27" s="102"/>
      <c r="C27" s="102"/>
      <c r="D27" s="123">
        <v>24</v>
      </c>
      <c r="E27" s="9" t="s">
        <v>165</v>
      </c>
      <c r="F27" s="124" t="s">
        <v>42</v>
      </c>
      <c r="G27" s="125" t="s">
        <v>23</v>
      </c>
      <c r="H27" s="247">
        <v>20</v>
      </c>
      <c r="I27" s="127" t="s">
        <v>49</v>
      </c>
      <c r="J27" s="127">
        <v>51469.615782000001</v>
      </c>
      <c r="K27" s="128" t="s">
        <v>329</v>
      </c>
      <c r="L27" s="128">
        <v>10</v>
      </c>
      <c r="M27" s="127">
        <v>48999</v>
      </c>
      <c r="N27" s="129">
        <v>500000</v>
      </c>
      <c r="O27" s="130">
        <v>1000000</v>
      </c>
      <c r="P27" s="223">
        <v>3.83</v>
      </c>
      <c r="Q27" s="223">
        <v>5.04</v>
      </c>
      <c r="R27" s="225" t="s">
        <v>49</v>
      </c>
      <c r="S27" s="223">
        <v>35.32</v>
      </c>
      <c r="T27" s="131">
        <v>13</v>
      </c>
      <c r="U27" s="168">
        <v>6</v>
      </c>
      <c r="V27" s="131">
        <v>2</v>
      </c>
      <c r="W27" s="166">
        <v>94</v>
      </c>
      <c r="X27" s="131">
        <v>15</v>
      </c>
      <c r="Y27" s="135"/>
      <c r="Z27" s="135"/>
      <c r="AA27" s="136"/>
      <c r="AB27" s="136"/>
      <c r="AC27" s="105"/>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row>
    <row r="28" spans="1:55" s="122" customFormat="1" ht="62.25" customHeight="1" thickBot="1">
      <c r="A28" s="101"/>
      <c r="B28" s="102"/>
      <c r="C28" s="102"/>
      <c r="D28" s="100">
        <v>25</v>
      </c>
      <c r="E28" s="8" t="s">
        <v>169</v>
      </c>
      <c r="F28" s="112" t="s">
        <v>72</v>
      </c>
      <c r="G28" s="113" t="s">
        <v>23</v>
      </c>
      <c r="H28" s="246">
        <v>18</v>
      </c>
      <c r="I28" s="115" t="s">
        <v>49</v>
      </c>
      <c r="J28" s="115">
        <v>5192.8252839999996</v>
      </c>
      <c r="K28" s="116" t="s">
        <v>330</v>
      </c>
      <c r="L28" s="116">
        <v>8</v>
      </c>
      <c r="M28" s="115">
        <v>5000</v>
      </c>
      <c r="N28" s="117">
        <v>500000</v>
      </c>
      <c r="O28" s="118">
        <v>1000000</v>
      </c>
      <c r="P28" s="222">
        <v>2.61</v>
      </c>
      <c r="Q28" s="222">
        <v>3.86</v>
      </c>
      <c r="R28" s="224" t="s">
        <v>49</v>
      </c>
      <c r="S28" s="222">
        <v>9.08</v>
      </c>
      <c r="T28" s="119">
        <v>6</v>
      </c>
      <c r="U28" s="167">
        <v>78</v>
      </c>
      <c r="V28" s="119">
        <v>1</v>
      </c>
      <c r="W28" s="165">
        <v>22</v>
      </c>
      <c r="X28" s="119">
        <v>7</v>
      </c>
      <c r="Y28" s="135"/>
      <c r="Z28" s="135"/>
      <c r="AA28" s="136"/>
      <c r="AB28" s="136"/>
      <c r="AC28" s="105"/>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row>
    <row r="29" spans="1:55" s="134" customFormat="1" ht="62.25" customHeight="1" thickBot="1">
      <c r="A29" s="101"/>
      <c r="B29" s="102"/>
      <c r="C29" s="102"/>
      <c r="D29" s="123">
        <v>26</v>
      </c>
      <c r="E29" s="9" t="s">
        <v>170</v>
      </c>
      <c r="F29" s="124" t="s">
        <v>200</v>
      </c>
      <c r="G29" s="125" t="s">
        <v>23</v>
      </c>
      <c r="H29" s="247">
        <v>20</v>
      </c>
      <c r="I29" s="127" t="s">
        <v>49</v>
      </c>
      <c r="J29" s="127">
        <v>143914.141011</v>
      </c>
      <c r="K29" s="128" t="s">
        <v>331</v>
      </c>
      <c r="L29" s="128">
        <v>8</v>
      </c>
      <c r="M29" s="127">
        <v>140243</v>
      </c>
      <c r="N29" s="129">
        <v>500000</v>
      </c>
      <c r="O29" s="130">
        <v>1026177</v>
      </c>
      <c r="P29" s="223">
        <v>2.65</v>
      </c>
      <c r="Q29" s="223">
        <v>-13.68</v>
      </c>
      <c r="R29" s="225" t="s">
        <v>49</v>
      </c>
      <c r="S29" s="223">
        <v>0.11</v>
      </c>
      <c r="T29" s="131">
        <v>658</v>
      </c>
      <c r="U29" s="168">
        <v>88</v>
      </c>
      <c r="V29" s="131">
        <v>3</v>
      </c>
      <c r="W29" s="168">
        <v>12</v>
      </c>
      <c r="X29" s="131">
        <v>661</v>
      </c>
      <c r="Y29" s="135"/>
      <c r="Z29" s="135"/>
      <c r="AA29" s="136"/>
      <c r="AB29" s="136"/>
      <c r="AC29" s="105"/>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row>
    <row r="30" spans="1:55" s="122" customFormat="1" ht="62.25" customHeight="1" thickBot="1">
      <c r="A30" s="101"/>
      <c r="B30" s="102"/>
      <c r="C30" s="102"/>
      <c r="D30" s="100">
        <v>27</v>
      </c>
      <c r="E30" s="8" t="s">
        <v>181</v>
      </c>
      <c r="F30" s="112" t="s">
        <v>182</v>
      </c>
      <c r="G30" s="113" t="s">
        <v>23</v>
      </c>
      <c r="H30" s="246">
        <v>20</v>
      </c>
      <c r="I30" s="115" t="s">
        <v>49</v>
      </c>
      <c r="J30" s="115">
        <v>233489.34234900001</v>
      </c>
      <c r="K30" s="116" t="s">
        <v>332</v>
      </c>
      <c r="L30" s="116">
        <v>7</v>
      </c>
      <c r="M30" s="115">
        <v>229698</v>
      </c>
      <c r="N30" s="117">
        <v>2000000</v>
      </c>
      <c r="O30" s="118">
        <v>1000000</v>
      </c>
      <c r="P30" s="222">
        <v>0.65</v>
      </c>
      <c r="Q30" s="222">
        <v>1.65</v>
      </c>
      <c r="R30" s="224" t="s">
        <v>49</v>
      </c>
      <c r="S30" s="222">
        <v>17.739999999999998</v>
      </c>
      <c r="T30" s="119">
        <v>113</v>
      </c>
      <c r="U30" s="167">
        <v>5</v>
      </c>
      <c r="V30" s="119">
        <v>4</v>
      </c>
      <c r="W30" s="165">
        <v>95</v>
      </c>
      <c r="X30" s="119">
        <v>117</v>
      </c>
      <c r="Y30" s="135"/>
      <c r="Z30" s="135"/>
      <c r="AA30" s="136"/>
      <c r="AB30" s="136"/>
      <c r="AC30" s="105"/>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row>
    <row r="31" spans="1:55" s="122" customFormat="1" ht="62.25" customHeight="1" thickBot="1">
      <c r="A31" s="101"/>
      <c r="B31" s="102"/>
      <c r="C31" s="102"/>
      <c r="D31" s="123">
        <v>28</v>
      </c>
      <c r="E31" s="9" t="s">
        <v>445</v>
      </c>
      <c r="F31" s="124" t="s">
        <v>447</v>
      </c>
      <c r="G31" s="125" t="s">
        <v>23</v>
      </c>
      <c r="H31" s="247">
        <v>17</v>
      </c>
      <c r="I31" s="127" t="s">
        <v>49</v>
      </c>
      <c r="J31" s="127">
        <v>10588.005290999999</v>
      </c>
      <c r="K31" s="128" t="s">
        <v>448</v>
      </c>
      <c r="L31" s="128">
        <v>2</v>
      </c>
      <c r="M31" s="127">
        <v>10179</v>
      </c>
      <c r="N31" s="129">
        <v>500000</v>
      </c>
      <c r="O31" s="130">
        <v>1040181</v>
      </c>
      <c r="P31" s="223">
        <v>1.56</v>
      </c>
      <c r="Q31" s="223" t="s">
        <v>49</v>
      </c>
      <c r="R31" s="225" t="s">
        <v>49</v>
      </c>
      <c r="S31" s="223">
        <v>2.56</v>
      </c>
      <c r="T31" s="131">
        <v>80</v>
      </c>
      <c r="U31" s="168">
        <v>1</v>
      </c>
      <c r="V31" s="131">
        <v>3</v>
      </c>
      <c r="W31" s="166">
        <v>99</v>
      </c>
      <c r="X31" s="131">
        <v>83</v>
      </c>
      <c r="Y31" s="136"/>
      <c r="Z31" s="136"/>
      <c r="AA31" s="136"/>
      <c r="AB31" s="136"/>
      <c r="AC31" s="105"/>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row>
    <row r="32" spans="1:55" s="122" customFormat="1" ht="62.25" customHeight="1" thickBot="1">
      <c r="A32" s="101"/>
      <c r="B32" s="102"/>
      <c r="C32" s="102"/>
      <c r="D32" s="188">
        <v>29</v>
      </c>
      <c r="E32" s="8" t="s">
        <v>446</v>
      </c>
      <c r="F32" s="112" t="s">
        <v>123</v>
      </c>
      <c r="G32" s="113" t="s">
        <v>23</v>
      </c>
      <c r="H32" s="246">
        <v>20</v>
      </c>
      <c r="I32" s="115" t="s">
        <v>49</v>
      </c>
      <c r="J32" s="115">
        <v>189666.18555600001</v>
      </c>
      <c r="K32" s="116" t="s">
        <v>449</v>
      </c>
      <c r="L32" s="116">
        <v>2</v>
      </c>
      <c r="M32" s="115">
        <v>185509</v>
      </c>
      <c r="N32" s="117">
        <v>500000</v>
      </c>
      <c r="O32" s="118">
        <v>1022409</v>
      </c>
      <c r="P32" s="222">
        <v>1.73</v>
      </c>
      <c r="Q32" s="222" t="s">
        <v>49</v>
      </c>
      <c r="R32" s="224" t="s">
        <v>49</v>
      </c>
      <c r="S32" s="222">
        <v>3.01</v>
      </c>
      <c r="T32" s="119">
        <v>17</v>
      </c>
      <c r="U32" s="167">
        <v>9</v>
      </c>
      <c r="V32" s="119">
        <v>11</v>
      </c>
      <c r="W32" s="165">
        <v>91</v>
      </c>
      <c r="X32" s="119">
        <v>28</v>
      </c>
      <c r="Y32" s="121"/>
      <c r="Z32" s="121"/>
      <c r="AA32" s="121"/>
      <c r="AB32" s="121"/>
      <c r="AC32" s="105"/>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row>
    <row r="33" spans="1:138" s="122" customFormat="1" ht="62.25" customHeight="1" thickBot="1">
      <c r="A33" s="101"/>
      <c r="B33" s="102"/>
      <c r="C33" s="102"/>
      <c r="D33" s="123">
        <v>30</v>
      </c>
      <c r="E33" s="9" t="s">
        <v>472</v>
      </c>
      <c r="F33" s="124" t="s">
        <v>46</v>
      </c>
      <c r="G33" s="125" t="s">
        <v>483</v>
      </c>
      <c r="H33" s="247" t="s">
        <v>49</v>
      </c>
      <c r="I33" s="127" t="s">
        <v>49</v>
      </c>
      <c r="J33" s="127">
        <v>55217.052028999999</v>
      </c>
      <c r="K33" s="128" t="s">
        <v>484</v>
      </c>
      <c r="L33" s="128">
        <v>1</v>
      </c>
      <c r="M33" s="127">
        <v>550866</v>
      </c>
      <c r="N33" s="129">
        <v>5000000</v>
      </c>
      <c r="O33" s="130">
        <v>100236</v>
      </c>
      <c r="P33" s="223">
        <v>0.24</v>
      </c>
      <c r="Q33" s="223" t="s">
        <v>49</v>
      </c>
      <c r="R33" s="225" t="s">
        <v>49</v>
      </c>
      <c r="S33" s="223">
        <v>0.24</v>
      </c>
      <c r="T33" s="131">
        <v>22</v>
      </c>
      <c r="U33" s="168">
        <v>1</v>
      </c>
      <c r="V33" s="131">
        <v>4</v>
      </c>
      <c r="W33" s="166">
        <v>99</v>
      </c>
      <c r="X33" s="131">
        <v>26</v>
      </c>
      <c r="Y33" s="121"/>
      <c r="Z33" s="121"/>
      <c r="AA33" s="121"/>
      <c r="AB33" s="121"/>
      <c r="AC33" s="105"/>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row>
    <row r="34" spans="1:138" s="134" customFormat="1" ht="48.75" customHeight="1" thickBot="1">
      <c r="A34" s="101"/>
      <c r="B34" s="102"/>
      <c r="C34" s="102"/>
      <c r="D34" s="259" t="s">
        <v>48</v>
      </c>
      <c r="E34" s="260"/>
      <c r="F34" s="138" t="s">
        <v>49</v>
      </c>
      <c r="G34" s="139" t="s">
        <v>49</v>
      </c>
      <c r="H34" s="250"/>
      <c r="I34" s="140">
        <f>SUM(I4:I30)</f>
        <v>21120639.976425</v>
      </c>
      <c r="J34" s="140">
        <f>SUM(J4:J33)</f>
        <v>28616955.920999002</v>
      </c>
      <c r="K34" s="141" t="s">
        <v>49</v>
      </c>
      <c r="L34" s="141"/>
      <c r="M34" s="140">
        <f>SUM(M4:M33)</f>
        <v>28729608</v>
      </c>
      <c r="N34" s="141" t="s">
        <v>49</v>
      </c>
      <c r="O34" s="141" t="s">
        <v>49</v>
      </c>
      <c r="P34" s="226">
        <f>AVERAGE(P4:P33)</f>
        <v>1.659</v>
      </c>
      <c r="Q34" s="226">
        <f t="shared" ref="Q34:S34" si="0">AVERAGE(Q4:Q33)</f>
        <v>2.0570370370370377</v>
      </c>
      <c r="R34" s="226">
        <f t="shared" si="0"/>
        <v>24.208695652173912</v>
      </c>
      <c r="S34" s="226">
        <f t="shared" si="0"/>
        <v>53.142333333333333</v>
      </c>
      <c r="T34" s="142">
        <f>SUM(T4:T33)</f>
        <v>77338</v>
      </c>
      <c r="U34" s="169">
        <v>73</v>
      </c>
      <c r="V34" s="142">
        <f>SUM(V4:V33)</f>
        <v>527</v>
      </c>
      <c r="W34" s="169">
        <f>100-U34</f>
        <v>27</v>
      </c>
      <c r="X34" s="142">
        <f>V34+T34</f>
        <v>77865</v>
      </c>
      <c r="Y34" s="136"/>
      <c r="Z34" s="136"/>
      <c r="AA34" s="136"/>
      <c r="AB34" s="136"/>
      <c r="AC34" s="105"/>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row>
    <row r="35" spans="1:138" s="122" customFormat="1" ht="59.25" customHeight="1" thickBot="1">
      <c r="A35" s="101"/>
      <c r="B35" s="102"/>
      <c r="C35" s="102"/>
      <c r="D35" s="100">
        <v>31</v>
      </c>
      <c r="E35" s="8" t="s">
        <v>21</v>
      </c>
      <c r="F35" s="112" t="s">
        <v>22</v>
      </c>
      <c r="G35" s="113" t="s">
        <v>51</v>
      </c>
      <c r="H35" s="246">
        <v>20</v>
      </c>
      <c r="I35" s="115">
        <v>188378.97900399999</v>
      </c>
      <c r="J35" s="115">
        <v>152543.80030999999</v>
      </c>
      <c r="K35" s="116" t="s">
        <v>333</v>
      </c>
      <c r="L35" s="116">
        <v>57</v>
      </c>
      <c r="M35" s="115">
        <v>172662</v>
      </c>
      <c r="N35" s="117">
        <v>500000</v>
      </c>
      <c r="O35" s="118">
        <v>883483</v>
      </c>
      <c r="P35" s="222">
        <v>-5.21</v>
      </c>
      <c r="Q35" s="222">
        <v>-11.37</v>
      </c>
      <c r="R35" s="222">
        <v>14.68</v>
      </c>
      <c r="S35" s="222">
        <v>112.76</v>
      </c>
      <c r="T35" s="119">
        <v>9</v>
      </c>
      <c r="U35" s="167">
        <v>0</v>
      </c>
      <c r="V35" s="119">
        <v>4</v>
      </c>
      <c r="W35" s="167">
        <v>100</v>
      </c>
      <c r="X35" s="119">
        <v>13</v>
      </c>
      <c r="Y35" s="135"/>
      <c r="Z35" s="135"/>
      <c r="AA35" s="136"/>
      <c r="AB35" s="136"/>
      <c r="AC35" s="105"/>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row>
    <row r="36" spans="1:138" s="134" customFormat="1" ht="48.75" customHeight="1" thickBot="1">
      <c r="A36" s="101"/>
      <c r="B36" s="102"/>
      <c r="C36" s="102"/>
      <c r="D36" s="123">
        <v>32</v>
      </c>
      <c r="E36" s="9" t="s">
        <v>106</v>
      </c>
      <c r="F36" s="124" t="s">
        <v>107</v>
      </c>
      <c r="G36" s="123" t="s">
        <v>51</v>
      </c>
      <c r="H36" s="251" t="s">
        <v>49</v>
      </c>
      <c r="I36" s="127">
        <v>23005</v>
      </c>
      <c r="J36" s="127">
        <v>66170.642265000002</v>
      </c>
      <c r="K36" s="128" t="s">
        <v>334</v>
      </c>
      <c r="L36" s="128">
        <v>48</v>
      </c>
      <c r="M36" s="127">
        <v>13221</v>
      </c>
      <c r="N36" s="129">
        <v>50000</v>
      </c>
      <c r="O36" s="130">
        <v>5004965</v>
      </c>
      <c r="P36" s="223">
        <v>0.93</v>
      </c>
      <c r="Q36" s="223">
        <v>-2.23</v>
      </c>
      <c r="R36" s="223">
        <v>75.92</v>
      </c>
      <c r="S36" s="223">
        <v>400.5</v>
      </c>
      <c r="T36" s="131">
        <v>76</v>
      </c>
      <c r="U36" s="168">
        <v>93</v>
      </c>
      <c r="V36" s="131">
        <v>1</v>
      </c>
      <c r="W36" s="168">
        <v>7.0000000000000009</v>
      </c>
      <c r="X36" s="131">
        <v>77</v>
      </c>
      <c r="Y36" s="135"/>
      <c r="Z36" s="135"/>
      <c r="AA36" s="136"/>
      <c r="AB36" s="136"/>
      <c r="AC36" s="105"/>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row>
    <row r="37" spans="1:138" s="122" customFormat="1" ht="48.75" customHeight="1" thickBot="1">
      <c r="A37" s="101"/>
      <c r="B37" s="102"/>
      <c r="C37" s="102"/>
      <c r="D37" s="100">
        <v>33</v>
      </c>
      <c r="E37" s="8" t="s">
        <v>52</v>
      </c>
      <c r="F37" s="112" t="s">
        <v>25</v>
      </c>
      <c r="G37" s="113" t="s">
        <v>51</v>
      </c>
      <c r="H37" s="246" t="s">
        <v>49</v>
      </c>
      <c r="I37" s="115">
        <v>75355.310222999993</v>
      </c>
      <c r="J37" s="115">
        <v>108746.106489</v>
      </c>
      <c r="K37" s="116" t="s">
        <v>335</v>
      </c>
      <c r="L37" s="116">
        <v>32</v>
      </c>
      <c r="M37" s="115">
        <v>51501</v>
      </c>
      <c r="N37" s="117">
        <v>500000</v>
      </c>
      <c r="O37" s="118">
        <v>2111534</v>
      </c>
      <c r="P37" s="227">
        <v>1.95</v>
      </c>
      <c r="Q37" s="227">
        <v>-2.54</v>
      </c>
      <c r="R37" s="227">
        <v>45.68</v>
      </c>
      <c r="S37" s="227">
        <v>103.62</v>
      </c>
      <c r="T37" s="119">
        <v>20</v>
      </c>
      <c r="U37" s="167">
        <v>2</v>
      </c>
      <c r="V37" s="119">
        <v>3</v>
      </c>
      <c r="W37" s="167">
        <v>98</v>
      </c>
      <c r="X37" s="119">
        <v>23</v>
      </c>
      <c r="Y37" s="135"/>
      <c r="Z37" s="135"/>
      <c r="AA37" s="136"/>
      <c r="AB37" s="136"/>
      <c r="AC37" s="105"/>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row>
    <row r="38" spans="1:138" s="134" customFormat="1" ht="48.75" customHeight="1" thickBot="1">
      <c r="A38" s="101"/>
      <c r="B38" s="102"/>
      <c r="C38" s="102"/>
      <c r="D38" s="123">
        <v>34</v>
      </c>
      <c r="E38" s="9" t="s">
        <v>54</v>
      </c>
      <c r="F38" s="124" t="s">
        <v>42</v>
      </c>
      <c r="G38" s="125" t="s">
        <v>51</v>
      </c>
      <c r="H38" s="251" t="s">
        <v>49</v>
      </c>
      <c r="I38" s="127">
        <v>14954.952194</v>
      </c>
      <c r="J38" s="127">
        <v>20801.556884000001</v>
      </c>
      <c r="K38" s="128" t="s">
        <v>336</v>
      </c>
      <c r="L38" s="128">
        <v>28</v>
      </c>
      <c r="M38" s="127">
        <v>10782</v>
      </c>
      <c r="N38" s="129">
        <v>500000</v>
      </c>
      <c r="O38" s="130">
        <v>1929285</v>
      </c>
      <c r="P38" s="223">
        <v>0.5</v>
      </c>
      <c r="Q38" s="228">
        <v>-6.38</v>
      </c>
      <c r="R38" s="223">
        <v>69.84</v>
      </c>
      <c r="S38" s="223">
        <v>140.16</v>
      </c>
      <c r="T38" s="131">
        <v>651</v>
      </c>
      <c r="U38" s="168">
        <v>27</v>
      </c>
      <c r="V38" s="131">
        <v>48</v>
      </c>
      <c r="W38" s="168">
        <v>73</v>
      </c>
      <c r="X38" s="131">
        <v>699</v>
      </c>
      <c r="Y38" s="135"/>
      <c r="Z38" s="135"/>
      <c r="AA38" s="136"/>
      <c r="AB38" s="136"/>
      <c r="AC38" s="105"/>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row>
    <row r="39" spans="1:138" s="122" customFormat="1" ht="48.75" customHeight="1" thickBot="1">
      <c r="A39" s="101"/>
      <c r="B39" s="102"/>
      <c r="C39" s="102"/>
      <c r="D39" s="100">
        <v>35</v>
      </c>
      <c r="E39" s="8" t="s">
        <v>55</v>
      </c>
      <c r="F39" s="112" t="s">
        <v>42</v>
      </c>
      <c r="G39" s="113" t="s">
        <v>51</v>
      </c>
      <c r="H39" s="246" t="s">
        <v>49</v>
      </c>
      <c r="I39" s="115">
        <v>8891.7594489999992</v>
      </c>
      <c r="J39" s="115">
        <v>10613.668970999999</v>
      </c>
      <c r="K39" s="116" t="s">
        <v>337</v>
      </c>
      <c r="L39" s="116">
        <v>26</v>
      </c>
      <c r="M39" s="115">
        <v>5608</v>
      </c>
      <c r="N39" s="117">
        <v>200000</v>
      </c>
      <c r="O39" s="118">
        <v>1828868</v>
      </c>
      <c r="P39" s="222">
        <v>1.5</v>
      </c>
      <c r="Q39" s="222">
        <v>-4.8099999999999996</v>
      </c>
      <c r="R39" s="222">
        <v>65.03</v>
      </c>
      <c r="S39" s="222">
        <v>132.55000000000001</v>
      </c>
      <c r="T39" s="119">
        <v>128</v>
      </c>
      <c r="U39" s="167">
        <v>11</v>
      </c>
      <c r="V39" s="119">
        <v>23</v>
      </c>
      <c r="W39" s="167">
        <v>89</v>
      </c>
      <c r="X39" s="119">
        <v>151</v>
      </c>
      <c r="Y39" s="135"/>
      <c r="Z39" s="135"/>
      <c r="AA39" s="136"/>
      <c r="AB39" s="136"/>
      <c r="AC39" s="105"/>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row>
    <row r="40" spans="1:138" s="144" customFormat="1" ht="48.75" customHeight="1" thickBot="1">
      <c r="A40" s="123"/>
      <c r="B40" s="123"/>
      <c r="C40" s="102"/>
      <c r="D40" s="123">
        <v>36</v>
      </c>
      <c r="E40" s="10" t="s">
        <v>154</v>
      </c>
      <c r="F40" s="123" t="s">
        <v>155</v>
      </c>
      <c r="G40" s="123" t="s">
        <v>51</v>
      </c>
      <c r="H40" s="251" t="s">
        <v>49</v>
      </c>
      <c r="I40" s="127">
        <v>9073</v>
      </c>
      <c r="J40" s="127">
        <v>11620.922039999999</v>
      </c>
      <c r="K40" s="137" t="s">
        <v>338</v>
      </c>
      <c r="L40" s="137">
        <v>18</v>
      </c>
      <c r="M40" s="127">
        <v>6111</v>
      </c>
      <c r="N40" s="143">
        <v>50000</v>
      </c>
      <c r="O40" s="130">
        <v>1901640</v>
      </c>
      <c r="P40" s="228">
        <v>-1.76</v>
      </c>
      <c r="Q40" s="228">
        <v>-6.71</v>
      </c>
      <c r="R40" s="166">
        <v>65.22</v>
      </c>
      <c r="S40" s="229">
        <v>90.16</v>
      </c>
      <c r="T40" s="131">
        <v>11</v>
      </c>
      <c r="U40" s="166">
        <v>41</v>
      </c>
      <c r="V40" s="131">
        <v>5</v>
      </c>
      <c r="W40" s="168">
        <v>59</v>
      </c>
      <c r="X40" s="132">
        <v>16</v>
      </c>
      <c r="Y40" s="135"/>
      <c r="Z40" s="135"/>
      <c r="AA40" s="136"/>
      <c r="AB40" s="136"/>
      <c r="AC40" s="105"/>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row>
    <row r="41" spans="1:138" s="148" customFormat="1" ht="48.75" customHeight="1" thickBot="1">
      <c r="A41" s="145"/>
      <c r="B41" s="145"/>
      <c r="C41" s="102"/>
      <c r="D41" s="100">
        <v>37</v>
      </c>
      <c r="E41" s="11" t="s">
        <v>159</v>
      </c>
      <c r="F41" s="100" t="s">
        <v>450</v>
      </c>
      <c r="G41" s="100" t="s">
        <v>51</v>
      </c>
      <c r="H41" s="246" t="s">
        <v>49</v>
      </c>
      <c r="I41" s="115">
        <v>9552</v>
      </c>
      <c r="J41" s="115">
        <v>20104.668441000002</v>
      </c>
      <c r="K41" s="146" t="s">
        <v>339</v>
      </c>
      <c r="L41" s="146">
        <v>13</v>
      </c>
      <c r="M41" s="115">
        <v>14993</v>
      </c>
      <c r="N41" s="147">
        <v>50000</v>
      </c>
      <c r="O41" s="118">
        <v>1340937</v>
      </c>
      <c r="P41" s="230">
        <v>0.6</v>
      </c>
      <c r="Q41" s="222">
        <v>-11.95</v>
      </c>
      <c r="R41" s="224">
        <v>39.82</v>
      </c>
      <c r="S41" s="231">
        <v>41.73</v>
      </c>
      <c r="T41" s="119">
        <v>54</v>
      </c>
      <c r="U41" s="165">
        <v>15</v>
      </c>
      <c r="V41" s="119">
        <v>3</v>
      </c>
      <c r="W41" s="167">
        <v>85</v>
      </c>
      <c r="X41" s="120">
        <v>57</v>
      </c>
      <c r="Y41" s="135"/>
      <c r="Z41" s="135"/>
      <c r="AA41" s="136"/>
      <c r="AB41" s="136"/>
      <c r="AC41" s="105"/>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22"/>
      <c r="BE41" s="122"/>
      <c r="BF41" s="122"/>
      <c r="BG41" s="122"/>
      <c r="BH41" s="122"/>
      <c r="BI41" s="122"/>
      <c r="BJ41" s="122"/>
      <c r="BK41" s="122"/>
      <c r="BL41" s="122"/>
      <c r="BM41" s="122"/>
      <c r="BN41" s="122"/>
      <c r="BO41" s="122"/>
      <c r="BP41" s="122"/>
      <c r="BQ41" s="122"/>
      <c r="BR41" s="122"/>
      <c r="BS41" s="122"/>
      <c r="BT41" s="122"/>
      <c r="BU41" s="122"/>
      <c r="BV41" s="122"/>
      <c r="BW41" s="122"/>
      <c r="BX41" s="122"/>
      <c r="BY41" s="122"/>
      <c r="BZ41" s="122"/>
      <c r="CA41" s="122"/>
      <c r="CB41" s="122"/>
      <c r="CC41" s="122"/>
      <c r="CD41" s="122"/>
      <c r="CE41" s="122"/>
      <c r="CF41" s="122"/>
      <c r="CG41" s="122"/>
      <c r="CH41" s="122"/>
      <c r="CI41" s="122"/>
      <c r="CJ41" s="122"/>
      <c r="CK41" s="122"/>
      <c r="CL41" s="122"/>
      <c r="CM41" s="122"/>
      <c r="CN41" s="122"/>
      <c r="CO41" s="122"/>
      <c r="CP41" s="122"/>
      <c r="CQ41" s="122"/>
      <c r="CR41" s="122"/>
      <c r="CS41" s="122"/>
      <c r="CT41" s="122"/>
      <c r="CU41" s="122"/>
      <c r="CV41" s="122"/>
      <c r="CW41" s="122"/>
      <c r="CX41" s="122"/>
      <c r="CY41" s="122"/>
      <c r="CZ41" s="122"/>
      <c r="DA41" s="122"/>
      <c r="DB41" s="122"/>
      <c r="DC41" s="122"/>
      <c r="DD41" s="122"/>
      <c r="DE41" s="122"/>
      <c r="DF41" s="122"/>
      <c r="DG41" s="122"/>
      <c r="DH41" s="122"/>
      <c r="DI41" s="122"/>
      <c r="DJ41" s="122"/>
      <c r="DK41" s="122"/>
      <c r="DL41" s="122"/>
      <c r="DM41" s="122"/>
      <c r="DN41" s="122"/>
      <c r="DO41" s="122"/>
      <c r="DP41" s="122"/>
      <c r="DQ41" s="122"/>
      <c r="DR41" s="122"/>
      <c r="DS41" s="122"/>
      <c r="DT41" s="122"/>
      <c r="DU41" s="122"/>
      <c r="DV41" s="122"/>
      <c r="DW41" s="122"/>
      <c r="DX41" s="122"/>
      <c r="DY41" s="122"/>
      <c r="DZ41" s="122"/>
      <c r="EA41" s="122"/>
      <c r="EB41" s="122"/>
      <c r="EC41" s="122"/>
      <c r="ED41" s="122"/>
      <c r="EE41" s="122"/>
      <c r="EF41" s="122"/>
      <c r="EG41" s="122"/>
      <c r="EH41" s="122"/>
    </row>
    <row r="42" spans="1:138" s="101" customFormat="1" ht="48.75" customHeight="1" thickBot="1">
      <c r="D42" s="123">
        <v>38</v>
      </c>
      <c r="E42" s="9" t="s">
        <v>162</v>
      </c>
      <c r="F42" s="124" t="s">
        <v>451</v>
      </c>
      <c r="G42" s="123" t="s">
        <v>51</v>
      </c>
      <c r="H42" s="247" t="s">
        <v>49</v>
      </c>
      <c r="I42" s="127">
        <v>5039</v>
      </c>
      <c r="J42" s="127">
        <v>7202.8480959999997</v>
      </c>
      <c r="K42" s="128" t="s">
        <v>340</v>
      </c>
      <c r="L42" s="128">
        <v>12</v>
      </c>
      <c r="M42" s="127">
        <v>5419</v>
      </c>
      <c r="N42" s="129">
        <v>50000</v>
      </c>
      <c r="O42" s="130">
        <v>1329184</v>
      </c>
      <c r="P42" s="223">
        <v>0.99</v>
      </c>
      <c r="Q42" s="223">
        <v>-9.17</v>
      </c>
      <c r="R42" s="232">
        <v>42.68</v>
      </c>
      <c r="S42" s="223">
        <v>43.8</v>
      </c>
      <c r="T42" s="131">
        <v>26</v>
      </c>
      <c r="U42" s="168">
        <v>2</v>
      </c>
      <c r="V42" s="131">
        <v>3</v>
      </c>
      <c r="W42" s="168">
        <v>98</v>
      </c>
      <c r="X42" s="131">
        <v>29</v>
      </c>
      <c r="Y42" s="135"/>
      <c r="Z42" s="135"/>
      <c r="AA42" s="136"/>
      <c r="AB42" s="136"/>
      <c r="AC42" s="105"/>
    </row>
    <row r="43" spans="1:138" s="122" customFormat="1" ht="48.75" customHeight="1" thickBot="1">
      <c r="A43" s="101"/>
      <c r="B43" s="101"/>
      <c r="C43" s="101"/>
      <c r="D43" s="100">
        <v>39</v>
      </c>
      <c r="E43" s="8" t="s">
        <v>172</v>
      </c>
      <c r="F43" s="112" t="s">
        <v>452</v>
      </c>
      <c r="G43" s="100" t="s">
        <v>51</v>
      </c>
      <c r="H43" s="246" t="s">
        <v>49</v>
      </c>
      <c r="I43" s="115" t="s">
        <v>49</v>
      </c>
      <c r="J43" s="115">
        <v>12771.813714</v>
      </c>
      <c r="K43" s="116" t="s">
        <v>341</v>
      </c>
      <c r="L43" s="116">
        <v>9</v>
      </c>
      <c r="M43" s="115">
        <v>8558</v>
      </c>
      <c r="N43" s="117">
        <v>50000</v>
      </c>
      <c r="O43" s="118">
        <v>1492383</v>
      </c>
      <c r="P43" s="222">
        <v>1.1000000000000001</v>
      </c>
      <c r="Q43" s="222">
        <v>-0.11</v>
      </c>
      <c r="R43" s="224" t="s">
        <v>49</v>
      </c>
      <c r="S43" s="222">
        <v>49.25</v>
      </c>
      <c r="T43" s="119">
        <v>110</v>
      </c>
      <c r="U43" s="167">
        <v>75</v>
      </c>
      <c r="V43" s="119">
        <v>2</v>
      </c>
      <c r="W43" s="167">
        <v>25</v>
      </c>
      <c r="X43" s="119">
        <v>112</v>
      </c>
      <c r="Y43" s="135"/>
      <c r="Z43" s="135"/>
      <c r="AA43" s="136"/>
      <c r="AB43" s="136"/>
      <c r="AC43" s="105"/>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row>
    <row r="44" spans="1:138" s="101" customFormat="1" ht="48.75" customHeight="1" thickBot="1">
      <c r="D44" s="123">
        <v>40</v>
      </c>
      <c r="E44" s="9" t="s">
        <v>196</v>
      </c>
      <c r="F44" s="124" t="s">
        <v>197</v>
      </c>
      <c r="G44" s="123" t="s">
        <v>51</v>
      </c>
      <c r="H44" s="251" t="s">
        <v>49</v>
      </c>
      <c r="I44" s="127" t="s">
        <v>49</v>
      </c>
      <c r="J44" s="127">
        <v>58255.021176000002</v>
      </c>
      <c r="K44" s="128" t="s">
        <v>342</v>
      </c>
      <c r="L44" s="128">
        <v>5</v>
      </c>
      <c r="M44" s="127">
        <v>51546</v>
      </c>
      <c r="N44" s="129">
        <v>50000</v>
      </c>
      <c r="O44" s="130">
        <v>1130156</v>
      </c>
      <c r="P44" s="223">
        <v>0.66</v>
      </c>
      <c r="Q44" s="223">
        <v>-5.94</v>
      </c>
      <c r="R44" s="232" t="s">
        <v>49</v>
      </c>
      <c r="S44" s="223">
        <v>13.02</v>
      </c>
      <c r="T44" s="131">
        <v>24</v>
      </c>
      <c r="U44" s="168">
        <v>3</v>
      </c>
      <c r="V44" s="131">
        <v>3</v>
      </c>
      <c r="W44" s="168">
        <v>97</v>
      </c>
      <c r="X44" s="131">
        <v>27</v>
      </c>
      <c r="Y44" s="135"/>
      <c r="Z44" s="135"/>
      <c r="AA44" s="136"/>
      <c r="AB44" s="136"/>
      <c r="AC44" s="105"/>
    </row>
    <row r="45" spans="1:138" s="134" customFormat="1" ht="48.75" customHeight="1" thickBot="1">
      <c r="A45" s="101"/>
      <c r="B45" s="102"/>
      <c r="C45" s="102"/>
      <c r="D45" s="261" t="s">
        <v>56</v>
      </c>
      <c r="E45" s="260"/>
      <c r="F45" s="138" t="s">
        <v>47</v>
      </c>
      <c r="G45" s="139" t="s">
        <v>47</v>
      </c>
      <c r="H45" s="250" t="s">
        <v>47</v>
      </c>
      <c r="I45" s="140">
        <f>SUM(I35:I44)</f>
        <v>334250.00086999999</v>
      </c>
      <c r="J45" s="140">
        <f>SUM(J35:J44)</f>
        <v>468831.04838599998</v>
      </c>
      <c r="K45" s="141" t="s">
        <v>47</v>
      </c>
      <c r="L45" s="141"/>
      <c r="M45" s="140">
        <f>SUM(M35:M44)</f>
        <v>340401</v>
      </c>
      <c r="N45" s="141" t="s">
        <v>47</v>
      </c>
      <c r="O45" s="141" t="s">
        <v>49</v>
      </c>
      <c r="P45" s="226">
        <f>AVERAGE(P35:P44)</f>
        <v>0.12600000000000003</v>
      </c>
      <c r="Q45" s="226">
        <f>AVERAGE(Q35:Q44)</f>
        <v>-6.1209999999999996</v>
      </c>
      <c r="R45" s="226">
        <f>AVERAGE(R35:R44)</f>
        <v>52.358750000000001</v>
      </c>
      <c r="S45" s="226">
        <f>AVERAGE(S35:S44)</f>
        <v>112.755</v>
      </c>
      <c r="T45" s="142">
        <f>SUM(T35:T44)</f>
        <v>1109</v>
      </c>
      <c r="U45" s="169">
        <v>19</v>
      </c>
      <c r="V45" s="142">
        <f>SUM(V35:V44)</f>
        <v>95</v>
      </c>
      <c r="W45" s="169">
        <f>100-U45</f>
        <v>81</v>
      </c>
      <c r="X45" s="142">
        <f>SUM(X35:X44)</f>
        <v>1204</v>
      </c>
      <c r="Y45" s="136"/>
      <c r="Z45" s="136"/>
      <c r="AA45" s="136"/>
      <c r="AB45" s="136"/>
      <c r="AC45" s="105"/>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row>
    <row r="46" spans="1:138" s="122" customFormat="1" ht="48.75" customHeight="1" thickBot="1">
      <c r="A46" s="101"/>
      <c r="B46" s="102"/>
      <c r="C46" s="102"/>
      <c r="D46" s="100">
        <v>41</v>
      </c>
      <c r="E46" s="8" t="s">
        <v>405</v>
      </c>
      <c r="F46" s="112" t="s">
        <v>57</v>
      </c>
      <c r="G46" s="113" t="s">
        <v>53</v>
      </c>
      <c r="H46" s="246" t="s">
        <v>47</v>
      </c>
      <c r="I46" s="115">
        <v>169028</v>
      </c>
      <c r="J46" s="115">
        <v>293562.70556500001</v>
      </c>
      <c r="K46" s="116" t="s">
        <v>343</v>
      </c>
      <c r="L46" s="116">
        <v>49</v>
      </c>
      <c r="M46" s="115">
        <v>49955</v>
      </c>
      <c r="N46" s="117">
        <v>500000</v>
      </c>
      <c r="O46" s="118">
        <v>5876543</v>
      </c>
      <c r="P46" s="222">
        <v>4.8</v>
      </c>
      <c r="Q46" s="222">
        <v>-6.36</v>
      </c>
      <c r="R46" s="222">
        <v>84.53</v>
      </c>
      <c r="S46" s="222">
        <v>486.67</v>
      </c>
      <c r="T46" s="119">
        <v>536</v>
      </c>
      <c r="U46" s="167">
        <v>56.999999999999993</v>
      </c>
      <c r="V46" s="119">
        <v>6</v>
      </c>
      <c r="W46" s="167">
        <v>43</v>
      </c>
      <c r="X46" s="119">
        <v>542</v>
      </c>
      <c r="Y46" s="135"/>
      <c r="Z46" s="135"/>
      <c r="AA46" s="136"/>
      <c r="AB46" s="136"/>
      <c r="AC46" s="105"/>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row>
    <row r="47" spans="1:138" s="101" customFormat="1" ht="48.75" customHeight="1" thickBot="1">
      <c r="B47" s="102"/>
      <c r="C47" s="102"/>
      <c r="D47" s="123">
        <v>42</v>
      </c>
      <c r="E47" s="9" t="s">
        <v>58</v>
      </c>
      <c r="F47" s="124" t="s">
        <v>59</v>
      </c>
      <c r="G47" s="125" t="s">
        <v>53</v>
      </c>
      <c r="H47" s="247" t="s">
        <v>47</v>
      </c>
      <c r="I47" s="127">
        <v>483009.909331</v>
      </c>
      <c r="J47" s="127">
        <v>284733.69227699999</v>
      </c>
      <c r="K47" s="128" t="s">
        <v>344</v>
      </c>
      <c r="L47" s="128">
        <v>35</v>
      </c>
      <c r="M47" s="127">
        <v>139728</v>
      </c>
      <c r="N47" s="129">
        <v>1500000</v>
      </c>
      <c r="O47" s="130">
        <v>2037771</v>
      </c>
      <c r="P47" s="228">
        <v>-0.86</v>
      </c>
      <c r="Q47" s="228">
        <v>-11.29</v>
      </c>
      <c r="R47" s="228">
        <v>47.46</v>
      </c>
      <c r="S47" s="228">
        <v>103.8</v>
      </c>
      <c r="T47" s="131">
        <v>1543</v>
      </c>
      <c r="U47" s="168">
        <v>24</v>
      </c>
      <c r="V47" s="131">
        <v>5</v>
      </c>
      <c r="W47" s="166">
        <v>76</v>
      </c>
      <c r="X47" s="131">
        <v>1548</v>
      </c>
      <c r="Y47" s="135"/>
      <c r="Z47" s="135"/>
      <c r="AA47" s="136"/>
      <c r="AB47" s="136"/>
      <c r="AC47" s="105"/>
    </row>
    <row r="48" spans="1:138" s="122" customFormat="1" ht="48.75" customHeight="1" thickBot="1">
      <c r="A48" s="101"/>
      <c r="B48" s="102"/>
      <c r="C48" s="102"/>
      <c r="D48" s="100">
        <v>43</v>
      </c>
      <c r="E48" s="8" t="s">
        <v>60</v>
      </c>
      <c r="F48" s="112" t="s">
        <v>61</v>
      </c>
      <c r="G48" s="113" t="s">
        <v>53</v>
      </c>
      <c r="H48" s="246" t="s">
        <v>47</v>
      </c>
      <c r="I48" s="115">
        <v>143972</v>
      </c>
      <c r="J48" s="115">
        <v>258312.64110800001</v>
      </c>
      <c r="K48" s="116" t="s">
        <v>345</v>
      </c>
      <c r="L48" s="116">
        <v>35</v>
      </c>
      <c r="M48" s="115">
        <v>84709</v>
      </c>
      <c r="N48" s="117">
        <v>500000</v>
      </c>
      <c r="O48" s="118">
        <v>3049412</v>
      </c>
      <c r="P48" s="222">
        <v>5.3</v>
      </c>
      <c r="Q48" s="222">
        <v>-5.9</v>
      </c>
      <c r="R48" s="222">
        <v>86.22</v>
      </c>
      <c r="S48" s="222">
        <v>204.64</v>
      </c>
      <c r="T48" s="119">
        <v>1237</v>
      </c>
      <c r="U48" s="167">
        <v>87</v>
      </c>
      <c r="V48" s="119">
        <v>6</v>
      </c>
      <c r="W48" s="167">
        <v>13</v>
      </c>
      <c r="X48" s="119">
        <v>1243</v>
      </c>
      <c r="Y48" s="135"/>
      <c r="Z48" s="135"/>
      <c r="AA48" s="136"/>
      <c r="AB48" s="136"/>
      <c r="AC48" s="105"/>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row>
    <row r="49" spans="1:55" s="101" customFormat="1" ht="48.75" customHeight="1" thickBot="1">
      <c r="B49" s="102"/>
      <c r="C49" s="102"/>
      <c r="D49" s="123">
        <v>44</v>
      </c>
      <c r="E49" s="9" t="s">
        <v>62</v>
      </c>
      <c r="F49" s="124" t="s">
        <v>42</v>
      </c>
      <c r="G49" s="125" t="s">
        <v>53</v>
      </c>
      <c r="H49" s="247" t="s">
        <v>47</v>
      </c>
      <c r="I49" s="127">
        <v>124800.25471199999</v>
      </c>
      <c r="J49" s="127">
        <v>223242.60276800001</v>
      </c>
      <c r="K49" s="128" t="s">
        <v>346</v>
      </c>
      <c r="L49" s="128">
        <v>33</v>
      </c>
      <c r="M49" s="127">
        <v>94252</v>
      </c>
      <c r="N49" s="129">
        <v>500000</v>
      </c>
      <c r="O49" s="130">
        <v>2368572</v>
      </c>
      <c r="P49" s="228">
        <v>-2.4500000000000002</v>
      </c>
      <c r="Q49" s="228">
        <v>-13.23</v>
      </c>
      <c r="R49" s="228">
        <v>83.36</v>
      </c>
      <c r="S49" s="228">
        <v>136.86000000000001</v>
      </c>
      <c r="T49" s="131">
        <v>167</v>
      </c>
      <c r="U49" s="168">
        <v>7</v>
      </c>
      <c r="V49" s="131">
        <v>6</v>
      </c>
      <c r="W49" s="166">
        <v>93</v>
      </c>
      <c r="X49" s="131">
        <v>173</v>
      </c>
      <c r="Y49" s="135"/>
      <c r="Z49" s="135"/>
      <c r="AA49" s="136"/>
      <c r="AB49" s="136"/>
      <c r="AC49" s="105"/>
    </row>
    <row r="50" spans="1:55" s="122" customFormat="1" ht="48.75" customHeight="1" thickBot="1">
      <c r="A50" s="101"/>
      <c r="B50" s="102"/>
      <c r="C50" s="102"/>
      <c r="D50" s="100">
        <v>45</v>
      </c>
      <c r="E50" s="8" t="s">
        <v>63</v>
      </c>
      <c r="F50" s="112" t="s">
        <v>64</v>
      </c>
      <c r="G50" s="113" t="s">
        <v>53</v>
      </c>
      <c r="H50" s="246" t="s">
        <v>47</v>
      </c>
      <c r="I50" s="115">
        <v>54301.363869000001</v>
      </c>
      <c r="J50" s="115">
        <v>113532.40466499999</v>
      </c>
      <c r="K50" s="116" t="s">
        <v>347</v>
      </c>
      <c r="L50" s="116">
        <v>33</v>
      </c>
      <c r="M50" s="115">
        <v>44115</v>
      </c>
      <c r="N50" s="117">
        <v>500000</v>
      </c>
      <c r="O50" s="118">
        <v>2573555</v>
      </c>
      <c r="P50" s="227">
        <v>2.1</v>
      </c>
      <c r="Q50" s="227">
        <v>-12.73</v>
      </c>
      <c r="R50" s="227">
        <v>74.25</v>
      </c>
      <c r="S50" s="227">
        <v>155.31</v>
      </c>
      <c r="T50" s="119">
        <v>170</v>
      </c>
      <c r="U50" s="167">
        <v>30</v>
      </c>
      <c r="V50" s="119">
        <v>5</v>
      </c>
      <c r="W50" s="165">
        <v>70</v>
      </c>
      <c r="X50" s="119">
        <v>175</v>
      </c>
      <c r="Y50" s="135"/>
      <c r="Z50" s="135"/>
      <c r="AA50" s="136"/>
      <c r="AB50" s="136"/>
      <c r="AC50" s="105"/>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row>
    <row r="51" spans="1:55" s="134" customFormat="1" ht="48.75" customHeight="1" thickBot="1">
      <c r="A51" s="101"/>
      <c r="B51" s="102"/>
      <c r="C51" s="102"/>
      <c r="D51" s="123">
        <v>46</v>
      </c>
      <c r="E51" s="9" t="s">
        <v>160</v>
      </c>
      <c r="F51" s="124" t="s">
        <v>200</v>
      </c>
      <c r="G51" s="125" t="s">
        <v>53</v>
      </c>
      <c r="H51" s="247" t="s">
        <v>49</v>
      </c>
      <c r="I51" s="127" t="s">
        <v>49</v>
      </c>
      <c r="J51" s="127">
        <v>346459.5</v>
      </c>
      <c r="K51" s="128" t="s">
        <v>339</v>
      </c>
      <c r="L51" s="128">
        <v>13</v>
      </c>
      <c r="M51" s="127">
        <v>300000</v>
      </c>
      <c r="N51" s="126" t="s">
        <v>49</v>
      </c>
      <c r="O51" s="130">
        <v>1154865</v>
      </c>
      <c r="P51" s="223">
        <v>-8.77</v>
      </c>
      <c r="Q51" s="223">
        <v>-20.21</v>
      </c>
      <c r="R51" s="232">
        <v>13.53</v>
      </c>
      <c r="S51" s="223">
        <v>15.49</v>
      </c>
      <c r="T51" s="131">
        <v>0</v>
      </c>
      <c r="U51" s="168">
        <v>0</v>
      </c>
      <c r="V51" s="131">
        <v>10</v>
      </c>
      <c r="W51" s="168">
        <v>0</v>
      </c>
      <c r="X51" s="131">
        <v>10</v>
      </c>
      <c r="Y51" s="135"/>
      <c r="Z51" s="135"/>
      <c r="AA51" s="136"/>
      <c r="AB51" s="136"/>
      <c r="AC51" s="105"/>
      <c r="AD51" s="101"/>
      <c r="AE51" s="101"/>
      <c r="AF51" s="101"/>
      <c r="AG51" s="101"/>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row>
    <row r="52" spans="1:55" s="122" customFormat="1" ht="48.75" customHeight="1" thickBot="1">
      <c r="A52" s="101"/>
      <c r="B52" s="102"/>
      <c r="C52" s="102"/>
      <c r="D52" s="100">
        <v>47</v>
      </c>
      <c r="E52" s="8" t="s">
        <v>187</v>
      </c>
      <c r="F52" s="112" t="s">
        <v>188</v>
      </c>
      <c r="G52" s="113" t="s">
        <v>53</v>
      </c>
      <c r="H52" s="246" t="s">
        <v>49</v>
      </c>
      <c r="I52" s="115" t="s">
        <v>49</v>
      </c>
      <c r="J52" s="115">
        <v>156761.29034400001</v>
      </c>
      <c r="K52" s="116" t="s">
        <v>348</v>
      </c>
      <c r="L52" s="116">
        <v>5</v>
      </c>
      <c r="M52" s="115">
        <v>151915</v>
      </c>
      <c r="N52" s="117">
        <v>500000</v>
      </c>
      <c r="O52" s="118">
        <v>1031901</v>
      </c>
      <c r="P52" s="227">
        <v>0.79</v>
      </c>
      <c r="Q52" s="227">
        <v>-11.47</v>
      </c>
      <c r="R52" s="224" t="s">
        <v>49</v>
      </c>
      <c r="S52" s="227">
        <v>3.15</v>
      </c>
      <c r="T52" s="119">
        <v>1065</v>
      </c>
      <c r="U52" s="167">
        <v>86</v>
      </c>
      <c r="V52" s="119">
        <v>6</v>
      </c>
      <c r="W52" s="167">
        <v>14</v>
      </c>
      <c r="X52" s="119">
        <v>1071</v>
      </c>
      <c r="Y52" s="135"/>
      <c r="Z52" s="135"/>
      <c r="AA52" s="136"/>
      <c r="AB52" s="136"/>
      <c r="AC52" s="105"/>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row>
    <row r="53" spans="1:55" s="122" customFormat="1" ht="48.75" customHeight="1" thickBot="1">
      <c r="A53" s="101"/>
      <c r="B53" s="101"/>
      <c r="C53" s="101"/>
      <c r="D53" s="213">
        <v>48</v>
      </c>
      <c r="E53" s="214" t="s">
        <v>485</v>
      </c>
      <c r="F53" s="215" t="s">
        <v>93</v>
      </c>
      <c r="G53" s="216" t="s">
        <v>53</v>
      </c>
      <c r="H53" s="252" t="s">
        <v>49</v>
      </c>
      <c r="I53" s="217" t="s">
        <v>49</v>
      </c>
      <c r="J53" s="217">
        <v>235821.59506399999</v>
      </c>
      <c r="K53" s="218" t="s">
        <v>488</v>
      </c>
      <c r="L53" s="218">
        <v>1</v>
      </c>
      <c r="M53" s="217">
        <v>227631</v>
      </c>
      <c r="N53" s="219">
        <v>500000</v>
      </c>
      <c r="O53" s="220">
        <v>1035982</v>
      </c>
      <c r="P53" s="233">
        <v>3.6</v>
      </c>
      <c r="Q53" s="233" t="s">
        <v>49</v>
      </c>
      <c r="R53" s="234" t="s">
        <v>49</v>
      </c>
      <c r="S53" s="233">
        <v>3.6</v>
      </c>
      <c r="T53" s="159">
        <v>239</v>
      </c>
      <c r="U53" s="221">
        <v>96</v>
      </c>
      <c r="V53" s="159">
        <v>5</v>
      </c>
      <c r="W53" s="221">
        <v>4</v>
      </c>
      <c r="X53" s="159">
        <v>244</v>
      </c>
      <c r="Y53" s="105"/>
      <c r="Z53" s="105"/>
      <c r="AA53" s="105"/>
      <c r="AB53" s="105"/>
      <c r="AC53" s="105"/>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row>
    <row r="54" spans="1:55" s="122" customFormat="1" ht="48.75" customHeight="1" thickBot="1">
      <c r="A54" s="101"/>
      <c r="B54" s="101"/>
      <c r="C54" s="101"/>
      <c r="D54" s="100">
        <v>49</v>
      </c>
      <c r="E54" s="8" t="s">
        <v>469</v>
      </c>
      <c r="F54" s="112" t="s">
        <v>471</v>
      </c>
      <c r="G54" s="113" t="s">
        <v>53</v>
      </c>
      <c r="H54" s="246" t="s">
        <v>49</v>
      </c>
      <c r="I54" s="115" t="s">
        <v>49</v>
      </c>
      <c r="J54" s="115">
        <v>55170</v>
      </c>
      <c r="K54" s="116" t="s">
        <v>490</v>
      </c>
      <c r="L54" s="116">
        <v>1</v>
      </c>
      <c r="M54" s="115">
        <v>55002</v>
      </c>
      <c r="N54" s="117">
        <v>500000</v>
      </c>
      <c r="O54" s="118">
        <v>1003051</v>
      </c>
      <c r="P54" s="227">
        <v>0.31</v>
      </c>
      <c r="Q54" s="227" t="s">
        <v>49</v>
      </c>
      <c r="R54" s="224" t="s">
        <v>49</v>
      </c>
      <c r="S54" s="227">
        <v>0.23</v>
      </c>
      <c r="T54" s="119">
        <v>253</v>
      </c>
      <c r="U54" s="167">
        <v>48</v>
      </c>
      <c r="V54" s="119">
        <v>2</v>
      </c>
      <c r="W54" s="167">
        <v>52</v>
      </c>
      <c r="X54" s="119">
        <v>255</v>
      </c>
      <c r="Y54" s="105"/>
      <c r="Z54" s="105"/>
      <c r="AA54" s="105"/>
      <c r="AB54" s="105"/>
      <c r="AC54" s="105"/>
      <c r="AD54" s="101"/>
      <c r="AE54" s="101"/>
      <c r="AF54" s="101"/>
      <c r="AG54" s="101"/>
      <c r="AH54" s="101"/>
      <c r="AI54" s="101"/>
      <c r="AJ54" s="101"/>
      <c r="AK54" s="101"/>
      <c r="AL54" s="101"/>
      <c r="AM54" s="101"/>
      <c r="AN54" s="101"/>
      <c r="AO54" s="101"/>
      <c r="AP54" s="101"/>
      <c r="AQ54" s="101"/>
      <c r="AR54" s="101"/>
      <c r="AS54" s="101"/>
      <c r="AT54" s="101"/>
      <c r="AU54" s="101"/>
      <c r="AV54" s="101"/>
      <c r="AW54" s="101"/>
      <c r="AX54" s="101"/>
      <c r="AY54" s="101"/>
      <c r="AZ54" s="101"/>
      <c r="BA54" s="101"/>
      <c r="BB54" s="101"/>
      <c r="BC54" s="101"/>
    </row>
    <row r="55" spans="1:55" s="134" customFormat="1" ht="48.75" customHeight="1" thickBot="1">
      <c r="A55" s="101"/>
      <c r="B55" s="102"/>
      <c r="C55" s="102"/>
      <c r="D55" s="261" t="s">
        <v>67</v>
      </c>
      <c r="E55" s="260"/>
      <c r="F55" s="138" t="s">
        <v>49</v>
      </c>
      <c r="G55" s="139" t="s">
        <v>49</v>
      </c>
      <c r="H55" s="250"/>
      <c r="I55" s="140">
        <f>SUM(I46:I52)</f>
        <v>975111.52791199996</v>
      </c>
      <c r="J55" s="140">
        <f>SUM(J46:J54)</f>
        <v>1967596.4317910001</v>
      </c>
      <c r="K55" s="141" t="s">
        <v>49</v>
      </c>
      <c r="L55" s="141"/>
      <c r="M55" s="140">
        <f>SUM(M46:M54)</f>
        <v>1147307</v>
      </c>
      <c r="N55" s="141" t="s">
        <v>49</v>
      </c>
      <c r="O55" s="141" t="s">
        <v>47</v>
      </c>
      <c r="P55" s="226">
        <f>AVERAGE(P46:P54)</f>
        <v>0.53555555555555567</v>
      </c>
      <c r="Q55" s="226">
        <f>AVERAGE(Q46:Q52)</f>
        <v>-11.598571428571429</v>
      </c>
      <c r="R55" s="226">
        <f>AVERAGE(R46:R51)</f>
        <v>64.891666666666666</v>
      </c>
      <c r="S55" s="226">
        <f>AVERAGE(S46:S54)</f>
        <v>123.30555555555556</v>
      </c>
      <c r="T55" s="142">
        <f>SUM(T46:T54)</f>
        <v>5210</v>
      </c>
      <c r="U55" s="169">
        <v>38</v>
      </c>
      <c r="V55" s="142">
        <f>SUM(V46:V54)</f>
        <v>51</v>
      </c>
      <c r="W55" s="169">
        <f>100-U55</f>
        <v>62</v>
      </c>
      <c r="X55" s="142">
        <f>V55+T55</f>
        <v>5261</v>
      </c>
      <c r="Y55" s="136"/>
      <c r="Z55" s="136"/>
      <c r="AA55" s="136"/>
      <c r="AB55" s="136"/>
      <c r="AC55" s="105"/>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row>
    <row r="56" spans="1:55" s="122" customFormat="1" ht="48.75" customHeight="1" thickBot="1">
      <c r="A56" s="101"/>
      <c r="B56" s="102"/>
      <c r="C56" s="102"/>
      <c r="D56" s="123">
        <v>50</v>
      </c>
      <c r="E56" s="9" t="s">
        <v>68</v>
      </c>
      <c r="F56" s="124" t="s">
        <v>19</v>
      </c>
      <c r="G56" s="125" t="s">
        <v>69</v>
      </c>
      <c r="H56" s="247"/>
      <c r="I56" s="127">
        <v>51144.404667000003</v>
      </c>
      <c r="J56" s="127">
        <v>96135.082993000004</v>
      </c>
      <c r="K56" s="128" t="s">
        <v>349</v>
      </c>
      <c r="L56" s="128">
        <v>36</v>
      </c>
      <c r="M56" s="127">
        <v>35576</v>
      </c>
      <c r="N56" s="129">
        <v>500000</v>
      </c>
      <c r="O56" s="130">
        <v>2702245</v>
      </c>
      <c r="P56" s="223">
        <v>-2.31</v>
      </c>
      <c r="Q56" s="223">
        <v>-8.86</v>
      </c>
      <c r="R56" s="225">
        <v>92.69</v>
      </c>
      <c r="S56" s="223">
        <v>169.72</v>
      </c>
      <c r="T56" s="131">
        <v>39</v>
      </c>
      <c r="U56" s="168">
        <v>11</v>
      </c>
      <c r="V56" s="131">
        <v>4</v>
      </c>
      <c r="W56" s="166">
        <v>89</v>
      </c>
      <c r="X56" s="131">
        <v>43</v>
      </c>
      <c r="Y56" s="135"/>
      <c r="Z56" s="135"/>
      <c r="AA56" s="136"/>
      <c r="AB56" s="136"/>
      <c r="AC56" s="105"/>
      <c r="AD56" s="101"/>
      <c r="AE56" s="101"/>
      <c r="AF56" s="101"/>
      <c r="AG56" s="101"/>
      <c r="AH56" s="101"/>
      <c r="AI56" s="101"/>
      <c r="AJ56" s="101"/>
      <c r="AK56" s="101"/>
      <c r="AL56" s="101"/>
      <c r="AM56" s="101"/>
      <c r="AN56" s="101"/>
      <c r="AO56" s="101"/>
      <c r="AP56" s="101"/>
      <c r="AQ56" s="101"/>
      <c r="AR56" s="101"/>
      <c r="AS56" s="101"/>
      <c r="AT56" s="101"/>
      <c r="AU56" s="101"/>
      <c r="AV56" s="101"/>
      <c r="AW56" s="101"/>
      <c r="AX56" s="101"/>
      <c r="AY56" s="101"/>
      <c r="AZ56" s="101"/>
      <c r="BA56" s="101"/>
      <c r="BB56" s="101"/>
      <c r="BC56" s="101"/>
    </row>
    <row r="57" spans="1:55" s="134" customFormat="1" ht="48.75" customHeight="1" thickBot="1">
      <c r="A57" s="101"/>
      <c r="B57" s="102"/>
      <c r="C57" s="102"/>
      <c r="D57" s="261" t="s">
        <v>70</v>
      </c>
      <c r="E57" s="260"/>
      <c r="F57" s="138" t="s">
        <v>49</v>
      </c>
      <c r="G57" s="139" t="s">
        <v>49</v>
      </c>
      <c r="H57" s="250"/>
      <c r="I57" s="140">
        <v>51144</v>
      </c>
      <c r="J57" s="140">
        <f>SUM(J56)</f>
        <v>96135.082993000004</v>
      </c>
      <c r="K57" s="141" t="s">
        <v>49</v>
      </c>
      <c r="L57" s="141"/>
      <c r="M57" s="140">
        <v>35576</v>
      </c>
      <c r="N57" s="141" t="s">
        <v>49</v>
      </c>
      <c r="O57" s="141" t="s">
        <v>49</v>
      </c>
      <c r="P57" s="226">
        <f t="shared" ref="P57:T57" si="1">P56</f>
        <v>-2.31</v>
      </c>
      <c r="Q57" s="226">
        <f t="shared" si="1"/>
        <v>-8.86</v>
      </c>
      <c r="R57" s="226">
        <f t="shared" si="1"/>
        <v>92.69</v>
      </c>
      <c r="S57" s="226">
        <f t="shared" si="1"/>
        <v>169.72</v>
      </c>
      <c r="T57" s="142">
        <f t="shared" si="1"/>
        <v>39</v>
      </c>
      <c r="U57" s="169">
        <v>11</v>
      </c>
      <c r="V57" s="142">
        <f>V56</f>
        <v>4</v>
      </c>
      <c r="W57" s="169">
        <f>W56</f>
        <v>89</v>
      </c>
      <c r="X57" s="142">
        <f>X56</f>
        <v>43</v>
      </c>
      <c r="Y57" s="136"/>
      <c r="Z57" s="136"/>
      <c r="AA57" s="136"/>
      <c r="AB57" s="136"/>
      <c r="AC57" s="105"/>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row>
    <row r="58" spans="1:55" s="122" customFormat="1" ht="48.75" customHeight="1" thickBot="1">
      <c r="A58" s="101"/>
      <c r="B58" s="102"/>
      <c r="C58" s="102"/>
      <c r="D58" s="100">
        <v>51</v>
      </c>
      <c r="E58" s="8" t="s">
        <v>71</v>
      </c>
      <c r="F58" s="112" t="s">
        <v>72</v>
      </c>
      <c r="G58" s="113" t="s">
        <v>73</v>
      </c>
      <c r="H58" s="246" t="s">
        <v>49</v>
      </c>
      <c r="I58" s="115">
        <v>39559.714124999999</v>
      </c>
      <c r="J58" s="115">
        <v>112677.720846</v>
      </c>
      <c r="K58" s="116" t="s">
        <v>350</v>
      </c>
      <c r="L58" s="116">
        <v>72</v>
      </c>
      <c r="M58" s="115">
        <v>8869</v>
      </c>
      <c r="N58" s="117">
        <v>50000</v>
      </c>
      <c r="O58" s="118">
        <v>12704670</v>
      </c>
      <c r="P58" s="227">
        <v>-2.0499999999999998</v>
      </c>
      <c r="Q58" s="227">
        <v>-12.45</v>
      </c>
      <c r="R58" s="227">
        <v>140.13</v>
      </c>
      <c r="S58" s="227">
        <v>1169.3699999999999</v>
      </c>
      <c r="T58" s="119">
        <v>107</v>
      </c>
      <c r="U58" s="167">
        <v>80</v>
      </c>
      <c r="V58" s="119">
        <v>2</v>
      </c>
      <c r="W58" s="167">
        <v>20</v>
      </c>
      <c r="X58" s="119">
        <v>109</v>
      </c>
      <c r="Y58" s="135"/>
      <c r="Z58" s="135"/>
      <c r="AA58" s="136"/>
      <c r="AB58" s="136"/>
      <c r="AC58" s="105"/>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row>
    <row r="59" spans="1:55" s="101" customFormat="1" ht="48.75" customHeight="1" thickBot="1">
      <c r="B59" s="102"/>
      <c r="C59" s="102"/>
      <c r="D59" s="123">
        <v>52</v>
      </c>
      <c r="E59" s="9" t="s">
        <v>74</v>
      </c>
      <c r="F59" s="124" t="s">
        <v>75</v>
      </c>
      <c r="G59" s="125" t="s">
        <v>73</v>
      </c>
      <c r="H59" s="251" t="s">
        <v>49</v>
      </c>
      <c r="I59" s="127">
        <v>26795.828597</v>
      </c>
      <c r="J59" s="127">
        <v>112050.047918</v>
      </c>
      <c r="K59" s="128" t="s">
        <v>350</v>
      </c>
      <c r="L59" s="128">
        <v>72</v>
      </c>
      <c r="M59" s="127">
        <v>15065</v>
      </c>
      <c r="N59" s="129">
        <v>50000</v>
      </c>
      <c r="O59" s="130">
        <v>7437773</v>
      </c>
      <c r="P59" s="228">
        <v>2.25</v>
      </c>
      <c r="Q59" s="228">
        <v>-7.8</v>
      </c>
      <c r="R59" s="228">
        <v>152.65</v>
      </c>
      <c r="S59" s="228">
        <v>644.17999999999995</v>
      </c>
      <c r="T59" s="131">
        <v>140</v>
      </c>
      <c r="U59" s="168">
        <v>44</v>
      </c>
      <c r="V59" s="131">
        <v>6</v>
      </c>
      <c r="W59" s="166">
        <v>56</v>
      </c>
      <c r="X59" s="131">
        <v>146</v>
      </c>
      <c r="Y59" s="135"/>
      <c r="Z59" s="135"/>
      <c r="AA59" s="136"/>
      <c r="AB59" s="136"/>
      <c r="AC59" s="105"/>
    </row>
    <row r="60" spans="1:55" s="122" customFormat="1" ht="48.75" customHeight="1" thickBot="1">
      <c r="A60" s="101"/>
      <c r="B60" s="102"/>
      <c r="C60" s="102"/>
      <c r="D60" s="100">
        <v>53</v>
      </c>
      <c r="E60" s="8" t="s">
        <v>76</v>
      </c>
      <c r="F60" s="112" t="s">
        <v>59</v>
      </c>
      <c r="G60" s="113" t="s">
        <v>73</v>
      </c>
      <c r="H60" s="246" t="s">
        <v>49</v>
      </c>
      <c r="I60" s="115">
        <v>54960.788135000003</v>
      </c>
      <c r="J60" s="115">
        <v>77642.674922999999</v>
      </c>
      <c r="K60" s="116" t="s">
        <v>351</v>
      </c>
      <c r="L60" s="116">
        <v>72</v>
      </c>
      <c r="M60" s="115">
        <v>10800</v>
      </c>
      <c r="N60" s="117">
        <v>50000</v>
      </c>
      <c r="O60" s="118">
        <v>7189137</v>
      </c>
      <c r="P60" s="227">
        <v>-3.24</v>
      </c>
      <c r="Q60" s="227">
        <v>-10.23</v>
      </c>
      <c r="R60" s="227">
        <v>84.15</v>
      </c>
      <c r="S60" s="227">
        <v>620.16999999999996</v>
      </c>
      <c r="T60" s="119">
        <v>70</v>
      </c>
      <c r="U60" s="167">
        <v>15</v>
      </c>
      <c r="V60" s="119">
        <v>1</v>
      </c>
      <c r="W60" s="165">
        <v>85</v>
      </c>
      <c r="X60" s="119">
        <v>71</v>
      </c>
      <c r="Y60" s="135"/>
      <c r="Z60" s="135"/>
      <c r="AA60" s="136"/>
      <c r="AB60" s="136"/>
      <c r="AC60" s="105"/>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row>
    <row r="61" spans="1:55" s="101" customFormat="1" ht="48.75" customHeight="1" thickBot="1">
      <c r="B61" s="102"/>
      <c r="C61" s="102"/>
      <c r="D61" s="213">
        <v>54</v>
      </c>
      <c r="E61" s="9" t="s">
        <v>77</v>
      </c>
      <c r="F61" s="124" t="s">
        <v>78</v>
      </c>
      <c r="G61" s="125" t="s">
        <v>73</v>
      </c>
      <c r="H61" s="247" t="s">
        <v>49</v>
      </c>
      <c r="I61" s="127">
        <v>24130.785026000001</v>
      </c>
      <c r="J61" s="127">
        <v>45148.751457999999</v>
      </c>
      <c r="K61" s="128" t="s">
        <v>352</v>
      </c>
      <c r="L61" s="128">
        <v>71</v>
      </c>
      <c r="M61" s="127">
        <v>6872</v>
      </c>
      <c r="N61" s="129">
        <v>50000</v>
      </c>
      <c r="O61" s="130">
        <v>6569958</v>
      </c>
      <c r="P61" s="223">
        <v>0.25</v>
      </c>
      <c r="Q61" s="223">
        <v>-11.58</v>
      </c>
      <c r="R61" s="225">
        <v>105.16</v>
      </c>
      <c r="S61" s="223">
        <v>553.96</v>
      </c>
      <c r="T61" s="131">
        <v>51</v>
      </c>
      <c r="U61" s="168">
        <v>14</v>
      </c>
      <c r="V61" s="131">
        <v>3</v>
      </c>
      <c r="W61" s="166">
        <v>86</v>
      </c>
      <c r="X61" s="131">
        <v>54</v>
      </c>
      <c r="Y61" s="135"/>
      <c r="Z61" s="135"/>
      <c r="AA61" s="136"/>
      <c r="AB61" s="136"/>
      <c r="AC61" s="105"/>
    </row>
    <row r="62" spans="1:55" s="122" customFormat="1" ht="48.75" customHeight="1" thickBot="1">
      <c r="A62" s="101"/>
      <c r="B62" s="102"/>
      <c r="C62" s="102"/>
      <c r="D62" s="100">
        <v>55</v>
      </c>
      <c r="E62" s="187" t="s">
        <v>79</v>
      </c>
      <c r="F62" s="112" t="s">
        <v>80</v>
      </c>
      <c r="G62" s="113" t="s">
        <v>73</v>
      </c>
      <c r="H62" s="246" t="s">
        <v>49</v>
      </c>
      <c r="I62" s="115">
        <v>74509.352022999999</v>
      </c>
      <c r="J62" s="115">
        <v>192611</v>
      </c>
      <c r="K62" s="116" t="s">
        <v>353</v>
      </c>
      <c r="L62" s="116">
        <v>70</v>
      </c>
      <c r="M62" s="115">
        <v>11510</v>
      </c>
      <c r="N62" s="117">
        <v>50000</v>
      </c>
      <c r="O62" s="118">
        <v>16734231</v>
      </c>
      <c r="P62" s="222">
        <v>-0.12</v>
      </c>
      <c r="Q62" s="222">
        <v>-12.49</v>
      </c>
      <c r="R62" s="224">
        <v>106.33</v>
      </c>
      <c r="S62" s="222">
        <v>1561.58</v>
      </c>
      <c r="T62" s="119">
        <v>231</v>
      </c>
      <c r="U62" s="167">
        <v>40</v>
      </c>
      <c r="V62" s="119">
        <v>7</v>
      </c>
      <c r="W62" s="167">
        <v>60</v>
      </c>
      <c r="X62" s="119">
        <v>238</v>
      </c>
      <c r="Y62" s="135"/>
      <c r="Z62" s="135"/>
      <c r="AA62" s="136"/>
      <c r="AB62" s="136"/>
      <c r="AC62" s="105"/>
      <c r="AD62" s="101"/>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c r="BA62" s="101"/>
      <c r="BB62" s="101"/>
      <c r="BC62" s="101"/>
    </row>
    <row r="63" spans="1:55" s="101" customFormat="1" ht="48.75" customHeight="1" thickBot="1">
      <c r="B63" s="102"/>
      <c r="C63" s="102"/>
      <c r="D63" s="213">
        <v>56</v>
      </c>
      <c r="E63" s="9" t="s">
        <v>81</v>
      </c>
      <c r="F63" s="124" t="s">
        <v>57</v>
      </c>
      <c r="G63" s="125" t="s">
        <v>73</v>
      </c>
      <c r="H63" s="247" t="s">
        <v>49</v>
      </c>
      <c r="I63" s="127">
        <v>62544</v>
      </c>
      <c r="J63" s="127">
        <v>111582.29196</v>
      </c>
      <c r="K63" s="128" t="s">
        <v>354</v>
      </c>
      <c r="L63" s="128">
        <v>70</v>
      </c>
      <c r="M63" s="127">
        <v>9396</v>
      </c>
      <c r="N63" s="129">
        <v>50000</v>
      </c>
      <c r="O63" s="130">
        <v>11875510</v>
      </c>
      <c r="P63" s="223">
        <v>4.13</v>
      </c>
      <c r="Q63" s="223">
        <v>-6.02</v>
      </c>
      <c r="R63" s="225">
        <v>86.29</v>
      </c>
      <c r="S63" s="223">
        <v>1087.55</v>
      </c>
      <c r="T63" s="131">
        <v>206</v>
      </c>
      <c r="U63" s="168">
        <v>87</v>
      </c>
      <c r="V63" s="131">
        <v>2</v>
      </c>
      <c r="W63" s="166">
        <v>13</v>
      </c>
      <c r="X63" s="131">
        <v>208</v>
      </c>
      <c r="Y63" s="135"/>
      <c r="Z63" s="135"/>
      <c r="AA63" s="136"/>
      <c r="AB63" s="136"/>
      <c r="AC63" s="105"/>
    </row>
    <row r="64" spans="1:55" s="122" customFormat="1" ht="48.75" customHeight="1" thickBot="1">
      <c r="A64" s="101"/>
      <c r="B64" s="102"/>
      <c r="C64" s="102"/>
      <c r="D64" s="100">
        <v>57</v>
      </c>
      <c r="E64" s="8" t="s">
        <v>82</v>
      </c>
      <c r="F64" s="112" t="s">
        <v>179</v>
      </c>
      <c r="G64" s="113" t="s">
        <v>73</v>
      </c>
      <c r="H64" s="246" t="s">
        <v>49</v>
      </c>
      <c r="I64" s="115">
        <v>9934.2259460000005</v>
      </c>
      <c r="J64" s="115">
        <v>11698.454152</v>
      </c>
      <c r="K64" s="116" t="s">
        <v>355</v>
      </c>
      <c r="L64" s="116">
        <v>66</v>
      </c>
      <c r="M64" s="115">
        <v>4170</v>
      </c>
      <c r="N64" s="117">
        <v>50000</v>
      </c>
      <c r="O64" s="118">
        <v>2805385</v>
      </c>
      <c r="P64" s="227">
        <v>-0.4</v>
      </c>
      <c r="Q64" s="227">
        <v>-13.29</v>
      </c>
      <c r="R64" s="227">
        <v>45.69</v>
      </c>
      <c r="S64" s="227">
        <v>179.87</v>
      </c>
      <c r="T64" s="119">
        <v>4</v>
      </c>
      <c r="U64" s="167">
        <v>2</v>
      </c>
      <c r="V64" s="119">
        <v>4</v>
      </c>
      <c r="W64" s="165">
        <v>98</v>
      </c>
      <c r="X64" s="119">
        <v>8</v>
      </c>
      <c r="Y64" s="135"/>
      <c r="Z64" s="135"/>
      <c r="AA64" s="136"/>
      <c r="AB64" s="136"/>
      <c r="AC64" s="105"/>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row>
    <row r="65" spans="1:55" s="134" customFormat="1" ht="48.75" customHeight="1" thickBot="1">
      <c r="A65" s="101"/>
      <c r="B65" s="102"/>
      <c r="C65" s="102"/>
      <c r="D65" s="123">
        <v>58</v>
      </c>
      <c r="E65" s="9" t="s">
        <v>83</v>
      </c>
      <c r="F65" s="124" t="s">
        <v>42</v>
      </c>
      <c r="G65" s="125" t="s">
        <v>73</v>
      </c>
      <c r="H65" s="251" t="s">
        <v>49</v>
      </c>
      <c r="I65" s="127">
        <v>47012.948357000001</v>
      </c>
      <c r="J65" s="127">
        <v>693039.930192</v>
      </c>
      <c r="K65" s="128" t="s">
        <v>356</v>
      </c>
      <c r="L65" s="128">
        <v>65</v>
      </c>
      <c r="M65" s="127">
        <v>36051</v>
      </c>
      <c r="N65" s="129">
        <v>50000</v>
      </c>
      <c r="O65" s="130">
        <v>19223876</v>
      </c>
      <c r="P65" s="228">
        <v>4.53</v>
      </c>
      <c r="Q65" s="228">
        <v>-10.8</v>
      </c>
      <c r="R65" s="228">
        <v>138.38</v>
      </c>
      <c r="S65" s="228">
        <v>1819.85</v>
      </c>
      <c r="T65" s="131">
        <v>1698</v>
      </c>
      <c r="U65" s="168">
        <v>88</v>
      </c>
      <c r="V65" s="131">
        <v>9</v>
      </c>
      <c r="W65" s="166">
        <v>12</v>
      </c>
      <c r="X65" s="131">
        <v>1707</v>
      </c>
      <c r="Y65" s="135"/>
      <c r="Z65" s="135"/>
      <c r="AA65" s="136"/>
      <c r="AB65" s="136"/>
      <c r="AC65" s="105"/>
      <c r="AD65" s="101"/>
      <c r="AE65" s="101"/>
      <c r="AF65" s="101"/>
      <c r="AG65" s="101"/>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row>
    <row r="66" spans="1:55" s="122" customFormat="1" ht="48.75" customHeight="1" thickBot="1">
      <c r="A66" s="101"/>
      <c r="B66" s="102"/>
      <c r="C66" s="102"/>
      <c r="D66" s="100">
        <v>59</v>
      </c>
      <c r="E66" s="8" t="s">
        <v>84</v>
      </c>
      <c r="F66" s="112" t="s">
        <v>85</v>
      </c>
      <c r="G66" s="113" t="s">
        <v>73</v>
      </c>
      <c r="H66" s="246"/>
      <c r="I66" s="115">
        <v>23008.670501000001</v>
      </c>
      <c r="J66" s="115">
        <v>64570.572827999997</v>
      </c>
      <c r="K66" s="116" t="s">
        <v>357</v>
      </c>
      <c r="L66" s="116">
        <v>65</v>
      </c>
      <c r="M66" s="115">
        <v>10440</v>
      </c>
      <c r="N66" s="117">
        <v>50000</v>
      </c>
      <c r="O66" s="118">
        <v>6184921</v>
      </c>
      <c r="P66" s="227">
        <v>-1.96</v>
      </c>
      <c r="Q66" s="227">
        <v>-16.350000000000001</v>
      </c>
      <c r="R66" s="227">
        <v>61.64</v>
      </c>
      <c r="S66" s="227">
        <v>518.34</v>
      </c>
      <c r="T66" s="119">
        <v>48</v>
      </c>
      <c r="U66" s="167">
        <v>21</v>
      </c>
      <c r="V66" s="119">
        <v>8</v>
      </c>
      <c r="W66" s="165">
        <v>79</v>
      </c>
      <c r="X66" s="119">
        <v>56</v>
      </c>
      <c r="Y66" s="135"/>
      <c r="Z66" s="135"/>
      <c r="AA66" s="136"/>
      <c r="AB66" s="136"/>
      <c r="AC66" s="105"/>
      <c r="AD66" s="101"/>
      <c r="AE66" s="101"/>
      <c r="AF66" s="101"/>
      <c r="AG66" s="101"/>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row>
    <row r="67" spans="1:55" s="101" customFormat="1" ht="48.75" customHeight="1" thickBot="1">
      <c r="B67" s="102"/>
      <c r="C67" s="102"/>
      <c r="D67" s="213">
        <v>60</v>
      </c>
      <c r="E67" s="9" t="s">
        <v>86</v>
      </c>
      <c r="F67" s="124" t="s">
        <v>87</v>
      </c>
      <c r="G67" s="125" t="s">
        <v>73</v>
      </c>
      <c r="H67" s="247" t="s">
        <v>49</v>
      </c>
      <c r="I67" s="127">
        <v>26897</v>
      </c>
      <c r="J67" s="127">
        <v>52407.717365999997</v>
      </c>
      <c r="K67" s="128" t="s">
        <v>358</v>
      </c>
      <c r="L67" s="128">
        <v>63</v>
      </c>
      <c r="M67" s="127">
        <v>10214</v>
      </c>
      <c r="N67" s="129">
        <v>50000</v>
      </c>
      <c r="O67" s="130">
        <v>5130969</v>
      </c>
      <c r="P67" s="223">
        <v>2.15</v>
      </c>
      <c r="Q67" s="223">
        <v>-14.61</v>
      </c>
      <c r="R67" s="225">
        <v>79.73</v>
      </c>
      <c r="S67" s="223">
        <v>412.65</v>
      </c>
      <c r="T67" s="131">
        <v>45</v>
      </c>
      <c r="U67" s="168">
        <v>64</v>
      </c>
      <c r="V67" s="131">
        <v>15</v>
      </c>
      <c r="W67" s="166">
        <v>36</v>
      </c>
      <c r="X67" s="131">
        <v>60</v>
      </c>
      <c r="Y67" s="135"/>
      <c r="Z67" s="135"/>
      <c r="AA67" s="136"/>
      <c r="AB67" s="136"/>
      <c r="AC67" s="105"/>
    </row>
    <row r="68" spans="1:55" s="122" customFormat="1" ht="48.75" customHeight="1" thickBot="1">
      <c r="A68" s="101"/>
      <c r="B68" s="102"/>
      <c r="C68" s="102"/>
      <c r="D68" s="100">
        <v>61</v>
      </c>
      <c r="E68" s="187" t="s">
        <v>88</v>
      </c>
      <c r="F68" s="112" t="s">
        <v>89</v>
      </c>
      <c r="G68" s="113" t="s">
        <v>73</v>
      </c>
      <c r="H68" s="246" t="s">
        <v>49</v>
      </c>
      <c r="I68" s="115">
        <v>13042.328513</v>
      </c>
      <c r="J68" s="115">
        <v>30491.646123999999</v>
      </c>
      <c r="K68" s="116" t="s">
        <v>359</v>
      </c>
      <c r="L68" s="116">
        <v>58</v>
      </c>
      <c r="M68" s="115">
        <v>8108</v>
      </c>
      <c r="N68" s="117">
        <v>50000</v>
      </c>
      <c r="O68" s="118">
        <v>3760687</v>
      </c>
      <c r="P68" s="222">
        <v>0.62</v>
      </c>
      <c r="Q68" s="222">
        <v>-17.77</v>
      </c>
      <c r="R68" s="224">
        <v>92.22</v>
      </c>
      <c r="S68" s="222">
        <v>275.33</v>
      </c>
      <c r="T68" s="119">
        <v>41</v>
      </c>
      <c r="U68" s="167">
        <v>16</v>
      </c>
      <c r="V68" s="119">
        <v>3</v>
      </c>
      <c r="W68" s="167">
        <v>84</v>
      </c>
      <c r="X68" s="119">
        <v>44</v>
      </c>
      <c r="Y68" s="135"/>
      <c r="Z68" s="135"/>
      <c r="AA68" s="136"/>
      <c r="AB68" s="136"/>
      <c r="AC68" s="105"/>
      <c r="AD68" s="101"/>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row>
    <row r="69" spans="1:55" s="101" customFormat="1" ht="48.75" customHeight="1" thickBot="1">
      <c r="B69" s="102"/>
      <c r="C69" s="102"/>
      <c r="D69" s="213">
        <v>62</v>
      </c>
      <c r="E69" s="9" t="s">
        <v>90</v>
      </c>
      <c r="F69" s="124" t="s">
        <v>91</v>
      </c>
      <c r="G69" s="125" t="s">
        <v>73</v>
      </c>
      <c r="H69" s="247" t="s">
        <v>49</v>
      </c>
      <c r="I69" s="127">
        <v>13503</v>
      </c>
      <c r="J69" s="127">
        <v>23629.663842000002</v>
      </c>
      <c r="K69" s="128" t="s">
        <v>360</v>
      </c>
      <c r="L69" s="128">
        <v>57</v>
      </c>
      <c r="M69" s="127">
        <v>6042</v>
      </c>
      <c r="N69" s="129">
        <v>50000</v>
      </c>
      <c r="O69" s="130">
        <v>3910901</v>
      </c>
      <c r="P69" s="223">
        <v>-3.2</v>
      </c>
      <c r="Q69" s="223">
        <v>-25.34</v>
      </c>
      <c r="R69" s="225">
        <v>44.82</v>
      </c>
      <c r="S69" s="223">
        <v>290.23</v>
      </c>
      <c r="T69" s="131">
        <v>47</v>
      </c>
      <c r="U69" s="168">
        <v>12</v>
      </c>
      <c r="V69" s="131">
        <v>2</v>
      </c>
      <c r="W69" s="166">
        <v>88</v>
      </c>
      <c r="X69" s="131">
        <v>49</v>
      </c>
      <c r="Y69" s="135"/>
      <c r="Z69" s="135"/>
      <c r="AA69" s="136"/>
      <c r="AB69" s="136"/>
      <c r="AC69" s="105"/>
    </row>
    <row r="70" spans="1:55" s="122" customFormat="1" ht="48.75" customHeight="1" thickBot="1">
      <c r="A70" s="101"/>
      <c r="B70" s="102"/>
      <c r="C70" s="102"/>
      <c r="D70" s="100">
        <v>63</v>
      </c>
      <c r="E70" s="8" t="s">
        <v>92</v>
      </c>
      <c r="F70" s="112" t="s">
        <v>93</v>
      </c>
      <c r="G70" s="113" t="s">
        <v>73</v>
      </c>
      <c r="H70" s="246" t="s">
        <v>49</v>
      </c>
      <c r="I70" s="115">
        <v>427576.130382</v>
      </c>
      <c r="J70" s="115">
        <v>1357605.163555</v>
      </c>
      <c r="K70" s="116" t="s">
        <v>361</v>
      </c>
      <c r="L70" s="116">
        <v>56</v>
      </c>
      <c r="M70" s="115">
        <v>93953</v>
      </c>
      <c r="N70" s="117">
        <v>100000</v>
      </c>
      <c r="O70" s="118">
        <v>14449833</v>
      </c>
      <c r="P70" s="227">
        <v>0.9</v>
      </c>
      <c r="Q70" s="227">
        <v>-11.19</v>
      </c>
      <c r="R70" s="227">
        <v>127.35</v>
      </c>
      <c r="S70" s="227">
        <v>1345</v>
      </c>
      <c r="T70" s="119">
        <v>435</v>
      </c>
      <c r="U70" s="167">
        <v>86</v>
      </c>
      <c r="V70" s="119">
        <v>10</v>
      </c>
      <c r="W70" s="165">
        <v>14</v>
      </c>
      <c r="X70" s="119">
        <v>445</v>
      </c>
      <c r="Y70" s="135"/>
      <c r="Z70" s="135"/>
      <c r="AA70" s="136"/>
      <c r="AB70" s="136"/>
      <c r="AC70" s="105"/>
      <c r="AD70" s="101"/>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row>
    <row r="71" spans="1:55" s="101" customFormat="1" ht="48.75" customHeight="1" thickBot="1">
      <c r="B71" s="102"/>
      <c r="C71" s="102"/>
      <c r="D71" s="123">
        <v>64</v>
      </c>
      <c r="E71" s="9" t="s">
        <v>94</v>
      </c>
      <c r="F71" s="124" t="s">
        <v>95</v>
      </c>
      <c r="G71" s="125" t="s">
        <v>73</v>
      </c>
      <c r="H71" s="251" t="s">
        <v>49</v>
      </c>
      <c r="I71" s="127">
        <v>27896.077453999998</v>
      </c>
      <c r="J71" s="127">
        <v>43570</v>
      </c>
      <c r="K71" s="128" t="s">
        <v>362</v>
      </c>
      <c r="L71" s="128">
        <v>56</v>
      </c>
      <c r="M71" s="127">
        <v>12254</v>
      </c>
      <c r="N71" s="129">
        <v>50000</v>
      </c>
      <c r="O71" s="130">
        <v>3555542</v>
      </c>
      <c r="P71" s="228">
        <v>-4.28</v>
      </c>
      <c r="Q71" s="228">
        <v>-21.29</v>
      </c>
      <c r="R71" s="228">
        <v>74.59</v>
      </c>
      <c r="S71" s="228">
        <v>255.07</v>
      </c>
      <c r="T71" s="131">
        <v>20</v>
      </c>
      <c r="U71" s="168">
        <v>16</v>
      </c>
      <c r="V71" s="131">
        <v>3</v>
      </c>
      <c r="W71" s="166">
        <v>84</v>
      </c>
      <c r="X71" s="131">
        <v>23</v>
      </c>
      <c r="Y71" s="135"/>
      <c r="Z71" s="135"/>
      <c r="AA71" s="136"/>
      <c r="AB71" s="136"/>
      <c r="AC71" s="105"/>
    </row>
    <row r="72" spans="1:55" s="122" customFormat="1" ht="48.75" customHeight="1" thickBot="1">
      <c r="A72" s="101"/>
      <c r="B72" s="102"/>
      <c r="C72" s="102"/>
      <c r="D72" s="100">
        <v>65</v>
      </c>
      <c r="E72" s="8" t="s">
        <v>96</v>
      </c>
      <c r="F72" s="112" t="s">
        <v>97</v>
      </c>
      <c r="G72" s="113" t="s">
        <v>73</v>
      </c>
      <c r="H72" s="246" t="s">
        <v>49</v>
      </c>
      <c r="I72" s="115">
        <v>9320.3047650000008</v>
      </c>
      <c r="J72" s="115">
        <v>23489</v>
      </c>
      <c r="K72" s="116" t="s">
        <v>363</v>
      </c>
      <c r="L72" s="116">
        <v>54</v>
      </c>
      <c r="M72" s="115">
        <v>7468</v>
      </c>
      <c r="N72" s="117">
        <v>50000</v>
      </c>
      <c r="O72" s="118">
        <v>3145236</v>
      </c>
      <c r="P72" s="227">
        <v>1.04</v>
      </c>
      <c r="Q72" s="227">
        <v>-12.61</v>
      </c>
      <c r="R72" s="227">
        <v>71.900000000000006</v>
      </c>
      <c r="S72" s="227">
        <v>214.53</v>
      </c>
      <c r="T72" s="119">
        <v>24</v>
      </c>
      <c r="U72" s="167">
        <v>7</v>
      </c>
      <c r="V72" s="119">
        <v>16</v>
      </c>
      <c r="W72" s="165">
        <v>93</v>
      </c>
      <c r="X72" s="119">
        <v>40</v>
      </c>
      <c r="Y72" s="135"/>
      <c r="Z72" s="135"/>
      <c r="AA72" s="136"/>
      <c r="AB72" s="136"/>
      <c r="AC72" s="105"/>
      <c r="AD72" s="101"/>
      <c r="AE72" s="101"/>
      <c r="AF72" s="101"/>
      <c r="AG72" s="101"/>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row>
    <row r="73" spans="1:55" s="101" customFormat="1" ht="48.75" customHeight="1" thickBot="1">
      <c r="B73" s="102"/>
      <c r="C73" s="102"/>
      <c r="D73" s="213">
        <v>66</v>
      </c>
      <c r="E73" s="9" t="s">
        <v>98</v>
      </c>
      <c r="F73" s="124" t="s">
        <v>19</v>
      </c>
      <c r="G73" s="125" t="s">
        <v>73</v>
      </c>
      <c r="H73" s="247" t="s">
        <v>49</v>
      </c>
      <c r="I73" s="127">
        <v>10053.450575999999</v>
      </c>
      <c r="J73" s="127">
        <v>23990.788299</v>
      </c>
      <c r="K73" s="128" t="s">
        <v>364</v>
      </c>
      <c r="L73" s="128">
        <v>52</v>
      </c>
      <c r="M73" s="127">
        <v>5245</v>
      </c>
      <c r="N73" s="129">
        <v>50000</v>
      </c>
      <c r="O73" s="130">
        <v>4574030</v>
      </c>
      <c r="P73" s="223">
        <v>-0.46</v>
      </c>
      <c r="Q73" s="223">
        <v>-10.55</v>
      </c>
      <c r="R73" s="225">
        <v>86.66</v>
      </c>
      <c r="S73" s="223">
        <v>356.11</v>
      </c>
      <c r="T73" s="131">
        <v>17</v>
      </c>
      <c r="U73" s="168">
        <v>18</v>
      </c>
      <c r="V73" s="131">
        <v>4</v>
      </c>
      <c r="W73" s="166">
        <v>82</v>
      </c>
      <c r="X73" s="131">
        <v>21</v>
      </c>
      <c r="Y73" s="135"/>
      <c r="Z73" s="135"/>
      <c r="AA73" s="136"/>
      <c r="AB73" s="136"/>
      <c r="AC73" s="105"/>
    </row>
    <row r="74" spans="1:55" s="122" customFormat="1" ht="48.75" customHeight="1" thickBot="1">
      <c r="A74" s="101"/>
      <c r="B74" s="102"/>
      <c r="C74" s="102"/>
      <c r="D74" s="100">
        <v>67</v>
      </c>
      <c r="E74" s="187" t="s">
        <v>99</v>
      </c>
      <c r="F74" s="112" t="s">
        <v>100</v>
      </c>
      <c r="G74" s="113" t="s">
        <v>73</v>
      </c>
      <c r="H74" s="246" t="s">
        <v>49</v>
      </c>
      <c r="I74" s="115">
        <v>22242.291000000001</v>
      </c>
      <c r="J74" s="115">
        <v>249963.43630900001</v>
      </c>
      <c r="K74" s="116" t="s">
        <v>365</v>
      </c>
      <c r="L74" s="116">
        <v>52</v>
      </c>
      <c r="M74" s="115">
        <v>28554</v>
      </c>
      <c r="N74" s="117">
        <v>50000</v>
      </c>
      <c r="O74" s="118">
        <v>8754060</v>
      </c>
      <c r="P74" s="222">
        <v>7.43</v>
      </c>
      <c r="Q74" s="222">
        <v>-11.92</v>
      </c>
      <c r="R74" s="224">
        <v>145.66</v>
      </c>
      <c r="S74" s="222">
        <v>775.41</v>
      </c>
      <c r="T74" s="119">
        <v>565</v>
      </c>
      <c r="U74" s="167">
        <v>89</v>
      </c>
      <c r="V74" s="119">
        <v>3</v>
      </c>
      <c r="W74" s="167">
        <v>11</v>
      </c>
      <c r="X74" s="119">
        <v>568</v>
      </c>
      <c r="Y74" s="135"/>
      <c r="Z74" s="135"/>
      <c r="AA74" s="136"/>
      <c r="AB74" s="136"/>
      <c r="AC74" s="105"/>
      <c r="AD74" s="101"/>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row>
    <row r="75" spans="1:55" s="101" customFormat="1" ht="48.75" customHeight="1" thickBot="1">
      <c r="B75" s="102"/>
      <c r="C75" s="102"/>
      <c r="D75" s="213">
        <v>68</v>
      </c>
      <c r="E75" s="9" t="s">
        <v>101</v>
      </c>
      <c r="F75" s="124" t="s">
        <v>102</v>
      </c>
      <c r="G75" s="125" t="s">
        <v>73</v>
      </c>
      <c r="H75" s="247" t="s">
        <v>49</v>
      </c>
      <c r="I75" s="127">
        <v>6725</v>
      </c>
      <c r="J75" s="127">
        <v>66117.925224000006</v>
      </c>
      <c r="K75" s="128" t="s">
        <v>366</v>
      </c>
      <c r="L75" s="128">
        <v>49</v>
      </c>
      <c r="M75" s="127">
        <v>17316</v>
      </c>
      <c r="N75" s="129">
        <v>50000</v>
      </c>
      <c r="O75" s="130">
        <v>3818314</v>
      </c>
      <c r="P75" s="223">
        <v>-0.12</v>
      </c>
      <c r="Q75" s="223">
        <v>-14.84</v>
      </c>
      <c r="R75" s="225">
        <v>96.07</v>
      </c>
      <c r="S75" s="223">
        <v>280.14999999999998</v>
      </c>
      <c r="T75" s="131">
        <v>87</v>
      </c>
      <c r="U75" s="168">
        <v>26</v>
      </c>
      <c r="V75" s="131">
        <v>11</v>
      </c>
      <c r="W75" s="166">
        <v>74</v>
      </c>
      <c r="X75" s="131">
        <v>98</v>
      </c>
      <c r="Y75" s="135"/>
      <c r="Z75" s="135"/>
      <c r="AA75" s="136"/>
      <c r="AB75" s="136"/>
      <c r="AC75" s="105"/>
    </row>
    <row r="76" spans="1:55" s="122" customFormat="1" ht="48.75" customHeight="1" thickBot="1">
      <c r="A76" s="101"/>
      <c r="B76" s="102"/>
      <c r="C76" s="102"/>
      <c r="D76" s="100">
        <v>69</v>
      </c>
      <c r="E76" s="8" t="s">
        <v>103</v>
      </c>
      <c r="F76" s="112" t="s">
        <v>29</v>
      </c>
      <c r="G76" s="113" t="s">
        <v>73</v>
      </c>
      <c r="H76" s="246" t="s">
        <v>49</v>
      </c>
      <c r="I76" s="115">
        <v>11517.001534000001</v>
      </c>
      <c r="J76" s="115">
        <v>18426.389867000002</v>
      </c>
      <c r="K76" s="116" t="s">
        <v>367</v>
      </c>
      <c r="L76" s="116">
        <v>48</v>
      </c>
      <c r="M76" s="115">
        <v>6271</v>
      </c>
      <c r="N76" s="117">
        <v>50000</v>
      </c>
      <c r="O76" s="118">
        <v>2938349</v>
      </c>
      <c r="P76" s="227">
        <v>-3.04</v>
      </c>
      <c r="Q76" s="227">
        <v>-16.93</v>
      </c>
      <c r="R76" s="227">
        <v>51.43</v>
      </c>
      <c r="S76" s="227">
        <v>193.85</v>
      </c>
      <c r="T76" s="119">
        <v>21</v>
      </c>
      <c r="U76" s="167">
        <v>13</v>
      </c>
      <c r="V76" s="119">
        <v>6</v>
      </c>
      <c r="W76" s="165">
        <v>87</v>
      </c>
      <c r="X76" s="119">
        <v>27</v>
      </c>
      <c r="Y76" s="135"/>
      <c r="Z76" s="135"/>
      <c r="AA76" s="136"/>
      <c r="AB76" s="136"/>
      <c r="AC76" s="105"/>
      <c r="AD76" s="101"/>
      <c r="AE76" s="101"/>
      <c r="AF76" s="101"/>
      <c r="AG76" s="101"/>
      <c r="AH76" s="101"/>
      <c r="AI76" s="101"/>
      <c r="AJ76" s="101"/>
      <c r="AK76" s="101"/>
      <c r="AL76" s="101"/>
      <c r="AM76" s="101"/>
      <c r="AN76" s="101"/>
      <c r="AO76" s="101"/>
      <c r="AP76" s="101"/>
      <c r="AQ76" s="101"/>
      <c r="AR76" s="101"/>
      <c r="AS76" s="101"/>
      <c r="AT76" s="101"/>
      <c r="AU76" s="101"/>
      <c r="AV76" s="101"/>
      <c r="AW76" s="101"/>
      <c r="AX76" s="101"/>
      <c r="AY76" s="101"/>
      <c r="AZ76" s="101"/>
      <c r="BA76" s="101"/>
      <c r="BB76" s="101"/>
      <c r="BC76" s="101"/>
    </row>
    <row r="77" spans="1:55" s="101" customFormat="1" ht="48.75" customHeight="1" thickBot="1">
      <c r="B77" s="102"/>
      <c r="C77" s="102"/>
      <c r="D77" s="123">
        <v>70</v>
      </c>
      <c r="E77" s="9" t="s">
        <v>104</v>
      </c>
      <c r="F77" s="124" t="s">
        <v>105</v>
      </c>
      <c r="G77" s="125" t="s">
        <v>73</v>
      </c>
      <c r="H77" s="251" t="s">
        <v>49</v>
      </c>
      <c r="I77" s="127">
        <v>16074</v>
      </c>
      <c r="J77" s="127">
        <v>33859.370047999997</v>
      </c>
      <c r="K77" s="128" t="s">
        <v>367</v>
      </c>
      <c r="L77" s="128">
        <v>48</v>
      </c>
      <c r="M77" s="127">
        <v>6041</v>
      </c>
      <c r="N77" s="129">
        <v>50000</v>
      </c>
      <c r="O77" s="130">
        <v>5604928</v>
      </c>
      <c r="P77" s="223">
        <v>-0.62</v>
      </c>
      <c r="Q77" s="223">
        <v>-16.09</v>
      </c>
      <c r="R77" s="223">
        <v>99.52</v>
      </c>
      <c r="S77" s="223">
        <v>459.95</v>
      </c>
      <c r="T77" s="131">
        <v>37</v>
      </c>
      <c r="U77" s="168">
        <v>11</v>
      </c>
      <c r="V77" s="131">
        <v>3</v>
      </c>
      <c r="W77" s="168">
        <v>89</v>
      </c>
      <c r="X77" s="131">
        <v>40</v>
      </c>
      <c r="Y77" s="135"/>
      <c r="Z77" s="135"/>
      <c r="AA77" s="136"/>
      <c r="AB77" s="136"/>
      <c r="AC77" s="105"/>
    </row>
    <row r="78" spans="1:55" s="122" customFormat="1" ht="48.75" customHeight="1" thickBot="1">
      <c r="A78" s="101"/>
      <c r="B78" s="102"/>
      <c r="C78" s="102"/>
      <c r="D78" s="100">
        <v>71</v>
      </c>
      <c r="E78" s="8" t="s">
        <v>108</v>
      </c>
      <c r="F78" s="112" t="s">
        <v>109</v>
      </c>
      <c r="G78" s="113" t="s">
        <v>73</v>
      </c>
      <c r="H78" s="246" t="s">
        <v>49</v>
      </c>
      <c r="I78" s="115">
        <v>8638</v>
      </c>
      <c r="J78" s="115">
        <v>15637.906773000001</v>
      </c>
      <c r="K78" s="116" t="s">
        <v>334</v>
      </c>
      <c r="L78" s="116">
        <v>48</v>
      </c>
      <c r="M78" s="115">
        <v>5767</v>
      </c>
      <c r="N78" s="117">
        <v>50000</v>
      </c>
      <c r="O78" s="118">
        <v>2711619</v>
      </c>
      <c r="P78" s="222">
        <v>-2.86</v>
      </c>
      <c r="Q78" s="222">
        <v>-19.86</v>
      </c>
      <c r="R78" s="222">
        <v>65.06</v>
      </c>
      <c r="S78" s="222">
        <v>169.44</v>
      </c>
      <c r="T78" s="119">
        <v>25</v>
      </c>
      <c r="U78" s="167">
        <v>13</v>
      </c>
      <c r="V78" s="119">
        <v>2</v>
      </c>
      <c r="W78" s="167">
        <v>87</v>
      </c>
      <c r="X78" s="119">
        <v>27</v>
      </c>
      <c r="Y78" s="135"/>
      <c r="Z78" s="135"/>
      <c r="AA78" s="136"/>
      <c r="AB78" s="136"/>
      <c r="AC78" s="105"/>
      <c r="AD78" s="101"/>
      <c r="AE78" s="101"/>
      <c r="AF78" s="101"/>
      <c r="AG78" s="101"/>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row>
    <row r="79" spans="1:55" s="134" customFormat="1" ht="48.75" customHeight="1" thickBot="1">
      <c r="A79" s="101"/>
      <c r="B79" s="102"/>
      <c r="C79" s="102"/>
      <c r="D79" s="213">
        <v>72</v>
      </c>
      <c r="E79" s="9" t="s">
        <v>406</v>
      </c>
      <c r="F79" s="124" t="s">
        <v>110</v>
      </c>
      <c r="G79" s="125" t="s">
        <v>73</v>
      </c>
      <c r="H79" s="247" t="s">
        <v>49</v>
      </c>
      <c r="I79" s="127">
        <v>6709.2491309999996</v>
      </c>
      <c r="J79" s="127">
        <v>121318.19526399999</v>
      </c>
      <c r="K79" s="128" t="s">
        <v>309</v>
      </c>
      <c r="L79" s="128">
        <v>48</v>
      </c>
      <c r="M79" s="127">
        <v>21266</v>
      </c>
      <c r="N79" s="129">
        <v>50000</v>
      </c>
      <c r="O79" s="130">
        <v>5704796</v>
      </c>
      <c r="P79" s="223">
        <v>-2.21</v>
      </c>
      <c r="Q79" s="223">
        <v>-6.2</v>
      </c>
      <c r="R79" s="225">
        <v>122.06</v>
      </c>
      <c r="S79" s="223">
        <v>470.21</v>
      </c>
      <c r="T79" s="131">
        <v>269</v>
      </c>
      <c r="U79" s="168">
        <v>68</v>
      </c>
      <c r="V79" s="131">
        <v>5</v>
      </c>
      <c r="W79" s="166">
        <v>32</v>
      </c>
      <c r="X79" s="131">
        <v>274</v>
      </c>
      <c r="Y79" s="135"/>
      <c r="Z79" s="135"/>
      <c r="AA79" s="136"/>
      <c r="AB79" s="136"/>
      <c r="AC79" s="105"/>
      <c r="AD79" s="101"/>
      <c r="AE79" s="101"/>
      <c r="AF79" s="101"/>
      <c r="AG79" s="101"/>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row>
    <row r="80" spans="1:55" s="122" customFormat="1" ht="48.75" customHeight="1" thickBot="1">
      <c r="A80" s="101"/>
      <c r="B80" s="102"/>
      <c r="C80" s="102"/>
      <c r="D80" s="100">
        <v>73</v>
      </c>
      <c r="E80" s="187" t="s">
        <v>111</v>
      </c>
      <c r="F80" s="112" t="s">
        <v>112</v>
      </c>
      <c r="G80" s="113" t="s">
        <v>73</v>
      </c>
      <c r="H80" s="246" t="s">
        <v>49</v>
      </c>
      <c r="I80" s="115">
        <v>23328</v>
      </c>
      <c r="J80" s="115">
        <v>38196.575264999999</v>
      </c>
      <c r="K80" s="116" t="s">
        <v>368</v>
      </c>
      <c r="L80" s="116">
        <v>47</v>
      </c>
      <c r="M80" s="115">
        <v>8845</v>
      </c>
      <c r="N80" s="117">
        <v>50000</v>
      </c>
      <c r="O80" s="118">
        <v>4318437</v>
      </c>
      <c r="P80" s="222">
        <v>4.01</v>
      </c>
      <c r="Q80" s="222">
        <v>-12.34</v>
      </c>
      <c r="R80" s="224">
        <v>68.959999999999994</v>
      </c>
      <c r="S80" s="222">
        <v>330.81</v>
      </c>
      <c r="T80" s="119">
        <v>24</v>
      </c>
      <c r="U80" s="167">
        <v>10</v>
      </c>
      <c r="V80" s="119">
        <v>9</v>
      </c>
      <c r="W80" s="167">
        <v>90</v>
      </c>
      <c r="X80" s="119">
        <v>33</v>
      </c>
      <c r="Y80" s="135"/>
      <c r="Z80" s="135"/>
      <c r="AA80" s="136"/>
      <c r="AB80" s="136"/>
      <c r="AC80" s="105"/>
      <c r="AD80" s="101"/>
      <c r="AE80" s="101"/>
      <c r="AF80" s="101"/>
      <c r="AG80" s="101"/>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row>
    <row r="81" spans="1:55" s="101" customFormat="1" ht="48.75" customHeight="1" thickBot="1">
      <c r="B81" s="102"/>
      <c r="C81" s="102"/>
      <c r="D81" s="213">
        <v>74</v>
      </c>
      <c r="E81" s="9" t="s">
        <v>113</v>
      </c>
      <c r="F81" s="124" t="s">
        <v>114</v>
      </c>
      <c r="G81" s="125" t="s">
        <v>73</v>
      </c>
      <c r="H81" s="247" t="s">
        <v>49</v>
      </c>
      <c r="I81" s="127">
        <v>9391.8079440000001</v>
      </c>
      <c r="J81" s="127">
        <v>14215.142129</v>
      </c>
      <c r="K81" s="128" t="s">
        <v>369</v>
      </c>
      <c r="L81" s="128">
        <v>47</v>
      </c>
      <c r="M81" s="127">
        <v>7140</v>
      </c>
      <c r="N81" s="129">
        <v>50000</v>
      </c>
      <c r="O81" s="130">
        <v>1990916</v>
      </c>
      <c r="P81" s="223">
        <v>-1.19</v>
      </c>
      <c r="Q81" s="223">
        <v>-15.63</v>
      </c>
      <c r="R81" s="225">
        <v>30.48</v>
      </c>
      <c r="S81" s="223">
        <v>98.76</v>
      </c>
      <c r="T81" s="131">
        <v>49</v>
      </c>
      <c r="U81" s="168">
        <v>85</v>
      </c>
      <c r="V81" s="131">
        <v>1</v>
      </c>
      <c r="W81" s="166">
        <v>15</v>
      </c>
      <c r="X81" s="131">
        <v>50</v>
      </c>
      <c r="Y81" s="135"/>
      <c r="Z81" s="135"/>
      <c r="AA81" s="136"/>
      <c r="AB81" s="136"/>
      <c r="AC81" s="105"/>
    </row>
    <row r="82" spans="1:55" s="122" customFormat="1" ht="48.75" customHeight="1" thickBot="1">
      <c r="A82" s="101"/>
      <c r="B82" s="102"/>
      <c r="C82" s="102"/>
      <c r="D82" s="100">
        <v>75</v>
      </c>
      <c r="E82" s="8" t="s">
        <v>404</v>
      </c>
      <c r="F82" s="112" t="s">
        <v>115</v>
      </c>
      <c r="G82" s="113" t="s">
        <v>73</v>
      </c>
      <c r="H82" s="246" t="s">
        <v>49</v>
      </c>
      <c r="I82" s="115">
        <v>18688</v>
      </c>
      <c r="J82" s="115">
        <v>120815.42435</v>
      </c>
      <c r="K82" s="116" t="s">
        <v>370</v>
      </c>
      <c r="L82" s="116">
        <v>44</v>
      </c>
      <c r="M82" s="115">
        <v>36325</v>
      </c>
      <c r="N82" s="117">
        <v>200000</v>
      </c>
      <c r="O82" s="118">
        <v>3325958</v>
      </c>
      <c r="P82" s="222">
        <v>-4.74</v>
      </c>
      <c r="Q82" s="222">
        <v>-33.81</v>
      </c>
      <c r="R82" s="222">
        <v>69.62</v>
      </c>
      <c r="S82" s="222">
        <v>232.12</v>
      </c>
      <c r="T82" s="119">
        <v>361</v>
      </c>
      <c r="U82" s="167">
        <v>55.000000000000007</v>
      </c>
      <c r="V82" s="119">
        <v>3</v>
      </c>
      <c r="W82" s="167">
        <v>45</v>
      </c>
      <c r="X82" s="119">
        <v>364</v>
      </c>
      <c r="Y82" s="135"/>
      <c r="Z82" s="135"/>
      <c r="AA82" s="136"/>
      <c r="AB82" s="136"/>
      <c r="AC82" s="105"/>
      <c r="AD82" s="101"/>
      <c r="AE82" s="101"/>
      <c r="AF82" s="101"/>
      <c r="AG82" s="101"/>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row>
    <row r="83" spans="1:55" s="101" customFormat="1" ht="48.75" customHeight="1" thickBot="1">
      <c r="B83" s="102"/>
      <c r="C83" s="102"/>
      <c r="D83" s="123">
        <v>76</v>
      </c>
      <c r="E83" s="9" t="s">
        <v>116</v>
      </c>
      <c r="F83" s="124" t="s">
        <v>46</v>
      </c>
      <c r="G83" s="125" t="s">
        <v>73</v>
      </c>
      <c r="H83" s="251" t="s">
        <v>49</v>
      </c>
      <c r="I83" s="127">
        <v>8136.5626339999999</v>
      </c>
      <c r="J83" s="127">
        <v>12384.239025000001</v>
      </c>
      <c r="K83" s="128" t="s">
        <v>371</v>
      </c>
      <c r="L83" s="128">
        <v>44</v>
      </c>
      <c r="M83" s="127">
        <v>4289</v>
      </c>
      <c r="N83" s="129">
        <v>50000</v>
      </c>
      <c r="O83" s="130">
        <v>2887442</v>
      </c>
      <c r="P83" s="228">
        <v>-4.1500000000000004</v>
      </c>
      <c r="Q83" s="228">
        <v>-24.14</v>
      </c>
      <c r="R83" s="228">
        <v>37.630000000000003</v>
      </c>
      <c r="S83" s="228">
        <v>188.45</v>
      </c>
      <c r="T83" s="131">
        <v>55</v>
      </c>
      <c r="U83" s="168">
        <v>35</v>
      </c>
      <c r="V83" s="131">
        <v>2</v>
      </c>
      <c r="W83" s="166">
        <v>65</v>
      </c>
      <c r="X83" s="131">
        <v>57</v>
      </c>
      <c r="Y83" s="135"/>
      <c r="Z83" s="135"/>
      <c r="AA83" s="136"/>
      <c r="AB83" s="136"/>
      <c r="AC83" s="105"/>
    </row>
    <row r="84" spans="1:55" s="122" customFormat="1" ht="48.75" customHeight="1" thickBot="1">
      <c r="A84" s="101"/>
      <c r="B84" s="102"/>
      <c r="C84" s="102"/>
      <c r="D84" s="100">
        <v>77</v>
      </c>
      <c r="E84" s="100" t="s">
        <v>117</v>
      </c>
      <c r="F84" s="112" t="s">
        <v>25</v>
      </c>
      <c r="G84" s="113" t="s">
        <v>73</v>
      </c>
      <c r="H84" s="246" t="s">
        <v>49</v>
      </c>
      <c r="I84" s="115">
        <v>13518.455464000001</v>
      </c>
      <c r="J84" s="115">
        <v>20103.877059999999</v>
      </c>
      <c r="K84" s="116" t="s">
        <v>372</v>
      </c>
      <c r="L84" s="116">
        <v>44</v>
      </c>
      <c r="M84" s="115">
        <v>7246</v>
      </c>
      <c r="N84" s="117">
        <v>50000</v>
      </c>
      <c r="O84" s="118">
        <v>2774479</v>
      </c>
      <c r="P84" s="227">
        <v>0.19</v>
      </c>
      <c r="Q84" s="227">
        <v>-9.56</v>
      </c>
      <c r="R84" s="227">
        <v>56.65</v>
      </c>
      <c r="S84" s="227">
        <v>176.43</v>
      </c>
      <c r="T84" s="119">
        <v>52</v>
      </c>
      <c r="U84" s="167">
        <v>13</v>
      </c>
      <c r="V84" s="119">
        <v>9</v>
      </c>
      <c r="W84" s="165">
        <v>87</v>
      </c>
      <c r="X84" s="119">
        <v>61</v>
      </c>
      <c r="Y84" s="135"/>
      <c r="Z84" s="135"/>
      <c r="AA84" s="136"/>
      <c r="AB84" s="136"/>
      <c r="AC84" s="105"/>
      <c r="AD84" s="101"/>
      <c r="AE84" s="101"/>
      <c r="AF84" s="101"/>
      <c r="AG84" s="101"/>
      <c r="AH84" s="101"/>
      <c r="AI84" s="101"/>
      <c r="AJ84" s="101"/>
      <c r="AK84" s="101"/>
      <c r="AL84" s="101"/>
      <c r="AM84" s="101"/>
      <c r="AN84" s="101"/>
      <c r="AO84" s="101"/>
      <c r="AP84" s="101"/>
      <c r="AQ84" s="101"/>
      <c r="AR84" s="101"/>
      <c r="AS84" s="101"/>
      <c r="AT84" s="101"/>
      <c r="AU84" s="101"/>
      <c r="AV84" s="101"/>
      <c r="AW84" s="101"/>
      <c r="AX84" s="101"/>
      <c r="AY84" s="101"/>
      <c r="AZ84" s="101"/>
      <c r="BA84" s="101"/>
      <c r="BB84" s="101"/>
      <c r="BC84" s="101"/>
    </row>
    <row r="85" spans="1:55" s="101" customFormat="1" ht="48.75" customHeight="1" thickBot="1">
      <c r="B85" s="102"/>
      <c r="C85" s="102"/>
      <c r="D85" s="213">
        <v>78</v>
      </c>
      <c r="E85" s="9" t="s">
        <v>118</v>
      </c>
      <c r="F85" s="124" t="s">
        <v>87</v>
      </c>
      <c r="G85" s="125" t="s">
        <v>73</v>
      </c>
      <c r="H85" s="247" t="s">
        <v>49</v>
      </c>
      <c r="I85" s="127">
        <v>36920</v>
      </c>
      <c r="J85" s="127">
        <v>44204.211633999999</v>
      </c>
      <c r="K85" s="128" t="s">
        <v>373</v>
      </c>
      <c r="L85" s="128">
        <v>43</v>
      </c>
      <c r="M85" s="127">
        <v>11446</v>
      </c>
      <c r="N85" s="129">
        <v>50000</v>
      </c>
      <c r="O85" s="130">
        <v>3861979</v>
      </c>
      <c r="P85" s="223">
        <v>2.61</v>
      </c>
      <c r="Q85" s="223">
        <v>2.31</v>
      </c>
      <c r="R85" s="225">
        <v>90.29</v>
      </c>
      <c r="S85" s="223">
        <v>285.7</v>
      </c>
      <c r="T85" s="131">
        <v>69</v>
      </c>
      <c r="U85" s="168">
        <v>39</v>
      </c>
      <c r="V85" s="131">
        <v>5</v>
      </c>
      <c r="W85" s="166">
        <v>61</v>
      </c>
      <c r="X85" s="131">
        <v>74</v>
      </c>
      <c r="Y85" s="135"/>
      <c r="Z85" s="135"/>
      <c r="AA85" s="136"/>
      <c r="AB85" s="136"/>
      <c r="AC85" s="105"/>
    </row>
    <row r="86" spans="1:55" s="122" customFormat="1" ht="48.75" customHeight="1" thickBot="1">
      <c r="A86" s="101"/>
      <c r="B86" s="102"/>
      <c r="C86" s="102"/>
      <c r="D86" s="100">
        <v>79</v>
      </c>
      <c r="E86" s="187" t="s">
        <v>189</v>
      </c>
      <c r="F86" s="112" t="s">
        <v>119</v>
      </c>
      <c r="G86" s="113" t="s">
        <v>73</v>
      </c>
      <c r="H86" s="246" t="s">
        <v>49</v>
      </c>
      <c r="I86" s="115">
        <v>7266</v>
      </c>
      <c r="J86" s="115">
        <v>21062.542160000001</v>
      </c>
      <c r="K86" s="116" t="s">
        <v>374</v>
      </c>
      <c r="L86" s="116">
        <v>41</v>
      </c>
      <c r="M86" s="115">
        <v>6376</v>
      </c>
      <c r="N86" s="117">
        <v>50000</v>
      </c>
      <c r="O86" s="118">
        <v>3303410</v>
      </c>
      <c r="P86" s="222">
        <v>-4.3099999999999996</v>
      </c>
      <c r="Q86" s="222">
        <v>-9.89</v>
      </c>
      <c r="R86" s="224">
        <v>82.54</v>
      </c>
      <c r="S86" s="222">
        <v>230.36</v>
      </c>
      <c r="T86" s="119">
        <v>19</v>
      </c>
      <c r="U86" s="167">
        <v>7.0000000000000009</v>
      </c>
      <c r="V86" s="119">
        <v>4</v>
      </c>
      <c r="W86" s="167">
        <v>93</v>
      </c>
      <c r="X86" s="119">
        <v>23</v>
      </c>
      <c r="Y86" s="135"/>
      <c r="Z86" s="135"/>
      <c r="AA86" s="136"/>
      <c r="AB86" s="136"/>
      <c r="AC86" s="105"/>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row>
    <row r="87" spans="1:55" s="101" customFormat="1" ht="48.75" customHeight="1" thickBot="1">
      <c r="B87" s="102"/>
      <c r="C87" s="102"/>
      <c r="D87" s="213">
        <v>80</v>
      </c>
      <c r="E87" s="9" t="s">
        <v>120</v>
      </c>
      <c r="F87" s="124" t="s">
        <v>121</v>
      </c>
      <c r="G87" s="125" t="s">
        <v>73</v>
      </c>
      <c r="H87" s="247" t="s">
        <v>49</v>
      </c>
      <c r="I87" s="127">
        <v>8800</v>
      </c>
      <c r="J87" s="127">
        <v>23338.402703</v>
      </c>
      <c r="K87" s="128" t="s">
        <v>374</v>
      </c>
      <c r="L87" s="128">
        <v>41</v>
      </c>
      <c r="M87" s="127">
        <v>7337</v>
      </c>
      <c r="N87" s="129">
        <v>50000</v>
      </c>
      <c r="O87" s="130">
        <v>3180919</v>
      </c>
      <c r="P87" s="223">
        <v>-2.14</v>
      </c>
      <c r="Q87" s="223">
        <v>-18.28</v>
      </c>
      <c r="R87" s="225">
        <v>74.91</v>
      </c>
      <c r="S87" s="223">
        <v>217.36</v>
      </c>
      <c r="T87" s="131">
        <v>49</v>
      </c>
      <c r="U87" s="168">
        <v>39</v>
      </c>
      <c r="V87" s="131">
        <v>3</v>
      </c>
      <c r="W87" s="166">
        <v>61</v>
      </c>
      <c r="X87" s="131">
        <v>52</v>
      </c>
      <c r="Y87" s="135"/>
      <c r="Z87" s="135"/>
      <c r="AA87" s="136"/>
      <c r="AB87" s="136"/>
      <c r="AC87" s="105"/>
    </row>
    <row r="88" spans="1:55" s="122" customFormat="1" ht="48.75" customHeight="1" thickBot="1">
      <c r="A88" s="101"/>
      <c r="B88" s="102"/>
      <c r="C88" s="102"/>
      <c r="D88" s="100">
        <v>81</v>
      </c>
      <c r="E88" s="8" t="s">
        <v>122</v>
      </c>
      <c r="F88" s="112" t="s">
        <v>123</v>
      </c>
      <c r="G88" s="113" t="s">
        <v>73</v>
      </c>
      <c r="H88" s="246" t="s">
        <v>49</v>
      </c>
      <c r="I88" s="115">
        <v>20275.827903000001</v>
      </c>
      <c r="J88" s="115">
        <v>178366.56505199999</v>
      </c>
      <c r="K88" s="116" t="s">
        <v>375</v>
      </c>
      <c r="L88" s="116">
        <v>40</v>
      </c>
      <c r="M88" s="115">
        <v>43185</v>
      </c>
      <c r="N88" s="117">
        <v>50000</v>
      </c>
      <c r="O88" s="118">
        <v>4130289</v>
      </c>
      <c r="P88" s="227">
        <v>-4.38</v>
      </c>
      <c r="Q88" s="227">
        <v>-17.73</v>
      </c>
      <c r="R88" s="227">
        <v>96.54</v>
      </c>
      <c r="S88" s="227">
        <v>310.83999999999997</v>
      </c>
      <c r="T88" s="119">
        <v>448</v>
      </c>
      <c r="U88" s="167">
        <v>67</v>
      </c>
      <c r="V88" s="119">
        <v>7</v>
      </c>
      <c r="W88" s="165">
        <v>33</v>
      </c>
      <c r="X88" s="119">
        <v>455</v>
      </c>
      <c r="Y88" s="135"/>
      <c r="Z88" s="135"/>
      <c r="AA88" s="136"/>
      <c r="AB88" s="136"/>
      <c r="AC88" s="105"/>
      <c r="AD88" s="101"/>
      <c r="AE88" s="101"/>
      <c r="AF88" s="101"/>
      <c r="AG88" s="101"/>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row>
    <row r="89" spans="1:55" s="101" customFormat="1" ht="48.75" customHeight="1" thickBot="1">
      <c r="B89" s="102"/>
      <c r="C89" s="102"/>
      <c r="D89" s="123">
        <v>82</v>
      </c>
      <c r="E89" s="9" t="s">
        <v>124</v>
      </c>
      <c r="F89" s="124" t="s">
        <v>125</v>
      </c>
      <c r="G89" s="125" t="s">
        <v>73</v>
      </c>
      <c r="H89" s="251" t="s">
        <v>49</v>
      </c>
      <c r="I89" s="127">
        <v>8524.7818520000001</v>
      </c>
      <c r="J89" s="127">
        <v>15791.33317</v>
      </c>
      <c r="K89" s="128" t="s">
        <v>375</v>
      </c>
      <c r="L89" s="128">
        <v>40</v>
      </c>
      <c r="M89" s="127">
        <v>5067</v>
      </c>
      <c r="N89" s="129">
        <v>50000</v>
      </c>
      <c r="O89" s="130">
        <v>3116505</v>
      </c>
      <c r="P89" s="228">
        <v>-1.29</v>
      </c>
      <c r="Q89" s="228">
        <v>-12.16</v>
      </c>
      <c r="R89" s="228">
        <v>71.58</v>
      </c>
      <c r="S89" s="228">
        <v>209.89</v>
      </c>
      <c r="T89" s="131">
        <v>37</v>
      </c>
      <c r="U89" s="168">
        <v>40</v>
      </c>
      <c r="V89" s="131">
        <v>5</v>
      </c>
      <c r="W89" s="166">
        <v>60</v>
      </c>
      <c r="X89" s="131">
        <v>42</v>
      </c>
      <c r="Y89" s="135"/>
      <c r="Z89" s="135"/>
      <c r="AA89" s="136"/>
      <c r="AB89" s="136"/>
      <c r="AC89" s="105"/>
    </row>
    <row r="90" spans="1:55" s="122" customFormat="1" ht="48.75" customHeight="1" thickBot="1">
      <c r="A90" s="101"/>
      <c r="B90" s="102"/>
      <c r="C90" s="102"/>
      <c r="D90" s="100">
        <v>83</v>
      </c>
      <c r="E90" s="8" t="s">
        <v>126</v>
      </c>
      <c r="F90" s="112" t="s">
        <v>127</v>
      </c>
      <c r="G90" s="113" t="s">
        <v>73</v>
      </c>
      <c r="H90" s="246" t="s">
        <v>49</v>
      </c>
      <c r="I90" s="115">
        <v>9331.6178029999992</v>
      </c>
      <c r="J90" s="115">
        <v>17377.410597999999</v>
      </c>
      <c r="K90" s="116" t="s">
        <v>376</v>
      </c>
      <c r="L90" s="116">
        <v>39</v>
      </c>
      <c r="M90" s="115">
        <v>5405</v>
      </c>
      <c r="N90" s="117">
        <v>50000</v>
      </c>
      <c r="O90" s="118">
        <v>3215062</v>
      </c>
      <c r="P90" s="227">
        <v>-2.48</v>
      </c>
      <c r="Q90" s="227">
        <v>-9.7200000000000006</v>
      </c>
      <c r="R90" s="227">
        <v>79.88</v>
      </c>
      <c r="S90" s="227">
        <v>218.24</v>
      </c>
      <c r="T90" s="119">
        <v>37</v>
      </c>
      <c r="U90" s="167">
        <v>25</v>
      </c>
      <c r="V90" s="119">
        <v>2</v>
      </c>
      <c r="W90" s="165">
        <v>75</v>
      </c>
      <c r="X90" s="119">
        <v>39</v>
      </c>
      <c r="Y90" s="135"/>
      <c r="Z90" s="135"/>
      <c r="AA90" s="136"/>
      <c r="AB90" s="136"/>
      <c r="AC90" s="105"/>
      <c r="AD90" s="101"/>
      <c r="AE90" s="101"/>
      <c r="AF90" s="101"/>
      <c r="AG90" s="101"/>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row>
    <row r="91" spans="1:55" s="101" customFormat="1" ht="48.75" customHeight="1" thickBot="1">
      <c r="B91" s="102"/>
      <c r="C91" s="102"/>
      <c r="D91" s="213">
        <v>84</v>
      </c>
      <c r="E91" s="9" t="s">
        <v>128</v>
      </c>
      <c r="F91" s="124" t="s">
        <v>129</v>
      </c>
      <c r="G91" s="125" t="s">
        <v>73</v>
      </c>
      <c r="H91" s="247" t="s">
        <v>49</v>
      </c>
      <c r="I91" s="127">
        <v>41292.301841</v>
      </c>
      <c r="J91" s="127">
        <v>656975.49560300005</v>
      </c>
      <c r="K91" s="128" t="s">
        <v>377</v>
      </c>
      <c r="L91" s="128">
        <v>38</v>
      </c>
      <c r="M91" s="127">
        <v>92395</v>
      </c>
      <c r="N91" s="129">
        <v>150000</v>
      </c>
      <c r="O91" s="130">
        <v>7110509</v>
      </c>
      <c r="P91" s="223">
        <v>4.03</v>
      </c>
      <c r="Q91" s="223">
        <v>-11.11</v>
      </c>
      <c r="R91" s="225">
        <v>153.11000000000001</v>
      </c>
      <c r="S91" s="223">
        <v>611.11</v>
      </c>
      <c r="T91" s="131">
        <v>1188</v>
      </c>
      <c r="U91" s="168">
        <v>87</v>
      </c>
      <c r="V91" s="131">
        <v>9</v>
      </c>
      <c r="W91" s="166">
        <v>13</v>
      </c>
      <c r="X91" s="131">
        <v>1197</v>
      </c>
      <c r="Y91" s="135"/>
      <c r="Z91" s="135"/>
      <c r="AA91" s="136"/>
      <c r="AB91" s="136"/>
      <c r="AC91" s="105"/>
    </row>
    <row r="92" spans="1:55" s="122" customFormat="1" ht="48.75" customHeight="1" thickBot="1">
      <c r="A92" s="101"/>
      <c r="B92" s="102"/>
      <c r="C92" s="102"/>
      <c r="D92" s="100">
        <v>85</v>
      </c>
      <c r="E92" s="187" t="s">
        <v>130</v>
      </c>
      <c r="F92" s="112" t="s">
        <v>42</v>
      </c>
      <c r="G92" s="113" t="s">
        <v>73</v>
      </c>
      <c r="H92" s="246" t="s">
        <v>49</v>
      </c>
      <c r="I92" s="115">
        <v>41999.181316000002</v>
      </c>
      <c r="J92" s="115">
        <v>467779.41015100002</v>
      </c>
      <c r="K92" s="116" t="s">
        <v>378</v>
      </c>
      <c r="L92" s="116">
        <v>37</v>
      </c>
      <c r="M92" s="115">
        <v>88674</v>
      </c>
      <c r="N92" s="117">
        <v>100000</v>
      </c>
      <c r="O92" s="118">
        <v>5275272</v>
      </c>
      <c r="P92" s="222">
        <v>3.99</v>
      </c>
      <c r="Q92" s="222">
        <v>-8.83</v>
      </c>
      <c r="R92" s="224">
        <v>144.93</v>
      </c>
      <c r="S92" s="222">
        <v>424.86</v>
      </c>
      <c r="T92" s="119">
        <v>1174</v>
      </c>
      <c r="U92" s="167">
        <v>94</v>
      </c>
      <c r="V92" s="119">
        <v>9</v>
      </c>
      <c r="W92" s="167">
        <v>6</v>
      </c>
      <c r="X92" s="119">
        <v>1183</v>
      </c>
      <c r="Y92" s="135"/>
      <c r="Z92" s="135"/>
      <c r="AA92" s="136"/>
      <c r="AB92" s="136"/>
      <c r="AC92" s="105"/>
      <c r="AD92" s="101"/>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row>
    <row r="93" spans="1:55" s="101" customFormat="1" ht="48.75" customHeight="1" thickBot="1">
      <c r="B93" s="102"/>
      <c r="C93" s="102"/>
      <c r="D93" s="213">
        <v>86</v>
      </c>
      <c r="E93" s="9" t="s">
        <v>131</v>
      </c>
      <c r="F93" s="124" t="s">
        <v>176</v>
      </c>
      <c r="G93" s="125" t="s">
        <v>73</v>
      </c>
      <c r="H93" s="247" t="s">
        <v>49</v>
      </c>
      <c r="I93" s="127">
        <v>7332.0503779999999</v>
      </c>
      <c r="J93" s="127">
        <v>12263.723540000001</v>
      </c>
      <c r="K93" s="128" t="s">
        <v>379</v>
      </c>
      <c r="L93" s="128">
        <v>36</v>
      </c>
      <c r="M93" s="127">
        <v>4634</v>
      </c>
      <c r="N93" s="129">
        <v>50000</v>
      </c>
      <c r="O93" s="130">
        <v>2646466</v>
      </c>
      <c r="P93" s="223">
        <v>0.26</v>
      </c>
      <c r="Q93" s="223">
        <v>-11.29</v>
      </c>
      <c r="R93" s="225">
        <v>111.92</v>
      </c>
      <c r="S93" s="223">
        <v>163.65</v>
      </c>
      <c r="T93" s="131">
        <v>70</v>
      </c>
      <c r="U93" s="168">
        <v>66</v>
      </c>
      <c r="V93" s="131">
        <v>2</v>
      </c>
      <c r="W93" s="166">
        <v>34</v>
      </c>
      <c r="X93" s="131">
        <v>72</v>
      </c>
      <c r="Y93" s="135"/>
      <c r="Z93" s="135"/>
      <c r="AA93" s="136"/>
      <c r="AB93" s="136"/>
      <c r="AC93" s="105"/>
    </row>
    <row r="94" spans="1:55" s="122" customFormat="1" ht="48.75" customHeight="1" thickBot="1">
      <c r="A94" s="101"/>
      <c r="B94" s="102"/>
      <c r="C94" s="102"/>
      <c r="D94" s="100">
        <v>87</v>
      </c>
      <c r="E94" s="8" t="s">
        <v>132</v>
      </c>
      <c r="F94" s="112" t="s">
        <v>133</v>
      </c>
      <c r="G94" s="113" t="s">
        <v>73</v>
      </c>
      <c r="H94" s="246" t="s">
        <v>49</v>
      </c>
      <c r="I94" s="115">
        <v>4986</v>
      </c>
      <c r="J94" s="115">
        <v>24782.782561</v>
      </c>
      <c r="K94" s="116" t="s">
        <v>312</v>
      </c>
      <c r="L94" s="116">
        <v>36</v>
      </c>
      <c r="M94" s="115">
        <v>11468</v>
      </c>
      <c r="N94" s="117">
        <v>50000</v>
      </c>
      <c r="O94" s="118">
        <v>2161038</v>
      </c>
      <c r="P94" s="227">
        <v>5.8</v>
      </c>
      <c r="Q94" s="227">
        <v>-2.1</v>
      </c>
      <c r="R94" s="227">
        <v>115.84</v>
      </c>
      <c r="S94" s="227">
        <v>115.17</v>
      </c>
      <c r="T94" s="119">
        <v>47</v>
      </c>
      <c r="U94" s="167">
        <v>91</v>
      </c>
      <c r="V94" s="119">
        <v>1</v>
      </c>
      <c r="W94" s="165">
        <v>9</v>
      </c>
      <c r="X94" s="119">
        <v>48</v>
      </c>
      <c r="Y94" s="135"/>
      <c r="Z94" s="135"/>
      <c r="AA94" s="136"/>
      <c r="AB94" s="136"/>
      <c r="AC94" s="105"/>
      <c r="AD94" s="101"/>
      <c r="AE94" s="101"/>
      <c r="AF94" s="101"/>
      <c r="AG94" s="101"/>
      <c r="AH94" s="101"/>
      <c r="AI94" s="101"/>
      <c r="AJ94" s="101"/>
      <c r="AK94" s="101"/>
      <c r="AL94" s="101"/>
      <c r="AM94" s="101"/>
      <c r="AN94" s="101"/>
      <c r="AO94" s="101"/>
      <c r="AP94" s="101"/>
      <c r="AQ94" s="101"/>
      <c r="AR94" s="101"/>
      <c r="AS94" s="101"/>
      <c r="AT94" s="101"/>
      <c r="AU94" s="101"/>
      <c r="AV94" s="101"/>
      <c r="AW94" s="101"/>
      <c r="AX94" s="101"/>
      <c r="AY94" s="101"/>
      <c r="AZ94" s="101"/>
      <c r="BA94" s="101"/>
      <c r="BB94" s="101"/>
      <c r="BC94" s="101"/>
    </row>
    <row r="95" spans="1:55" s="101" customFormat="1" ht="48.75" customHeight="1" thickBot="1">
      <c r="B95" s="102"/>
      <c r="C95" s="102"/>
      <c r="D95" s="123">
        <v>88</v>
      </c>
      <c r="E95" s="9" t="s">
        <v>32</v>
      </c>
      <c r="F95" s="124" t="s">
        <v>33</v>
      </c>
      <c r="G95" s="125" t="s">
        <v>23</v>
      </c>
      <c r="H95" s="251" t="s">
        <v>49</v>
      </c>
      <c r="I95" s="127">
        <v>56645.618862000003</v>
      </c>
      <c r="J95" s="127">
        <v>39378.614506999998</v>
      </c>
      <c r="K95" s="127" t="s">
        <v>380</v>
      </c>
      <c r="L95" s="127">
        <v>35</v>
      </c>
      <c r="M95" s="127">
        <v>36587</v>
      </c>
      <c r="N95" s="129">
        <v>50000</v>
      </c>
      <c r="O95" s="130">
        <v>1076301</v>
      </c>
      <c r="P95" s="228">
        <v>-5.0199999999999996</v>
      </c>
      <c r="Q95" s="228">
        <v>-18.05</v>
      </c>
      <c r="R95" s="235">
        <v>27.74</v>
      </c>
      <c r="S95" s="235">
        <v>63.86</v>
      </c>
      <c r="T95" s="149">
        <v>43</v>
      </c>
      <c r="U95" s="168">
        <v>11</v>
      </c>
      <c r="V95" s="131">
        <v>4</v>
      </c>
      <c r="W95" s="166">
        <v>89</v>
      </c>
      <c r="X95" s="131">
        <v>47</v>
      </c>
      <c r="Y95" s="135"/>
      <c r="Z95" s="135"/>
      <c r="AA95" s="136"/>
      <c r="AB95" s="136"/>
      <c r="AC95" s="105"/>
    </row>
    <row r="96" spans="1:55" s="122" customFormat="1" ht="48.75" customHeight="1" thickBot="1">
      <c r="A96" s="101"/>
      <c r="B96" s="102"/>
      <c r="C96" s="102"/>
      <c r="D96" s="100">
        <v>89</v>
      </c>
      <c r="E96" s="8" t="s">
        <v>134</v>
      </c>
      <c r="F96" s="112" t="s">
        <v>89</v>
      </c>
      <c r="G96" s="113" t="s">
        <v>73</v>
      </c>
      <c r="H96" s="246" t="s">
        <v>49</v>
      </c>
      <c r="I96" s="115">
        <v>11626.465990999999</v>
      </c>
      <c r="J96" s="115">
        <v>20939.541301000001</v>
      </c>
      <c r="K96" s="116" t="s">
        <v>381</v>
      </c>
      <c r="L96" s="116">
        <v>35</v>
      </c>
      <c r="M96" s="115">
        <v>13539</v>
      </c>
      <c r="N96" s="117">
        <v>50000</v>
      </c>
      <c r="O96" s="118">
        <v>1546609</v>
      </c>
      <c r="P96" s="227">
        <v>-0.98</v>
      </c>
      <c r="Q96" s="227">
        <v>-2.66</v>
      </c>
      <c r="R96" s="227">
        <v>102.6</v>
      </c>
      <c r="S96" s="227">
        <v>54.37</v>
      </c>
      <c r="T96" s="119">
        <v>243</v>
      </c>
      <c r="U96" s="167">
        <v>23</v>
      </c>
      <c r="V96" s="119">
        <v>6</v>
      </c>
      <c r="W96" s="165">
        <v>77</v>
      </c>
      <c r="X96" s="119">
        <v>249</v>
      </c>
      <c r="Y96" s="135"/>
      <c r="Z96" s="135"/>
      <c r="AA96" s="136"/>
      <c r="AB96" s="136"/>
      <c r="AC96" s="105"/>
      <c r="AD96" s="101"/>
      <c r="AE96" s="101"/>
      <c r="AF96" s="101"/>
      <c r="AG96" s="101"/>
      <c r="AH96" s="101"/>
      <c r="AI96" s="101"/>
      <c r="AJ96" s="101"/>
      <c r="AK96" s="101"/>
      <c r="AL96" s="101"/>
      <c r="AM96" s="101"/>
      <c r="AN96" s="101"/>
      <c r="AO96" s="101"/>
      <c r="AP96" s="101"/>
      <c r="AQ96" s="101"/>
      <c r="AR96" s="101"/>
      <c r="AS96" s="101"/>
      <c r="AT96" s="101"/>
      <c r="AU96" s="101"/>
      <c r="AV96" s="101"/>
      <c r="AW96" s="101"/>
      <c r="AX96" s="101"/>
      <c r="AY96" s="101"/>
      <c r="AZ96" s="101"/>
      <c r="BA96" s="101"/>
      <c r="BB96" s="101"/>
      <c r="BC96" s="101"/>
    </row>
    <row r="97" spans="1:55" s="101" customFormat="1" ht="48.75" customHeight="1" thickBot="1">
      <c r="B97" s="102"/>
      <c r="C97" s="102"/>
      <c r="D97" s="213">
        <v>90</v>
      </c>
      <c r="E97" s="9" t="s">
        <v>135</v>
      </c>
      <c r="F97" s="124" t="s">
        <v>136</v>
      </c>
      <c r="G97" s="125" t="s">
        <v>73</v>
      </c>
      <c r="H97" s="247" t="s">
        <v>49</v>
      </c>
      <c r="I97" s="127">
        <v>7074.5017550000002</v>
      </c>
      <c r="J97" s="127">
        <v>11262.330846000001</v>
      </c>
      <c r="K97" s="128" t="s">
        <v>344</v>
      </c>
      <c r="L97" s="128">
        <v>35</v>
      </c>
      <c r="M97" s="127">
        <v>5841</v>
      </c>
      <c r="N97" s="129">
        <v>50000</v>
      </c>
      <c r="O97" s="130">
        <v>1928151</v>
      </c>
      <c r="P97" s="223">
        <v>-0.21</v>
      </c>
      <c r="Q97" s="223">
        <v>-11.49</v>
      </c>
      <c r="R97" s="225">
        <v>52.43</v>
      </c>
      <c r="S97" s="223">
        <v>92.43</v>
      </c>
      <c r="T97" s="131">
        <v>30</v>
      </c>
      <c r="U97" s="168">
        <v>14</v>
      </c>
      <c r="V97" s="131">
        <v>3</v>
      </c>
      <c r="W97" s="166">
        <v>86</v>
      </c>
      <c r="X97" s="131">
        <v>33</v>
      </c>
      <c r="Y97" s="135"/>
      <c r="Z97" s="135"/>
      <c r="AA97" s="136"/>
      <c r="AB97" s="136"/>
      <c r="AC97" s="105"/>
    </row>
    <row r="98" spans="1:55" s="122" customFormat="1" ht="48.75" customHeight="1" thickBot="1">
      <c r="A98" s="101"/>
      <c r="B98" s="102"/>
      <c r="C98" s="102"/>
      <c r="D98" s="100">
        <v>91</v>
      </c>
      <c r="E98" s="187" t="s">
        <v>137</v>
      </c>
      <c r="F98" s="112" t="s">
        <v>138</v>
      </c>
      <c r="G98" s="113" t="s">
        <v>73</v>
      </c>
      <c r="H98" s="246" t="s">
        <v>49</v>
      </c>
      <c r="I98" s="115">
        <v>11960.881715</v>
      </c>
      <c r="J98" s="115">
        <v>167404.97775399999</v>
      </c>
      <c r="K98" s="116" t="s">
        <v>382</v>
      </c>
      <c r="L98" s="116">
        <v>34</v>
      </c>
      <c r="M98" s="115">
        <v>37379</v>
      </c>
      <c r="N98" s="117">
        <v>50000</v>
      </c>
      <c r="O98" s="118">
        <v>4478584</v>
      </c>
      <c r="P98" s="222">
        <v>-2.83</v>
      </c>
      <c r="Q98" s="222">
        <v>-14.47</v>
      </c>
      <c r="R98" s="224">
        <v>136.88999999999999</v>
      </c>
      <c r="S98" s="222">
        <v>347.57</v>
      </c>
      <c r="T98" s="119">
        <v>457</v>
      </c>
      <c r="U98" s="167">
        <v>72</v>
      </c>
      <c r="V98" s="119">
        <v>6</v>
      </c>
      <c r="W98" s="167">
        <v>28</v>
      </c>
      <c r="X98" s="119">
        <v>463</v>
      </c>
      <c r="Y98" s="136"/>
      <c r="Z98" s="136"/>
      <c r="AA98" s="136"/>
      <c r="AB98" s="136"/>
      <c r="AC98" s="105"/>
      <c r="AD98" s="101"/>
      <c r="AE98" s="101"/>
      <c r="AF98" s="101"/>
      <c r="AG98" s="101"/>
      <c r="AH98" s="101"/>
      <c r="AI98" s="101"/>
      <c r="AJ98" s="101"/>
      <c r="AK98" s="101"/>
      <c r="AL98" s="101"/>
      <c r="AM98" s="101"/>
      <c r="AN98" s="101"/>
      <c r="AO98" s="101"/>
      <c r="AP98" s="101"/>
      <c r="AQ98" s="101"/>
      <c r="AR98" s="101"/>
      <c r="AS98" s="101"/>
      <c r="AT98" s="101"/>
      <c r="AU98" s="101"/>
      <c r="AV98" s="101"/>
      <c r="AW98" s="101"/>
      <c r="AX98" s="101"/>
      <c r="AY98" s="101"/>
      <c r="AZ98" s="101"/>
      <c r="BA98" s="101"/>
      <c r="BB98" s="101"/>
      <c r="BC98" s="101"/>
    </row>
    <row r="99" spans="1:55" s="101" customFormat="1" ht="48.75" customHeight="1" thickBot="1">
      <c r="B99" s="102"/>
      <c r="C99" s="102"/>
      <c r="D99" s="213">
        <v>92</v>
      </c>
      <c r="E99" s="9" t="s">
        <v>139</v>
      </c>
      <c r="F99" s="124" t="s">
        <v>140</v>
      </c>
      <c r="G99" s="125" t="s">
        <v>73</v>
      </c>
      <c r="H99" s="247" t="s">
        <v>49</v>
      </c>
      <c r="I99" s="127">
        <v>5971.9468420000003</v>
      </c>
      <c r="J99" s="127">
        <v>9890.9912550000008</v>
      </c>
      <c r="K99" s="128" t="s">
        <v>383</v>
      </c>
      <c r="L99" s="128">
        <v>33</v>
      </c>
      <c r="M99" s="127">
        <v>5320</v>
      </c>
      <c r="N99" s="129">
        <v>50000</v>
      </c>
      <c r="O99" s="130">
        <v>1859209</v>
      </c>
      <c r="P99" s="223">
        <v>5.47</v>
      </c>
      <c r="Q99" s="223">
        <v>-14.97</v>
      </c>
      <c r="R99" s="225">
        <v>56.16</v>
      </c>
      <c r="S99" s="223">
        <v>85.11</v>
      </c>
      <c r="T99" s="131">
        <v>48</v>
      </c>
      <c r="U99" s="168">
        <v>7</v>
      </c>
      <c r="V99" s="131">
        <v>2</v>
      </c>
      <c r="W99" s="166">
        <v>93</v>
      </c>
      <c r="X99" s="131">
        <v>50</v>
      </c>
      <c r="Y99" s="121"/>
      <c r="Z99" s="135"/>
      <c r="AA99" s="136"/>
      <c r="AB99" s="136"/>
      <c r="AC99" s="105"/>
    </row>
    <row r="100" spans="1:55" s="122" customFormat="1" ht="48.75" customHeight="1" thickBot="1">
      <c r="A100" s="101"/>
      <c r="B100" s="101"/>
      <c r="C100" s="101"/>
      <c r="D100" s="100">
        <v>93</v>
      </c>
      <c r="E100" s="8" t="s">
        <v>141</v>
      </c>
      <c r="F100" s="112" t="s">
        <v>142</v>
      </c>
      <c r="G100" s="113" t="s">
        <v>73</v>
      </c>
      <c r="H100" s="246" t="s">
        <v>49</v>
      </c>
      <c r="I100" s="115">
        <v>27384.172933000002</v>
      </c>
      <c r="J100" s="115">
        <v>62471.939148999998</v>
      </c>
      <c r="K100" s="116" t="s">
        <v>384</v>
      </c>
      <c r="L100" s="116">
        <v>31</v>
      </c>
      <c r="M100" s="115">
        <v>22199</v>
      </c>
      <c r="N100" s="117">
        <v>50000</v>
      </c>
      <c r="O100" s="118">
        <v>2814178</v>
      </c>
      <c r="P100" s="227">
        <v>-4.2699999999999996</v>
      </c>
      <c r="Q100" s="227">
        <v>-12.47</v>
      </c>
      <c r="R100" s="227">
        <v>98.52</v>
      </c>
      <c r="S100" s="227">
        <v>181.42</v>
      </c>
      <c r="T100" s="119">
        <v>147</v>
      </c>
      <c r="U100" s="167">
        <v>28</v>
      </c>
      <c r="V100" s="119">
        <v>8</v>
      </c>
      <c r="W100" s="165">
        <v>72</v>
      </c>
      <c r="X100" s="119">
        <v>155</v>
      </c>
      <c r="Y100" s="121"/>
      <c r="Z100" s="135"/>
      <c r="AA100" s="136"/>
      <c r="AB100" s="136"/>
      <c r="AC100" s="105"/>
      <c r="AD100" s="101"/>
      <c r="AE100" s="101"/>
      <c r="AF100" s="101"/>
      <c r="AG100" s="101"/>
      <c r="AH100" s="101"/>
      <c r="AI100" s="101"/>
      <c r="AJ100" s="101"/>
      <c r="AK100" s="101"/>
      <c r="AL100" s="101"/>
      <c r="AM100" s="101"/>
      <c r="AN100" s="101"/>
      <c r="AO100" s="101"/>
      <c r="AP100" s="101"/>
      <c r="AQ100" s="101"/>
      <c r="AR100" s="101"/>
      <c r="AS100" s="101"/>
      <c r="AT100" s="101"/>
      <c r="AU100" s="101"/>
      <c r="AV100" s="101"/>
      <c r="AW100" s="101"/>
      <c r="AX100" s="101"/>
      <c r="AY100" s="101"/>
      <c r="AZ100" s="101"/>
      <c r="BA100" s="101"/>
      <c r="BB100" s="101"/>
      <c r="BC100" s="101"/>
    </row>
    <row r="101" spans="1:55" s="101" customFormat="1" ht="48.75" customHeight="1" thickBot="1">
      <c r="B101" s="102"/>
      <c r="C101" s="102"/>
      <c r="D101" s="213">
        <v>94</v>
      </c>
      <c r="E101" s="9" t="s">
        <v>143</v>
      </c>
      <c r="F101" s="124" t="s">
        <v>143</v>
      </c>
      <c r="G101" s="125" t="s">
        <v>73</v>
      </c>
      <c r="H101" s="251" t="s">
        <v>49</v>
      </c>
      <c r="I101" s="127">
        <v>6965</v>
      </c>
      <c r="J101" s="127">
        <v>34272.108961999998</v>
      </c>
      <c r="K101" s="128" t="s">
        <v>385</v>
      </c>
      <c r="L101" s="128">
        <v>29</v>
      </c>
      <c r="M101" s="127">
        <v>18538</v>
      </c>
      <c r="N101" s="129">
        <v>50000</v>
      </c>
      <c r="O101" s="130">
        <v>1848749</v>
      </c>
      <c r="P101" s="223">
        <v>-4.45</v>
      </c>
      <c r="Q101" s="223">
        <v>-19.04</v>
      </c>
      <c r="R101" s="223">
        <v>47.5</v>
      </c>
      <c r="S101" s="223">
        <v>83.63</v>
      </c>
      <c r="T101" s="131">
        <v>96</v>
      </c>
      <c r="U101" s="168">
        <v>71</v>
      </c>
      <c r="V101" s="131">
        <v>3</v>
      </c>
      <c r="W101" s="168">
        <v>28.999999999999996</v>
      </c>
      <c r="X101" s="131">
        <v>99</v>
      </c>
      <c r="Y101" s="121"/>
      <c r="Z101" s="135"/>
      <c r="AA101" s="136"/>
      <c r="AB101" s="136"/>
      <c r="AC101" s="105"/>
    </row>
    <row r="102" spans="1:55" s="122" customFormat="1" ht="48.75" customHeight="1" thickBot="1">
      <c r="A102" s="101"/>
      <c r="B102" s="101"/>
      <c r="C102" s="101"/>
      <c r="D102" s="100">
        <v>95</v>
      </c>
      <c r="E102" s="8" t="s">
        <v>144</v>
      </c>
      <c r="F102" s="112" t="s">
        <v>115</v>
      </c>
      <c r="G102" s="113" t="s">
        <v>73</v>
      </c>
      <c r="H102" s="246" t="s">
        <v>49</v>
      </c>
      <c r="I102" s="115">
        <v>16349</v>
      </c>
      <c r="J102" s="115">
        <v>73961.753599999996</v>
      </c>
      <c r="K102" s="116" t="s">
        <v>386</v>
      </c>
      <c r="L102" s="116">
        <v>22</v>
      </c>
      <c r="M102" s="115">
        <v>25600</v>
      </c>
      <c r="N102" s="117">
        <v>200000</v>
      </c>
      <c r="O102" s="118">
        <v>2889131</v>
      </c>
      <c r="P102" s="222">
        <v>-6.76</v>
      </c>
      <c r="Q102" s="222">
        <v>-27.52</v>
      </c>
      <c r="R102" s="222">
        <v>93.67</v>
      </c>
      <c r="S102" s="222">
        <v>186.78</v>
      </c>
      <c r="T102" s="119">
        <v>339</v>
      </c>
      <c r="U102" s="167">
        <v>71</v>
      </c>
      <c r="V102" s="119">
        <v>6</v>
      </c>
      <c r="W102" s="167">
        <v>28.999999999999996</v>
      </c>
      <c r="X102" s="119">
        <v>345</v>
      </c>
      <c r="Y102" s="121"/>
      <c r="Z102" s="135"/>
      <c r="AA102" s="136"/>
      <c r="AB102" s="136"/>
      <c r="AC102" s="105"/>
      <c r="AD102" s="101"/>
      <c r="AE102" s="101"/>
      <c r="AF102" s="101"/>
      <c r="AG102" s="101"/>
      <c r="AH102" s="101"/>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row>
    <row r="103" spans="1:55" s="101" customFormat="1" ht="48.75" customHeight="1" thickBot="1">
      <c r="B103" s="102"/>
      <c r="C103" s="102"/>
      <c r="D103" s="213">
        <v>96</v>
      </c>
      <c r="E103" s="9" t="s">
        <v>148</v>
      </c>
      <c r="F103" s="124" t="s">
        <v>149</v>
      </c>
      <c r="G103" s="125" t="s">
        <v>73</v>
      </c>
      <c r="H103" s="247" t="s">
        <v>49</v>
      </c>
      <c r="I103" s="127">
        <v>19108</v>
      </c>
      <c r="J103" s="127">
        <v>61784.410450000003</v>
      </c>
      <c r="K103" s="128" t="s">
        <v>387</v>
      </c>
      <c r="L103" s="128">
        <v>20</v>
      </c>
      <c r="M103" s="127">
        <v>19025</v>
      </c>
      <c r="N103" s="129">
        <v>50000</v>
      </c>
      <c r="O103" s="130">
        <v>3247538</v>
      </c>
      <c r="P103" s="223">
        <v>3.91</v>
      </c>
      <c r="Q103" s="223">
        <v>-12.29</v>
      </c>
      <c r="R103" s="225">
        <v>85.25</v>
      </c>
      <c r="S103" s="223">
        <v>222.21</v>
      </c>
      <c r="T103" s="131">
        <v>141</v>
      </c>
      <c r="U103" s="168">
        <v>86</v>
      </c>
      <c r="V103" s="131">
        <v>1</v>
      </c>
      <c r="W103" s="166">
        <v>14.000000000000002</v>
      </c>
      <c r="X103" s="131">
        <v>142</v>
      </c>
      <c r="Y103" s="121"/>
      <c r="Z103" s="135"/>
      <c r="AA103" s="136"/>
      <c r="AB103" s="136"/>
      <c r="AC103" s="105"/>
    </row>
    <row r="104" spans="1:55" s="122" customFormat="1" ht="48.75" customHeight="1" thickBot="1">
      <c r="A104" s="101"/>
      <c r="B104" s="101"/>
      <c r="C104" s="101"/>
      <c r="D104" s="100">
        <v>97</v>
      </c>
      <c r="E104" s="187" t="s">
        <v>150</v>
      </c>
      <c r="F104" s="112" t="s">
        <v>201</v>
      </c>
      <c r="G104" s="113" t="s">
        <v>73</v>
      </c>
      <c r="H104" s="246" t="s">
        <v>49</v>
      </c>
      <c r="I104" s="115">
        <v>18124</v>
      </c>
      <c r="J104" s="115">
        <v>134703.44428500001</v>
      </c>
      <c r="K104" s="116" t="s">
        <v>388</v>
      </c>
      <c r="L104" s="116">
        <v>19</v>
      </c>
      <c r="M104" s="115">
        <v>34953</v>
      </c>
      <c r="N104" s="117">
        <v>50000</v>
      </c>
      <c r="O104" s="118">
        <v>3853845</v>
      </c>
      <c r="P104" s="222">
        <v>6.69</v>
      </c>
      <c r="Q104" s="222">
        <v>-8.58</v>
      </c>
      <c r="R104" s="224">
        <v>163.6</v>
      </c>
      <c r="S104" s="222">
        <v>285.38</v>
      </c>
      <c r="T104" s="119">
        <v>412</v>
      </c>
      <c r="U104" s="167">
        <v>94</v>
      </c>
      <c r="V104" s="119">
        <v>2</v>
      </c>
      <c r="W104" s="167">
        <v>6</v>
      </c>
      <c r="X104" s="119">
        <v>414</v>
      </c>
      <c r="Y104" s="136"/>
      <c r="Z104" s="135"/>
      <c r="AA104" s="136"/>
      <c r="AB104" s="136"/>
      <c r="AC104" s="105"/>
      <c r="AD104" s="101"/>
      <c r="AE104" s="101"/>
      <c r="AF104" s="101"/>
      <c r="AG104" s="101"/>
      <c r="AH104" s="101"/>
      <c r="AI104" s="101"/>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row>
    <row r="105" spans="1:55" s="101" customFormat="1" ht="48.75" customHeight="1" thickBot="1">
      <c r="B105" s="102"/>
      <c r="C105" s="102"/>
      <c r="D105" s="213">
        <v>98</v>
      </c>
      <c r="E105" s="9" t="s">
        <v>156</v>
      </c>
      <c r="F105" s="124" t="s">
        <v>157</v>
      </c>
      <c r="G105" s="125" t="s">
        <v>73</v>
      </c>
      <c r="H105" s="247" t="s">
        <v>49</v>
      </c>
      <c r="I105" s="127">
        <v>10356.100718</v>
      </c>
      <c r="J105" s="127">
        <v>192845.586721</v>
      </c>
      <c r="K105" s="128" t="s">
        <v>389</v>
      </c>
      <c r="L105" s="128">
        <v>17</v>
      </c>
      <c r="M105" s="127">
        <v>58713</v>
      </c>
      <c r="N105" s="129">
        <v>100000</v>
      </c>
      <c r="O105" s="130">
        <v>3284547</v>
      </c>
      <c r="P105" s="223">
        <v>-0.54</v>
      </c>
      <c r="Q105" s="223">
        <v>-11.03</v>
      </c>
      <c r="R105" s="225">
        <v>137.53</v>
      </c>
      <c r="S105" s="223">
        <v>228.49</v>
      </c>
      <c r="T105" s="131">
        <v>545</v>
      </c>
      <c r="U105" s="168">
        <v>72</v>
      </c>
      <c r="V105" s="131">
        <v>8</v>
      </c>
      <c r="W105" s="166">
        <v>28</v>
      </c>
      <c r="X105" s="131">
        <v>553</v>
      </c>
      <c r="Y105" s="136"/>
      <c r="Z105" s="136"/>
      <c r="AA105" s="136"/>
      <c r="AB105" s="136"/>
      <c r="AC105" s="105"/>
    </row>
    <row r="106" spans="1:55" s="122" customFormat="1" ht="48.75" customHeight="1" thickBot="1">
      <c r="A106" s="101"/>
      <c r="B106" s="101"/>
      <c r="C106" s="101"/>
      <c r="D106" s="100">
        <v>99</v>
      </c>
      <c r="E106" s="8" t="s">
        <v>147</v>
      </c>
      <c r="F106" s="112" t="s">
        <v>195</v>
      </c>
      <c r="G106" s="113" t="s">
        <v>73</v>
      </c>
      <c r="H106" s="246" t="s">
        <v>49</v>
      </c>
      <c r="I106" s="115">
        <v>20314</v>
      </c>
      <c r="J106" s="115">
        <v>121460.364336</v>
      </c>
      <c r="K106" s="116" t="s">
        <v>390</v>
      </c>
      <c r="L106" s="116">
        <v>17</v>
      </c>
      <c r="M106" s="115">
        <v>40357</v>
      </c>
      <c r="N106" s="117">
        <v>50000</v>
      </c>
      <c r="O106" s="118">
        <v>3009648</v>
      </c>
      <c r="P106" s="222">
        <v>-1.27</v>
      </c>
      <c r="Q106" s="222">
        <v>-14.83</v>
      </c>
      <c r="R106" s="222">
        <v>137.66</v>
      </c>
      <c r="S106" s="222">
        <v>200.99</v>
      </c>
      <c r="T106" s="119">
        <v>370</v>
      </c>
      <c r="U106" s="167">
        <v>48</v>
      </c>
      <c r="V106" s="119">
        <v>3</v>
      </c>
      <c r="W106" s="167">
        <v>52</v>
      </c>
      <c r="X106" s="119">
        <v>373</v>
      </c>
      <c r="Y106" s="105"/>
      <c r="Z106" s="105"/>
      <c r="AA106" s="105"/>
      <c r="AB106" s="105"/>
      <c r="AC106" s="105"/>
      <c r="AD106" s="101"/>
      <c r="AE106" s="101"/>
      <c r="AF106" s="101"/>
      <c r="AG106" s="101"/>
      <c r="AH106" s="101"/>
      <c r="AI106" s="101"/>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row>
    <row r="107" spans="1:55" s="101" customFormat="1" ht="48.75" customHeight="1" thickBot="1">
      <c r="D107" s="213">
        <v>100</v>
      </c>
      <c r="E107" s="9" t="s">
        <v>158</v>
      </c>
      <c r="F107" s="124" t="s">
        <v>453</v>
      </c>
      <c r="G107" s="125" t="s">
        <v>73</v>
      </c>
      <c r="H107" s="251" t="s">
        <v>49</v>
      </c>
      <c r="I107" s="127">
        <v>6154.8835419999996</v>
      </c>
      <c r="J107" s="127">
        <v>10590.176906000001</v>
      </c>
      <c r="K107" s="128" t="s">
        <v>391</v>
      </c>
      <c r="L107" s="128">
        <v>13</v>
      </c>
      <c r="M107" s="127">
        <v>5581</v>
      </c>
      <c r="N107" s="129">
        <v>50000</v>
      </c>
      <c r="O107" s="130">
        <v>1897541</v>
      </c>
      <c r="P107" s="228">
        <v>-7.37</v>
      </c>
      <c r="Q107" s="228">
        <v>-21.05</v>
      </c>
      <c r="R107" s="228">
        <v>85.6</v>
      </c>
      <c r="S107" s="228">
        <v>89.77</v>
      </c>
      <c r="T107" s="131">
        <v>47</v>
      </c>
      <c r="U107" s="168">
        <v>49</v>
      </c>
      <c r="V107" s="131">
        <v>1</v>
      </c>
      <c r="W107" s="166">
        <v>51</v>
      </c>
      <c r="X107" s="131">
        <v>48</v>
      </c>
      <c r="Y107" s="105"/>
      <c r="Z107" s="105"/>
      <c r="AA107" s="105"/>
      <c r="AB107" s="105"/>
      <c r="AC107" s="105"/>
    </row>
    <row r="108" spans="1:55" s="122" customFormat="1" ht="48.75" customHeight="1" thickBot="1">
      <c r="A108" s="101"/>
      <c r="B108" s="101"/>
      <c r="C108" s="101"/>
      <c r="D108" s="100">
        <v>101</v>
      </c>
      <c r="E108" s="8" t="s">
        <v>161</v>
      </c>
      <c r="F108" s="112" t="s">
        <v>454</v>
      </c>
      <c r="G108" s="113" t="s">
        <v>73</v>
      </c>
      <c r="H108" s="246" t="s">
        <v>49</v>
      </c>
      <c r="I108" s="115">
        <v>50488</v>
      </c>
      <c r="J108" s="115">
        <v>206030.55614999999</v>
      </c>
      <c r="K108" s="116" t="s">
        <v>392</v>
      </c>
      <c r="L108" s="116">
        <v>13</v>
      </c>
      <c r="M108" s="115">
        <v>116855</v>
      </c>
      <c r="N108" s="117">
        <v>200000</v>
      </c>
      <c r="O108" s="118">
        <v>1763130</v>
      </c>
      <c r="P108" s="222">
        <v>6.02</v>
      </c>
      <c r="Q108" s="222">
        <v>-4.47</v>
      </c>
      <c r="R108" s="224">
        <v>89.6</v>
      </c>
      <c r="S108" s="222">
        <v>92.34</v>
      </c>
      <c r="T108" s="119">
        <v>1457</v>
      </c>
      <c r="U108" s="167">
        <v>88</v>
      </c>
      <c r="V108" s="119">
        <v>5</v>
      </c>
      <c r="W108" s="167">
        <v>12</v>
      </c>
      <c r="X108" s="119">
        <v>1462</v>
      </c>
      <c r="Y108" s="105"/>
      <c r="Z108" s="105"/>
      <c r="AA108" s="105"/>
      <c r="AB108" s="105"/>
      <c r="AC108" s="105"/>
      <c r="AD108" s="101"/>
      <c r="AE108" s="101"/>
      <c r="AF108" s="101"/>
      <c r="AG108" s="101"/>
      <c r="AH108" s="101"/>
      <c r="AI108" s="101"/>
      <c r="AJ108" s="101"/>
      <c r="AK108" s="101"/>
      <c r="AL108" s="101"/>
      <c r="AM108" s="101"/>
      <c r="AN108" s="101"/>
      <c r="AO108" s="101"/>
      <c r="AP108" s="101"/>
      <c r="AQ108" s="101"/>
      <c r="AR108" s="101"/>
      <c r="AS108" s="101"/>
      <c r="AT108" s="101"/>
      <c r="AU108" s="101"/>
      <c r="AV108" s="101"/>
      <c r="AW108" s="101"/>
      <c r="AX108" s="101"/>
      <c r="AY108" s="101"/>
      <c r="AZ108" s="101"/>
      <c r="BA108" s="101"/>
      <c r="BB108" s="101"/>
      <c r="BC108" s="101"/>
    </row>
    <row r="109" spans="1:55" s="101" customFormat="1" ht="48.75" customHeight="1" thickBot="1">
      <c r="D109" s="213">
        <v>102</v>
      </c>
      <c r="E109" s="9" t="s">
        <v>166</v>
      </c>
      <c r="F109" s="124" t="s">
        <v>455</v>
      </c>
      <c r="G109" s="125" t="s">
        <v>73</v>
      </c>
      <c r="H109" s="247" t="s">
        <v>49</v>
      </c>
      <c r="I109" s="127" t="s">
        <v>49</v>
      </c>
      <c r="J109" s="127">
        <v>57542.898063000001</v>
      </c>
      <c r="K109" s="128" t="s">
        <v>393</v>
      </c>
      <c r="L109" s="128">
        <v>10</v>
      </c>
      <c r="M109" s="127">
        <v>34884</v>
      </c>
      <c r="N109" s="129">
        <v>50000</v>
      </c>
      <c r="O109" s="130">
        <v>1649550</v>
      </c>
      <c r="P109" s="223">
        <v>0.4</v>
      </c>
      <c r="Q109" s="223">
        <v>-5.33</v>
      </c>
      <c r="R109" s="225" t="s">
        <v>49</v>
      </c>
      <c r="S109" s="223">
        <v>81.13</v>
      </c>
      <c r="T109" s="131">
        <v>162</v>
      </c>
      <c r="U109" s="168">
        <v>91</v>
      </c>
      <c r="V109" s="131">
        <v>3</v>
      </c>
      <c r="W109" s="166">
        <v>9</v>
      </c>
      <c r="X109" s="131">
        <v>165</v>
      </c>
      <c r="Y109" s="105"/>
      <c r="Z109" s="105"/>
      <c r="AA109" s="105"/>
      <c r="AB109" s="105"/>
      <c r="AC109" s="105"/>
    </row>
    <row r="110" spans="1:55" s="122" customFormat="1" ht="48.75" customHeight="1" thickBot="1">
      <c r="A110" s="101"/>
      <c r="B110" s="101"/>
      <c r="C110" s="101"/>
      <c r="D110" s="100">
        <v>103</v>
      </c>
      <c r="E110" s="187" t="s">
        <v>167</v>
      </c>
      <c r="F110" s="112" t="s">
        <v>180</v>
      </c>
      <c r="G110" s="113" t="s">
        <v>73</v>
      </c>
      <c r="H110" s="246" t="s">
        <v>49</v>
      </c>
      <c r="I110" s="115" t="s">
        <v>49</v>
      </c>
      <c r="J110" s="115">
        <v>19350.857463</v>
      </c>
      <c r="K110" s="116" t="s">
        <v>394</v>
      </c>
      <c r="L110" s="116">
        <v>9</v>
      </c>
      <c r="M110" s="115">
        <v>13201</v>
      </c>
      <c r="N110" s="117">
        <v>50000</v>
      </c>
      <c r="O110" s="118">
        <v>1465863</v>
      </c>
      <c r="P110" s="222">
        <v>-2.1800000000000002</v>
      </c>
      <c r="Q110" s="222">
        <v>-11.94</v>
      </c>
      <c r="R110" s="224" t="s">
        <v>49</v>
      </c>
      <c r="S110" s="222">
        <v>45.14</v>
      </c>
      <c r="T110" s="119">
        <v>35</v>
      </c>
      <c r="U110" s="167">
        <v>19</v>
      </c>
      <c r="V110" s="119">
        <v>4</v>
      </c>
      <c r="W110" s="167">
        <v>81</v>
      </c>
      <c r="X110" s="119">
        <v>39</v>
      </c>
      <c r="Y110" s="105"/>
      <c r="Z110" s="105"/>
      <c r="AA110" s="105"/>
      <c r="AB110" s="105"/>
      <c r="AC110" s="105"/>
      <c r="AD110" s="101"/>
      <c r="AE110" s="101"/>
      <c r="AF110" s="101"/>
      <c r="AG110" s="101"/>
      <c r="AH110" s="101"/>
      <c r="AI110" s="101"/>
      <c r="AJ110" s="101"/>
      <c r="AK110" s="101"/>
      <c r="AL110" s="101"/>
      <c r="AM110" s="101"/>
      <c r="AN110" s="101"/>
      <c r="AO110" s="101"/>
      <c r="AP110" s="101"/>
      <c r="AQ110" s="101"/>
      <c r="AR110" s="101"/>
      <c r="AS110" s="101"/>
      <c r="AT110" s="101"/>
      <c r="AU110" s="101"/>
      <c r="AV110" s="101"/>
      <c r="AW110" s="101"/>
      <c r="AX110" s="101"/>
      <c r="AY110" s="101"/>
      <c r="AZ110" s="101"/>
      <c r="BA110" s="101"/>
      <c r="BB110" s="101"/>
      <c r="BC110" s="101"/>
    </row>
    <row r="111" spans="1:55" s="134" customFormat="1" ht="48.75" customHeight="1" thickBot="1">
      <c r="A111" s="101"/>
      <c r="B111" s="102"/>
      <c r="C111" s="102"/>
      <c r="D111" s="213">
        <v>104</v>
      </c>
      <c r="E111" s="9" t="s">
        <v>171</v>
      </c>
      <c r="F111" s="124" t="s">
        <v>177</v>
      </c>
      <c r="G111" s="125" t="s">
        <v>73</v>
      </c>
      <c r="H111" s="247" t="s">
        <v>49</v>
      </c>
      <c r="I111" s="127" t="s">
        <v>49</v>
      </c>
      <c r="J111" s="127">
        <v>5055.6561750000001</v>
      </c>
      <c r="K111" s="128" t="s">
        <v>395</v>
      </c>
      <c r="L111" s="128">
        <v>9</v>
      </c>
      <c r="M111" s="127">
        <v>5111</v>
      </c>
      <c r="N111" s="129">
        <v>50000</v>
      </c>
      <c r="O111" s="130">
        <v>989172</v>
      </c>
      <c r="P111" s="223">
        <v>-0.33</v>
      </c>
      <c r="Q111" s="223">
        <v>-22.52</v>
      </c>
      <c r="R111" s="225" t="s">
        <v>49</v>
      </c>
      <c r="S111" s="223">
        <v>-1.52</v>
      </c>
      <c r="T111" s="131">
        <v>4</v>
      </c>
      <c r="U111" s="168">
        <v>4</v>
      </c>
      <c r="V111" s="131">
        <v>3</v>
      </c>
      <c r="W111" s="166">
        <v>96</v>
      </c>
      <c r="X111" s="131">
        <v>7</v>
      </c>
      <c r="Y111" s="105"/>
      <c r="Z111" s="105"/>
      <c r="AA111" s="105"/>
      <c r="AB111" s="105"/>
      <c r="AC111" s="105"/>
      <c r="AD111" s="101"/>
      <c r="AE111" s="101"/>
      <c r="AF111" s="101"/>
      <c r="AG111" s="101"/>
      <c r="AH111" s="101"/>
      <c r="AI111" s="101"/>
      <c r="AJ111" s="101"/>
      <c r="AK111" s="101"/>
      <c r="AL111" s="101"/>
      <c r="AM111" s="101"/>
      <c r="AN111" s="101"/>
      <c r="AO111" s="101"/>
      <c r="AP111" s="101"/>
      <c r="AQ111" s="101"/>
      <c r="AR111" s="101"/>
      <c r="AS111" s="101"/>
      <c r="AT111" s="101"/>
      <c r="AU111" s="101"/>
      <c r="AV111" s="101"/>
      <c r="AW111" s="101"/>
      <c r="AX111" s="101"/>
      <c r="AY111" s="101"/>
      <c r="AZ111" s="101"/>
      <c r="BA111" s="101"/>
      <c r="BB111" s="101"/>
      <c r="BC111" s="101"/>
    </row>
    <row r="112" spans="1:55" s="122" customFormat="1" ht="48.75" customHeight="1" thickBot="1">
      <c r="A112" s="101"/>
      <c r="B112" s="101"/>
      <c r="C112" s="101"/>
      <c r="D112" s="100">
        <v>105</v>
      </c>
      <c r="E112" s="8" t="s">
        <v>173</v>
      </c>
      <c r="F112" s="112" t="s">
        <v>194</v>
      </c>
      <c r="G112" s="113" t="s">
        <v>73</v>
      </c>
      <c r="H112" s="246" t="s">
        <v>49</v>
      </c>
      <c r="I112" s="115" t="s">
        <v>49</v>
      </c>
      <c r="J112" s="115">
        <v>10588.441102000001</v>
      </c>
      <c r="K112" s="116" t="s">
        <v>396</v>
      </c>
      <c r="L112" s="116">
        <v>8</v>
      </c>
      <c r="M112" s="115">
        <v>9077</v>
      </c>
      <c r="N112" s="117">
        <v>50000</v>
      </c>
      <c r="O112" s="118">
        <v>1166514</v>
      </c>
      <c r="P112" s="227">
        <v>-0.09</v>
      </c>
      <c r="Q112" s="227">
        <v>-17.3</v>
      </c>
      <c r="R112" s="224" t="s">
        <v>49</v>
      </c>
      <c r="S112" s="227">
        <v>13.55</v>
      </c>
      <c r="T112" s="119">
        <v>111</v>
      </c>
      <c r="U112" s="167">
        <v>71</v>
      </c>
      <c r="V112" s="119">
        <v>3</v>
      </c>
      <c r="W112" s="165">
        <v>29</v>
      </c>
      <c r="X112" s="119">
        <v>114</v>
      </c>
      <c r="Y112" s="105"/>
      <c r="Z112" s="105"/>
      <c r="AA112" s="105"/>
      <c r="AB112" s="105"/>
      <c r="AC112" s="105"/>
      <c r="AD112" s="101"/>
      <c r="AE112" s="101"/>
      <c r="AF112" s="101"/>
      <c r="AG112" s="101"/>
      <c r="AH112" s="101"/>
      <c r="AI112" s="101"/>
      <c r="AJ112" s="101"/>
      <c r="AK112" s="101"/>
      <c r="AL112" s="101"/>
      <c r="AM112" s="101"/>
      <c r="AN112" s="101"/>
      <c r="AO112" s="101"/>
      <c r="AP112" s="101"/>
      <c r="AQ112" s="101"/>
      <c r="AR112" s="101"/>
      <c r="AS112" s="101"/>
      <c r="AT112" s="101"/>
      <c r="AU112" s="101"/>
      <c r="AV112" s="101"/>
      <c r="AW112" s="101"/>
      <c r="AX112" s="101"/>
      <c r="AY112" s="101"/>
      <c r="AZ112" s="101"/>
      <c r="BA112" s="101"/>
      <c r="BB112" s="101"/>
      <c r="BC112" s="101"/>
    </row>
    <row r="113" spans="1:55" s="101" customFormat="1" ht="48.75" customHeight="1" thickBot="1">
      <c r="D113" s="213">
        <v>106</v>
      </c>
      <c r="E113" s="9" t="s">
        <v>183</v>
      </c>
      <c r="F113" s="124" t="s">
        <v>184</v>
      </c>
      <c r="G113" s="125" t="s">
        <v>73</v>
      </c>
      <c r="H113" s="251" t="s">
        <v>49</v>
      </c>
      <c r="I113" s="127" t="s">
        <v>49</v>
      </c>
      <c r="J113" s="127">
        <v>58212.109915000001</v>
      </c>
      <c r="K113" s="128" t="s">
        <v>400</v>
      </c>
      <c r="L113" s="128">
        <v>8</v>
      </c>
      <c r="M113" s="127">
        <v>38405</v>
      </c>
      <c r="N113" s="129">
        <v>50000</v>
      </c>
      <c r="O113" s="130">
        <v>1515743</v>
      </c>
      <c r="P113" s="223">
        <v>1.47</v>
      </c>
      <c r="Q113" s="223">
        <v>-8.39</v>
      </c>
      <c r="R113" s="225" t="s">
        <v>49</v>
      </c>
      <c r="S113" s="223">
        <v>50.36</v>
      </c>
      <c r="T113" s="131">
        <v>347</v>
      </c>
      <c r="U113" s="168">
        <v>97</v>
      </c>
      <c r="V113" s="131">
        <v>3</v>
      </c>
      <c r="W113" s="168">
        <v>3</v>
      </c>
      <c r="X113" s="131">
        <v>350</v>
      </c>
      <c r="Y113" s="105"/>
      <c r="Z113" s="105"/>
      <c r="AA113" s="105"/>
      <c r="AB113" s="105"/>
      <c r="AC113" s="105"/>
    </row>
    <row r="114" spans="1:55" s="122" customFormat="1" ht="48.75" customHeight="1" thickBot="1">
      <c r="A114" s="101"/>
      <c r="B114" s="101"/>
      <c r="C114" s="101"/>
      <c r="D114" s="100">
        <v>107</v>
      </c>
      <c r="E114" s="8" t="s">
        <v>190</v>
      </c>
      <c r="F114" s="112" t="s">
        <v>93</v>
      </c>
      <c r="G114" s="113" t="s">
        <v>73</v>
      </c>
      <c r="H114" s="246" t="s">
        <v>49</v>
      </c>
      <c r="I114" s="115" t="s">
        <v>49</v>
      </c>
      <c r="J114" s="115">
        <v>117636.669448</v>
      </c>
      <c r="K114" s="116" t="s">
        <v>397</v>
      </c>
      <c r="L114" s="116">
        <v>5</v>
      </c>
      <c r="M114" s="115">
        <v>99663</v>
      </c>
      <c r="N114" s="117">
        <v>100000</v>
      </c>
      <c r="O114" s="118">
        <v>1180345</v>
      </c>
      <c r="P114" s="222">
        <v>3.79</v>
      </c>
      <c r="Q114" s="222">
        <v>-11.67</v>
      </c>
      <c r="R114" s="224" t="s">
        <v>49</v>
      </c>
      <c r="S114" s="222">
        <v>18.03</v>
      </c>
      <c r="T114" s="119">
        <v>205</v>
      </c>
      <c r="U114" s="167">
        <v>98</v>
      </c>
      <c r="V114" s="119">
        <v>3</v>
      </c>
      <c r="W114" s="165">
        <v>2</v>
      </c>
      <c r="X114" s="119">
        <v>208</v>
      </c>
      <c r="Y114" s="105"/>
      <c r="Z114" s="105"/>
      <c r="AA114" s="105"/>
      <c r="AB114" s="105"/>
      <c r="AC114" s="105"/>
      <c r="AD114" s="101"/>
      <c r="AE114" s="101"/>
      <c r="AF114" s="101"/>
      <c r="AG114" s="101"/>
      <c r="AH114" s="101"/>
      <c r="AI114" s="101"/>
      <c r="AJ114" s="101"/>
      <c r="AK114" s="101"/>
      <c r="AL114" s="101"/>
      <c r="AM114" s="101"/>
      <c r="AN114" s="101"/>
      <c r="AO114" s="101"/>
      <c r="AP114" s="101"/>
      <c r="AQ114" s="101"/>
      <c r="AR114" s="101"/>
      <c r="AS114" s="101"/>
      <c r="AT114" s="101"/>
      <c r="AU114" s="101"/>
      <c r="AV114" s="101"/>
      <c r="AW114" s="101"/>
      <c r="AX114" s="101"/>
      <c r="AY114" s="101"/>
      <c r="AZ114" s="101"/>
      <c r="BA114" s="101"/>
      <c r="BB114" s="101"/>
      <c r="BC114" s="101"/>
    </row>
    <row r="115" spans="1:55" s="101" customFormat="1" ht="48.75" customHeight="1" thickBot="1">
      <c r="D115" s="213">
        <v>108</v>
      </c>
      <c r="E115" s="9" t="s">
        <v>198</v>
      </c>
      <c r="F115" s="124" t="s">
        <v>199</v>
      </c>
      <c r="G115" s="125" t="s">
        <v>73</v>
      </c>
      <c r="H115" s="247" t="s">
        <v>49</v>
      </c>
      <c r="I115" s="127" t="s">
        <v>49</v>
      </c>
      <c r="J115" s="127">
        <v>4363</v>
      </c>
      <c r="K115" s="128" t="s">
        <v>398</v>
      </c>
      <c r="L115" s="128">
        <v>4</v>
      </c>
      <c r="M115" s="127">
        <v>5010</v>
      </c>
      <c r="N115" s="129">
        <v>100000</v>
      </c>
      <c r="O115" s="130">
        <v>870837</v>
      </c>
      <c r="P115" s="223">
        <v>-2.83</v>
      </c>
      <c r="Q115" s="223">
        <v>-17.899999999999999</v>
      </c>
      <c r="R115" s="191" t="s">
        <v>49</v>
      </c>
      <c r="S115" s="223">
        <v>-12.92</v>
      </c>
      <c r="T115" s="131">
        <v>2</v>
      </c>
      <c r="U115" s="168">
        <v>0</v>
      </c>
      <c r="V115" s="131">
        <v>2</v>
      </c>
      <c r="W115" s="166">
        <v>100</v>
      </c>
      <c r="X115" s="131">
        <v>4</v>
      </c>
      <c r="Y115" s="105"/>
      <c r="Z115" s="105"/>
      <c r="AA115" s="105"/>
      <c r="AB115" s="105"/>
      <c r="AC115" s="105"/>
    </row>
    <row r="116" spans="1:55" s="122" customFormat="1" ht="48.75" customHeight="1" thickBot="1">
      <c r="A116" s="101"/>
      <c r="B116" s="101"/>
      <c r="C116" s="101"/>
      <c r="D116" s="100">
        <v>109</v>
      </c>
      <c r="E116" s="187" t="s">
        <v>202</v>
      </c>
      <c r="F116" s="112" t="s">
        <v>203</v>
      </c>
      <c r="G116" s="113" t="s">
        <v>73</v>
      </c>
      <c r="H116" s="246" t="s">
        <v>49</v>
      </c>
      <c r="I116" s="115" t="s">
        <v>49</v>
      </c>
      <c r="J116" s="115">
        <v>5250</v>
      </c>
      <c r="K116" s="116" t="s">
        <v>399</v>
      </c>
      <c r="L116" s="116">
        <v>3</v>
      </c>
      <c r="M116" s="115">
        <v>5332</v>
      </c>
      <c r="N116" s="117">
        <v>50000</v>
      </c>
      <c r="O116" s="118">
        <v>984672</v>
      </c>
      <c r="P116" s="222">
        <v>-3.38</v>
      </c>
      <c r="Q116" s="222">
        <v>-4.25</v>
      </c>
      <c r="R116" s="224" t="s">
        <v>49</v>
      </c>
      <c r="S116" s="222">
        <v>-3.49</v>
      </c>
      <c r="T116" s="119">
        <v>16</v>
      </c>
      <c r="U116" s="167">
        <v>35</v>
      </c>
      <c r="V116" s="119">
        <v>2</v>
      </c>
      <c r="W116" s="167">
        <v>65</v>
      </c>
      <c r="X116" s="119">
        <v>18</v>
      </c>
      <c r="Y116" s="105"/>
      <c r="Z116" s="105"/>
      <c r="AA116" s="105"/>
      <c r="AB116" s="105"/>
      <c r="AC116" s="105"/>
      <c r="AD116" s="101"/>
      <c r="AE116" s="101"/>
      <c r="AF116" s="101"/>
      <c r="AG116" s="101"/>
      <c r="AH116" s="101"/>
      <c r="AI116" s="101"/>
      <c r="AJ116" s="101"/>
      <c r="AK116" s="101"/>
      <c r="AL116" s="101"/>
      <c r="AM116" s="101"/>
      <c r="AN116" s="101"/>
      <c r="AO116" s="101"/>
      <c r="AP116" s="101"/>
      <c r="AQ116" s="101"/>
      <c r="AR116" s="101"/>
      <c r="AS116" s="101"/>
      <c r="AT116" s="101"/>
      <c r="AU116" s="101"/>
      <c r="AV116" s="101"/>
      <c r="AW116" s="101"/>
      <c r="AX116" s="101"/>
      <c r="AY116" s="101"/>
      <c r="AZ116" s="101"/>
      <c r="BA116" s="101"/>
      <c r="BB116" s="101"/>
      <c r="BC116" s="101"/>
    </row>
    <row r="117" spans="1:55" s="101" customFormat="1" ht="48.75" customHeight="1" thickBot="1">
      <c r="D117" s="213">
        <v>110</v>
      </c>
      <c r="E117" s="9" t="s">
        <v>442</v>
      </c>
      <c r="F117" s="124" t="s">
        <v>456</v>
      </c>
      <c r="G117" s="125" t="s">
        <v>73</v>
      </c>
      <c r="H117" s="247" t="s">
        <v>49</v>
      </c>
      <c r="I117" s="127" t="s">
        <v>49</v>
      </c>
      <c r="J117" s="127">
        <v>30080.945134000001</v>
      </c>
      <c r="K117" s="128" t="s">
        <v>457</v>
      </c>
      <c r="L117" s="128">
        <v>2</v>
      </c>
      <c r="M117" s="127">
        <v>29649</v>
      </c>
      <c r="N117" s="129">
        <v>50000</v>
      </c>
      <c r="O117" s="130">
        <v>1014569</v>
      </c>
      <c r="P117" s="223">
        <v>3.17</v>
      </c>
      <c r="Q117" s="223" t="s">
        <v>49</v>
      </c>
      <c r="R117" s="225" t="s">
        <v>49</v>
      </c>
      <c r="S117" s="223">
        <v>1.46</v>
      </c>
      <c r="T117" s="131">
        <v>116</v>
      </c>
      <c r="U117" s="168">
        <v>92</v>
      </c>
      <c r="V117" s="131">
        <v>1</v>
      </c>
      <c r="W117" s="166">
        <v>8</v>
      </c>
      <c r="X117" s="131">
        <v>117</v>
      </c>
      <c r="Y117" s="105"/>
      <c r="Z117" s="105"/>
      <c r="AA117" s="105"/>
      <c r="AB117" s="105"/>
      <c r="AC117" s="105"/>
    </row>
    <row r="118" spans="1:55" s="122" customFormat="1" ht="48.75" customHeight="1" thickBot="1">
      <c r="A118" s="101"/>
      <c r="B118" s="101"/>
      <c r="C118" s="101"/>
      <c r="D118" s="100">
        <v>111</v>
      </c>
      <c r="E118" s="8" t="s">
        <v>443</v>
      </c>
      <c r="F118" s="112" t="s">
        <v>458</v>
      </c>
      <c r="G118" s="113" t="s">
        <v>73</v>
      </c>
      <c r="H118" s="246" t="s">
        <v>49</v>
      </c>
      <c r="I118" s="115" t="s">
        <v>49</v>
      </c>
      <c r="J118" s="115">
        <v>5211.2905499999997</v>
      </c>
      <c r="K118" s="116" t="s">
        <v>457</v>
      </c>
      <c r="L118" s="116">
        <v>2</v>
      </c>
      <c r="M118" s="115">
        <v>5350</v>
      </c>
      <c r="N118" s="117">
        <v>50000</v>
      </c>
      <c r="O118" s="118">
        <v>974073</v>
      </c>
      <c r="P118" s="222">
        <v>0.37</v>
      </c>
      <c r="Q118" s="222" t="s">
        <v>49</v>
      </c>
      <c r="R118" s="224" t="s">
        <v>49</v>
      </c>
      <c r="S118" s="222">
        <v>-4.2699999999999996</v>
      </c>
      <c r="T118" s="119">
        <v>39</v>
      </c>
      <c r="U118" s="167">
        <v>7.0000000000000009</v>
      </c>
      <c r="V118" s="119">
        <v>5</v>
      </c>
      <c r="W118" s="167">
        <v>93</v>
      </c>
      <c r="X118" s="119">
        <v>44</v>
      </c>
      <c r="Y118" s="105"/>
      <c r="Z118" s="105"/>
      <c r="AA118" s="105"/>
      <c r="AB118" s="105"/>
      <c r="AC118" s="105"/>
      <c r="AD118" s="101"/>
      <c r="AE118" s="101"/>
      <c r="AF118" s="101"/>
      <c r="AG118" s="101"/>
      <c r="AH118" s="101"/>
      <c r="AI118" s="101"/>
      <c r="AJ118" s="101"/>
      <c r="AK118" s="101"/>
      <c r="AL118" s="101"/>
      <c r="AM118" s="101"/>
      <c r="AN118" s="101"/>
      <c r="AO118" s="101"/>
      <c r="AP118" s="101"/>
      <c r="AQ118" s="101"/>
      <c r="AR118" s="101"/>
      <c r="AS118" s="101"/>
      <c r="AT118" s="101"/>
      <c r="AU118" s="101"/>
      <c r="AV118" s="101"/>
      <c r="AW118" s="101"/>
      <c r="AX118" s="101"/>
      <c r="AY118" s="101"/>
      <c r="AZ118" s="101"/>
      <c r="BA118" s="101"/>
      <c r="BB118" s="101"/>
      <c r="BC118" s="101"/>
    </row>
    <row r="119" spans="1:55" s="122" customFormat="1" ht="48.75" customHeight="1" thickBot="1">
      <c r="A119" s="101"/>
      <c r="B119" s="101"/>
      <c r="C119" s="101"/>
      <c r="D119" s="213">
        <v>112</v>
      </c>
      <c r="E119" s="9" t="s">
        <v>473</v>
      </c>
      <c r="F119" s="124" t="s">
        <v>486</v>
      </c>
      <c r="G119" s="125" t="s">
        <v>73</v>
      </c>
      <c r="H119" s="247" t="s">
        <v>49</v>
      </c>
      <c r="I119" s="127" t="s">
        <v>49</v>
      </c>
      <c r="J119" s="127">
        <v>18701</v>
      </c>
      <c r="K119" s="128" t="s">
        <v>487</v>
      </c>
      <c r="L119" s="128">
        <v>1</v>
      </c>
      <c r="M119" s="127">
        <v>17886</v>
      </c>
      <c r="N119" s="129">
        <v>50000</v>
      </c>
      <c r="O119" s="130">
        <v>1028376</v>
      </c>
      <c r="P119" s="223">
        <v>1.75</v>
      </c>
      <c r="Q119" s="223" t="s">
        <v>49</v>
      </c>
      <c r="R119" s="225" t="s">
        <v>49</v>
      </c>
      <c r="S119" s="223">
        <v>1.75</v>
      </c>
      <c r="T119" s="131">
        <v>89</v>
      </c>
      <c r="U119" s="168">
        <v>66</v>
      </c>
      <c r="V119" s="131">
        <v>2</v>
      </c>
      <c r="W119" s="166">
        <v>34</v>
      </c>
      <c r="X119" s="131">
        <v>91</v>
      </c>
      <c r="Y119" s="105"/>
      <c r="Z119" s="105"/>
      <c r="AA119" s="105"/>
      <c r="AB119" s="105"/>
      <c r="AC119" s="105"/>
      <c r="AD119" s="101"/>
      <c r="AE119" s="101"/>
      <c r="AF119" s="101"/>
      <c r="AG119" s="101"/>
      <c r="AH119" s="101"/>
      <c r="AI119" s="101"/>
      <c r="AJ119" s="101"/>
      <c r="AK119" s="101"/>
      <c r="AL119" s="101"/>
      <c r="AM119" s="101"/>
      <c r="AN119" s="101"/>
      <c r="AO119" s="101"/>
      <c r="AP119" s="101"/>
      <c r="AQ119" s="101"/>
      <c r="AR119" s="101"/>
      <c r="AS119" s="101"/>
      <c r="AT119" s="101"/>
      <c r="AU119" s="101"/>
      <c r="AV119" s="101"/>
      <c r="AW119" s="101"/>
      <c r="AX119" s="101"/>
      <c r="AY119" s="101"/>
      <c r="AZ119" s="101"/>
      <c r="BA119" s="101"/>
      <c r="BB119" s="101"/>
      <c r="BC119" s="101"/>
    </row>
    <row r="120" spans="1:55" s="122" customFormat="1" ht="48.75" customHeight="1" thickBot="1">
      <c r="A120" s="101"/>
      <c r="B120" s="101"/>
      <c r="C120" s="101"/>
      <c r="D120" s="100">
        <v>113</v>
      </c>
      <c r="E120" s="8" t="s">
        <v>468</v>
      </c>
      <c r="F120" s="112" t="s">
        <v>471</v>
      </c>
      <c r="G120" s="113" t="s">
        <v>73</v>
      </c>
      <c r="H120" s="246" t="s">
        <v>49</v>
      </c>
      <c r="I120" s="115" t="s">
        <v>49</v>
      </c>
      <c r="J120" s="115">
        <v>5625</v>
      </c>
      <c r="K120" s="116" t="s">
        <v>489</v>
      </c>
      <c r="L120" s="116">
        <v>1</v>
      </c>
      <c r="M120" s="115">
        <v>5458</v>
      </c>
      <c r="N120" s="117">
        <v>50000</v>
      </c>
      <c r="O120" s="118">
        <v>1030523</v>
      </c>
      <c r="P120" s="222">
        <v>3.05</v>
      </c>
      <c r="Q120" s="222" t="s">
        <v>49</v>
      </c>
      <c r="R120" s="224" t="s">
        <v>49</v>
      </c>
      <c r="S120" s="222">
        <v>3.06</v>
      </c>
      <c r="T120" s="119">
        <v>15</v>
      </c>
      <c r="U120" s="167">
        <v>60</v>
      </c>
      <c r="V120" s="119">
        <v>4</v>
      </c>
      <c r="W120" s="167">
        <v>40</v>
      </c>
      <c r="X120" s="119">
        <v>19</v>
      </c>
      <c r="Y120" s="105"/>
      <c r="Z120" s="105"/>
      <c r="AA120" s="105"/>
      <c r="AB120" s="105"/>
      <c r="AC120" s="105"/>
      <c r="AD120" s="101"/>
      <c r="AE120" s="101"/>
      <c r="AF120" s="101"/>
      <c r="AG120" s="101"/>
      <c r="AH120" s="101"/>
      <c r="AI120" s="101"/>
      <c r="AJ120" s="101"/>
      <c r="AK120" s="101"/>
      <c r="AL120" s="101"/>
      <c r="AM120" s="101"/>
      <c r="AN120" s="101"/>
      <c r="AO120" s="101"/>
      <c r="AP120" s="101"/>
      <c r="AQ120" s="101"/>
      <c r="AR120" s="101"/>
      <c r="AS120" s="101"/>
      <c r="AT120" s="101"/>
      <c r="AU120" s="101"/>
      <c r="AV120" s="101"/>
      <c r="AW120" s="101"/>
      <c r="AX120" s="101"/>
      <c r="AY120" s="101"/>
      <c r="AZ120" s="101"/>
      <c r="BA120" s="101"/>
      <c r="BB120" s="101"/>
      <c r="BC120" s="101"/>
    </row>
    <row r="121" spans="1:55" s="122" customFormat="1" ht="48.75" customHeight="1" thickBot="1">
      <c r="A121" s="101"/>
      <c r="B121" s="101"/>
      <c r="C121" s="101"/>
      <c r="D121" s="213">
        <v>114</v>
      </c>
      <c r="E121" s="9" t="s">
        <v>470</v>
      </c>
      <c r="F121" s="124" t="s">
        <v>46</v>
      </c>
      <c r="G121" s="125" t="s">
        <v>73</v>
      </c>
      <c r="H121" s="247" t="s">
        <v>49</v>
      </c>
      <c r="I121" s="127" t="s">
        <v>49</v>
      </c>
      <c r="J121" s="127">
        <v>17046</v>
      </c>
      <c r="K121" s="128" t="s">
        <v>491</v>
      </c>
      <c r="L121" s="128">
        <v>1</v>
      </c>
      <c r="M121" s="127">
        <v>17046</v>
      </c>
      <c r="N121" s="129">
        <v>50000</v>
      </c>
      <c r="O121" s="130" t="s">
        <v>49</v>
      </c>
      <c r="P121" s="223" t="s">
        <v>49</v>
      </c>
      <c r="Q121" s="223" t="s">
        <v>49</v>
      </c>
      <c r="R121" s="225" t="s">
        <v>49</v>
      </c>
      <c r="S121" s="223" t="s">
        <v>49</v>
      </c>
      <c r="T121" s="131">
        <v>76</v>
      </c>
      <c r="U121" s="168">
        <v>38</v>
      </c>
      <c r="V121" s="131">
        <v>9</v>
      </c>
      <c r="W121" s="166">
        <v>62</v>
      </c>
      <c r="X121" s="131">
        <v>85</v>
      </c>
      <c r="Y121" s="105"/>
      <c r="Z121" s="105"/>
      <c r="AA121" s="105"/>
      <c r="AB121" s="105"/>
      <c r="AC121" s="105"/>
      <c r="AD121" s="101"/>
      <c r="AE121" s="101"/>
      <c r="AF121" s="101"/>
      <c r="AG121" s="101"/>
      <c r="AH121" s="101"/>
      <c r="AI121" s="101"/>
      <c r="AJ121" s="101"/>
      <c r="AK121" s="101"/>
      <c r="AL121" s="101"/>
      <c r="AM121" s="101"/>
      <c r="AN121" s="101"/>
      <c r="AO121" s="101"/>
      <c r="AP121" s="101"/>
      <c r="AQ121" s="101"/>
      <c r="AR121" s="101"/>
      <c r="AS121" s="101"/>
      <c r="AT121" s="101"/>
      <c r="AU121" s="101"/>
      <c r="AV121" s="101"/>
      <c r="AW121" s="101"/>
      <c r="AX121" s="101"/>
      <c r="AY121" s="101"/>
      <c r="AZ121" s="101"/>
      <c r="BA121" s="101"/>
      <c r="BB121" s="101"/>
      <c r="BC121" s="101"/>
    </row>
    <row r="122" spans="1:55" ht="80.25" customHeight="1" thickBot="1">
      <c r="B122" s="101"/>
      <c r="C122" s="101"/>
      <c r="D122" s="262" t="s">
        <v>145</v>
      </c>
      <c r="E122" s="263"/>
      <c r="F122" s="150" t="s">
        <v>49</v>
      </c>
      <c r="G122" s="151" t="s">
        <v>49</v>
      </c>
      <c r="H122" s="152"/>
      <c r="I122" s="153">
        <f>SUM(I58:I121)</f>
        <v>1490963.3055579998</v>
      </c>
      <c r="J122" s="153">
        <f>SUM(J58:J121)</f>
        <v>6650846.4460210009</v>
      </c>
      <c r="K122" s="154" t="s">
        <v>49</v>
      </c>
      <c r="L122" s="154"/>
      <c r="M122" s="153">
        <f>SUM(M58:M121)</f>
        <v>1408063</v>
      </c>
      <c r="N122" s="154" t="s">
        <v>49</v>
      </c>
      <c r="O122" s="155" t="s">
        <v>49</v>
      </c>
      <c r="P122" s="236">
        <f>AVERAGE(P58:P120)</f>
        <v>-0.18206349206349204</v>
      </c>
      <c r="Q122" s="236">
        <f>AVERAGE(Q58:Q121)</f>
        <v>-13.334067796610171</v>
      </c>
      <c r="R122" s="236">
        <f>AVERAGE(R58:R121)</f>
        <v>91.708235294117642</v>
      </c>
      <c r="S122" s="236">
        <f>AVERAGE(S58:S121)</f>
        <v>315.44730158730164</v>
      </c>
      <c r="T122" s="154">
        <f>SUM(T58:T121)</f>
        <v>13459</v>
      </c>
      <c r="U122" s="170">
        <v>75</v>
      </c>
      <c r="V122" s="154">
        <f>SUM(V58:V121)</f>
        <v>298</v>
      </c>
      <c r="W122" s="170">
        <f>100-U122</f>
        <v>25</v>
      </c>
      <c r="X122" s="156">
        <f>V122+T122</f>
        <v>13757</v>
      </c>
      <c r="Z122" s="157"/>
      <c r="AB122" s="157"/>
    </row>
    <row r="123" spans="1:55" s="101" customFormat="1" ht="48.75" customHeight="1" thickBot="1">
      <c r="D123" s="123">
        <v>115</v>
      </c>
      <c r="E123" s="9" t="s">
        <v>185</v>
      </c>
      <c r="F123" s="124" t="s">
        <v>180</v>
      </c>
      <c r="G123" s="125" t="s">
        <v>191</v>
      </c>
      <c r="H123" s="137" t="s">
        <v>49</v>
      </c>
      <c r="I123" s="127" t="s">
        <v>49</v>
      </c>
      <c r="J123" s="127">
        <v>252934.44402</v>
      </c>
      <c r="K123" s="128" t="s">
        <v>400</v>
      </c>
      <c r="L123" s="128">
        <v>7</v>
      </c>
      <c r="M123" s="127">
        <v>22082630</v>
      </c>
      <c r="N123" s="129">
        <v>50000000</v>
      </c>
      <c r="O123" s="130">
        <v>11454</v>
      </c>
      <c r="P123" s="223">
        <v>0.93</v>
      </c>
      <c r="Q123" s="189">
        <v>-3.72</v>
      </c>
      <c r="R123" s="225" t="s">
        <v>49</v>
      </c>
      <c r="S123" s="223">
        <v>14.2</v>
      </c>
      <c r="T123" s="131">
        <v>464</v>
      </c>
      <c r="U123" s="168">
        <v>55</v>
      </c>
      <c r="V123" s="131">
        <v>36</v>
      </c>
      <c r="W123" s="168">
        <v>45</v>
      </c>
      <c r="X123" s="253">
        <f t="shared" ref="X123:X127" si="2">V123+T123</f>
        <v>500</v>
      </c>
      <c r="Y123" s="105"/>
      <c r="Z123" s="105"/>
      <c r="AA123" s="105"/>
      <c r="AB123" s="105"/>
      <c r="AC123" s="105"/>
    </row>
    <row r="124" spans="1:55" s="122" customFormat="1" ht="48.75" customHeight="1" thickBot="1">
      <c r="A124" s="101"/>
      <c r="B124" s="101"/>
      <c r="C124" s="101"/>
      <c r="D124" s="100">
        <v>116</v>
      </c>
      <c r="E124" s="8" t="s">
        <v>192</v>
      </c>
      <c r="F124" s="112" t="s">
        <v>157</v>
      </c>
      <c r="G124" s="113" t="s">
        <v>193</v>
      </c>
      <c r="H124" s="114" t="s">
        <v>49</v>
      </c>
      <c r="I124" s="115" t="s">
        <v>49</v>
      </c>
      <c r="J124" s="115">
        <v>258290.53731000001</v>
      </c>
      <c r="K124" s="116" t="s">
        <v>348</v>
      </c>
      <c r="L124" s="116">
        <v>5</v>
      </c>
      <c r="M124" s="115">
        <v>22604985</v>
      </c>
      <c r="N124" s="117">
        <v>50000000</v>
      </c>
      <c r="O124" s="118">
        <v>11426</v>
      </c>
      <c r="P124" s="227">
        <v>-0.63</v>
      </c>
      <c r="Q124" s="190">
        <v>-11.6</v>
      </c>
      <c r="R124" s="224" t="s">
        <v>49</v>
      </c>
      <c r="S124" s="227">
        <v>13.03</v>
      </c>
      <c r="T124" s="119">
        <v>809</v>
      </c>
      <c r="U124" s="167">
        <v>29</v>
      </c>
      <c r="V124" s="119">
        <v>31</v>
      </c>
      <c r="W124" s="167">
        <v>71</v>
      </c>
      <c r="X124" s="119">
        <f t="shared" si="2"/>
        <v>840</v>
      </c>
      <c r="Y124" s="105"/>
      <c r="Z124" s="105"/>
      <c r="AA124" s="105"/>
      <c r="AB124" s="105"/>
      <c r="AC124" s="105"/>
      <c r="AD124" s="101"/>
      <c r="AE124" s="101"/>
      <c r="AF124" s="101"/>
      <c r="AG124" s="101"/>
      <c r="AH124" s="101"/>
      <c r="AI124" s="101"/>
      <c r="AJ124" s="101"/>
      <c r="AK124" s="101"/>
      <c r="AL124" s="101"/>
      <c r="AM124" s="101"/>
      <c r="AN124" s="101"/>
      <c r="AO124" s="101"/>
      <c r="AP124" s="101"/>
      <c r="AQ124" s="101"/>
      <c r="AR124" s="101"/>
      <c r="AS124" s="101"/>
      <c r="AT124" s="101"/>
      <c r="AU124" s="101"/>
      <c r="AV124" s="101"/>
      <c r="AW124" s="101"/>
      <c r="AX124" s="101"/>
      <c r="AY124" s="101"/>
      <c r="AZ124" s="101"/>
      <c r="BA124" s="101"/>
      <c r="BB124" s="101"/>
      <c r="BC124" s="101"/>
    </row>
    <row r="125" spans="1:55" s="101" customFormat="1" ht="48.75" customHeight="1" thickBot="1">
      <c r="D125" s="123">
        <v>117</v>
      </c>
      <c r="E125" s="9" t="s">
        <v>204</v>
      </c>
      <c r="F125" s="158" t="s">
        <v>201</v>
      </c>
      <c r="G125" s="125" t="s">
        <v>193</v>
      </c>
      <c r="H125" s="137" t="s">
        <v>49</v>
      </c>
      <c r="I125" s="127" t="s">
        <v>49</v>
      </c>
      <c r="J125" s="127">
        <v>249616.04622799999</v>
      </c>
      <c r="K125" s="128" t="s">
        <v>401</v>
      </c>
      <c r="L125" s="128">
        <v>3</v>
      </c>
      <c r="M125" s="127">
        <v>28290152</v>
      </c>
      <c r="N125" s="129">
        <v>50000000</v>
      </c>
      <c r="O125" s="130">
        <v>8823</v>
      </c>
      <c r="P125" s="228">
        <v>1.43</v>
      </c>
      <c r="Q125" s="191">
        <v>-11.47</v>
      </c>
      <c r="R125" s="225" t="s">
        <v>49</v>
      </c>
      <c r="S125" s="228">
        <v>-11.5</v>
      </c>
      <c r="T125" s="159">
        <v>1114</v>
      </c>
      <c r="U125" s="168">
        <v>43</v>
      </c>
      <c r="V125" s="131">
        <v>25</v>
      </c>
      <c r="W125" s="168">
        <v>57</v>
      </c>
      <c r="X125" s="253">
        <f t="shared" si="2"/>
        <v>1139</v>
      </c>
      <c r="Y125" s="105"/>
      <c r="Z125" s="105"/>
      <c r="AA125" s="105"/>
      <c r="AB125" s="105"/>
      <c r="AC125" s="105"/>
    </row>
    <row r="126" spans="1:55" s="101" customFormat="1" ht="48.75" customHeight="1" thickBot="1">
      <c r="D126" s="100">
        <v>118</v>
      </c>
      <c r="E126" s="8" t="s">
        <v>305</v>
      </c>
      <c r="F126" s="112" t="s">
        <v>454</v>
      </c>
      <c r="G126" s="113" t="s">
        <v>193</v>
      </c>
      <c r="H126" s="114" t="s">
        <v>49</v>
      </c>
      <c r="I126" s="115" t="s">
        <v>49</v>
      </c>
      <c r="J126" s="115">
        <v>485640</v>
      </c>
      <c r="K126" s="116" t="s">
        <v>402</v>
      </c>
      <c r="L126" s="116">
        <v>3</v>
      </c>
      <c r="M126" s="115">
        <v>49413924</v>
      </c>
      <c r="N126" s="117">
        <v>100000000</v>
      </c>
      <c r="O126" s="118">
        <v>9828</v>
      </c>
      <c r="P126" s="237">
        <v>5.26</v>
      </c>
      <c r="Q126" s="192">
        <v>-1.72</v>
      </c>
      <c r="R126" s="224" t="s">
        <v>49</v>
      </c>
      <c r="S126" s="222">
        <v>-1.8</v>
      </c>
      <c r="T126" s="119">
        <v>3778</v>
      </c>
      <c r="U126" s="167">
        <v>70</v>
      </c>
      <c r="V126" s="119">
        <v>21</v>
      </c>
      <c r="W126" s="167">
        <v>30</v>
      </c>
      <c r="X126" s="119">
        <f t="shared" si="2"/>
        <v>3799</v>
      </c>
      <c r="Y126" s="105"/>
      <c r="Z126" s="105"/>
      <c r="AA126" s="105"/>
      <c r="AB126" s="105"/>
      <c r="AC126" s="105"/>
    </row>
    <row r="127" spans="1:55" s="101" customFormat="1" ht="48.75" customHeight="1" thickBot="1">
      <c r="D127" s="123">
        <v>119</v>
      </c>
      <c r="E127" s="9" t="s">
        <v>444</v>
      </c>
      <c r="F127" s="124" t="s">
        <v>459</v>
      </c>
      <c r="G127" s="125" t="s">
        <v>191</v>
      </c>
      <c r="H127" s="137" t="s">
        <v>49</v>
      </c>
      <c r="I127" s="127" t="s">
        <v>49</v>
      </c>
      <c r="J127" s="127">
        <v>740636.871591</v>
      </c>
      <c r="K127" s="128" t="s">
        <v>448</v>
      </c>
      <c r="L127" s="128">
        <v>2</v>
      </c>
      <c r="M127" s="127">
        <v>70957539</v>
      </c>
      <c r="N127" s="129">
        <v>100000000</v>
      </c>
      <c r="O127" s="164">
        <v>10437</v>
      </c>
      <c r="P127" s="238">
        <v>1.93</v>
      </c>
      <c r="Q127" s="223" t="s">
        <v>49</v>
      </c>
      <c r="R127" s="225" t="s">
        <v>49</v>
      </c>
      <c r="S127" s="223">
        <v>3.31</v>
      </c>
      <c r="T127" s="131">
        <v>5497</v>
      </c>
      <c r="U127" s="168">
        <v>7</v>
      </c>
      <c r="V127" s="131">
        <v>26</v>
      </c>
      <c r="W127" s="168">
        <v>93</v>
      </c>
      <c r="X127" s="253">
        <f t="shared" si="2"/>
        <v>5523</v>
      </c>
      <c r="Y127" s="105"/>
      <c r="Z127" s="105"/>
      <c r="AA127" s="105"/>
      <c r="AB127" s="105"/>
      <c r="AC127" s="105"/>
    </row>
    <row r="128" spans="1:55" ht="48.75" customHeight="1" thickBot="1">
      <c r="B128" s="101"/>
      <c r="C128" s="101"/>
      <c r="D128" s="254" t="s">
        <v>186</v>
      </c>
      <c r="E128" s="255"/>
      <c r="F128" s="160" t="s">
        <v>49</v>
      </c>
      <c r="G128" s="151" t="s">
        <v>49</v>
      </c>
      <c r="H128" s="152" t="s">
        <v>49</v>
      </c>
      <c r="I128" s="153"/>
      <c r="J128" s="153">
        <f>SUM(J123:J127)</f>
        <v>1987117.8991489997</v>
      </c>
      <c r="K128" s="154" t="s">
        <v>49</v>
      </c>
      <c r="L128" s="154"/>
      <c r="M128" s="153">
        <f>SUM(M123:M127)</f>
        <v>193349230</v>
      </c>
      <c r="N128" s="154" t="s">
        <v>49</v>
      </c>
      <c r="O128" s="155" t="s">
        <v>49</v>
      </c>
      <c r="P128" s="236">
        <f>AVERAGE(P123:P127)</f>
        <v>1.784</v>
      </c>
      <c r="Q128" s="236">
        <f>AVERAGE(Q123:Q127)</f>
        <v>-7.1274999999999995</v>
      </c>
      <c r="R128" s="236" t="s">
        <v>49</v>
      </c>
      <c r="S128" s="236">
        <f>AVERAGE(S123:S127)</f>
        <v>3.4479999999999991</v>
      </c>
      <c r="T128" s="154">
        <f>SUM(T123:T127)</f>
        <v>11662</v>
      </c>
      <c r="U128" s="170">
        <v>36</v>
      </c>
      <c r="V128" s="154">
        <f>SUM(V123:V127)</f>
        <v>139</v>
      </c>
      <c r="W128" s="170">
        <f>100-U128</f>
        <v>64</v>
      </c>
      <c r="X128" s="156">
        <f>V128+T128</f>
        <v>11801</v>
      </c>
    </row>
    <row r="129" spans="2:24" ht="48.75" customHeight="1" thickBot="1">
      <c r="B129" s="101"/>
      <c r="C129" s="101"/>
      <c r="D129" s="256" t="s">
        <v>146</v>
      </c>
      <c r="E129" s="257"/>
      <c r="F129" s="150" t="s">
        <v>49</v>
      </c>
      <c r="G129" s="151" t="s">
        <v>49</v>
      </c>
      <c r="H129" s="152" t="s">
        <v>49</v>
      </c>
      <c r="I129" s="153">
        <f>I122+I57+I55+I45+I34</f>
        <v>23972108.810764998</v>
      </c>
      <c r="J129" s="154">
        <f>J34+J45+J55+J57+J122+J128</f>
        <v>39787482.829339005</v>
      </c>
      <c r="K129" s="154" t="s">
        <v>49</v>
      </c>
      <c r="L129" s="154"/>
      <c r="M129" s="154">
        <f>M34+M45+M55+M57+M122+M128</f>
        <v>225010185</v>
      </c>
      <c r="N129" s="154" t="s">
        <v>49</v>
      </c>
      <c r="O129" s="161" t="s">
        <v>49</v>
      </c>
      <c r="P129" s="236" t="s">
        <v>49</v>
      </c>
      <c r="Q129" s="236" t="s">
        <v>49</v>
      </c>
      <c r="R129" s="239" t="s">
        <v>49</v>
      </c>
      <c r="S129" s="239" t="s">
        <v>49</v>
      </c>
      <c r="T129" s="156">
        <f>T128+T55+T34+T57+T45+T122</f>
        <v>108817</v>
      </c>
      <c r="U129" s="170">
        <v>69</v>
      </c>
      <c r="V129" s="156">
        <f>V128+V55+V34+V57+V45+V122</f>
        <v>1114</v>
      </c>
      <c r="W129" s="170">
        <f>100-U129</f>
        <v>31</v>
      </c>
      <c r="X129" s="156">
        <f>V129+T129</f>
        <v>109931</v>
      </c>
    </row>
    <row r="131" spans="2:24">
      <c r="J131" s="7"/>
    </row>
    <row r="133" spans="2:24">
      <c r="O133" s="163"/>
    </row>
  </sheetData>
  <sortState ref="D1:AC120">
    <sortCondition descending="1" ref="E54:E108"/>
  </sortState>
  <mergeCells count="8">
    <mergeCell ref="D128:E128"/>
    <mergeCell ref="D129:E129"/>
    <mergeCell ref="D2:X2"/>
    <mergeCell ref="D34:E34"/>
    <mergeCell ref="D45:E45"/>
    <mergeCell ref="D55:E55"/>
    <mergeCell ref="D57:E57"/>
    <mergeCell ref="D122:E122"/>
  </mergeCells>
  <pageMargins left="0" right="0" top="0" bottom="0" header="0" footer="0"/>
  <pageSetup scale="29" orientation="landscape" r:id="rId1"/>
</worksheet>
</file>

<file path=xl/worksheets/sheet2.xml><?xml version="1.0" encoding="utf-8"?>
<worksheet xmlns="http://schemas.openxmlformats.org/spreadsheetml/2006/main" xmlns:r="http://schemas.openxmlformats.org/officeDocument/2006/relationships">
  <dimension ref="A1:BA134"/>
  <sheetViews>
    <sheetView rightToLeft="1" workbookViewId="0">
      <pane ySplit="1" topLeftCell="A2" activePane="bottomLeft" state="frozen"/>
      <selection pane="bottomLeft" activeCell="I125" sqref="E125:I125"/>
    </sheetView>
  </sheetViews>
  <sheetFormatPr defaultRowHeight="18"/>
  <cols>
    <col min="1" max="1" width="3.140625" style="2" customWidth="1"/>
    <col min="2" max="2" width="6.42578125" style="1" customWidth="1"/>
    <col min="3" max="3" width="29" customWidth="1"/>
    <col min="4" max="4" width="15.5703125" style="24" customWidth="1"/>
    <col min="5" max="5" width="11.5703125" style="13" customWidth="1"/>
    <col min="6" max="6" width="13.140625" style="13" customWidth="1"/>
    <col min="7" max="7" width="12.140625" style="13" customWidth="1"/>
    <col min="8" max="8" width="10.42578125" style="14" customWidth="1"/>
    <col min="9" max="9" width="9" style="14" customWidth="1"/>
    <col min="10" max="10" width="11.140625" style="13" customWidth="1"/>
    <col min="11" max="53" width="9" style="2"/>
  </cols>
  <sheetData>
    <row r="1" spans="1:53" ht="18.75" thickBot="1">
      <c r="D1" s="12"/>
    </row>
    <row r="2" spans="1:53" ht="29.25" customHeight="1">
      <c r="B2" s="267" t="s">
        <v>478</v>
      </c>
      <c r="C2" s="268"/>
      <c r="D2" s="269"/>
      <c r="E2" s="268"/>
      <c r="F2" s="268"/>
      <c r="G2" s="268"/>
      <c r="H2" s="268"/>
      <c r="I2" s="268"/>
      <c r="J2" s="270"/>
    </row>
    <row r="3" spans="1:53" ht="21.75" customHeight="1">
      <c r="B3" s="302" t="s">
        <v>205</v>
      </c>
      <c r="C3" s="285" t="s">
        <v>206</v>
      </c>
      <c r="D3" s="283" t="s">
        <v>207</v>
      </c>
      <c r="E3" s="297" t="s">
        <v>208</v>
      </c>
      <c r="F3" s="297"/>
      <c r="G3" s="298"/>
      <c r="H3" s="297"/>
      <c r="I3" s="299"/>
      <c r="J3" s="277" t="s">
        <v>209</v>
      </c>
    </row>
    <row r="4" spans="1:53" ht="18" customHeight="1">
      <c r="B4" s="303"/>
      <c r="C4" s="286"/>
      <c r="D4" s="284"/>
      <c r="E4" s="271" t="s">
        <v>211</v>
      </c>
      <c r="F4" s="280" t="s">
        <v>212</v>
      </c>
      <c r="G4" s="30" t="s">
        <v>213</v>
      </c>
      <c r="H4" s="271" t="s">
        <v>214</v>
      </c>
      <c r="I4" s="274" t="s">
        <v>215</v>
      </c>
      <c r="J4" s="278"/>
    </row>
    <row r="5" spans="1:53" ht="21.75" customHeight="1">
      <c r="B5" s="303"/>
      <c r="C5" s="286"/>
      <c r="D5" s="284"/>
      <c r="E5" s="272"/>
      <c r="F5" s="281"/>
      <c r="G5" s="31" t="s">
        <v>265</v>
      </c>
      <c r="H5" s="272"/>
      <c r="I5" s="275"/>
      <c r="J5" s="278"/>
    </row>
    <row r="6" spans="1:53" ht="15" customHeight="1">
      <c r="B6" s="304"/>
      <c r="C6" s="287"/>
      <c r="D6" s="32" t="s">
        <v>210</v>
      </c>
      <c r="E6" s="273"/>
      <c r="F6" s="282"/>
      <c r="G6" s="33" t="s">
        <v>266</v>
      </c>
      <c r="H6" s="273"/>
      <c r="I6" s="276"/>
      <c r="J6" s="279"/>
    </row>
    <row r="7" spans="1:53" ht="20.25">
      <c r="B7" s="96">
        <v>1</v>
      </c>
      <c r="C7" s="97" t="s">
        <v>43</v>
      </c>
      <c r="D7" s="171">
        <v>286033.40302000003</v>
      </c>
      <c r="E7" s="98">
        <v>36.380000000000003</v>
      </c>
      <c r="F7" s="69">
        <v>23.004173365164334</v>
      </c>
      <c r="G7" s="69">
        <v>37.53</v>
      </c>
      <c r="H7" s="98">
        <v>0.63</v>
      </c>
      <c r="I7" s="98">
        <v>2.4558266348356597</v>
      </c>
      <c r="J7" s="64">
        <v>1.3700000000000045</v>
      </c>
    </row>
    <row r="8" spans="1:53" ht="20.25">
      <c r="B8" s="27">
        <v>2</v>
      </c>
      <c r="C8" s="28" t="s">
        <v>65</v>
      </c>
      <c r="D8" s="172">
        <v>337746.96633600001</v>
      </c>
      <c r="E8" s="62">
        <v>29.38</v>
      </c>
      <c r="F8" s="62">
        <v>14.6182112782866</v>
      </c>
      <c r="G8" s="63">
        <v>54.09</v>
      </c>
      <c r="H8" s="62">
        <v>0.59</v>
      </c>
      <c r="I8" s="62">
        <v>1.3217887217134034</v>
      </c>
      <c r="J8" s="62">
        <v>2.4099999999999966</v>
      </c>
      <c r="K8" s="2">
        <f t="shared" ref="K8:K35" si="0">E8*$D8/$D$37</f>
        <v>0.34675266993266113</v>
      </c>
      <c r="L8" s="2">
        <f t="shared" ref="L8:L35" si="1">F8*$D8/$D$37</f>
        <v>0.17252906025818984</v>
      </c>
      <c r="M8" s="2">
        <f t="shared" ref="M8:M35" si="2">G8*$D8/$D$37</f>
        <v>0.63838842466499801</v>
      </c>
      <c r="N8" s="2">
        <f t="shared" ref="N8:N35" si="3">H8*$D8/$D$37</f>
        <v>6.9633790081780134E-3</v>
      </c>
      <c r="O8" s="2">
        <f t="shared" ref="O8:O35" si="4">I8*$D8/$D$37</f>
        <v>1.560019633563655E-2</v>
      </c>
      <c r="Q8" s="70">
        <f>SUM(E8:I8)</f>
        <v>100</v>
      </c>
    </row>
    <row r="9" spans="1:53" s="26" customFormat="1" ht="20.25">
      <c r="A9" s="2"/>
      <c r="B9" s="195">
        <v>3</v>
      </c>
      <c r="C9" s="196" t="s">
        <v>403</v>
      </c>
      <c r="D9" s="197">
        <v>91934.546625000003</v>
      </c>
      <c r="E9" s="198">
        <v>26.650000000000002</v>
      </c>
      <c r="F9" s="199">
        <v>5.1646929813746718</v>
      </c>
      <c r="G9" s="199">
        <v>66.22</v>
      </c>
      <c r="H9" s="198">
        <v>0.18</v>
      </c>
      <c r="I9" s="198">
        <v>1.7853070186253177</v>
      </c>
      <c r="J9" s="200">
        <v>0.68000000000000682</v>
      </c>
      <c r="K9" s="2">
        <f t="shared" si="0"/>
        <v>8.5615523688821485E-2</v>
      </c>
      <c r="L9" s="2">
        <f t="shared" si="1"/>
        <v>1.659204106162751E-2</v>
      </c>
      <c r="M9" s="2">
        <f t="shared" si="2"/>
        <v>0.21273771026918414</v>
      </c>
      <c r="N9" s="2">
        <f t="shared" si="3"/>
        <v>5.782662012753419E-4</v>
      </c>
      <c r="O9" s="2">
        <f t="shared" si="4"/>
        <v>5.7354594876148262E-3</v>
      </c>
      <c r="P9" s="2"/>
      <c r="Q9" s="70">
        <f t="shared" ref="Q9:Q34" si="5">SUM(E9:I9)</f>
        <v>100</v>
      </c>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row>
    <row r="10" spans="1:53" s="2" customFormat="1" ht="20.25">
      <c r="B10" s="27">
        <v>4</v>
      </c>
      <c r="C10" s="28" t="s">
        <v>181</v>
      </c>
      <c r="D10" s="172">
        <v>233489.34234900001</v>
      </c>
      <c r="E10" s="62">
        <v>24.53</v>
      </c>
      <c r="F10" s="62">
        <v>4.17</v>
      </c>
      <c r="G10" s="63">
        <v>70.2</v>
      </c>
      <c r="H10" s="62">
        <v>0</v>
      </c>
      <c r="I10" s="62">
        <v>1.0999999999999943</v>
      </c>
      <c r="J10" s="62">
        <v>1.210000000000008</v>
      </c>
      <c r="K10" s="2">
        <f t="shared" si="0"/>
        <v>0.20014335499668431</v>
      </c>
      <c r="L10" s="2">
        <f t="shared" si="1"/>
        <v>3.4023554436859907E-2</v>
      </c>
      <c r="M10" s="2">
        <f t="shared" si="2"/>
        <v>0.57277062864929629</v>
      </c>
      <c r="N10" s="2">
        <f t="shared" si="3"/>
        <v>0</v>
      </c>
      <c r="O10" s="2">
        <f t="shared" si="4"/>
        <v>8.9750383406584418E-3</v>
      </c>
      <c r="Q10" s="70">
        <f t="shared" si="5"/>
        <v>100</v>
      </c>
    </row>
    <row r="11" spans="1:53" s="26" customFormat="1" ht="20.25">
      <c r="A11" s="2"/>
      <c r="B11" s="202">
        <v>5</v>
      </c>
      <c r="C11" s="203" t="s">
        <v>35</v>
      </c>
      <c r="D11" s="204">
        <v>44008.781664000002</v>
      </c>
      <c r="E11" s="200">
        <v>24.38</v>
      </c>
      <c r="F11" s="200">
        <v>65.23</v>
      </c>
      <c r="G11" s="200">
        <v>2.25</v>
      </c>
      <c r="H11" s="200">
        <v>7.0000000000000007E-2</v>
      </c>
      <c r="I11" s="198">
        <v>8.0700000000000074</v>
      </c>
      <c r="J11" s="200">
        <v>0.68999999999999773</v>
      </c>
      <c r="K11" s="2">
        <f t="shared" si="0"/>
        <v>3.7492949981483017E-2</v>
      </c>
      <c r="L11" s="2">
        <f t="shared" si="1"/>
        <v>0.10031440226793016</v>
      </c>
      <c r="M11" s="2">
        <f t="shared" si="2"/>
        <v>3.4601779105142244E-3</v>
      </c>
      <c r="N11" s="2">
        <f t="shared" si="3"/>
        <v>1.0764997943822033E-4</v>
      </c>
      <c r="O11" s="2">
        <f t="shared" si="4"/>
        <v>1.2410504772377696E-2</v>
      </c>
      <c r="P11" s="2"/>
      <c r="Q11" s="70">
        <f t="shared" si="5"/>
        <v>100</v>
      </c>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row>
    <row r="12" spans="1:53" s="2" customFormat="1" ht="20.25">
      <c r="B12" s="27">
        <v>6</v>
      </c>
      <c r="C12" s="28" t="s">
        <v>40</v>
      </c>
      <c r="D12" s="172">
        <v>740907.62641899998</v>
      </c>
      <c r="E12" s="62">
        <v>20.79</v>
      </c>
      <c r="F12" s="62">
        <v>28.54</v>
      </c>
      <c r="G12" s="63">
        <v>45.15</v>
      </c>
      <c r="H12" s="62">
        <v>0</v>
      </c>
      <c r="I12" s="62">
        <v>5.5200000000000102</v>
      </c>
      <c r="J12" s="62">
        <v>0.60000000000000853</v>
      </c>
      <c r="K12" s="2">
        <f t="shared" si="0"/>
        <v>0.53826373412232875</v>
      </c>
      <c r="L12" s="2">
        <f t="shared" si="1"/>
        <v>0.73891519826124397</v>
      </c>
      <c r="M12" s="2">
        <f t="shared" si="2"/>
        <v>1.1689565943060674</v>
      </c>
      <c r="N12" s="2">
        <f t="shared" si="3"/>
        <v>0</v>
      </c>
      <c r="O12" s="2">
        <f t="shared" si="4"/>
        <v>0.14291562348991149</v>
      </c>
      <c r="Q12" s="70">
        <f t="shared" si="5"/>
        <v>100</v>
      </c>
    </row>
    <row r="13" spans="1:53" s="26" customFormat="1" ht="20.100000000000001" customHeight="1">
      <c r="A13" s="2"/>
      <c r="B13" s="195">
        <v>7</v>
      </c>
      <c r="C13" s="196" t="s">
        <v>170</v>
      </c>
      <c r="D13" s="197">
        <v>143914.141011</v>
      </c>
      <c r="E13" s="198">
        <v>19.580000000000002</v>
      </c>
      <c r="F13" s="199">
        <v>59.702549490555427</v>
      </c>
      <c r="G13" s="199">
        <v>16.43</v>
      </c>
      <c r="H13" s="198">
        <v>0</v>
      </c>
      <c r="I13" s="198">
        <v>4.2874505094445823</v>
      </c>
      <c r="J13" s="200">
        <v>0.14000000000000057</v>
      </c>
      <c r="K13" s="2">
        <f t="shared" si="0"/>
        <v>9.8467457152829507E-2</v>
      </c>
      <c r="L13" s="2">
        <f t="shared" si="1"/>
        <v>0.30024301500898615</v>
      </c>
      <c r="M13" s="2">
        <f t="shared" si="2"/>
        <v>8.2626165527118933E-2</v>
      </c>
      <c r="N13" s="2">
        <f t="shared" si="3"/>
        <v>0</v>
      </c>
      <c r="O13" s="2">
        <f t="shared" si="4"/>
        <v>2.1561509159019991E-2</v>
      </c>
      <c r="P13" s="2"/>
      <c r="Q13" s="70">
        <f t="shared" si="5"/>
        <v>100.00000000000001</v>
      </c>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row>
    <row r="14" spans="1:53" s="2" customFormat="1" ht="20.100000000000001" customHeight="1">
      <c r="B14" s="27">
        <v>8</v>
      </c>
      <c r="C14" s="28" t="s">
        <v>165</v>
      </c>
      <c r="D14" s="172">
        <v>51469.615782000001</v>
      </c>
      <c r="E14" s="62">
        <v>15.69</v>
      </c>
      <c r="F14" s="62">
        <v>71.05</v>
      </c>
      <c r="G14" s="63">
        <v>9.68</v>
      </c>
      <c r="H14" s="62">
        <v>0</v>
      </c>
      <c r="I14" s="62">
        <v>3.5800000000000125</v>
      </c>
      <c r="J14" s="62">
        <v>6.1300000000000097</v>
      </c>
      <c r="K14" s="2">
        <f t="shared" si="0"/>
        <v>2.8219572824200949E-2</v>
      </c>
      <c r="L14" s="2">
        <f t="shared" si="1"/>
        <v>0.12778844162902978</v>
      </c>
      <c r="M14" s="2">
        <f t="shared" si="2"/>
        <v>1.7410163475988859E-2</v>
      </c>
      <c r="N14" s="2">
        <f t="shared" si="3"/>
        <v>0</v>
      </c>
      <c r="O14" s="2">
        <f t="shared" si="4"/>
        <v>6.4388827731446628E-3</v>
      </c>
      <c r="Q14" s="70">
        <f t="shared" si="5"/>
        <v>100</v>
      </c>
    </row>
    <row r="15" spans="1:53" s="26" customFormat="1" ht="20.100000000000001" customHeight="1">
      <c r="A15" s="2"/>
      <c r="B15" s="195">
        <v>9</v>
      </c>
      <c r="C15" s="201" t="s">
        <v>50</v>
      </c>
      <c r="D15" s="204">
        <v>63866.868306999997</v>
      </c>
      <c r="E15" s="200">
        <v>14.02</v>
      </c>
      <c r="F15" s="200">
        <v>0</v>
      </c>
      <c r="G15" s="200">
        <v>82.04</v>
      </c>
      <c r="H15" s="200">
        <v>0</v>
      </c>
      <c r="I15" s="198">
        <v>3.9399999999999977</v>
      </c>
      <c r="J15" s="200">
        <v>4.4099999999999966</v>
      </c>
      <c r="K15" s="2">
        <f t="shared" si="0"/>
        <v>3.1289613617047546E-2</v>
      </c>
      <c r="L15" s="2">
        <f t="shared" si="1"/>
        <v>0</v>
      </c>
      <c r="M15" s="2">
        <f t="shared" si="2"/>
        <v>0.18309557069490592</v>
      </c>
      <c r="N15" s="2">
        <f t="shared" si="3"/>
        <v>0</v>
      </c>
      <c r="O15" s="2">
        <f t="shared" si="4"/>
        <v>8.7932295043628584E-3</v>
      </c>
      <c r="P15" s="2"/>
      <c r="Q15" s="70">
        <f t="shared" si="5"/>
        <v>100</v>
      </c>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row>
    <row r="16" spans="1:53" s="2" customFormat="1" ht="20.100000000000001" customHeight="1">
      <c r="B16" s="27">
        <v>10</v>
      </c>
      <c r="C16" s="28" t="s">
        <v>34</v>
      </c>
      <c r="D16" s="172">
        <v>59124.868661</v>
      </c>
      <c r="E16" s="62">
        <v>13.88</v>
      </c>
      <c r="F16" s="62">
        <v>6.79</v>
      </c>
      <c r="G16" s="63">
        <v>78.48</v>
      </c>
      <c r="H16" s="62">
        <v>0.09</v>
      </c>
      <c r="I16" s="62">
        <v>0.75999999999999091</v>
      </c>
      <c r="J16" s="62">
        <v>0.84999999999999432</v>
      </c>
      <c r="K16" s="2">
        <f t="shared" si="0"/>
        <v>2.8677165358894377E-2</v>
      </c>
      <c r="L16" s="2">
        <f t="shared" si="1"/>
        <v>1.4028670950064324E-2</v>
      </c>
      <c r="M16" s="2">
        <f t="shared" si="2"/>
        <v>0.1621458168131146</v>
      </c>
      <c r="N16" s="2">
        <f t="shared" si="3"/>
        <v>1.859470376297186E-4</v>
      </c>
      <c r="O16" s="2">
        <f t="shared" si="4"/>
        <v>1.5702194288731602E-3</v>
      </c>
      <c r="Q16" s="70">
        <f t="shared" si="5"/>
        <v>100</v>
      </c>
    </row>
    <row r="17" spans="1:53" s="26" customFormat="1" ht="20.100000000000001" customHeight="1">
      <c r="A17" s="2"/>
      <c r="B17" s="202">
        <v>11</v>
      </c>
      <c r="C17" s="196" t="s">
        <v>38</v>
      </c>
      <c r="D17" s="197">
        <v>82004.678262000001</v>
      </c>
      <c r="E17" s="198">
        <v>13.58</v>
      </c>
      <c r="F17" s="199">
        <v>0</v>
      </c>
      <c r="G17" s="199">
        <v>83.22</v>
      </c>
      <c r="H17" s="198">
        <v>0</v>
      </c>
      <c r="I17" s="198">
        <v>3.2000000000000028</v>
      </c>
      <c r="J17" s="200">
        <v>1.4000000000000057</v>
      </c>
      <c r="K17" s="2">
        <f t="shared" si="0"/>
        <v>3.8914814485239764E-2</v>
      </c>
      <c r="L17" s="2">
        <f t="shared" si="1"/>
        <v>0</v>
      </c>
      <c r="M17" s="2">
        <f t="shared" si="2"/>
        <v>0.23847502661720571</v>
      </c>
      <c r="N17" s="2">
        <f t="shared" si="3"/>
        <v>0</v>
      </c>
      <c r="O17" s="2">
        <f t="shared" si="4"/>
        <v>9.1699121025601883E-3</v>
      </c>
      <c r="P17" s="2"/>
      <c r="Q17" s="70">
        <f t="shared" si="5"/>
        <v>100</v>
      </c>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row>
    <row r="18" spans="1:53" s="2" customFormat="1" ht="20.100000000000001" customHeight="1">
      <c r="B18" s="27">
        <v>12</v>
      </c>
      <c r="C18" s="28" t="s">
        <v>151</v>
      </c>
      <c r="D18" s="172">
        <v>219199.272876</v>
      </c>
      <c r="E18" s="62">
        <v>12.280000000000001</v>
      </c>
      <c r="F18" s="62">
        <v>21.253407292256039</v>
      </c>
      <c r="G18" s="63">
        <v>63</v>
      </c>
      <c r="H18" s="62">
        <v>0</v>
      </c>
      <c r="I18" s="62">
        <v>3.4665927077439562</v>
      </c>
      <c r="J18" s="62">
        <v>1.9599999999999937</v>
      </c>
      <c r="K18" s="2">
        <f t="shared" si="0"/>
        <v>9.4061963765407791E-2</v>
      </c>
      <c r="L18" s="2">
        <f t="shared" si="1"/>
        <v>0.16279619109247889</v>
      </c>
      <c r="M18" s="2">
        <f t="shared" si="2"/>
        <v>0.4825654492850725</v>
      </c>
      <c r="N18" s="2">
        <f t="shared" si="3"/>
        <v>0</v>
      </c>
      <c r="O18" s="2">
        <f t="shared" si="4"/>
        <v>2.6553299484139974E-2</v>
      </c>
      <c r="Q18" s="70">
        <f t="shared" si="5"/>
        <v>100</v>
      </c>
    </row>
    <row r="19" spans="1:53" s="26" customFormat="1" ht="20.100000000000001" customHeight="1">
      <c r="A19" s="2"/>
      <c r="B19" s="195">
        <v>13</v>
      </c>
      <c r="C19" s="201" t="s">
        <v>27</v>
      </c>
      <c r="D19" s="204">
        <v>156026.888175</v>
      </c>
      <c r="E19" s="200">
        <v>10.68</v>
      </c>
      <c r="F19" s="200">
        <v>81.64</v>
      </c>
      <c r="G19" s="200">
        <v>6.03</v>
      </c>
      <c r="H19" s="200">
        <v>0.52</v>
      </c>
      <c r="I19" s="198">
        <v>1.1299999999999955</v>
      </c>
      <c r="J19" s="200">
        <v>0.44000000000001194</v>
      </c>
      <c r="K19" s="2">
        <f t="shared" si="0"/>
        <v>5.8230063683545961E-2</v>
      </c>
      <c r="L19" s="2">
        <f t="shared" si="1"/>
        <v>0.44512194748358547</v>
      </c>
      <c r="M19" s="2">
        <f t="shared" si="2"/>
        <v>3.2877086517957135E-2</v>
      </c>
      <c r="N19" s="2">
        <f t="shared" si="3"/>
        <v>2.8351716400228377E-3</v>
      </c>
      <c r="O19" s="2">
        <f t="shared" si="4"/>
        <v>6.1610460638957566E-3</v>
      </c>
      <c r="P19" s="2"/>
      <c r="Q19" s="70">
        <f t="shared" si="5"/>
        <v>99.999999999999986</v>
      </c>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row>
    <row r="20" spans="1:53" s="2" customFormat="1" ht="20.100000000000001" customHeight="1">
      <c r="B20" s="27">
        <v>14</v>
      </c>
      <c r="C20" s="28" t="s">
        <v>28</v>
      </c>
      <c r="D20" s="172">
        <v>17205849.694534</v>
      </c>
      <c r="E20" s="62">
        <v>8.75</v>
      </c>
      <c r="F20" s="62">
        <v>9.5500000000000007</v>
      </c>
      <c r="G20" s="63">
        <v>79.069999999999993</v>
      </c>
      <c r="H20" s="62">
        <v>1.6</v>
      </c>
      <c r="I20" s="62">
        <v>1.0300000000000153</v>
      </c>
      <c r="J20" s="62">
        <v>4.9999999999997158E-2</v>
      </c>
      <c r="K20" s="2">
        <f t="shared" si="0"/>
        <v>5.2609084363406611</v>
      </c>
      <c r="L20" s="2">
        <f t="shared" si="1"/>
        <v>5.7419057790918071</v>
      </c>
      <c r="M20" s="2">
        <f t="shared" si="2"/>
        <v>47.540574864166402</v>
      </c>
      <c r="N20" s="2">
        <f t="shared" si="3"/>
        <v>0.96199468550229228</v>
      </c>
      <c r="O20" s="2">
        <f t="shared" si="4"/>
        <v>0.61928407879210989</v>
      </c>
      <c r="Q20" s="70">
        <f t="shared" si="5"/>
        <v>100</v>
      </c>
    </row>
    <row r="21" spans="1:53" s="26" customFormat="1" ht="20.100000000000001" customHeight="1">
      <c r="A21" s="2"/>
      <c r="B21" s="195">
        <v>15</v>
      </c>
      <c r="C21" s="201" t="s">
        <v>41</v>
      </c>
      <c r="D21" s="204">
        <v>279696.05369999999</v>
      </c>
      <c r="E21" s="200">
        <v>8.4599999999999991</v>
      </c>
      <c r="F21" s="200">
        <v>0</v>
      </c>
      <c r="G21" s="200">
        <v>86.09</v>
      </c>
      <c r="H21" s="200">
        <v>0.71</v>
      </c>
      <c r="I21" s="198">
        <v>4.7400000000000091</v>
      </c>
      <c r="J21" s="200">
        <v>2.2000000000000028</v>
      </c>
      <c r="K21" s="2">
        <f t="shared" si="0"/>
        <v>8.2686244506029752E-2</v>
      </c>
      <c r="L21" s="2">
        <f t="shared" si="1"/>
        <v>0</v>
      </c>
      <c r="M21" s="2">
        <f t="shared" si="2"/>
        <v>0.84142538883263618</v>
      </c>
      <c r="N21" s="2">
        <f t="shared" si="3"/>
        <v>6.9393893143358306E-3</v>
      </c>
      <c r="O21" s="2">
        <f t="shared" si="4"/>
        <v>4.6327754014016766E-2</v>
      </c>
      <c r="P21" s="2"/>
      <c r="Q21" s="70">
        <f t="shared" si="5"/>
        <v>100</v>
      </c>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spans="1:53" s="2" customFormat="1" ht="20.100000000000001" customHeight="1">
      <c r="B22" s="27">
        <v>16</v>
      </c>
      <c r="C22" s="28" t="s">
        <v>169</v>
      </c>
      <c r="D22" s="172">
        <v>5192.8252839999996</v>
      </c>
      <c r="E22" s="62">
        <v>8.1300000000000008</v>
      </c>
      <c r="F22" s="62">
        <v>84.96</v>
      </c>
      <c r="G22" s="63">
        <v>5.38</v>
      </c>
      <c r="H22" s="62">
        <v>1.46</v>
      </c>
      <c r="I22" s="62">
        <v>7.000000000000739E-2</v>
      </c>
      <c r="J22" s="62">
        <v>0.59000000000000341</v>
      </c>
      <c r="K22" s="2">
        <f t="shared" si="0"/>
        <v>1.4752676586380332E-3</v>
      </c>
      <c r="L22" s="2">
        <f t="shared" si="1"/>
        <v>1.5416819222372357E-2</v>
      </c>
      <c r="M22" s="2">
        <f t="shared" si="2"/>
        <v>9.7625338296096151E-4</v>
      </c>
      <c r="N22" s="2">
        <f t="shared" si="3"/>
        <v>2.6493121545037243E-4</v>
      </c>
      <c r="O22" s="2">
        <f t="shared" si="4"/>
        <v>1.2702181562690431E-5</v>
      </c>
      <c r="Q22" s="70">
        <f t="shared" si="5"/>
        <v>99.999999999999986</v>
      </c>
    </row>
    <row r="23" spans="1:53" s="26" customFormat="1" ht="20.100000000000001" customHeight="1">
      <c r="A23" s="2"/>
      <c r="B23" s="202">
        <v>17</v>
      </c>
      <c r="C23" s="201" t="s">
        <v>36</v>
      </c>
      <c r="D23" s="204">
        <v>153022.542892</v>
      </c>
      <c r="E23" s="200">
        <v>4.97</v>
      </c>
      <c r="F23" s="200">
        <v>79.040000000000006</v>
      </c>
      <c r="G23" s="200">
        <v>13.77</v>
      </c>
      <c r="H23" s="200">
        <v>0.03</v>
      </c>
      <c r="I23" s="198">
        <v>2.1899999999999977</v>
      </c>
      <c r="J23" s="200">
        <v>2.6299999999999955</v>
      </c>
      <c r="K23" s="2">
        <f t="shared" si="0"/>
        <v>2.6575923738107028E-2</v>
      </c>
      <c r="L23" s="2">
        <f t="shared" si="1"/>
        <v>0.42264809099798384</v>
      </c>
      <c r="M23" s="2">
        <f t="shared" si="2"/>
        <v>7.363188528646554E-2</v>
      </c>
      <c r="N23" s="2">
        <f t="shared" si="3"/>
        <v>1.6041805073304042E-4</v>
      </c>
      <c r="O23" s="2">
        <f t="shared" si="4"/>
        <v>1.1710517703511938E-2</v>
      </c>
      <c r="P23" s="2"/>
      <c r="Q23" s="70">
        <f t="shared" si="5"/>
        <v>100</v>
      </c>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spans="1:53" s="2" customFormat="1" ht="20.100000000000001" customHeight="1">
      <c r="B24" s="27">
        <v>18</v>
      </c>
      <c r="C24" s="28" t="s">
        <v>39</v>
      </c>
      <c r="D24" s="172">
        <v>141654.67099700001</v>
      </c>
      <c r="E24" s="62">
        <v>4.1100000000000003</v>
      </c>
      <c r="F24" s="62">
        <v>5.87</v>
      </c>
      <c r="G24" s="63">
        <v>88.34</v>
      </c>
      <c r="H24" s="62">
        <v>0.04</v>
      </c>
      <c r="I24" s="62">
        <v>1.6399999999999864</v>
      </c>
      <c r="J24" s="62">
        <v>1.7600000000000051</v>
      </c>
      <c r="K24" s="2">
        <f t="shared" si="0"/>
        <v>2.0344606163035444E-2</v>
      </c>
      <c r="L24" s="2">
        <f t="shared" si="1"/>
        <v>2.9056651624578603E-2</v>
      </c>
      <c r="M24" s="2">
        <f t="shared" si="2"/>
        <v>0.4372852818595015</v>
      </c>
      <c r="N24" s="2">
        <f t="shared" si="3"/>
        <v>1.9800103321688999E-4</v>
      </c>
      <c r="O24" s="2">
        <f t="shared" si="4"/>
        <v>8.1180423618924212E-3</v>
      </c>
      <c r="Q24" s="70">
        <f t="shared" si="5"/>
        <v>100</v>
      </c>
    </row>
    <row r="25" spans="1:53" s="26" customFormat="1" ht="20.100000000000001" customHeight="1">
      <c r="A25" s="2"/>
      <c r="B25" s="195">
        <v>19</v>
      </c>
      <c r="C25" s="201" t="s">
        <v>26</v>
      </c>
      <c r="D25" s="204">
        <v>1070138.5644360001</v>
      </c>
      <c r="E25" s="200">
        <v>3.72</v>
      </c>
      <c r="F25" s="200">
        <v>60.47</v>
      </c>
      <c r="G25" s="200">
        <v>35.29</v>
      </c>
      <c r="H25" s="200">
        <v>0.01</v>
      </c>
      <c r="I25" s="198">
        <v>0.51000000000000512</v>
      </c>
      <c r="J25" s="200">
        <v>0.87000000000000455</v>
      </c>
      <c r="K25" s="2">
        <f t="shared" si="0"/>
        <v>0.13911037465661191</v>
      </c>
      <c r="L25" s="2">
        <f t="shared" si="1"/>
        <v>2.2612914934100328</v>
      </c>
      <c r="M25" s="2">
        <f t="shared" si="2"/>
        <v>1.3196787961375898</v>
      </c>
      <c r="N25" s="2">
        <f t="shared" si="3"/>
        <v>3.7395262004465569E-4</v>
      </c>
      <c r="O25" s="2">
        <f t="shared" si="4"/>
        <v>1.9071583622277632E-2</v>
      </c>
      <c r="P25" s="2"/>
      <c r="Q25" s="70">
        <f t="shared" si="5"/>
        <v>100</v>
      </c>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spans="1:53" s="2" customFormat="1" ht="20.100000000000001" customHeight="1">
      <c r="B26" s="27">
        <v>20</v>
      </c>
      <c r="C26" s="28" t="s">
        <v>446</v>
      </c>
      <c r="D26" s="172">
        <v>189666.18555600001</v>
      </c>
      <c r="E26" s="62">
        <v>3.15</v>
      </c>
      <c r="F26" s="62">
        <v>5.05</v>
      </c>
      <c r="G26" s="63">
        <v>91.13</v>
      </c>
      <c r="H26" s="62">
        <v>0.02</v>
      </c>
      <c r="I26" s="62">
        <v>0.65000000000000568</v>
      </c>
      <c r="J26" s="62">
        <v>0.73999999999999488</v>
      </c>
      <c r="K26" s="2">
        <f t="shared" si="0"/>
        <v>2.0877429666199918E-2</v>
      </c>
      <c r="L26" s="2">
        <f t="shared" si="1"/>
        <v>3.3470165020415742E-2</v>
      </c>
      <c r="M26" s="2">
        <f t="shared" si="2"/>
        <v>0.60398735412088844</v>
      </c>
      <c r="N26" s="2">
        <f t="shared" si="3"/>
        <v>1.325551089917455E-4</v>
      </c>
      <c r="O26" s="2">
        <f t="shared" si="4"/>
        <v>4.308041042231767E-3</v>
      </c>
      <c r="Q26" s="70">
        <f t="shared" si="5"/>
        <v>100</v>
      </c>
    </row>
    <row r="27" spans="1:53" s="26" customFormat="1" ht="20.100000000000001" customHeight="1">
      <c r="A27" s="2"/>
      <c r="B27" s="195">
        <v>21</v>
      </c>
      <c r="C27" s="201" t="s">
        <v>37</v>
      </c>
      <c r="D27" s="204">
        <v>273723.33640500001</v>
      </c>
      <c r="E27" s="200">
        <v>2.87</v>
      </c>
      <c r="F27" s="200">
        <v>32.1</v>
      </c>
      <c r="G27" s="200">
        <v>64.459999999999994</v>
      </c>
      <c r="H27" s="200">
        <v>0.01</v>
      </c>
      <c r="I27" s="198">
        <v>0.56000000000000227</v>
      </c>
      <c r="J27" s="200">
        <v>1.6599999999999966</v>
      </c>
      <c r="K27" s="2">
        <f t="shared" si="0"/>
        <v>2.7451765926853538E-2</v>
      </c>
      <c r="L27" s="2">
        <f t="shared" si="1"/>
        <v>0.30703891507038278</v>
      </c>
      <c r="M27" s="2">
        <f t="shared" si="2"/>
        <v>0.61656474970208319</v>
      </c>
      <c r="N27" s="2">
        <f t="shared" si="3"/>
        <v>9.5650752358374691E-5</v>
      </c>
      <c r="O27" s="2">
        <f t="shared" si="4"/>
        <v>5.3564421320690036E-3</v>
      </c>
      <c r="P27" s="2"/>
      <c r="Q27" s="70">
        <f t="shared" si="5"/>
        <v>100</v>
      </c>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spans="1:53" s="2" customFormat="1" ht="20.100000000000001" customHeight="1">
      <c r="B28" s="27">
        <v>22</v>
      </c>
      <c r="C28" s="28" t="s">
        <v>163</v>
      </c>
      <c r="D28" s="172">
        <v>26274.924669</v>
      </c>
      <c r="E28" s="62">
        <v>2.71</v>
      </c>
      <c r="F28" s="62">
        <v>12.35</v>
      </c>
      <c r="G28" s="63">
        <v>82.16</v>
      </c>
      <c r="H28" s="62">
        <v>0</v>
      </c>
      <c r="I28" s="62">
        <v>2.7800000000000153</v>
      </c>
      <c r="J28" s="62">
        <v>2.6200000000000045</v>
      </c>
      <c r="K28" s="2">
        <f t="shared" si="0"/>
        <v>2.4882117458461064E-3</v>
      </c>
      <c r="L28" s="2">
        <f t="shared" si="1"/>
        <v>1.1339267550258086E-2</v>
      </c>
      <c r="M28" s="2">
        <f t="shared" si="2"/>
        <v>7.5435969386980106E-2</v>
      </c>
      <c r="N28" s="2">
        <f t="shared" si="3"/>
        <v>0</v>
      </c>
      <c r="O28" s="2">
        <f t="shared" si="4"/>
        <v>2.5524828979528462E-3</v>
      </c>
      <c r="Q28" s="70">
        <f t="shared" si="5"/>
        <v>100.00000000000001</v>
      </c>
    </row>
    <row r="29" spans="1:53" s="26" customFormat="1" ht="20.100000000000001" customHeight="1">
      <c r="A29" s="2"/>
      <c r="B29" s="202">
        <v>23</v>
      </c>
      <c r="C29" s="201" t="s">
        <v>24</v>
      </c>
      <c r="D29" s="204">
        <v>337744.01900799997</v>
      </c>
      <c r="E29" s="200">
        <v>2.12</v>
      </c>
      <c r="F29" s="200">
        <v>75.010000000000005</v>
      </c>
      <c r="G29" s="200">
        <v>22.06</v>
      </c>
      <c r="H29" s="200">
        <v>0</v>
      </c>
      <c r="I29" s="198">
        <v>0.80999999999998806</v>
      </c>
      <c r="J29" s="200">
        <v>0.74000000000000909</v>
      </c>
      <c r="K29" s="2">
        <f t="shared" si="0"/>
        <v>2.5020736736416797E-2</v>
      </c>
      <c r="L29" s="2">
        <f t="shared" si="1"/>
        <v>0.88528559556538866</v>
      </c>
      <c r="M29" s="2">
        <f t="shared" si="2"/>
        <v>0.26035728887045023</v>
      </c>
      <c r="N29" s="2">
        <f t="shared" si="3"/>
        <v>0</v>
      </c>
      <c r="O29" s="2">
        <f t="shared" si="4"/>
        <v>9.5598097908006149E-3</v>
      </c>
      <c r="P29" s="2"/>
      <c r="Q29" s="70">
        <f t="shared" si="5"/>
        <v>100</v>
      </c>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spans="1:53" s="2" customFormat="1" ht="20.100000000000001" customHeight="1">
      <c r="B30" s="27">
        <v>24</v>
      </c>
      <c r="C30" s="28" t="s">
        <v>445</v>
      </c>
      <c r="D30" s="172">
        <v>10588.005290999999</v>
      </c>
      <c r="E30" s="62">
        <v>1.87</v>
      </c>
      <c r="F30" s="62">
        <v>33.11</v>
      </c>
      <c r="G30" s="63">
        <v>61.35</v>
      </c>
      <c r="H30" s="62">
        <v>0.25</v>
      </c>
      <c r="I30" s="62">
        <v>3.4199999999999875</v>
      </c>
      <c r="J30" s="62">
        <v>3.8599999999999994</v>
      </c>
      <c r="K30" s="2">
        <f t="shared" si="0"/>
        <v>6.9188246118243328E-4</v>
      </c>
      <c r="L30" s="2">
        <f t="shared" si="1"/>
        <v>1.2250389459759555E-2</v>
      </c>
      <c r="M30" s="2">
        <f t="shared" si="2"/>
        <v>2.2698924595477156E-2</v>
      </c>
      <c r="N30" s="2">
        <f t="shared" si="3"/>
        <v>9.2497655238293222E-5</v>
      </c>
      <c r="O30" s="2">
        <f t="shared" si="4"/>
        <v>1.2653679236598466E-3</v>
      </c>
      <c r="Q30" s="70">
        <f t="shared" si="5"/>
        <v>99.999999999999986</v>
      </c>
    </row>
    <row r="31" spans="1:53" s="26" customFormat="1" ht="20.100000000000001" customHeight="1">
      <c r="A31" s="2"/>
      <c r="B31" s="195">
        <v>25</v>
      </c>
      <c r="C31" s="201" t="s">
        <v>45</v>
      </c>
      <c r="D31" s="204">
        <v>32130.474552</v>
      </c>
      <c r="E31" s="200">
        <v>1.52</v>
      </c>
      <c r="F31" s="200">
        <v>32.909999999999997</v>
      </c>
      <c r="G31" s="200">
        <v>64.97</v>
      </c>
      <c r="H31" s="200">
        <v>0.03</v>
      </c>
      <c r="I31" s="198">
        <v>0.57000000000000739</v>
      </c>
      <c r="J31" s="200">
        <v>0.62000000000000455</v>
      </c>
      <c r="K31" s="2">
        <f t="shared" si="0"/>
        <v>1.7066218172842988E-3</v>
      </c>
      <c r="L31" s="2">
        <f t="shared" si="1"/>
        <v>3.6950607899227814E-2</v>
      </c>
      <c r="M31" s="2">
        <f t="shared" si="2"/>
        <v>7.2946854913790063E-2</v>
      </c>
      <c r="N31" s="2">
        <f t="shared" si="3"/>
        <v>3.3683325341137476E-5</v>
      </c>
      <c r="O31" s="2">
        <f t="shared" si="4"/>
        <v>6.3998318148162031E-4</v>
      </c>
      <c r="P31" s="2"/>
      <c r="Q31" s="70">
        <f t="shared" si="5"/>
        <v>100.00000000000001</v>
      </c>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row>
    <row r="32" spans="1:53" s="2" customFormat="1" ht="20.100000000000001" customHeight="1">
      <c r="B32" s="27">
        <v>26</v>
      </c>
      <c r="C32" s="28" t="s">
        <v>152</v>
      </c>
      <c r="D32" s="172">
        <v>2423886.5662250002</v>
      </c>
      <c r="E32" s="62">
        <v>1.19</v>
      </c>
      <c r="F32" s="62">
        <v>33.270000000000003</v>
      </c>
      <c r="G32" s="63">
        <v>64.989999999999995</v>
      </c>
      <c r="H32" s="62">
        <v>0</v>
      </c>
      <c r="I32" s="62">
        <v>0.55000000000001137</v>
      </c>
      <c r="J32" s="62">
        <v>0.55000000000001137</v>
      </c>
      <c r="K32" s="2">
        <f t="shared" si="0"/>
        <v>0.10079426413384419</v>
      </c>
      <c r="L32" s="2">
        <f t="shared" si="1"/>
        <v>2.8180043426327703</v>
      </c>
      <c r="M32" s="2">
        <f t="shared" si="2"/>
        <v>5.5047220387046503</v>
      </c>
      <c r="N32" s="2">
        <f t="shared" si="3"/>
        <v>0</v>
      </c>
      <c r="O32" s="2">
        <f t="shared" si="4"/>
        <v>4.6585584263542396E-2</v>
      </c>
      <c r="Q32" s="70">
        <f t="shared" si="5"/>
        <v>100</v>
      </c>
    </row>
    <row r="33" spans="1:53" s="26" customFormat="1" ht="20.100000000000001" customHeight="1">
      <c r="A33" s="2"/>
      <c r="B33" s="195">
        <v>27</v>
      </c>
      <c r="C33" s="201" t="s">
        <v>216</v>
      </c>
      <c r="D33" s="204">
        <v>971861.17399399995</v>
      </c>
      <c r="E33" s="200">
        <v>0.49</v>
      </c>
      <c r="F33" s="200">
        <v>31.84</v>
      </c>
      <c r="G33" s="200">
        <v>65.91</v>
      </c>
      <c r="H33" s="200">
        <v>0.01</v>
      </c>
      <c r="I33" s="198">
        <v>1.75</v>
      </c>
      <c r="J33" s="200">
        <v>2</v>
      </c>
      <c r="K33" s="2">
        <f t="shared" si="0"/>
        <v>1.6640902567404716E-2</v>
      </c>
      <c r="L33" s="2">
        <f t="shared" si="1"/>
        <v>1.081319056624829</v>
      </c>
      <c r="M33" s="2">
        <f t="shared" si="2"/>
        <v>2.2383712004441731</v>
      </c>
      <c r="N33" s="2">
        <f t="shared" si="3"/>
        <v>3.3961025647764729E-4</v>
      </c>
      <c r="O33" s="2">
        <f t="shared" si="4"/>
        <v>5.9431794883588275E-2</v>
      </c>
      <c r="P33" s="2"/>
      <c r="Q33" s="70">
        <f t="shared" si="5"/>
        <v>100</v>
      </c>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row>
    <row r="34" spans="1:53" s="2" customFormat="1" ht="20.100000000000001" customHeight="1">
      <c r="B34" s="27">
        <v>28</v>
      </c>
      <c r="C34" s="28" t="s">
        <v>30</v>
      </c>
      <c r="D34" s="172">
        <v>794170.78882100002</v>
      </c>
      <c r="E34" s="62">
        <v>0.05</v>
      </c>
      <c r="F34" s="62">
        <v>42.32</v>
      </c>
      <c r="G34" s="63">
        <v>57.28</v>
      </c>
      <c r="H34" s="62">
        <v>0</v>
      </c>
      <c r="I34" s="62">
        <v>0.35000000000000853</v>
      </c>
      <c r="J34" s="62">
        <v>0.90000000000000568</v>
      </c>
      <c r="K34" s="2">
        <f t="shared" si="0"/>
        <v>1.3875878185880713E-3</v>
      </c>
      <c r="L34" s="2">
        <f t="shared" si="1"/>
        <v>1.1744543296529435</v>
      </c>
      <c r="M34" s="2">
        <f t="shared" si="2"/>
        <v>1.5896206049744943</v>
      </c>
      <c r="N34" s="2">
        <f t="shared" si="3"/>
        <v>0</v>
      </c>
      <c r="O34" s="2">
        <f t="shared" si="4"/>
        <v>9.7131147301167363E-3</v>
      </c>
      <c r="Q34" s="70">
        <f t="shared" si="5"/>
        <v>100.00000000000001</v>
      </c>
    </row>
    <row r="35" spans="1:53" s="2" customFormat="1" ht="20.100000000000001" customHeight="1">
      <c r="B35" s="202">
        <v>29</v>
      </c>
      <c r="C35" s="201" t="s">
        <v>18</v>
      </c>
      <c r="D35" s="204">
        <v>2136412.0431189998</v>
      </c>
      <c r="E35" s="200">
        <v>0.02</v>
      </c>
      <c r="F35" s="200">
        <v>37.64</v>
      </c>
      <c r="G35" s="200">
        <v>62.06</v>
      </c>
      <c r="H35" s="200">
        <v>0</v>
      </c>
      <c r="I35" s="198">
        <v>0.28000000000000114</v>
      </c>
      <c r="J35" s="200">
        <v>0.68000000000000682</v>
      </c>
      <c r="K35" s="2">
        <f t="shared" si="0"/>
        <v>1.493109224486948E-3</v>
      </c>
      <c r="L35" s="2">
        <f t="shared" si="1"/>
        <v>2.8100315604844361</v>
      </c>
      <c r="M35" s="2">
        <f t="shared" si="2"/>
        <v>4.6331179235829989</v>
      </c>
      <c r="N35" s="2">
        <f t="shared" si="3"/>
        <v>0</v>
      </c>
      <c r="O35" s="2">
        <f t="shared" si="4"/>
        <v>2.0903529142817356E-2</v>
      </c>
      <c r="Q35" s="70"/>
    </row>
    <row r="36" spans="1:53" s="2" customFormat="1" ht="20.100000000000001" customHeight="1">
      <c r="B36" s="27">
        <v>30</v>
      </c>
      <c r="C36" s="28" t="s">
        <v>472</v>
      </c>
      <c r="D36" s="172">
        <v>55217.052028999999</v>
      </c>
      <c r="E36" s="62">
        <v>0</v>
      </c>
      <c r="F36" s="62">
        <v>0.02</v>
      </c>
      <c r="G36" s="63">
        <v>90.79</v>
      </c>
      <c r="H36" s="62">
        <v>0</v>
      </c>
      <c r="I36" s="62">
        <v>9.1899999999999977</v>
      </c>
      <c r="J36" s="62" t="s">
        <v>49</v>
      </c>
      <c r="Q36" s="70"/>
    </row>
    <row r="37" spans="1:53" ht="30.75" customHeight="1">
      <c r="B37" s="300" t="s">
        <v>217</v>
      </c>
      <c r="C37" s="301"/>
      <c r="D37" s="175">
        <f>SUM(D7:D36)</f>
        <v>28616955.920999005</v>
      </c>
      <c r="E37" s="66">
        <v>7.6794091569081004</v>
      </c>
      <c r="F37" s="66">
        <v>19.982786459637886</v>
      </c>
      <c r="G37" s="66">
        <v>70.177206951698665</v>
      </c>
      <c r="H37" s="66">
        <v>0.98759279123337207</v>
      </c>
      <c r="I37" s="66">
        <v>1.1730046405219607</v>
      </c>
      <c r="J37" s="66">
        <v>0.44910733055422164</v>
      </c>
      <c r="K37" s="59">
        <f>SUM(K8:K34)</f>
        <v>7.3142891395458456</v>
      </c>
      <c r="L37" s="59">
        <f t="shared" ref="L37:O37" si="6">SUM(L8:L34)</f>
        <v>16.942784026272747</v>
      </c>
      <c r="M37" s="59">
        <f t="shared" si="6"/>
        <v>64.99378627010995</v>
      </c>
      <c r="N37" s="59">
        <f t="shared" si="6"/>
        <v>0.98129578870102452</v>
      </c>
      <c r="O37" s="59">
        <f t="shared" si="6"/>
        <v>1.1098222204630102</v>
      </c>
    </row>
    <row r="38" spans="1:53" s="26" customFormat="1" ht="20.100000000000001" customHeight="1">
      <c r="A38" s="2"/>
      <c r="B38" s="96">
        <v>31</v>
      </c>
      <c r="C38" s="97" t="s">
        <v>220</v>
      </c>
      <c r="D38" s="171">
        <v>152543.80030999999</v>
      </c>
      <c r="E38" s="98">
        <v>69.81</v>
      </c>
      <c r="F38" s="69">
        <v>12.46</v>
      </c>
      <c r="G38" s="69">
        <v>10.44</v>
      </c>
      <c r="H38" s="98">
        <v>0</v>
      </c>
      <c r="I38" s="98">
        <v>7.289999999999992</v>
      </c>
      <c r="J38" s="64">
        <v>0.76000000000000512</v>
      </c>
      <c r="K38" s="2">
        <f>E38*D38/$D$48</f>
        <v>22.714115748736532</v>
      </c>
      <c r="L38" s="2">
        <f>F38*D38/$D$48</f>
        <v>4.054116634139195</v>
      </c>
      <c r="M38" s="2">
        <f>G38*D38/$D$48</f>
        <v>3.3968681910443972</v>
      </c>
      <c r="N38" s="2">
        <f>H38*D38/$D$48</f>
        <v>0</v>
      </c>
      <c r="O38" s="2">
        <f>I38*D38/$D$48</f>
        <v>2.3719510644361717</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row>
    <row r="39" spans="1:53" s="2" customFormat="1" ht="20.100000000000001" customHeight="1">
      <c r="B39" s="27">
        <v>32</v>
      </c>
      <c r="C39" s="28" t="s">
        <v>172</v>
      </c>
      <c r="D39" s="174">
        <v>12771.813714</v>
      </c>
      <c r="E39" s="62">
        <v>63.93</v>
      </c>
      <c r="F39" s="62">
        <v>0</v>
      </c>
      <c r="G39" s="62">
        <v>34.39</v>
      </c>
      <c r="H39" s="62">
        <v>0.98</v>
      </c>
      <c r="I39" s="62">
        <v>0.70000000000000284</v>
      </c>
      <c r="J39" s="62">
        <v>1.3600000000000136</v>
      </c>
      <c r="K39" s="2">
        <f t="shared" ref="K39:K47" si="7">E39*D39/$D$48</f>
        <v>1.7415699185173721</v>
      </c>
      <c r="L39" s="2">
        <f t="shared" ref="L39:L47" si="8">F39*D39/$D$48</f>
        <v>0</v>
      </c>
      <c r="M39" s="2">
        <f t="shared" ref="M39:M47" si="9">G39*D39/$D$48</f>
        <v>0.93684638663870523</v>
      </c>
      <c r="N39" s="2">
        <f t="shared" ref="N39:N47" si="10">H39*D39/$D$48</f>
        <v>2.6696989209244869E-2</v>
      </c>
      <c r="O39" s="2">
        <f t="shared" ref="O39:O47" si="11">I39*D39/$D$48</f>
        <v>1.9069278006603557E-2</v>
      </c>
    </row>
    <row r="40" spans="1:53" s="26" customFormat="1" ht="20.100000000000001" customHeight="1">
      <c r="A40" s="2"/>
      <c r="B40" s="195">
        <v>33</v>
      </c>
      <c r="C40" s="201" t="s">
        <v>55</v>
      </c>
      <c r="D40" s="197">
        <v>10613.668970999999</v>
      </c>
      <c r="E40" s="200">
        <v>62.13</v>
      </c>
      <c r="F40" s="200">
        <v>0</v>
      </c>
      <c r="G40" s="199">
        <v>35.28</v>
      </c>
      <c r="H40" s="200">
        <v>0</v>
      </c>
      <c r="I40" s="198">
        <v>2.5900000000000034</v>
      </c>
      <c r="J40" s="200">
        <v>1.8000000000000114</v>
      </c>
      <c r="K40" s="2">
        <f t="shared" si="7"/>
        <v>1.4065349456662</v>
      </c>
      <c r="L40" s="2">
        <f t="shared" si="8"/>
        <v>0</v>
      </c>
      <c r="M40" s="2">
        <f t="shared" si="9"/>
        <v>0.79868908551591078</v>
      </c>
      <c r="N40" s="2">
        <f t="shared" si="10"/>
        <v>0</v>
      </c>
      <c r="O40" s="2">
        <f t="shared" si="11"/>
        <v>5.8633920960493524E-2</v>
      </c>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row>
    <row r="41" spans="1:53" s="2" customFormat="1" ht="20.100000000000001" customHeight="1">
      <c r="B41" s="27">
        <v>34</v>
      </c>
      <c r="C41" s="28" t="s">
        <v>54</v>
      </c>
      <c r="D41" s="174">
        <v>20801.556884000001</v>
      </c>
      <c r="E41" s="62">
        <v>56.36</v>
      </c>
      <c r="F41" s="62">
        <v>7.62</v>
      </c>
      <c r="G41" s="62">
        <v>33.79</v>
      </c>
      <c r="H41" s="62">
        <v>0</v>
      </c>
      <c r="I41" s="62">
        <v>2.230000000000004</v>
      </c>
      <c r="J41" s="62">
        <v>1.1599999999999966</v>
      </c>
      <c r="K41" s="2">
        <f t="shared" si="7"/>
        <v>2.5006358900893328</v>
      </c>
      <c r="L41" s="2">
        <f t="shared" si="8"/>
        <v>0.33809165156992049</v>
      </c>
      <c r="M41" s="2">
        <f t="shared" si="9"/>
        <v>1.4992279404918127</v>
      </c>
      <c r="N41" s="2">
        <f t="shared" si="10"/>
        <v>0</v>
      </c>
      <c r="O41" s="2">
        <f t="shared" si="11"/>
        <v>9.8942832414819423E-2</v>
      </c>
    </row>
    <row r="42" spans="1:53" s="26" customFormat="1" ht="20.100000000000001" customHeight="1">
      <c r="A42" s="2"/>
      <c r="B42" s="195">
        <v>35</v>
      </c>
      <c r="C42" s="201" t="s">
        <v>162</v>
      </c>
      <c r="D42" s="197">
        <v>7202.8480959999997</v>
      </c>
      <c r="E42" s="200">
        <v>56.220000000000006</v>
      </c>
      <c r="F42" s="200">
        <v>0</v>
      </c>
      <c r="G42" s="199">
        <v>43.245990648197058</v>
      </c>
      <c r="H42" s="200">
        <v>0.53</v>
      </c>
      <c r="I42" s="198">
        <v>4.0093518029351571E-3</v>
      </c>
      <c r="J42" s="200">
        <v>2.0600000000000023</v>
      </c>
      <c r="K42" s="2">
        <f t="shared" si="7"/>
        <v>0.86373144729041018</v>
      </c>
      <c r="L42" s="2">
        <f t="shared" si="8"/>
        <v>0</v>
      </c>
      <c r="M42" s="2">
        <f t="shared" si="9"/>
        <v>0.6644062983293274</v>
      </c>
      <c r="N42" s="2">
        <f t="shared" si="10"/>
        <v>8.1426123632856173E-3</v>
      </c>
      <c r="O42" s="2">
        <f t="shared" si="11"/>
        <v>6.1597353885549594E-5</v>
      </c>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row>
    <row r="43" spans="1:53" s="2" customFormat="1" ht="20.100000000000001" customHeight="1">
      <c r="B43" s="27">
        <v>36</v>
      </c>
      <c r="C43" s="28" t="s">
        <v>219</v>
      </c>
      <c r="D43" s="174">
        <v>66170.642265000002</v>
      </c>
      <c r="E43" s="62">
        <v>55.410000000000004</v>
      </c>
      <c r="F43" s="62">
        <v>25.167101330688585</v>
      </c>
      <c r="G43" s="62">
        <v>18.342619108020834</v>
      </c>
      <c r="H43" s="62">
        <v>0.33</v>
      </c>
      <c r="I43" s="62">
        <v>0.75027956129056861</v>
      </c>
      <c r="J43" s="62">
        <v>3.0000000000001137E-2</v>
      </c>
      <c r="K43" s="2">
        <f t="shared" si="7"/>
        <v>7.8205470830611876</v>
      </c>
      <c r="L43" s="2">
        <f t="shared" si="8"/>
        <v>3.5520754539040236</v>
      </c>
      <c r="M43" s="2">
        <f t="shared" si="9"/>
        <v>2.5888705352993093</v>
      </c>
      <c r="N43" s="2">
        <f t="shared" si="10"/>
        <v>4.6576079000364409E-2</v>
      </c>
      <c r="O43" s="2">
        <f t="shared" si="11"/>
        <v>0.10589418217887356</v>
      </c>
    </row>
    <row r="44" spans="1:53" s="26" customFormat="1" ht="20.100000000000001" customHeight="1">
      <c r="A44" s="2"/>
      <c r="B44" s="195">
        <v>37</v>
      </c>
      <c r="C44" s="201" t="s">
        <v>196</v>
      </c>
      <c r="D44" s="197">
        <v>58255.021176000002</v>
      </c>
      <c r="E44" s="200">
        <v>54.49</v>
      </c>
      <c r="F44" s="200">
        <v>0</v>
      </c>
      <c r="G44" s="199">
        <v>44.04</v>
      </c>
      <c r="H44" s="200">
        <v>0</v>
      </c>
      <c r="I44" s="198">
        <v>1.4699999999999989</v>
      </c>
      <c r="J44" s="200">
        <v>0.5</v>
      </c>
      <c r="K44" s="2">
        <f t="shared" si="7"/>
        <v>6.770703678453371</v>
      </c>
      <c r="L44" s="2">
        <f t="shared" si="8"/>
        <v>0</v>
      </c>
      <c r="M44" s="2">
        <f t="shared" si="9"/>
        <v>5.4722295833930339</v>
      </c>
      <c r="N44" s="2">
        <f t="shared" si="10"/>
        <v>0</v>
      </c>
      <c r="O44" s="2">
        <f t="shared" si="11"/>
        <v>0.18265616456829598</v>
      </c>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row>
    <row r="45" spans="1:53" s="2" customFormat="1" ht="20.100000000000001" customHeight="1">
      <c r="B45" s="27">
        <v>38</v>
      </c>
      <c r="C45" s="28" t="s">
        <v>218</v>
      </c>
      <c r="D45" s="174">
        <v>108746.106489</v>
      </c>
      <c r="E45" s="62">
        <v>53.93</v>
      </c>
      <c r="F45" s="62">
        <v>0</v>
      </c>
      <c r="G45" s="62">
        <v>41.13</v>
      </c>
      <c r="H45" s="62">
        <v>0.05</v>
      </c>
      <c r="I45" s="62">
        <v>4.8900000000000006</v>
      </c>
      <c r="J45" s="62">
        <v>3.1899999999999977</v>
      </c>
      <c r="K45" s="2">
        <f t="shared" si="7"/>
        <v>12.509149176748291</v>
      </c>
      <c r="L45" s="2">
        <f t="shared" si="8"/>
        <v>0</v>
      </c>
      <c r="M45" s="2">
        <f t="shared" si="9"/>
        <v>9.5401688418256505</v>
      </c>
      <c r="N45" s="2">
        <f t="shared" si="10"/>
        <v>1.1597579433291576E-2</v>
      </c>
      <c r="O45" s="2">
        <f t="shared" si="11"/>
        <v>1.1342432685759163</v>
      </c>
    </row>
    <row r="46" spans="1:53" s="26" customFormat="1" ht="20.100000000000001" customHeight="1">
      <c r="A46" s="2"/>
      <c r="B46" s="195">
        <v>39</v>
      </c>
      <c r="C46" s="196" t="s">
        <v>154</v>
      </c>
      <c r="D46" s="197">
        <v>11620.922039999999</v>
      </c>
      <c r="E46" s="198">
        <v>52.5</v>
      </c>
      <c r="F46" s="199">
        <v>34.720636323965905</v>
      </c>
      <c r="G46" s="199">
        <v>8.1183616132408023</v>
      </c>
      <c r="H46" s="198">
        <v>2.3491929905417384</v>
      </c>
      <c r="I46" s="198">
        <v>2.311809072251549</v>
      </c>
      <c r="J46" s="200">
        <v>11.849999999999994</v>
      </c>
      <c r="K46" s="2">
        <f t="shared" si="7"/>
        <v>1.3013182663569909</v>
      </c>
      <c r="L46" s="2">
        <f t="shared" si="8"/>
        <v>0.86062091938885488</v>
      </c>
      <c r="M46" s="2">
        <f t="shared" si="9"/>
        <v>0.20122994781336503</v>
      </c>
      <c r="N46" s="2">
        <f t="shared" si="10"/>
        <v>5.8229480948376572E-2</v>
      </c>
      <c r="O46" s="2">
        <f t="shared" si="11"/>
        <v>5.7302845220014276E-2</v>
      </c>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row>
    <row r="47" spans="1:53" s="2" customFormat="1" ht="20.100000000000001" customHeight="1">
      <c r="B47" s="27">
        <v>40</v>
      </c>
      <c r="C47" s="28" t="s">
        <v>159</v>
      </c>
      <c r="D47" s="174">
        <v>20104.668441000002</v>
      </c>
      <c r="E47" s="62">
        <v>48.72</v>
      </c>
      <c r="F47" s="62">
        <v>46.34</v>
      </c>
      <c r="G47" s="62">
        <v>0</v>
      </c>
      <c r="H47" s="62">
        <v>3.03</v>
      </c>
      <c r="I47" s="62">
        <v>1.9099999999999966</v>
      </c>
      <c r="J47" s="62">
        <v>4.3100000000000023</v>
      </c>
      <c r="K47" s="2">
        <f t="shared" si="7"/>
        <v>2.0892375831710583</v>
      </c>
      <c r="L47" s="2">
        <f t="shared" si="8"/>
        <v>1.9871771265218978</v>
      </c>
      <c r="M47" s="2">
        <f t="shared" si="9"/>
        <v>0</v>
      </c>
      <c r="N47" s="2">
        <f t="shared" si="10"/>
        <v>0.12993411077603256</v>
      </c>
      <c r="O47" s="2">
        <f t="shared" si="11"/>
        <v>8.1905660588192014E-2</v>
      </c>
    </row>
    <row r="48" spans="1:53" ht="20.100000000000001" customHeight="1">
      <c r="B48" s="288" t="s">
        <v>221</v>
      </c>
      <c r="C48" s="289"/>
      <c r="D48" s="175">
        <f>SUM(D38:D47)</f>
        <v>468831.04838599992</v>
      </c>
      <c r="E48" s="68">
        <v>59.71754373809074</v>
      </c>
      <c r="F48" s="68">
        <v>10.792081785523891</v>
      </c>
      <c r="G48" s="68">
        <v>25.098536810351508</v>
      </c>
      <c r="H48" s="68">
        <v>0.28117685173059559</v>
      </c>
      <c r="I48" s="68">
        <v>4.110660814303265</v>
      </c>
      <c r="J48" s="68">
        <v>1.667310084016471</v>
      </c>
      <c r="K48" s="59">
        <f>SUM(K38:K47)</f>
        <v>59.717543738090747</v>
      </c>
      <c r="L48" s="59">
        <f t="shared" ref="L48:O48" si="12">SUM(L38:L47)</f>
        <v>10.792081785523893</v>
      </c>
      <c r="M48" s="59">
        <f t="shared" si="12"/>
        <v>25.098536810351511</v>
      </c>
      <c r="N48" s="59">
        <f t="shared" si="12"/>
        <v>0.28117685173059559</v>
      </c>
      <c r="O48" s="59">
        <f t="shared" si="12"/>
        <v>4.1106608143032659</v>
      </c>
    </row>
    <row r="49" spans="1:53" s="26" customFormat="1" ht="20.100000000000001" customHeight="1">
      <c r="A49" s="2"/>
      <c r="B49" s="202">
        <v>41</v>
      </c>
      <c r="C49" s="201" t="s">
        <v>222</v>
      </c>
      <c r="D49" s="197">
        <v>223242.60276800001</v>
      </c>
      <c r="E49" s="200">
        <v>97.57</v>
      </c>
      <c r="F49" s="200">
        <v>0.16</v>
      </c>
      <c r="G49" s="199">
        <v>0.16</v>
      </c>
      <c r="H49" s="200">
        <v>0</v>
      </c>
      <c r="I49" s="200">
        <v>2.1100000000000136</v>
      </c>
      <c r="J49" s="200">
        <v>3.7099999999999937</v>
      </c>
      <c r="K49" s="2">
        <f>E49*D49/$D$58</f>
        <v>11.070248146489545</v>
      </c>
      <c r="L49" s="2">
        <f>F49*D49/$D$58</f>
        <v>1.8153527758925155E-2</v>
      </c>
      <c r="M49" s="2">
        <f>G49*D49/$D$58</f>
        <v>1.8153527758925155E-2</v>
      </c>
      <c r="N49" s="2">
        <f>H49*D49/$D$58</f>
        <v>0</v>
      </c>
      <c r="O49" s="2">
        <f>I49*D49/$D$58</f>
        <v>0.239399647320827</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row>
    <row r="50" spans="1:53" s="2" customFormat="1" ht="20.100000000000001" customHeight="1">
      <c r="B50" s="27">
        <v>42</v>
      </c>
      <c r="C50" s="28" t="s">
        <v>187</v>
      </c>
      <c r="D50" s="174">
        <v>156761.29034400001</v>
      </c>
      <c r="E50" s="62">
        <v>96.69</v>
      </c>
      <c r="F50" s="62">
        <v>0</v>
      </c>
      <c r="G50" s="62">
        <v>0.06</v>
      </c>
      <c r="H50" s="62">
        <v>0.35</v>
      </c>
      <c r="I50" s="194">
        <v>2.9000000000000057</v>
      </c>
      <c r="J50" s="62">
        <v>0.37000000000000455</v>
      </c>
      <c r="K50" s="2">
        <f t="shared" ref="K50:K55" si="13">E50*D50/$D$58</f>
        <v>7.7034339554908167</v>
      </c>
      <c r="L50" s="2">
        <f t="shared" ref="L50:L55" si="14">F50*D50/$D$58</f>
        <v>0</v>
      </c>
      <c r="M50" s="2">
        <f t="shared" ref="M50:M55" si="15">G50*D50/$D$58</f>
        <v>4.780287902879812E-3</v>
      </c>
      <c r="N50" s="2">
        <f t="shared" ref="N50:N55" si="16">H50*D50/$D$58</f>
        <v>2.7885012766798903E-2</v>
      </c>
      <c r="O50" s="2">
        <f t="shared" ref="O50:O55" si="17">I50*D50/$D$58</f>
        <v>0.23104724863919138</v>
      </c>
    </row>
    <row r="51" spans="1:53" s="26" customFormat="1" ht="20.100000000000001" customHeight="1">
      <c r="A51" s="2"/>
      <c r="B51" s="202">
        <v>43</v>
      </c>
      <c r="C51" s="16" t="s">
        <v>160</v>
      </c>
      <c r="D51" s="171">
        <v>346459.5</v>
      </c>
      <c r="E51" s="64">
        <v>95.54</v>
      </c>
      <c r="F51" s="64">
        <v>0</v>
      </c>
      <c r="G51" s="69">
        <v>0</v>
      </c>
      <c r="H51" s="64">
        <v>0.77332706218187119</v>
      </c>
      <c r="I51" s="64">
        <v>3.6866729378181162</v>
      </c>
      <c r="J51" s="64">
        <v>1.6899999999999977</v>
      </c>
      <c r="K51" s="2">
        <f t="shared" si="13"/>
        <v>16.822931824424042</v>
      </c>
      <c r="L51" s="2">
        <f t="shared" si="14"/>
        <v>0</v>
      </c>
      <c r="M51" s="2">
        <f t="shared" si="15"/>
        <v>0</v>
      </c>
      <c r="N51" s="2">
        <f t="shared" si="16"/>
        <v>0.1361694415435184</v>
      </c>
      <c r="O51" s="2">
        <f t="shared" si="17"/>
        <v>0.6491589647463184</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spans="1:53" s="2" customFormat="1" ht="20.100000000000001" customHeight="1">
      <c r="B52" s="27">
        <v>44</v>
      </c>
      <c r="C52" s="28" t="s">
        <v>223</v>
      </c>
      <c r="D52" s="174">
        <v>113532.40466499999</v>
      </c>
      <c r="E52" s="62">
        <v>93.46</v>
      </c>
      <c r="F52" s="62">
        <v>3.56</v>
      </c>
      <c r="G52" s="62">
        <v>0.35</v>
      </c>
      <c r="H52" s="62">
        <v>0</v>
      </c>
      <c r="I52" s="194">
        <v>2.6300000000000097</v>
      </c>
      <c r="J52" s="62">
        <v>2.5300000000000011</v>
      </c>
      <c r="K52" s="2">
        <f t="shared" si="13"/>
        <v>5.3927413002739071</v>
      </c>
      <c r="L52" s="2">
        <f t="shared" si="14"/>
        <v>0.20541578246281955</v>
      </c>
      <c r="M52" s="2">
        <f t="shared" si="15"/>
        <v>2.0195371871344615E-2</v>
      </c>
      <c r="N52" s="2">
        <f t="shared" si="16"/>
        <v>0</v>
      </c>
      <c r="O52" s="2">
        <f t="shared" si="17"/>
        <v>0.15175379434753297</v>
      </c>
    </row>
    <row r="53" spans="1:53" s="26" customFormat="1" ht="20.100000000000001" customHeight="1">
      <c r="A53" s="2"/>
      <c r="B53" s="202">
        <v>45</v>
      </c>
      <c r="C53" s="201" t="s">
        <v>58</v>
      </c>
      <c r="D53" s="197">
        <v>284733.69227699999</v>
      </c>
      <c r="E53" s="200">
        <v>88.58</v>
      </c>
      <c r="F53" s="200">
        <v>8.1199999999999992</v>
      </c>
      <c r="G53" s="199">
        <v>0</v>
      </c>
      <c r="H53" s="200">
        <v>0.03</v>
      </c>
      <c r="I53" s="200">
        <v>3.2700000000000102</v>
      </c>
      <c r="J53" s="200">
        <v>5.0699999999999932</v>
      </c>
      <c r="K53" s="2">
        <f t="shared" si="13"/>
        <v>12.818538423013226</v>
      </c>
      <c r="L53" s="2">
        <f t="shared" si="14"/>
        <v>1.1750568073477918</v>
      </c>
      <c r="M53" s="2">
        <f t="shared" si="15"/>
        <v>0</v>
      </c>
      <c r="N53" s="2">
        <f t="shared" si="16"/>
        <v>4.3413428842898711E-3</v>
      </c>
      <c r="O53" s="2">
        <f t="shared" si="17"/>
        <v>0.47320637438759749</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spans="1:53" s="2" customFormat="1" ht="20.100000000000001" customHeight="1">
      <c r="B54" s="27">
        <v>46</v>
      </c>
      <c r="C54" s="193" t="s">
        <v>60</v>
      </c>
      <c r="D54" s="172">
        <v>258312.64110800001</v>
      </c>
      <c r="E54" s="194">
        <v>85.83</v>
      </c>
      <c r="F54" s="63">
        <v>8.7418161728906014</v>
      </c>
      <c r="G54" s="63">
        <v>0</v>
      </c>
      <c r="H54" s="194">
        <v>1.5104633490889436</v>
      </c>
      <c r="I54" s="194">
        <v>3.9177204780204562</v>
      </c>
      <c r="J54" s="62">
        <v>4.8900000000000006</v>
      </c>
      <c r="K54" s="2">
        <f t="shared" si="13"/>
        <v>11.268049498401744</v>
      </c>
      <c r="L54" s="2">
        <f t="shared" si="14"/>
        <v>1.1476548682518954</v>
      </c>
      <c r="M54" s="2">
        <f t="shared" si="15"/>
        <v>0</v>
      </c>
      <c r="N54" s="2">
        <f t="shared" si="16"/>
        <v>0.19829868091641492</v>
      </c>
      <c r="O54" s="2">
        <f t="shared" si="17"/>
        <v>0.51433144899495098</v>
      </c>
    </row>
    <row r="55" spans="1:53" s="26" customFormat="1" ht="20.100000000000001" customHeight="1">
      <c r="A55" s="2"/>
      <c r="B55" s="202">
        <v>47</v>
      </c>
      <c r="C55" s="16" t="s">
        <v>462</v>
      </c>
      <c r="D55" s="171">
        <v>293562.70556500001</v>
      </c>
      <c r="E55" s="64">
        <v>81.73</v>
      </c>
      <c r="F55" s="64">
        <v>10.272299196848426</v>
      </c>
      <c r="G55" s="69">
        <v>3.4068493897245227</v>
      </c>
      <c r="H55" s="64">
        <v>1.168357065111109</v>
      </c>
      <c r="I55" s="64">
        <v>3.4224943483159365</v>
      </c>
      <c r="J55" s="65">
        <v>4.6800000000000068</v>
      </c>
      <c r="K55" s="2">
        <f t="shared" si="13"/>
        <v>12.194004592693831</v>
      </c>
      <c r="L55" s="2">
        <f t="shared" si="14"/>
        <v>1.53261303785507</v>
      </c>
      <c r="M55" s="2">
        <f t="shared" si="15"/>
        <v>0.50829728502284366</v>
      </c>
      <c r="N55" s="2">
        <f t="shared" si="16"/>
        <v>0.17431728151072007</v>
      </c>
      <c r="O55" s="2">
        <f t="shared" si="17"/>
        <v>0.51063149151882059</v>
      </c>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row>
    <row r="56" spans="1:53" s="2" customFormat="1" ht="20.100000000000001" customHeight="1">
      <c r="B56" s="27">
        <v>48</v>
      </c>
      <c r="C56" s="193" t="s">
        <v>485</v>
      </c>
      <c r="D56" s="172">
        <v>235821.59506399999</v>
      </c>
      <c r="E56" s="194">
        <v>53.65</v>
      </c>
      <c r="F56" s="63">
        <v>0</v>
      </c>
      <c r="G56" s="63">
        <v>46.25</v>
      </c>
      <c r="H56" s="194">
        <v>0</v>
      </c>
      <c r="I56" s="194">
        <v>9.9999999999994316E-2</v>
      </c>
      <c r="J56" s="62" t="s">
        <v>49</v>
      </c>
    </row>
    <row r="57" spans="1:53" s="2" customFormat="1" ht="20.100000000000001" customHeight="1">
      <c r="B57" s="195">
        <v>49</v>
      </c>
      <c r="C57" s="203" t="s">
        <v>469</v>
      </c>
      <c r="D57" s="204">
        <v>55170</v>
      </c>
      <c r="E57" s="200">
        <v>21.13</v>
      </c>
      <c r="F57" s="200">
        <v>0</v>
      </c>
      <c r="G57" s="200">
        <v>77.91</v>
      </c>
      <c r="H57" s="200">
        <v>0.56000000000000005</v>
      </c>
      <c r="I57" s="200">
        <v>0.40000000000000568</v>
      </c>
      <c r="J57" s="205" t="s">
        <v>49</v>
      </c>
    </row>
    <row r="58" spans="1:53" ht="20.100000000000001" customHeight="1">
      <c r="B58" s="290" t="s">
        <v>224</v>
      </c>
      <c r="C58" s="291"/>
      <c r="D58" s="175">
        <f>SUM(D49:D57)</f>
        <v>1967596.4317910001</v>
      </c>
      <c r="E58" s="66">
        <v>84.29</v>
      </c>
      <c r="F58" s="66">
        <v>4.08</v>
      </c>
      <c r="G58" s="66">
        <v>8.2799999999999994</v>
      </c>
      <c r="H58" s="66">
        <v>0.56000000000000005</v>
      </c>
      <c r="I58" s="66">
        <v>2.79</v>
      </c>
      <c r="J58" s="66">
        <v>3.4340957448069922</v>
      </c>
      <c r="K58" s="59">
        <f>SUM(K49:K55)</f>
        <v>77.269947740787103</v>
      </c>
      <c r="L58" s="59">
        <f t="shared" ref="L58:O58" si="18">SUM(L49:L55)</f>
        <v>4.0788940236765017</v>
      </c>
      <c r="M58" s="59">
        <f t="shared" si="18"/>
        <v>0.5514264725559932</v>
      </c>
      <c r="N58" s="59">
        <f t="shared" si="18"/>
        <v>0.54101175962174208</v>
      </c>
      <c r="O58" s="59">
        <f t="shared" si="18"/>
        <v>2.769528969955239</v>
      </c>
    </row>
    <row r="59" spans="1:53" s="26" customFormat="1" ht="20.100000000000001" customHeight="1">
      <c r="A59" s="2"/>
      <c r="B59" s="15">
        <v>50</v>
      </c>
      <c r="C59" s="17" t="s">
        <v>225</v>
      </c>
      <c r="D59" s="173">
        <v>96135.082993000004</v>
      </c>
      <c r="E59" s="64">
        <v>96.43</v>
      </c>
      <c r="F59" s="64">
        <v>0</v>
      </c>
      <c r="G59" s="64">
        <v>0.63</v>
      </c>
      <c r="H59" s="64">
        <v>0</v>
      </c>
      <c r="I59" s="98">
        <v>2.9399999999999977</v>
      </c>
      <c r="J59" s="65">
        <v>1.9299999999999926</v>
      </c>
      <c r="K59" s="2">
        <f>E59*D59/$D$60</f>
        <v>96.430000000000021</v>
      </c>
      <c r="L59" s="2">
        <f>F59*D59/$D$60</f>
        <v>0</v>
      </c>
      <c r="M59" s="2">
        <f>G59*D59/$D$60</f>
        <v>0.63</v>
      </c>
      <c r="N59" s="2">
        <f>H59*D59/$D$60</f>
        <v>0</v>
      </c>
      <c r="O59" s="2">
        <f>I59*D59/$D$60</f>
        <v>2.9399999999999982</v>
      </c>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row>
    <row r="60" spans="1:53" ht="20.100000000000001" customHeight="1">
      <c r="B60" s="288" t="s">
        <v>226</v>
      </c>
      <c r="C60" s="289"/>
      <c r="D60" s="175">
        <f>SUM(D59)</f>
        <v>96135.082993000004</v>
      </c>
      <c r="E60" s="68">
        <v>96.43</v>
      </c>
      <c r="F60" s="68">
        <v>0</v>
      </c>
      <c r="G60" s="68">
        <v>0.63</v>
      </c>
      <c r="H60" s="68">
        <v>0</v>
      </c>
      <c r="I60" s="68">
        <v>2.9399999999999982</v>
      </c>
      <c r="J60" s="68">
        <v>1.9299999999999928</v>
      </c>
      <c r="K60" s="59">
        <f>SUM(K59)</f>
        <v>96.430000000000021</v>
      </c>
      <c r="L60" s="59">
        <f t="shared" ref="L60:O60" si="19">SUM(L59)</f>
        <v>0</v>
      </c>
      <c r="M60" s="59">
        <f t="shared" si="19"/>
        <v>0.63</v>
      </c>
      <c r="N60" s="59">
        <f t="shared" si="19"/>
        <v>0</v>
      </c>
      <c r="O60" s="59">
        <f t="shared" si="19"/>
        <v>2.9399999999999982</v>
      </c>
    </row>
    <row r="61" spans="1:53" s="26" customFormat="1" ht="20.100000000000001" customHeight="1">
      <c r="A61" s="2"/>
      <c r="B61" s="27">
        <v>51</v>
      </c>
      <c r="C61" s="28" t="s">
        <v>258</v>
      </c>
      <c r="D61" s="174">
        <v>11262.330846000001</v>
      </c>
      <c r="E61" s="62">
        <v>99.17</v>
      </c>
      <c r="F61" s="62">
        <v>0</v>
      </c>
      <c r="G61" s="62">
        <v>0</v>
      </c>
      <c r="H61" s="62">
        <v>0.02</v>
      </c>
      <c r="I61" s="62">
        <v>0.81000000000000227</v>
      </c>
      <c r="J61" s="67">
        <v>0.98999999999999488</v>
      </c>
      <c r="K61" s="2">
        <f t="shared" ref="K61:K92" si="20">E61*$D61/$D$125</f>
        <v>0.16793130905405559</v>
      </c>
      <c r="L61" s="2">
        <f t="shared" ref="L61:L92" si="21">F61*$D61/$D$125</f>
        <v>0</v>
      </c>
      <c r="M61" s="2">
        <f t="shared" ref="M61:M92" si="22">G61*$D61/$D$125</f>
        <v>0</v>
      </c>
      <c r="N61" s="2">
        <f t="shared" ref="N61:N92" si="23">H61*$D61/$D$125</f>
        <v>3.3867360906333688E-5</v>
      </c>
      <c r="O61" s="2">
        <f t="shared" ref="O61:O92" si="24">I61*$D61/$D$125</f>
        <v>1.3716281167065181E-3</v>
      </c>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row>
    <row r="62" spans="1:53" s="2" customFormat="1" ht="20.100000000000001" customHeight="1">
      <c r="B62" s="96">
        <v>52</v>
      </c>
      <c r="C62" s="97" t="s">
        <v>250</v>
      </c>
      <c r="D62" s="171">
        <v>178366.56505199999</v>
      </c>
      <c r="E62" s="98">
        <v>99.16</v>
      </c>
      <c r="F62" s="69">
        <v>0</v>
      </c>
      <c r="G62" s="69">
        <v>0.03</v>
      </c>
      <c r="H62" s="98">
        <v>0</v>
      </c>
      <c r="I62" s="98">
        <v>0.81000000000000227</v>
      </c>
      <c r="J62" s="64">
        <v>6.1099999999999994</v>
      </c>
      <c r="K62" s="2">
        <f t="shared" si="20"/>
        <v>2.659334978503046</v>
      </c>
      <c r="L62" s="2">
        <f t="shared" si="21"/>
        <v>0</v>
      </c>
      <c r="M62" s="2">
        <f t="shared" si="22"/>
        <v>8.045587873647779E-4</v>
      </c>
      <c r="N62" s="2">
        <f t="shared" si="23"/>
        <v>0</v>
      </c>
      <c r="O62" s="2">
        <f t="shared" si="24"/>
        <v>2.1723087258849062E-2</v>
      </c>
    </row>
    <row r="63" spans="1:53" s="26" customFormat="1" ht="20.100000000000001" customHeight="1">
      <c r="A63" s="2"/>
      <c r="B63" s="27">
        <v>53</v>
      </c>
      <c r="C63" s="28" t="s">
        <v>137</v>
      </c>
      <c r="D63" s="174">
        <v>167404.97775399999</v>
      </c>
      <c r="E63" s="62">
        <v>98.99</v>
      </c>
      <c r="F63" s="62">
        <v>0</v>
      </c>
      <c r="G63" s="62">
        <v>0</v>
      </c>
      <c r="H63" s="62">
        <v>0</v>
      </c>
      <c r="I63" s="194">
        <v>1.0100000000000051</v>
      </c>
      <c r="J63" s="62">
        <v>1.4000000000000057</v>
      </c>
      <c r="K63" s="2">
        <f t="shared" si="20"/>
        <v>2.4916255220089516</v>
      </c>
      <c r="L63" s="2">
        <f t="shared" si="21"/>
        <v>0</v>
      </c>
      <c r="M63" s="2">
        <f t="shared" si="22"/>
        <v>0</v>
      </c>
      <c r="N63" s="2">
        <f t="shared" si="23"/>
        <v>0</v>
      </c>
      <c r="O63" s="2">
        <f t="shared" si="24"/>
        <v>2.5422181808556963E-2</v>
      </c>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spans="1:53" s="2" customFormat="1" ht="20.100000000000001" customHeight="1">
      <c r="B64" s="202">
        <v>54</v>
      </c>
      <c r="C64" s="201" t="s">
        <v>173</v>
      </c>
      <c r="D64" s="204">
        <v>10588.441102000001</v>
      </c>
      <c r="E64" s="200">
        <v>98.95</v>
      </c>
      <c r="F64" s="200">
        <v>0</v>
      </c>
      <c r="G64" s="200">
        <v>0.27</v>
      </c>
      <c r="H64" s="200">
        <v>0</v>
      </c>
      <c r="I64" s="198">
        <v>0.78000000000000114</v>
      </c>
      <c r="J64" s="200">
        <v>1.6899999999999977</v>
      </c>
      <c r="K64" s="2">
        <f t="shared" si="20"/>
        <v>0.15753276752761639</v>
      </c>
      <c r="L64" s="2">
        <f t="shared" si="21"/>
        <v>0</v>
      </c>
      <c r="M64" s="2">
        <f t="shared" si="22"/>
        <v>4.2985191745787186E-4</v>
      </c>
      <c r="N64" s="2">
        <f t="shared" si="23"/>
        <v>0</v>
      </c>
      <c r="O64" s="2">
        <f t="shared" si="24"/>
        <v>1.2417944282116316E-3</v>
      </c>
    </row>
    <row r="65" spans="1:53" s="26" customFormat="1" ht="20.100000000000001" customHeight="1">
      <c r="A65" s="25"/>
      <c r="B65" s="27">
        <v>55</v>
      </c>
      <c r="C65" s="28" t="s">
        <v>232</v>
      </c>
      <c r="D65" s="172">
        <v>249963.43630900001</v>
      </c>
      <c r="E65" s="62">
        <v>98.39</v>
      </c>
      <c r="F65" s="62">
        <v>0</v>
      </c>
      <c r="G65" s="63">
        <v>0</v>
      </c>
      <c r="H65" s="62">
        <v>0</v>
      </c>
      <c r="I65" s="62">
        <v>1.6099999999999994</v>
      </c>
      <c r="J65" s="62">
        <v>9.7999999999999972</v>
      </c>
      <c r="K65" s="2">
        <f t="shared" si="20"/>
        <v>3.6978605201682702</v>
      </c>
      <c r="L65" s="2">
        <f t="shared" si="21"/>
        <v>0</v>
      </c>
      <c r="M65" s="2">
        <f t="shared" si="22"/>
        <v>0</v>
      </c>
      <c r="N65" s="2">
        <f t="shared" si="23"/>
        <v>0</v>
      </c>
      <c r="O65" s="2">
        <f t="shared" si="24"/>
        <v>6.0509761535429543E-2</v>
      </c>
      <c r="P65" s="25"/>
      <c r="Q65" s="25"/>
      <c r="R65" s="25"/>
      <c r="S65" s="25"/>
      <c r="T65" s="25"/>
      <c r="U65" s="25"/>
      <c r="V65" s="25"/>
      <c r="W65" s="25"/>
      <c r="X65" s="25"/>
      <c r="Y65" s="25"/>
      <c r="Z65" s="25"/>
      <c r="AA65" s="25"/>
      <c r="AB65" s="25"/>
      <c r="AC65" s="25"/>
      <c r="AD65" s="25"/>
      <c r="AE65" s="25"/>
      <c r="AF65" s="25"/>
      <c r="AG65" s="2"/>
      <c r="AH65" s="2"/>
      <c r="AI65" s="2"/>
      <c r="AJ65" s="2"/>
      <c r="AK65" s="2"/>
      <c r="AL65" s="2"/>
      <c r="AM65" s="2"/>
      <c r="AN65" s="2"/>
      <c r="AO65" s="2"/>
      <c r="AP65" s="2"/>
      <c r="AQ65" s="2"/>
      <c r="AR65" s="2"/>
      <c r="AS65" s="2"/>
      <c r="AT65" s="2"/>
      <c r="AU65" s="2"/>
      <c r="AV65" s="2"/>
      <c r="AW65" s="2"/>
      <c r="AX65" s="2"/>
      <c r="AY65" s="2"/>
      <c r="AZ65" s="2"/>
      <c r="BA65" s="2"/>
    </row>
    <row r="66" spans="1:53" s="2" customFormat="1" ht="20.100000000000001" customHeight="1">
      <c r="B66" s="202">
        <v>56</v>
      </c>
      <c r="C66" s="16" t="s">
        <v>236</v>
      </c>
      <c r="D66" s="173">
        <v>30491.646123999999</v>
      </c>
      <c r="E66" s="64">
        <v>97.97</v>
      </c>
      <c r="F66" s="64">
        <v>0</v>
      </c>
      <c r="G66" s="64">
        <v>0</v>
      </c>
      <c r="H66" s="64">
        <v>0.06</v>
      </c>
      <c r="I66" s="98">
        <v>1.9699999999999989</v>
      </c>
      <c r="J66" s="64">
        <v>6.2999999999999972</v>
      </c>
      <c r="K66" s="2">
        <f t="shared" si="20"/>
        <v>0.44915584730654401</v>
      </c>
      <c r="L66" s="2">
        <f t="shared" si="21"/>
        <v>0</v>
      </c>
      <c r="M66" s="2">
        <f t="shared" si="22"/>
        <v>0</v>
      </c>
      <c r="N66" s="2">
        <f t="shared" si="23"/>
        <v>2.750775833254327E-4</v>
      </c>
      <c r="O66" s="2">
        <f t="shared" si="24"/>
        <v>9.0317139858517009E-3</v>
      </c>
    </row>
    <row r="67" spans="1:53" s="26" customFormat="1" ht="20.100000000000001" customHeight="1">
      <c r="A67" s="2"/>
      <c r="B67" s="27">
        <v>57</v>
      </c>
      <c r="C67" s="28" t="s">
        <v>227</v>
      </c>
      <c r="D67" s="172">
        <v>1357605.163555</v>
      </c>
      <c r="E67" s="62">
        <v>97.65</v>
      </c>
      <c r="F67" s="62">
        <v>0</v>
      </c>
      <c r="G67" s="63">
        <v>0</v>
      </c>
      <c r="H67" s="62">
        <v>0.09</v>
      </c>
      <c r="I67" s="62">
        <v>2.2599999999999909</v>
      </c>
      <c r="J67" s="67">
        <v>1.0999999999999943</v>
      </c>
      <c r="K67" s="2">
        <f t="shared" si="20"/>
        <v>19.932822881583505</v>
      </c>
      <c r="L67" s="2">
        <f t="shared" si="21"/>
        <v>0</v>
      </c>
      <c r="M67" s="2">
        <f t="shared" si="22"/>
        <v>0</v>
      </c>
      <c r="N67" s="2">
        <f t="shared" si="23"/>
        <v>1.8371265328648387E-2</v>
      </c>
      <c r="O67" s="2">
        <f t="shared" si="24"/>
        <v>0.46132288491939105</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row>
    <row r="68" spans="1:53" s="2" customFormat="1" ht="20.100000000000001" customHeight="1">
      <c r="B68" s="96">
        <v>58</v>
      </c>
      <c r="C68" s="16" t="s">
        <v>252</v>
      </c>
      <c r="D68" s="173">
        <v>18426.389867000002</v>
      </c>
      <c r="E68" s="64">
        <v>97.42</v>
      </c>
      <c r="F68" s="64">
        <v>0</v>
      </c>
      <c r="G68" s="64">
        <v>0</v>
      </c>
      <c r="H68" s="64">
        <v>1.36</v>
      </c>
      <c r="I68" s="98">
        <v>1.2199999999999989</v>
      </c>
      <c r="J68" s="64">
        <v>1</v>
      </c>
      <c r="K68" s="2">
        <f t="shared" si="20"/>
        <v>0.26990532940616802</v>
      </c>
      <c r="L68" s="2">
        <f t="shared" si="21"/>
        <v>0</v>
      </c>
      <c r="M68" s="2">
        <f t="shared" si="22"/>
        <v>0</v>
      </c>
      <c r="N68" s="2">
        <f t="shared" si="23"/>
        <v>3.7679249434652892E-3</v>
      </c>
      <c r="O68" s="2">
        <f t="shared" si="24"/>
        <v>3.3800503169320942E-3</v>
      </c>
    </row>
    <row r="69" spans="1:53" s="29" customFormat="1" ht="20.100000000000001" customHeight="1">
      <c r="A69" s="2"/>
      <c r="B69" s="27">
        <v>59</v>
      </c>
      <c r="C69" s="28" t="s">
        <v>229</v>
      </c>
      <c r="D69" s="174">
        <v>15637.906773000001</v>
      </c>
      <c r="E69" s="62">
        <v>97.41</v>
      </c>
      <c r="F69" s="62">
        <v>0</v>
      </c>
      <c r="G69" s="62">
        <v>0</v>
      </c>
      <c r="H69" s="62">
        <v>0.72682010226740468</v>
      </c>
      <c r="I69" s="62">
        <v>1.8631798977325928</v>
      </c>
      <c r="J69" s="67">
        <v>2.0499999999999972</v>
      </c>
      <c r="K69" s="2">
        <f t="shared" si="20"/>
        <v>0.22903678668889837</v>
      </c>
      <c r="L69" s="2">
        <f t="shared" si="21"/>
        <v>0</v>
      </c>
      <c r="M69" s="2">
        <f t="shared" si="22"/>
        <v>0</v>
      </c>
      <c r="N69" s="2">
        <f t="shared" si="23"/>
        <v>1.7089471381195244E-3</v>
      </c>
      <c r="O69" s="2">
        <f t="shared" si="24"/>
        <v>4.3808308879994184E-3</v>
      </c>
      <c r="P69" s="2"/>
      <c r="Q69" s="2"/>
      <c r="R69" s="2"/>
      <c r="S69" s="2"/>
      <c r="T69" s="2"/>
      <c r="U69" s="2"/>
      <c r="V69" s="2"/>
      <c r="W69" s="2"/>
      <c r="X69" s="2"/>
      <c r="Y69" s="2"/>
      <c r="Z69" s="2"/>
      <c r="AA69" s="2"/>
      <c r="AB69" s="2"/>
      <c r="AC69" s="2"/>
      <c r="AD69" s="2"/>
      <c r="AE69" s="2"/>
      <c r="AF69" s="2"/>
      <c r="AG69" s="25"/>
      <c r="AH69" s="25"/>
      <c r="AI69" s="25"/>
      <c r="AJ69" s="25"/>
      <c r="AK69" s="25"/>
      <c r="AL69" s="25"/>
      <c r="AM69" s="25"/>
      <c r="AN69" s="25"/>
      <c r="AO69" s="25"/>
      <c r="AP69" s="25"/>
      <c r="AQ69" s="25"/>
      <c r="AR69" s="25"/>
      <c r="AS69" s="25"/>
      <c r="AT69" s="25"/>
      <c r="AU69" s="25"/>
      <c r="AV69" s="25"/>
      <c r="AW69" s="25"/>
      <c r="AX69" s="25"/>
      <c r="AY69" s="25"/>
      <c r="AZ69" s="25"/>
      <c r="BA69" s="25"/>
    </row>
    <row r="70" spans="1:53" s="2" customFormat="1" ht="20.100000000000001" customHeight="1">
      <c r="B70" s="202">
        <v>60</v>
      </c>
      <c r="C70" s="17" t="s">
        <v>255</v>
      </c>
      <c r="D70" s="173">
        <v>23990.788299</v>
      </c>
      <c r="E70" s="64">
        <v>97.41</v>
      </c>
      <c r="F70" s="64">
        <v>0</v>
      </c>
      <c r="G70" s="64">
        <v>0</v>
      </c>
      <c r="H70" s="64">
        <v>0</v>
      </c>
      <c r="I70" s="98">
        <v>2.5900000000000034</v>
      </c>
      <c r="J70" s="64">
        <v>1.6800000000000068</v>
      </c>
      <c r="K70" s="2">
        <f t="shared" si="20"/>
        <v>0.35137522827695283</v>
      </c>
      <c r="L70" s="2">
        <f t="shared" si="21"/>
        <v>0</v>
      </c>
      <c r="M70" s="2">
        <f t="shared" si="22"/>
        <v>0</v>
      </c>
      <c r="N70" s="2">
        <f t="shared" si="23"/>
        <v>0</v>
      </c>
      <c r="O70" s="2">
        <f t="shared" si="24"/>
        <v>9.3425915330798588E-3</v>
      </c>
    </row>
    <row r="71" spans="1:53" s="26" customFormat="1" ht="20.100000000000001" customHeight="1">
      <c r="A71" s="2"/>
      <c r="B71" s="27">
        <v>61</v>
      </c>
      <c r="C71" s="28" t="s">
        <v>463</v>
      </c>
      <c r="D71" s="172">
        <v>77642.674922999999</v>
      </c>
      <c r="E71" s="62">
        <v>96.99</v>
      </c>
      <c r="F71" s="62">
        <v>0.32</v>
      </c>
      <c r="G71" s="63">
        <v>0.21</v>
      </c>
      <c r="H71" s="62">
        <v>0</v>
      </c>
      <c r="I71" s="62">
        <v>2.480000000000004</v>
      </c>
      <c r="J71" s="62">
        <v>1.7600000000000051</v>
      </c>
      <c r="K71" s="2">
        <f t="shared" si="20"/>
        <v>1.1322713735613421</v>
      </c>
      <c r="L71" s="2">
        <f t="shared" si="21"/>
        <v>3.7357133677660532E-3</v>
      </c>
      <c r="M71" s="2">
        <f t="shared" si="22"/>
        <v>2.4515618975964721E-3</v>
      </c>
      <c r="N71" s="2">
        <f t="shared" si="23"/>
        <v>0</v>
      </c>
      <c r="O71" s="2">
        <f t="shared" si="24"/>
        <v>2.8951778600186957E-2</v>
      </c>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spans="1:53" s="2" customFormat="1" ht="20.100000000000001" customHeight="1">
      <c r="B72" s="202">
        <v>62</v>
      </c>
      <c r="C72" s="196" t="s">
        <v>239</v>
      </c>
      <c r="D72" s="197">
        <v>112050.047918</v>
      </c>
      <c r="E72" s="198">
        <v>96.78</v>
      </c>
      <c r="F72" s="199">
        <v>0</v>
      </c>
      <c r="G72" s="199">
        <v>0</v>
      </c>
      <c r="H72" s="198">
        <v>0</v>
      </c>
      <c r="I72" s="198">
        <v>3.2199999999999989</v>
      </c>
      <c r="J72" s="205">
        <v>2.5799999999999983</v>
      </c>
      <c r="K72" s="2">
        <f t="shared" si="20"/>
        <v>1.6304997755574098</v>
      </c>
      <c r="L72" s="2">
        <f t="shared" si="21"/>
        <v>0</v>
      </c>
      <c r="M72" s="2">
        <f t="shared" si="22"/>
        <v>0</v>
      </c>
      <c r="N72" s="2">
        <f t="shared" si="23"/>
        <v>0</v>
      </c>
      <c r="O72" s="2">
        <f t="shared" si="24"/>
        <v>5.4248907597591003E-2</v>
      </c>
    </row>
    <row r="73" spans="1:53" s="26" customFormat="1" ht="20.100000000000001" customHeight="1">
      <c r="A73" s="2"/>
      <c r="B73" s="27">
        <v>63</v>
      </c>
      <c r="C73" s="28" t="s">
        <v>237</v>
      </c>
      <c r="D73" s="174">
        <v>656975.49560300005</v>
      </c>
      <c r="E73" s="62">
        <v>96.67</v>
      </c>
      <c r="F73" s="62">
        <v>0.09</v>
      </c>
      <c r="G73" s="62">
        <v>0</v>
      </c>
      <c r="H73" s="62">
        <v>0.03</v>
      </c>
      <c r="I73" s="62">
        <v>3.2099999999999937</v>
      </c>
      <c r="J73" s="62">
        <v>0.99000000000000909</v>
      </c>
      <c r="K73" s="2">
        <f t="shared" si="20"/>
        <v>9.5491335840324503</v>
      </c>
      <c r="L73" s="2">
        <f t="shared" si="21"/>
        <v>8.8902660863030974E-3</v>
      </c>
      <c r="M73" s="2">
        <f t="shared" si="22"/>
        <v>0</v>
      </c>
      <c r="N73" s="2">
        <f t="shared" si="23"/>
        <v>2.9634220287676994E-3</v>
      </c>
      <c r="O73" s="2">
        <f t="shared" si="24"/>
        <v>0.31708615707814325</v>
      </c>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row>
    <row r="74" spans="1:53" s="2" customFormat="1" ht="20.100000000000001" customHeight="1">
      <c r="B74" s="96">
        <v>64</v>
      </c>
      <c r="C74" s="196" t="s">
        <v>32</v>
      </c>
      <c r="D74" s="197">
        <v>39378.614506999998</v>
      </c>
      <c r="E74" s="198">
        <v>96.43</v>
      </c>
      <c r="F74" s="199">
        <v>0</v>
      </c>
      <c r="G74" s="199">
        <v>0</v>
      </c>
      <c r="H74" s="198">
        <v>0</v>
      </c>
      <c r="I74" s="198">
        <v>3.5699999999999932</v>
      </c>
      <c r="J74" s="205">
        <v>0.82999999999999829</v>
      </c>
      <c r="K74" s="2">
        <f t="shared" si="20"/>
        <v>0.57094684529693307</v>
      </c>
      <c r="L74" s="2">
        <f t="shared" si="21"/>
        <v>0</v>
      </c>
      <c r="M74" s="2">
        <f t="shared" si="22"/>
        <v>0</v>
      </c>
      <c r="N74" s="2">
        <f t="shared" si="23"/>
        <v>0</v>
      </c>
      <c r="O74" s="2">
        <f t="shared" si="24"/>
        <v>2.1137407836876981E-2</v>
      </c>
    </row>
    <row r="75" spans="1:53" s="26" customFormat="1" ht="20.100000000000001" customHeight="1">
      <c r="A75" s="2"/>
      <c r="B75" s="27">
        <v>65</v>
      </c>
      <c r="C75" s="28" t="s">
        <v>442</v>
      </c>
      <c r="D75" s="174">
        <v>30080.945134000001</v>
      </c>
      <c r="E75" s="62">
        <v>96.24</v>
      </c>
      <c r="F75" s="62">
        <v>0</v>
      </c>
      <c r="G75" s="62">
        <v>0.69</v>
      </c>
      <c r="H75" s="62">
        <v>0</v>
      </c>
      <c r="I75" s="62">
        <v>3.0700000000000074</v>
      </c>
      <c r="J75" s="67">
        <v>2.8599999999999994</v>
      </c>
      <c r="K75" s="2">
        <f t="shared" si="20"/>
        <v>0.43528146126845912</v>
      </c>
      <c r="L75" s="2">
        <f t="shared" si="21"/>
        <v>0</v>
      </c>
      <c r="M75" s="2">
        <f t="shared" si="22"/>
        <v>3.1207835440070328E-3</v>
      </c>
      <c r="N75" s="2">
        <f t="shared" si="23"/>
        <v>0</v>
      </c>
      <c r="O75" s="2">
        <f t="shared" si="24"/>
        <v>1.38852253334806E-2</v>
      </c>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spans="1:53" s="2" customFormat="1" ht="20.100000000000001" customHeight="1">
      <c r="B76" s="202">
        <v>66</v>
      </c>
      <c r="C76" s="196" t="s">
        <v>251</v>
      </c>
      <c r="D76" s="197">
        <v>11698.454152</v>
      </c>
      <c r="E76" s="198">
        <v>96.22</v>
      </c>
      <c r="F76" s="199">
        <v>0</v>
      </c>
      <c r="G76" s="199">
        <v>0</v>
      </c>
      <c r="H76" s="198">
        <v>0</v>
      </c>
      <c r="I76" s="198">
        <v>3.7800000000000011</v>
      </c>
      <c r="J76" s="200">
        <v>5.519999999999996</v>
      </c>
      <c r="K76" s="2">
        <f t="shared" si="20"/>
        <v>0.16924541374412083</v>
      </c>
      <c r="L76" s="2">
        <f t="shared" si="21"/>
        <v>0</v>
      </c>
      <c r="M76" s="2">
        <f t="shared" si="22"/>
        <v>0</v>
      </c>
      <c r="N76" s="2">
        <f t="shared" si="23"/>
        <v>0</v>
      </c>
      <c r="O76" s="2">
        <f t="shared" si="24"/>
        <v>6.6488013297939814E-3</v>
      </c>
    </row>
    <row r="77" spans="1:53" s="26" customFormat="1" ht="20.100000000000001" customHeight="1">
      <c r="A77" s="2"/>
      <c r="B77" s="27">
        <v>67</v>
      </c>
      <c r="C77" s="28" t="s">
        <v>240</v>
      </c>
      <c r="D77" s="174">
        <v>192611</v>
      </c>
      <c r="E77" s="62">
        <v>96.15</v>
      </c>
      <c r="F77" s="62">
        <v>0</v>
      </c>
      <c r="G77" s="62">
        <v>0.04</v>
      </c>
      <c r="H77" s="62">
        <v>0.02</v>
      </c>
      <c r="I77" s="62">
        <v>3.789999999999992</v>
      </c>
      <c r="J77" s="67">
        <v>2.3199999999999932</v>
      </c>
      <c r="K77" s="2">
        <f t="shared" si="20"/>
        <v>2.7845399529678936</v>
      </c>
      <c r="L77" s="2">
        <f t="shared" si="21"/>
        <v>0</v>
      </c>
      <c r="M77" s="2">
        <f t="shared" si="22"/>
        <v>1.1584149570329249E-3</v>
      </c>
      <c r="N77" s="2">
        <f t="shared" si="23"/>
        <v>5.7920747851646244E-4</v>
      </c>
      <c r="O77" s="2">
        <f t="shared" si="24"/>
        <v>0.1097598171788694</v>
      </c>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row>
    <row r="78" spans="1:53" s="2" customFormat="1" ht="20.100000000000001" customHeight="1">
      <c r="B78" s="202">
        <v>68</v>
      </c>
      <c r="C78" s="196" t="s">
        <v>248</v>
      </c>
      <c r="D78" s="197">
        <v>66117.925224000006</v>
      </c>
      <c r="E78" s="198">
        <v>96.07</v>
      </c>
      <c r="F78" s="199">
        <v>0</v>
      </c>
      <c r="G78" s="199">
        <v>0</v>
      </c>
      <c r="H78" s="198">
        <v>5.3199642730519445E-4</v>
      </c>
      <c r="I78" s="198">
        <v>3.9294680035727083</v>
      </c>
      <c r="J78" s="200">
        <v>1.2399999999999949</v>
      </c>
      <c r="K78" s="2">
        <f t="shared" si="20"/>
        <v>0.95505874745760466</v>
      </c>
      <c r="L78" s="2">
        <f t="shared" si="21"/>
        <v>0</v>
      </c>
      <c r="M78" s="2">
        <f t="shared" si="22"/>
        <v>0</v>
      </c>
      <c r="N78" s="2">
        <f t="shared" si="23"/>
        <v>5.2887253202250416E-6</v>
      </c>
      <c r="O78" s="2">
        <f t="shared" si="24"/>
        <v>3.9063940768886085E-2</v>
      </c>
    </row>
    <row r="79" spans="1:53" s="26" customFormat="1" ht="20.100000000000001" customHeight="1">
      <c r="A79" s="2"/>
      <c r="B79" s="27">
        <v>69</v>
      </c>
      <c r="C79" s="28" t="s">
        <v>126</v>
      </c>
      <c r="D79" s="174">
        <v>17377.410597999999</v>
      </c>
      <c r="E79" s="62">
        <v>96.02</v>
      </c>
      <c r="F79" s="62">
        <v>0</v>
      </c>
      <c r="G79" s="62">
        <v>0.77</v>
      </c>
      <c r="H79" s="62">
        <v>0</v>
      </c>
      <c r="I79" s="62">
        <v>3.210000000000008</v>
      </c>
      <c r="J79" s="67">
        <v>2.8700000000000045</v>
      </c>
      <c r="K79" s="2">
        <f t="shared" si="20"/>
        <v>0.25088219659893363</v>
      </c>
      <c r="L79" s="2">
        <f t="shared" si="21"/>
        <v>0</v>
      </c>
      <c r="M79" s="2">
        <f t="shared" si="22"/>
        <v>2.0118651466483951E-3</v>
      </c>
      <c r="N79" s="2">
        <f t="shared" si="23"/>
        <v>0</v>
      </c>
      <c r="O79" s="2">
        <f t="shared" si="24"/>
        <v>8.3871261308329399E-3</v>
      </c>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s="2" customFormat="1" ht="20.100000000000001" customHeight="1">
      <c r="B80" s="96">
        <v>70</v>
      </c>
      <c r="C80" s="196" t="s">
        <v>143</v>
      </c>
      <c r="D80" s="197">
        <v>34272.108961999998</v>
      </c>
      <c r="E80" s="198">
        <v>95.84</v>
      </c>
      <c r="F80" s="199">
        <v>0</v>
      </c>
      <c r="G80" s="199">
        <v>0</v>
      </c>
      <c r="H80" s="198">
        <v>1.039813675881835</v>
      </c>
      <c r="I80" s="198">
        <v>3.1201863241181655</v>
      </c>
      <c r="J80" s="200">
        <v>1.5</v>
      </c>
      <c r="K80" s="2">
        <f t="shared" si="20"/>
        <v>0.49386780307988903</v>
      </c>
      <c r="L80" s="2">
        <f t="shared" si="21"/>
        <v>0</v>
      </c>
      <c r="M80" s="2">
        <f t="shared" si="22"/>
        <v>0</v>
      </c>
      <c r="N80" s="2">
        <f t="shared" si="23"/>
        <v>5.3582063409869122E-3</v>
      </c>
      <c r="O80" s="2">
        <f t="shared" si="24"/>
        <v>1.6078459568991579E-2</v>
      </c>
    </row>
    <row r="81" spans="1:53" s="26" customFormat="1" ht="20.100000000000001" customHeight="1">
      <c r="A81" s="2"/>
      <c r="B81" s="27">
        <v>71</v>
      </c>
      <c r="C81" s="28" t="s">
        <v>238</v>
      </c>
      <c r="D81" s="174">
        <v>693039.930192</v>
      </c>
      <c r="E81" s="62">
        <v>95.51</v>
      </c>
      <c r="F81" s="62">
        <v>1.42</v>
      </c>
      <c r="G81" s="62">
        <v>0</v>
      </c>
      <c r="H81" s="62">
        <v>0</v>
      </c>
      <c r="I81" s="62">
        <v>3.0699999999999932</v>
      </c>
      <c r="J81" s="67">
        <v>3.980000000000004</v>
      </c>
      <c r="K81" s="2">
        <f t="shared" si="20"/>
        <v>9.9524540627815465</v>
      </c>
      <c r="L81" s="2">
        <f t="shared" si="21"/>
        <v>0.14796863960998632</v>
      </c>
      <c r="M81" s="2">
        <f t="shared" si="22"/>
        <v>0</v>
      </c>
      <c r="N81" s="2">
        <f t="shared" si="23"/>
        <v>0</v>
      </c>
      <c r="O81" s="2">
        <f t="shared" si="24"/>
        <v>0.31990403070609646</v>
      </c>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s="2" customFormat="1" ht="20.100000000000001" customHeight="1">
      <c r="B82" s="202">
        <v>72</v>
      </c>
      <c r="C82" s="196" t="s">
        <v>150</v>
      </c>
      <c r="D82" s="197">
        <v>134703.44428500001</v>
      </c>
      <c r="E82" s="198">
        <v>95.19</v>
      </c>
      <c r="F82" s="199">
        <v>0</v>
      </c>
      <c r="G82" s="199">
        <v>0</v>
      </c>
      <c r="H82" s="198">
        <v>0.48889164452740996</v>
      </c>
      <c r="I82" s="198">
        <v>4.3211083554725889</v>
      </c>
      <c r="J82" s="200">
        <v>4.8199999999999932</v>
      </c>
      <c r="K82" s="2">
        <f t="shared" si="20"/>
        <v>1.9279381903577721</v>
      </c>
      <c r="L82" s="2">
        <f t="shared" si="21"/>
        <v>0</v>
      </c>
      <c r="M82" s="2">
        <f t="shared" si="22"/>
        <v>0</v>
      </c>
      <c r="N82" s="2">
        <f t="shared" si="23"/>
        <v>9.9018055723417379E-3</v>
      </c>
      <c r="O82" s="2">
        <f t="shared" si="24"/>
        <v>8.7517909687883935E-2</v>
      </c>
    </row>
    <row r="83" spans="1:53" s="26" customFormat="1" ht="20.100000000000001" customHeight="1">
      <c r="A83" s="2"/>
      <c r="B83" s="27">
        <v>73</v>
      </c>
      <c r="C83" s="28" t="s">
        <v>234</v>
      </c>
      <c r="D83" s="174">
        <v>33859.370047999997</v>
      </c>
      <c r="E83" s="62">
        <v>93.46</v>
      </c>
      <c r="F83" s="62">
        <v>0</v>
      </c>
      <c r="G83" s="62">
        <v>3</v>
      </c>
      <c r="H83" s="62">
        <v>0.23</v>
      </c>
      <c r="I83" s="62">
        <v>3.3100000000000023</v>
      </c>
      <c r="J83" s="67">
        <v>1.2099999999999937</v>
      </c>
      <c r="K83" s="2">
        <f t="shared" si="20"/>
        <v>0.47580360640851982</v>
      </c>
      <c r="L83" s="2">
        <f t="shared" si="21"/>
        <v>0</v>
      </c>
      <c r="M83" s="2">
        <f t="shared" si="22"/>
        <v>1.5272959760598753E-2</v>
      </c>
      <c r="N83" s="2">
        <f t="shared" si="23"/>
        <v>1.1709269149792379E-3</v>
      </c>
      <c r="O83" s="2">
        <f t="shared" si="24"/>
        <v>1.6851165602527304E-2</v>
      </c>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row>
    <row r="84" spans="1:53" s="2" customFormat="1" ht="20.100000000000001" customHeight="1">
      <c r="B84" s="202">
        <v>74</v>
      </c>
      <c r="C84" s="201" t="s">
        <v>190</v>
      </c>
      <c r="D84" s="204">
        <v>117636.669448</v>
      </c>
      <c r="E84" s="200">
        <v>93.39</v>
      </c>
      <c r="F84" s="200">
        <v>0</v>
      </c>
      <c r="G84" s="200">
        <v>0</v>
      </c>
      <c r="H84" s="200">
        <v>0</v>
      </c>
      <c r="I84" s="198">
        <v>6.6099999999999994</v>
      </c>
      <c r="J84" s="200">
        <v>3.3700000000000045</v>
      </c>
      <c r="K84" s="2">
        <f t="shared" si="20"/>
        <v>1.6518331386708471</v>
      </c>
      <c r="L84" s="2">
        <f t="shared" si="21"/>
        <v>0</v>
      </c>
      <c r="M84" s="2">
        <f t="shared" si="22"/>
        <v>0</v>
      </c>
      <c r="N84" s="2">
        <f t="shared" si="23"/>
        <v>0</v>
      </c>
      <c r="O84" s="2">
        <f t="shared" si="24"/>
        <v>0.11691419902146159</v>
      </c>
    </row>
    <row r="85" spans="1:53" s="26" customFormat="1" ht="20.100000000000001" customHeight="1">
      <c r="A85" s="2"/>
      <c r="B85" s="27">
        <v>75</v>
      </c>
      <c r="C85" s="28" t="s">
        <v>139</v>
      </c>
      <c r="D85" s="174">
        <v>9890.9912550000008</v>
      </c>
      <c r="E85" s="62">
        <v>92.98</v>
      </c>
      <c r="F85" s="62">
        <v>3.36</v>
      </c>
      <c r="G85" s="62">
        <v>0</v>
      </c>
      <c r="H85" s="62">
        <v>0</v>
      </c>
      <c r="I85" s="62">
        <v>3.6599999999999966</v>
      </c>
      <c r="J85" s="67">
        <v>2.0799999999999983</v>
      </c>
      <c r="K85" s="2">
        <f t="shared" si="20"/>
        <v>0.13827779281238814</v>
      </c>
      <c r="L85" s="2">
        <f t="shared" si="21"/>
        <v>4.9969174429944519E-3</v>
      </c>
      <c r="M85" s="2">
        <f t="shared" si="22"/>
        <v>0</v>
      </c>
      <c r="N85" s="2">
        <f t="shared" si="23"/>
        <v>0</v>
      </c>
      <c r="O85" s="2">
        <f t="shared" si="24"/>
        <v>5.4430707861189516E-3</v>
      </c>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row>
    <row r="86" spans="1:53" s="2" customFormat="1" ht="20.100000000000001" customHeight="1">
      <c r="B86" s="96">
        <v>76</v>
      </c>
      <c r="C86" s="201" t="s">
        <v>254</v>
      </c>
      <c r="D86" s="204">
        <v>12384.239025000001</v>
      </c>
      <c r="E86" s="200">
        <v>92.79</v>
      </c>
      <c r="F86" s="200">
        <v>0</v>
      </c>
      <c r="G86" s="200">
        <v>0</v>
      </c>
      <c r="H86" s="200">
        <v>0.13</v>
      </c>
      <c r="I86" s="198">
        <v>7.0799999999999983</v>
      </c>
      <c r="J86" s="200">
        <v>5.4500000000000028</v>
      </c>
      <c r="K86" s="2">
        <f t="shared" si="20"/>
        <v>0.17278004363147514</v>
      </c>
      <c r="L86" s="2">
        <f t="shared" si="21"/>
        <v>0</v>
      </c>
      <c r="M86" s="2">
        <f t="shared" si="22"/>
        <v>0</v>
      </c>
      <c r="N86" s="2">
        <f t="shared" si="23"/>
        <v>2.4206709421372745E-4</v>
      </c>
      <c r="O86" s="2">
        <f t="shared" si="24"/>
        <v>1.3183346361793769E-2</v>
      </c>
    </row>
    <row r="87" spans="1:53" s="26" customFormat="1" ht="20.100000000000001" customHeight="1">
      <c r="A87" s="2"/>
      <c r="B87" s="27">
        <v>77</v>
      </c>
      <c r="C87" s="28" t="s">
        <v>148</v>
      </c>
      <c r="D87" s="174">
        <v>61784.410450000003</v>
      </c>
      <c r="E87" s="62">
        <v>92.22</v>
      </c>
      <c r="F87" s="62">
        <v>4.280594592935862</v>
      </c>
      <c r="G87" s="62">
        <v>0</v>
      </c>
      <c r="H87" s="62">
        <v>1.3342257423773798</v>
      </c>
      <c r="I87" s="62">
        <v>2.1651796646867609</v>
      </c>
      <c r="J87" s="67">
        <v>7.9900000000000091</v>
      </c>
      <c r="K87" s="2">
        <f t="shared" si="20"/>
        <v>0.85669671942400583</v>
      </c>
      <c r="L87" s="2">
        <f t="shared" si="21"/>
        <v>3.9765466763742034E-2</v>
      </c>
      <c r="M87" s="2">
        <f t="shared" si="22"/>
        <v>0</v>
      </c>
      <c r="N87" s="2">
        <f t="shared" si="23"/>
        <v>1.2394565348793752E-2</v>
      </c>
      <c r="O87" s="2">
        <f t="shared" si="24"/>
        <v>2.0113883275869843E-2</v>
      </c>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row>
    <row r="88" spans="1:53" s="2" customFormat="1" ht="20.100000000000001" customHeight="1">
      <c r="B88" s="202">
        <v>78</v>
      </c>
      <c r="C88" s="196" t="s">
        <v>198</v>
      </c>
      <c r="D88" s="197">
        <v>4363</v>
      </c>
      <c r="E88" s="198">
        <v>91.42</v>
      </c>
      <c r="F88" s="199">
        <v>0</v>
      </c>
      <c r="G88" s="199">
        <v>0.65</v>
      </c>
      <c r="H88" s="198">
        <v>0</v>
      </c>
      <c r="I88" s="198">
        <v>7.9299999999999926</v>
      </c>
      <c r="J88" s="200">
        <v>5.730000000000004</v>
      </c>
      <c r="K88" s="2">
        <f t="shared" si="20"/>
        <v>5.9972134860913684E-2</v>
      </c>
      <c r="L88" s="2">
        <f t="shared" si="21"/>
        <v>0</v>
      </c>
      <c r="M88" s="2">
        <f t="shared" si="22"/>
        <v>4.2640437168665386E-4</v>
      </c>
      <c r="N88" s="2">
        <f t="shared" si="23"/>
        <v>0</v>
      </c>
      <c r="O88" s="2">
        <f t="shared" si="24"/>
        <v>5.2021333345771718E-3</v>
      </c>
    </row>
    <row r="89" spans="1:53" s="26" customFormat="1" ht="20.100000000000001" customHeight="1">
      <c r="A89" s="2"/>
      <c r="B89" s="27">
        <v>79</v>
      </c>
      <c r="C89" s="28" t="s">
        <v>230</v>
      </c>
      <c r="D89" s="174">
        <v>112677.720846</v>
      </c>
      <c r="E89" s="62">
        <v>90.33</v>
      </c>
      <c r="F89" s="62">
        <v>1.74</v>
      </c>
      <c r="G89" s="62">
        <v>0</v>
      </c>
      <c r="H89" s="62">
        <v>0</v>
      </c>
      <c r="I89" s="62">
        <v>7.9300000000000068</v>
      </c>
      <c r="J89" s="67">
        <v>5.0600000000000023</v>
      </c>
      <c r="K89" s="2">
        <f t="shared" si="20"/>
        <v>1.530358369664131</v>
      </c>
      <c r="L89" s="2">
        <f t="shared" si="21"/>
        <v>2.9478839402364527E-2</v>
      </c>
      <c r="M89" s="2">
        <f t="shared" si="22"/>
        <v>0</v>
      </c>
      <c r="N89" s="2">
        <f t="shared" si="23"/>
        <v>0</v>
      </c>
      <c r="O89" s="2">
        <f t="shared" si="24"/>
        <v>0.13434896348319017</v>
      </c>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spans="1:53" s="2" customFormat="1" ht="20.100000000000001" customHeight="1">
      <c r="B90" s="202">
        <v>80</v>
      </c>
      <c r="C90" s="196" t="s">
        <v>156</v>
      </c>
      <c r="D90" s="197">
        <v>192845.586721</v>
      </c>
      <c r="E90" s="198">
        <v>89.82</v>
      </c>
      <c r="F90" s="199">
        <v>0</v>
      </c>
      <c r="G90" s="199">
        <v>0</v>
      </c>
      <c r="H90" s="198">
        <v>3.43</v>
      </c>
      <c r="I90" s="198">
        <v>6.75</v>
      </c>
      <c r="J90" s="200">
        <v>2.3599999999999994</v>
      </c>
      <c r="K90" s="2">
        <f t="shared" si="20"/>
        <v>2.6043888909272712</v>
      </c>
      <c r="L90" s="2">
        <f t="shared" si="21"/>
        <v>0</v>
      </c>
      <c r="M90" s="2">
        <f t="shared" si="22"/>
        <v>0</v>
      </c>
      <c r="N90" s="2">
        <f t="shared" si="23"/>
        <v>9.9455064527728135E-2</v>
      </c>
      <c r="O90" s="2">
        <f t="shared" si="24"/>
        <v>0.19572060803561656</v>
      </c>
    </row>
    <row r="91" spans="1:53" s="26" customFormat="1" ht="20.100000000000001" customHeight="1">
      <c r="A91" s="2"/>
      <c r="B91" s="27">
        <v>81</v>
      </c>
      <c r="C91" s="28" t="s">
        <v>233</v>
      </c>
      <c r="D91" s="174">
        <v>52407.717365999997</v>
      </c>
      <c r="E91" s="62">
        <v>89.27000000000001</v>
      </c>
      <c r="F91" s="62">
        <v>3.5647579972868995</v>
      </c>
      <c r="G91" s="62">
        <v>2.89</v>
      </c>
      <c r="H91" s="62">
        <v>0.65</v>
      </c>
      <c r="I91" s="62">
        <v>3.6252420027130938</v>
      </c>
      <c r="J91" s="67">
        <v>6.3399999999999892</v>
      </c>
      <c r="K91" s="2">
        <f t="shared" si="20"/>
        <v>0.70343481348329528</v>
      </c>
      <c r="L91" s="2">
        <f t="shared" si="21"/>
        <v>2.8089782423373975E-2</v>
      </c>
      <c r="M91" s="2">
        <f t="shared" si="22"/>
        <v>2.2772786053172657E-2</v>
      </c>
      <c r="N91" s="2">
        <f t="shared" si="23"/>
        <v>5.1219068977723962E-3</v>
      </c>
      <c r="O91" s="2">
        <f t="shared" si="24"/>
        <v>2.856638772275448E-2</v>
      </c>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spans="1:53" s="2" customFormat="1" ht="20.100000000000001" customHeight="1">
      <c r="B92" s="96">
        <v>82</v>
      </c>
      <c r="C92" s="196" t="s">
        <v>243</v>
      </c>
      <c r="D92" s="197">
        <v>20939.541301000001</v>
      </c>
      <c r="E92" s="198">
        <v>88.51</v>
      </c>
      <c r="F92" s="199">
        <v>8.18</v>
      </c>
      <c r="G92" s="199">
        <v>0</v>
      </c>
      <c r="H92" s="198">
        <v>0.09</v>
      </c>
      <c r="I92" s="198">
        <v>3.2199999999999989</v>
      </c>
      <c r="J92" s="200">
        <v>5.9399999999999977</v>
      </c>
      <c r="K92" s="2">
        <f t="shared" si="20"/>
        <v>0.27866510159174074</v>
      </c>
      <c r="L92" s="2">
        <f t="shared" si="21"/>
        <v>2.5753932109597096E-2</v>
      </c>
      <c r="M92" s="2">
        <f t="shared" si="22"/>
        <v>0</v>
      </c>
      <c r="N92" s="2">
        <f t="shared" si="23"/>
        <v>2.8335622125473579E-4</v>
      </c>
      <c r="O92" s="2">
        <f t="shared" si="24"/>
        <v>1.0137855916002764E-2</v>
      </c>
    </row>
    <row r="93" spans="1:53" s="26" customFormat="1" ht="20.100000000000001" customHeight="1">
      <c r="A93" s="2"/>
      <c r="B93" s="27">
        <v>83</v>
      </c>
      <c r="C93" s="28" t="s">
        <v>124</v>
      </c>
      <c r="D93" s="174">
        <v>15791.33317</v>
      </c>
      <c r="E93" s="62">
        <v>88.24</v>
      </c>
      <c r="F93" s="62">
        <v>0</v>
      </c>
      <c r="G93" s="62">
        <v>0</v>
      </c>
      <c r="H93" s="62">
        <v>0.46</v>
      </c>
      <c r="I93" s="62">
        <v>11.300000000000011</v>
      </c>
      <c r="J93" s="67">
        <v>4</v>
      </c>
      <c r="K93" s="2">
        <f t="shared" ref="K93:K118" si="25">E93*$D93/$D$125</f>
        <v>0.2095112629993803</v>
      </c>
      <c r="L93" s="2">
        <f t="shared" ref="L93:L118" si="26">F93*$D93/$D$125</f>
        <v>0</v>
      </c>
      <c r="M93" s="2">
        <f t="shared" ref="M93:M118" si="27">G93*$D93/$D$125</f>
        <v>0</v>
      </c>
      <c r="N93" s="2">
        <f t="shared" ref="N93:N118" si="28">H93*$D93/$D$125</f>
        <v>1.0921938007673953E-3</v>
      </c>
      <c r="O93" s="2">
        <f t="shared" ref="O93:O118" si="29">I93*$D93/$D$125</f>
        <v>2.6829978149286039E-2</v>
      </c>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spans="1:53" s="2" customFormat="1" ht="20.100000000000001" customHeight="1">
      <c r="B94" s="202">
        <v>84</v>
      </c>
      <c r="C94" s="196" t="s">
        <v>141</v>
      </c>
      <c r="D94" s="197">
        <v>62471.939148999998</v>
      </c>
      <c r="E94" s="198">
        <v>87.96</v>
      </c>
      <c r="F94" s="199">
        <v>8.23</v>
      </c>
      <c r="G94" s="199">
        <v>0</v>
      </c>
      <c r="H94" s="198">
        <v>0.31</v>
      </c>
      <c r="I94" s="198">
        <v>3.5</v>
      </c>
      <c r="J94" s="200">
        <v>3.5200000000000102</v>
      </c>
      <c r="K94" s="2">
        <f t="shared" si="25"/>
        <v>0.82621540162508922</v>
      </c>
      <c r="L94" s="2">
        <f t="shared" si="26"/>
        <v>7.7305056336681277E-2</v>
      </c>
      <c r="M94" s="2">
        <f t="shared" si="27"/>
        <v>0</v>
      </c>
      <c r="N94" s="2">
        <f t="shared" si="28"/>
        <v>2.9118550989515424E-3</v>
      </c>
      <c r="O94" s="2">
        <f t="shared" si="29"/>
        <v>3.287578337525935E-2</v>
      </c>
    </row>
    <row r="95" spans="1:53" s="26" customFormat="1" ht="20.100000000000001" customHeight="1">
      <c r="A95" s="2"/>
      <c r="B95" s="27">
        <v>85</v>
      </c>
      <c r="C95" s="28" t="s">
        <v>228</v>
      </c>
      <c r="D95" s="174">
        <v>467779.41015100002</v>
      </c>
      <c r="E95" s="62">
        <v>87.15</v>
      </c>
      <c r="F95" s="62">
        <v>3.57</v>
      </c>
      <c r="G95" s="62">
        <v>5.6</v>
      </c>
      <c r="H95" s="62">
        <v>0.01</v>
      </c>
      <c r="I95" s="62">
        <v>3.6699999999999875</v>
      </c>
      <c r="J95" s="67">
        <v>2.1799999999999926</v>
      </c>
      <c r="K95" s="2">
        <f t="shared" si="25"/>
        <v>6.1295920640370962</v>
      </c>
      <c r="L95" s="2">
        <f t="shared" si="26"/>
        <v>0.251091723105134</v>
      </c>
      <c r="M95" s="2">
        <f t="shared" si="27"/>
        <v>0.39386936957668078</v>
      </c>
      <c r="N95" s="2">
        <f t="shared" si="28"/>
        <v>7.033381599583587E-4</v>
      </c>
      <c r="O95" s="2">
        <f t="shared" si="29"/>
        <v>0.25812510470471672</v>
      </c>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spans="1:53" s="2" customFormat="1" ht="20.100000000000001" customHeight="1">
      <c r="B96" s="202">
        <v>86</v>
      </c>
      <c r="C96" s="196" t="s">
        <v>242</v>
      </c>
      <c r="D96" s="197">
        <v>14215.142129</v>
      </c>
      <c r="E96" s="198">
        <v>86.92</v>
      </c>
      <c r="F96" s="199">
        <v>0.01</v>
      </c>
      <c r="G96" s="199">
        <v>0.09</v>
      </c>
      <c r="H96" s="198">
        <v>0.26</v>
      </c>
      <c r="I96" s="198">
        <v>12.719999999999999</v>
      </c>
      <c r="J96" s="200">
        <v>11.420000000000002</v>
      </c>
      <c r="K96" s="2">
        <f t="shared" si="25"/>
        <v>0.18577788013612762</v>
      </c>
      <c r="L96" s="2">
        <f t="shared" si="26"/>
        <v>2.1373433057538841E-5</v>
      </c>
      <c r="M96" s="2">
        <f t="shared" si="27"/>
        <v>1.9236089751784957E-4</v>
      </c>
      <c r="N96" s="2">
        <f t="shared" si="28"/>
        <v>5.557092594960099E-4</v>
      </c>
      <c r="O96" s="2">
        <f t="shared" si="29"/>
        <v>2.7187006849189402E-2</v>
      </c>
    </row>
    <row r="97" spans="1:53" s="26" customFormat="1" ht="20.100000000000001" customHeight="1">
      <c r="A97" s="2"/>
      <c r="B97" s="27">
        <v>87</v>
      </c>
      <c r="C97" s="28" t="s">
        <v>259</v>
      </c>
      <c r="D97" s="174">
        <v>20103.877059999999</v>
      </c>
      <c r="E97" s="62">
        <v>86.75</v>
      </c>
      <c r="F97" s="62">
        <v>0</v>
      </c>
      <c r="G97" s="62">
        <v>9.42</v>
      </c>
      <c r="H97" s="62">
        <v>0.24</v>
      </c>
      <c r="I97" s="62">
        <v>3.5900000000000034</v>
      </c>
      <c r="J97" s="67">
        <v>2.4500000000000028</v>
      </c>
      <c r="K97" s="2">
        <f t="shared" si="25"/>
        <v>0.26222396639429085</v>
      </c>
      <c r="L97" s="2">
        <f t="shared" si="26"/>
        <v>0</v>
      </c>
      <c r="M97" s="2">
        <f t="shared" si="27"/>
        <v>2.8474348858031351E-2</v>
      </c>
      <c r="N97" s="2">
        <f t="shared" si="28"/>
        <v>7.254611174020726E-4</v>
      </c>
      <c r="O97" s="2">
        <f t="shared" si="29"/>
        <v>1.085168921447268E-2</v>
      </c>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row>
    <row r="98" spans="1:53" s="2" customFormat="1" ht="20.100000000000001" customHeight="1">
      <c r="B98" s="96">
        <v>88</v>
      </c>
      <c r="C98" s="196" t="s">
        <v>241</v>
      </c>
      <c r="D98" s="197">
        <v>45148.751457999999</v>
      </c>
      <c r="E98" s="198">
        <v>86.71</v>
      </c>
      <c r="F98" s="199">
        <v>0</v>
      </c>
      <c r="G98" s="199">
        <v>9.42</v>
      </c>
      <c r="H98" s="198">
        <v>0</v>
      </c>
      <c r="I98" s="198">
        <v>3.8700000000000045</v>
      </c>
      <c r="J98" s="205">
        <v>0.87999999999999545</v>
      </c>
      <c r="K98" s="2">
        <f t="shared" si="25"/>
        <v>0.58862406021496916</v>
      </c>
      <c r="L98" s="2">
        <f t="shared" si="26"/>
        <v>0</v>
      </c>
      <c r="M98" s="2">
        <f t="shared" si="27"/>
        <v>6.3946934000980393E-2</v>
      </c>
      <c r="N98" s="2">
        <f t="shared" si="28"/>
        <v>0</v>
      </c>
      <c r="O98" s="2">
        <f t="shared" si="29"/>
        <v>2.6271192630976051E-2</v>
      </c>
    </row>
    <row r="99" spans="1:53" s="26" customFormat="1" ht="20.100000000000001" customHeight="1">
      <c r="A99" s="2"/>
      <c r="B99" s="27">
        <v>89</v>
      </c>
      <c r="C99" s="28" t="s">
        <v>464</v>
      </c>
      <c r="D99" s="174">
        <v>121318.19526399999</v>
      </c>
      <c r="E99" s="62">
        <v>86.36</v>
      </c>
      <c r="F99" s="62">
        <v>0</v>
      </c>
      <c r="G99" s="62">
        <v>8.25</v>
      </c>
      <c r="H99" s="62">
        <v>0.04</v>
      </c>
      <c r="I99" s="62">
        <v>5.3499999999999943</v>
      </c>
      <c r="J99" s="67">
        <v>1.210000000000008</v>
      </c>
      <c r="K99" s="2">
        <f t="shared" si="25"/>
        <v>1.5752941265494307</v>
      </c>
      <c r="L99" s="2">
        <f t="shared" si="26"/>
        <v>0</v>
      </c>
      <c r="M99" s="2">
        <f t="shared" si="27"/>
        <v>0.15048838054692917</v>
      </c>
      <c r="N99" s="2">
        <f t="shared" si="28"/>
        <v>7.2964063295480807E-4</v>
      </c>
      <c r="O99" s="2">
        <f t="shared" si="29"/>
        <v>9.7589434657705476E-2</v>
      </c>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row>
    <row r="100" spans="1:53" s="2" customFormat="1" ht="20.100000000000001" customHeight="1">
      <c r="B100" s="202">
        <v>90</v>
      </c>
      <c r="C100" s="201" t="s">
        <v>246</v>
      </c>
      <c r="D100" s="204">
        <v>23489</v>
      </c>
      <c r="E100" s="200">
        <v>84.9</v>
      </c>
      <c r="F100" s="200">
        <v>2.46</v>
      </c>
      <c r="G100" s="200">
        <v>0.62</v>
      </c>
      <c r="H100" s="200">
        <v>0.89</v>
      </c>
      <c r="I100" s="198">
        <v>11.129999999999995</v>
      </c>
      <c r="J100" s="200">
        <v>10.780000000000001</v>
      </c>
      <c r="K100" s="2">
        <f t="shared" si="25"/>
        <v>0.29984395462822311</v>
      </c>
      <c r="L100" s="2">
        <f t="shared" si="26"/>
        <v>8.6880580492983365E-3</v>
      </c>
      <c r="M100" s="2">
        <f t="shared" si="27"/>
        <v>2.1896731668963288E-3</v>
      </c>
      <c r="N100" s="2">
        <f t="shared" si="28"/>
        <v>3.1432405137705364E-3</v>
      </c>
      <c r="O100" s="2">
        <f t="shared" si="29"/>
        <v>3.9308165076703434E-2</v>
      </c>
    </row>
    <row r="101" spans="1:53" s="26" customFormat="1" ht="20.100000000000001" customHeight="1">
      <c r="A101" s="2"/>
      <c r="B101" s="27">
        <v>91</v>
      </c>
      <c r="C101" s="28" t="s">
        <v>235</v>
      </c>
      <c r="D101" s="174">
        <v>38196.575264999999</v>
      </c>
      <c r="E101" s="62">
        <v>84.8</v>
      </c>
      <c r="F101" s="62">
        <v>0</v>
      </c>
      <c r="G101" s="62">
        <v>6.6</v>
      </c>
      <c r="H101" s="62">
        <v>2.02</v>
      </c>
      <c r="I101" s="62">
        <v>6.5799999999999983</v>
      </c>
      <c r="J101" s="67">
        <v>4.3299999999999983</v>
      </c>
      <c r="K101" s="2">
        <f t="shared" si="25"/>
        <v>0.4870161427963558</v>
      </c>
      <c r="L101" s="2">
        <f t="shared" si="26"/>
        <v>0</v>
      </c>
      <c r="M101" s="2">
        <f t="shared" si="27"/>
        <v>3.7904558283678634E-2</v>
      </c>
      <c r="N101" s="2">
        <f t="shared" si="28"/>
        <v>1.160109208076225E-2</v>
      </c>
      <c r="O101" s="2">
        <f t="shared" si="29"/>
        <v>3.7789695985849296E-2</v>
      </c>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row>
    <row r="102" spans="1:53" s="2" customFormat="1" ht="20.100000000000001" customHeight="1">
      <c r="B102" s="202">
        <v>92</v>
      </c>
      <c r="C102" s="201" t="s">
        <v>147</v>
      </c>
      <c r="D102" s="204">
        <v>121460.364336</v>
      </c>
      <c r="E102" s="200">
        <v>83.28</v>
      </c>
      <c r="F102" s="200">
        <v>6.69</v>
      </c>
      <c r="G102" s="200">
        <v>5.4</v>
      </c>
      <c r="H102" s="200">
        <v>0.28000000000000003</v>
      </c>
      <c r="I102" s="198">
        <v>4.3499999999999943</v>
      </c>
      <c r="J102" s="205">
        <v>4.4500000000000028</v>
      </c>
      <c r="K102" s="2">
        <f t="shared" si="25"/>
        <v>1.5208919983340927</v>
      </c>
      <c r="L102" s="2">
        <f t="shared" si="26"/>
        <v>0.12217540188346639</v>
      </c>
      <c r="M102" s="2">
        <f t="shared" si="27"/>
        <v>9.861691631849305E-2</v>
      </c>
      <c r="N102" s="2">
        <f t="shared" si="28"/>
        <v>5.1134697350329735E-3</v>
      </c>
      <c r="O102" s="2">
        <f t="shared" si="29"/>
        <v>7.9441404812119282E-2</v>
      </c>
    </row>
    <row r="103" spans="1:53" s="26" customFormat="1" ht="20.100000000000001" customHeight="1">
      <c r="A103" s="2"/>
      <c r="B103" s="27">
        <v>93</v>
      </c>
      <c r="C103" s="28" t="s">
        <v>161</v>
      </c>
      <c r="D103" s="174">
        <v>206030.55614999999</v>
      </c>
      <c r="E103" s="62">
        <v>80.910000000000011</v>
      </c>
      <c r="F103" s="62">
        <v>12.138475009887507</v>
      </c>
      <c r="G103" s="62">
        <v>0</v>
      </c>
      <c r="H103" s="62">
        <v>4.4048168041602409</v>
      </c>
      <c r="I103" s="62">
        <v>2.5467081859522409</v>
      </c>
      <c r="J103" s="67">
        <v>3.3199999999999932</v>
      </c>
      <c r="K103" s="2">
        <f t="shared" si="25"/>
        <v>2.5064377043420709</v>
      </c>
      <c r="L103" s="2">
        <f t="shared" si="26"/>
        <v>0.37602683769615664</v>
      </c>
      <c r="M103" s="2">
        <f t="shared" si="27"/>
        <v>0</v>
      </c>
      <c r="N103" s="2">
        <f t="shared" si="28"/>
        <v>0.13645283547975243</v>
      </c>
      <c r="O103" s="2">
        <f t="shared" si="29"/>
        <v>7.8892169314389984E-2</v>
      </c>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row>
    <row r="104" spans="1:53" s="2" customFormat="1" ht="20.100000000000001" customHeight="1">
      <c r="B104" s="96">
        <v>94</v>
      </c>
      <c r="C104" s="196" t="s">
        <v>166</v>
      </c>
      <c r="D104" s="197">
        <v>57542.898063000001</v>
      </c>
      <c r="E104" s="198">
        <v>80.64</v>
      </c>
      <c r="F104" s="199">
        <v>17.89</v>
      </c>
      <c r="G104" s="199">
        <v>0.01</v>
      </c>
      <c r="H104" s="198">
        <v>0.48</v>
      </c>
      <c r="I104" s="198">
        <v>0.98000000000000398</v>
      </c>
      <c r="J104" s="205">
        <v>0.23000000000000398</v>
      </c>
      <c r="K104" s="2">
        <f t="shared" si="25"/>
        <v>0.69769454722209767</v>
      </c>
      <c r="L104" s="2">
        <f t="shared" si="26"/>
        <v>0.15478367373268015</v>
      </c>
      <c r="M104" s="2">
        <f t="shared" si="27"/>
        <v>8.6519661113851397E-5</v>
      </c>
      <c r="N104" s="2">
        <f t="shared" si="28"/>
        <v>4.1529437334648671E-3</v>
      </c>
      <c r="O104" s="2">
        <f t="shared" si="29"/>
        <v>8.4789267891574715E-3</v>
      </c>
    </row>
    <row r="105" spans="1:53" s="26" customFormat="1" ht="20.100000000000001" customHeight="1">
      <c r="A105" s="2"/>
      <c r="B105" s="27">
        <v>95</v>
      </c>
      <c r="C105" s="28" t="s">
        <v>253</v>
      </c>
      <c r="D105" s="174">
        <v>64570.572827999997</v>
      </c>
      <c r="E105" s="62">
        <v>79.83</v>
      </c>
      <c r="F105" s="62">
        <v>12.53</v>
      </c>
      <c r="G105" s="62">
        <v>0</v>
      </c>
      <c r="H105" s="62">
        <v>0</v>
      </c>
      <c r="I105" s="62">
        <v>7.6400000000000006</v>
      </c>
      <c r="J105" s="67">
        <v>7.6800000000000068</v>
      </c>
      <c r="K105" s="2">
        <f t="shared" si="25"/>
        <v>0.77503951875826582</v>
      </c>
      <c r="L105" s="2">
        <f t="shared" si="26"/>
        <v>0.12164906889691933</v>
      </c>
      <c r="M105" s="2">
        <f t="shared" si="27"/>
        <v>0</v>
      </c>
      <c r="N105" s="2">
        <f t="shared" si="28"/>
        <v>0</v>
      </c>
      <c r="O105" s="2">
        <f t="shared" si="29"/>
        <v>7.4173893565240526E-2</v>
      </c>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row>
    <row r="106" spans="1:53" s="2" customFormat="1" ht="20.100000000000001" customHeight="1">
      <c r="B106" s="202">
        <v>96</v>
      </c>
      <c r="C106" s="196" t="s">
        <v>249</v>
      </c>
      <c r="D106" s="197">
        <v>43570</v>
      </c>
      <c r="E106" s="198">
        <v>79.48</v>
      </c>
      <c r="F106" s="199">
        <v>17.920000000000002</v>
      </c>
      <c r="G106" s="199">
        <v>0.86</v>
      </c>
      <c r="H106" s="198">
        <v>0</v>
      </c>
      <c r="I106" s="198">
        <v>1.7399999999999949</v>
      </c>
      <c r="J106" s="200">
        <v>2.8900000000000006</v>
      </c>
      <c r="K106" s="2">
        <f t="shared" si="25"/>
        <v>0.52067712404813882</v>
      </c>
      <c r="L106" s="2">
        <f t="shared" si="26"/>
        <v>0.11739474160723008</v>
      </c>
      <c r="M106" s="2">
        <f t="shared" si="27"/>
        <v>5.6338994298112642E-3</v>
      </c>
      <c r="N106" s="2">
        <f t="shared" si="28"/>
        <v>0</v>
      </c>
      <c r="O106" s="2">
        <f t="shared" si="29"/>
        <v>1.139881977659485E-2</v>
      </c>
    </row>
    <row r="107" spans="1:53" s="26" customFormat="1" ht="20.100000000000001" customHeight="1">
      <c r="A107" s="2"/>
      <c r="B107" s="27">
        <v>97</v>
      </c>
      <c r="C107" s="28" t="s">
        <v>244</v>
      </c>
      <c r="D107" s="174">
        <v>111582.29196</v>
      </c>
      <c r="E107" s="62">
        <v>78.86999999999999</v>
      </c>
      <c r="F107" s="62">
        <v>16.936297514640152</v>
      </c>
      <c r="G107" s="62">
        <v>0.49672448043878664</v>
      </c>
      <c r="H107" s="62">
        <v>0.53663447620761706</v>
      </c>
      <c r="I107" s="62">
        <v>3.1603435287134545</v>
      </c>
      <c r="J107" s="67">
        <v>4.6299999999999955</v>
      </c>
      <c r="K107" s="2">
        <f t="shared" si="25"/>
        <v>1.3232143364473954</v>
      </c>
      <c r="L107" s="2">
        <f t="shared" si="26"/>
        <v>0.28414291464067765</v>
      </c>
      <c r="M107" s="2">
        <f t="shared" si="27"/>
        <v>8.3336243664382716E-3</v>
      </c>
      <c r="N107" s="2">
        <f t="shared" si="28"/>
        <v>9.0032006130323049E-3</v>
      </c>
      <c r="O107" s="2">
        <f t="shared" si="29"/>
        <v>5.3021578106915108E-2</v>
      </c>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row>
    <row r="108" spans="1:53" s="2" customFormat="1" ht="20.100000000000001" customHeight="1">
      <c r="B108" s="202">
        <v>98</v>
      </c>
      <c r="C108" s="196" t="s">
        <v>404</v>
      </c>
      <c r="D108" s="197">
        <v>120815.42435</v>
      </c>
      <c r="E108" s="198">
        <v>78.13</v>
      </c>
      <c r="F108" s="199">
        <v>2.1590651674104722</v>
      </c>
      <c r="G108" s="199">
        <v>14.599983375384303</v>
      </c>
      <c r="H108" s="198">
        <v>2.2160377223390517</v>
      </c>
      <c r="I108" s="198">
        <v>2.8949137348661793</v>
      </c>
      <c r="J108" s="200">
        <v>4.269999999999996</v>
      </c>
      <c r="K108" s="2">
        <f t="shared" si="25"/>
        <v>1.4192643268907148</v>
      </c>
      <c r="L108" s="2">
        <f t="shared" si="26"/>
        <v>3.9220327294739697E-2</v>
      </c>
      <c r="M108" s="2">
        <f t="shared" si="27"/>
        <v>0.2652148416470041</v>
      </c>
      <c r="N108" s="2">
        <f t="shared" si="28"/>
        <v>4.0255257728912926E-2</v>
      </c>
      <c r="O108" s="2">
        <f t="shared" si="29"/>
        <v>5.2587326165641025E-2</v>
      </c>
    </row>
    <row r="109" spans="1:53" s="26" customFormat="1" ht="20.100000000000001" customHeight="1">
      <c r="A109" s="2"/>
      <c r="B109" s="27">
        <v>99</v>
      </c>
      <c r="C109" s="28" t="s">
        <v>158</v>
      </c>
      <c r="D109" s="174">
        <v>10590.176906000001</v>
      </c>
      <c r="E109" s="62">
        <v>77.59</v>
      </c>
      <c r="F109" s="62">
        <v>0</v>
      </c>
      <c r="G109" s="62">
        <v>13.4</v>
      </c>
      <c r="H109" s="62">
        <v>2.6</v>
      </c>
      <c r="I109" s="62">
        <v>6.4099999999999966</v>
      </c>
      <c r="J109" s="67">
        <v>5.4099999999999966</v>
      </c>
      <c r="K109" s="2">
        <f t="shared" si="25"/>
        <v>0.12354695493355333</v>
      </c>
      <c r="L109" s="2">
        <f t="shared" si="26"/>
        <v>0</v>
      </c>
      <c r="M109" s="2">
        <f t="shared" si="27"/>
        <v>2.1336888724186296E-2</v>
      </c>
      <c r="N109" s="2">
        <f t="shared" si="28"/>
        <v>4.1399933345436096E-3</v>
      </c>
      <c r="O109" s="2">
        <f t="shared" si="29"/>
        <v>1.0206675874778663E-2</v>
      </c>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row>
    <row r="110" spans="1:53" s="2" customFormat="1" ht="20.100000000000001" customHeight="1">
      <c r="B110" s="96">
        <v>100</v>
      </c>
      <c r="C110" s="203" t="s">
        <v>247</v>
      </c>
      <c r="D110" s="204">
        <v>24782.782561</v>
      </c>
      <c r="E110" s="200">
        <v>77.23</v>
      </c>
      <c r="F110" s="200">
        <v>0.41</v>
      </c>
      <c r="G110" s="200">
        <v>12.17</v>
      </c>
      <c r="H110" s="200">
        <v>0.08</v>
      </c>
      <c r="I110" s="198">
        <v>10.11</v>
      </c>
      <c r="J110" s="200">
        <v>2.8199999999999932</v>
      </c>
      <c r="K110" s="2">
        <f t="shared" si="25"/>
        <v>0.28777905379714525</v>
      </c>
      <c r="L110" s="2">
        <f t="shared" si="26"/>
        <v>1.5277665681319376E-3</v>
      </c>
      <c r="M110" s="2">
        <f t="shared" si="27"/>
        <v>4.534858325406263E-2</v>
      </c>
      <c r="N110" s="2">
        <f t="shared" si="28"/>
        <v>2.9810079378184151E-4</v>
      </c>
      <c r="O110" s="2">
        <f t="shared" si="29"/>
        <v>3.7672487814180214E-2</v>
      </c>
    </row>
    <row r="111" spans="1:53" s="26" customFormat="1" ht="20.100000000000001" customHeight="1">
      <c r="A111" s="2"/>
      <c r="B111" s="27">
        <v>101</v>
      </c>
      <c r="C111" s="28" t="s">
        <v>120</v>
      </c>
      <c r="D111" s="174">
        <v>23338.402703</v>
      </c>
      <c r="E111" s="62">
        <v>77.12</v>
      </c>
      <c r="F111" s="62">
        <v>14.095249335881682</v>
      </c>
      <c r="G111" s="62">
        <v>5.1974393296593382</v>
      </c>
      <c r="H111" s="62">
        <v>0</v>
      </c>
      <c r="I111" s="62">
        <v>3.587311334458974</v>
      </c>
      <c r="J111" s="67">
        <v>3.6099999999999994</v>
      </c>
      <c r="K111" s="2">
        <f t="shared" si="25"/>
        <v>0.27062083466566272</v>
      </c>
      <c r="L111" s="2">
        <f t="shared" si="26"/>
        <v>4.9461464472211211E-2</v>
      </c>
      <c r="M111" s="2">
        <f t="shared" si="27"/>
        <v>1.8238269832942852E-2</v>
      </c>
      <c r="N111" s="2">
        <f t="shared" si="28"/>
        <v>0</v>
      </c>
      <c r="O111" s="2">
        <f t="shared" si="29"/>
        <v>1.2588189672418048E-2</v>
      </c>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row>
    <row r="112" spans="1:53" s="2" customFormat="1" ht="20.100000000000001" customHeight="1">
      <c r="B112" s="202">
        <v>102</v>
      </c>
      <c r="C112" s="203" t="s">
        <v>231</v>
      </c>
      <c r="D112" s="204">
        <v>12263.723540000001</v>
      </c>
      <c r="E112" s="200">
        <v>74.27</v>
      </c>
      <c r="F112" s="200">
        <v>20.45</v>
      </c>
      <c r="G112" s="200">
        <v>0</v>
      </c>
      <c r="H112" s="200">
        <v>0</v>
      </c>
      <c r="I112" s="198">
        <v>5.2800000000000011</v>
      </c>
      <c r="J112" s="205">
        <v>6.4900000000000091</v>
      </c>
      <c r="K112" s="2">
        <f t="shared" si="25"/>
        <v>0.13694899659887952</v>
      </c>
      <c r="L112" s="2">
        <f t="shared" si="26"/>
        <v>3.7708455371577833E-2</v>
      </c>
      <c r="M112" s="2">
        <f t="shared" si="27"/>
        <v>0</v>
      </c>
      <c r="N112" s="2">
        <f t="shared" si="28"/>
        <v>0</v>
      </c>
      <c r="O112" s="2">
        <f t="shared" si="29"/>
        <v>9.7359728294342807E-3</v>
      </c>
    </row>
    <row r="113" spans="1:53" s="26" customFormat="1" ht="20.100000000000001" customHeight="1">
      <c r="A113" s="2"/>
      <c r="B113" s="27">
        <v>103</v>
      </c>
      <c r="C113" s="28" t="s">
        <v>144</v>
      </c>
      <c r="D113" s="174">
        <v>73961.753599999996</v>
      </c>
      <c r="E113" s="62">
        <v>73.83</v>
      </c>
      <c r="F113" s="62">
        <v>0</v>
      </c>
      <c r="G113" s="62">
        <v>21.867145601317922</v>
      </c>
      <c r="H113" s="62">
        <v>1.08</v>
      </c>
      <c r="I113" s="62">
        <v>3.2228543986820739</v>
      </c>
      <c r="J113" s="67">
        <v>2.3599999999999994</v>
      </c>
      <c r="K113" s="2">
        <f t="shared" si="25"/>
        <v>0.8210377900928546</v>
      </c>
      <c r="L113" s="2">
        <f t="shared" si="26"/>
        <v>0</v>
      </c>
      <c r="M113" s="2">
        <f t="shared" si="27"/>
        <v>0.24317693214336658</v>
      </c>
      <c r="N113" s="2">
        <f t="shared" si="28"/>
        <v>1.201030493431238E-2</v>
      </c>
      <c r="O113" s="2">
        <f t="shared" si="29"/>
        <v>3.5840244525057102E-2</v>
      </c>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spans="1:53" s="2" customFormat="1" ht="20.100000000000001" customHeight="1">
      <c r="B114" s="202">
        <v>104</v>
      </c>
      <c r="C114" s="196" t="s">
        <v>167</v>
      </c>
      <c r="D114" s="197">
        <v>19350.857463</v>
      </c>
      <c r="E114" s="198">
        <v>71.97</v>
      </c>
      <c r="F114" s="199">
        <v>7.0746517389093544</v>
      </c>
      <c r="G114" s="199">
        <v>18</v>
      </c>
      <c r="H114" s="198">
        <v>0.36</v>
      </c>
      <c r="I114" s="198">
        <v>2.5953482610906491</v>
      </c>
      <c r="J114" s="200">
        <v>3.230000000000004</v>
      </c>
      <c r="K114" s="2">
        <f t="shared" si="25"/>
        <v>0.20939909271928969</v>
      </c>
      <c r="L114" s="2">
        <f t="shared" si="26"/>
        <v>2.0583932964187354E-2</v>
      </c>
      <c r="M114" s="2">
        <f t="shared" si="27"/>
        <v>5.2371594677604751E-2</v>
      </c>
      <c r="N114" s="2">
        <f t="shared" si="28"/>
        <v>1.0474318935520951E-3</v>
      </c>
      <c r="O114" s="2">
        <f t="shared" si="29"/>
        <v>7.5512515098369887E-3</v>
      </c>
    </row>
    <row r="115" spans="1:53" s="26" customFormat="1" ht="20.100000000000001" customHeight="1">
      <c r="A115" s="2"/>
      <c r="B115" s="27">
        <v>105</v>
      </c>
      <c r="C115" s="28" t="s">
        <v>256</v>
      </c>
      <c r="D115" s="174">
        <v>23629.663842000002</v>
      </c>
      <c r="E115" s="62">
        <v>70.679999999999993</v>
      </c>
      <c r="F115" s="62">
        <v>23.57</v>
      </c>
      <c r="G115" s="62">
        <v>0</v>
      </c>
      <c r="H115" s="62">
        <v>2.7</v>
      </c>
      <c r="I115" s="62">
        <v>3.0500000000000114</v>
      </c>
      <c r="J115" s="67">
        <v>3.6400000000000148</v>
      </c>
      <c r="K115" s="2">
        <f t="shared" si="25"/>
        <v>0.25111760644417769</v>
      </c>
      <c r="L115" s="2">
        <f t="shared" si="26"/>
        <v>8.3741397621523342E-2</v>
      </c>
      <c r="M115" s="2">
        <f t="shared" si="27"/>
        <v>0</v>
      </c>
      <c r="N115" s="2">
        <f t="shared" si="28"/>
        <v>9.5927778353039044E-3</v>
      </c>
      <c r="O115" s="2">
        <f t="shared" si="29"/>
        <v>1.083628607321371E-2</v>
      </c>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row>
    <row r="116" spans="1:53" s="2" customFormat="1" ht="20.100000000000001" customHeight="1">
      <c r="B116" s="96">
        <v>106</v>
      </c>
      <c r="C116" s="196" t="s">
        <v>443</v>
      </c>
      <c r="D116" s="197">
        <v>5211.2905499999997</v>
      </c>
      <c r="E116" s="198">
        <v>69.25</v>
      </c>
      <c r="F116" s="199">
        <v>25.309076405267788</v>
      </c>
      <c r="G116" s="199">
        <v>0</v>
      </c>
      <c r="H116" s="198">
        <v>0.2</v>
      </c>
      <c r="I116" s="198">
        <v>5.2409235947322088</v>
      </c>
      <c r="J116" s="205">
        <v>1.0100000000000051</v>
      </c>
      <c r="K116" s="2">
        <f t="shared" si="25"/>
        <v>5.4261043841029373E-2</v>
      </c>
      <c r="L116" s="2">
        <f t="shared" si="26"/>
        <v>1.9831002229634621E-2</v>
      </c>
      <c r="M116" s="2">
        <f t="shared" si="27"/>
        <v>0</v>
      </c>
      <c r="N116" s="2">
        <f t="shared" si="28"/>
        <v>1.5671059593077075E-4</v>
      </c>
      <c r="O116" s="2">
        <f t="shared" si="29"/>
        <v>4.1065412987906086E-3</v>
      </c>
    </row>
    <row r="117" spans="1:53" s="26" customFormat="1" ht="20.100000000000001" customHeight="1">
      <c r="A117" s="2"/>
      <c r="B117" s="27">
        <v>107</v>
      </c>
      <c r="C117" s="28" t="s">
        <v>257</v>
      </c>
      <c r="D117" s="174">
        <v>44204.211633999999</v>
      </c>
      <c r="E117" s="62">
        <v>69.210000000000008</v>
      </c>
      <c r="F117" s="62">
        <v>16.273054935487551</v>
      </c>
      <c r="G117" s="62">
        <v>11.69</v>
      </c>
      <c r="H117" s="62">
        <v>0.15</v>
      </c>
      <c r="I117" s="62">
        <v>2.676945064512438</v>
      </c>
      <c r="J117" s="67">
        <v>4.4000000000000057</v>
      </c>
      <c r="K117" s="2">
        <f t="shared" si="25"/>
        <v>0.459997612637632</v>
      </c>
      <c r="L117" s="2">
        <f t="shared" si="26"/>
        <v>0.10815729548685604</v>
      </c>
      <c r="M117" s="2">
        <f t="shared" si="27"/>
        <v>7.7696461374568954E-2</v>
      </c>
      <c r="N117" s="2">
        <f t="shared" si="28"/>
        <v>9.9696058222286939E-4</v>
      </c>
      <c r="O117" s="2">
        <f t="shared" si="29"/>
        <v>1.7792058067299714E-2</v>
      </c>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spans="1:53" s="2" customFormat="1" ht="20.100000000000001" customHeight="1">
      <c r="B118" s="202">
        <v>108</v>
      </c>
      <c r="C118" s="203" t="s">
        <v>245</v>
      </c>
      <c r="D118" s="204">
        <v>21062.542160000001</v>
      </c>
      <c r="E118" s="200">
        <v>65.429999999999993</v>
      </c>
      <c r="F118" s="200">
        <v>18.34485546259436</v>
      </c>
      <c r="G118" s="200">
        <v>8.1586339481064805</v>
      </c>
      <c r="H118" s="200">
        <v>0.19211397034896191</v>
      </c>
      <c r="I118" s="198">
        <v>7.8743966189502146</v>
      </c>
      <c r="J118" s="200">
        <v>5.8900000000000006</v>
      </c>
      <c r="K118" s="2">
        <f t="shared" si="25"/>
        <v>0.20721003630346757</v>
      </c>
      <c r="L118" s="2">
        <f t="shared" si="26"/>
        <v>5.8096258083234646E-2</v>
      </c>
      <c r="M118" s="2">
        <f t="shared" si="27"/>
        <v>2.5837549084118089E-2</v>
      </c>
      <c r="N118" s="2">
        <f t="shared" si="28"/>
        <v>6.0840505533259496E-4</v>
      </c>
      <c r="O118" s="2">
        <f t="shared" si="29"/>
        <v>2.4937398888592029E-2</v>
      </c>
    </row>
    <row r="119" spans="1:53" s="2" customFormat="1" ht="20.100000000000001" customHeight="1">
      <c r="B119" s="27">
        <v>109</v>
      </c>
      <c r="C119" s="28" t="s">
        <v>183</v>
      </c>
      <c r="D119" s="174">
        <v>58212.109915000001</v>
      </c>
      <c r="E119" s="62">
        <v>59.550000000000004</v>
      </c>
      <c r="F119" s="62">
        <v>34.685139697706148</v>
      </c>
      <c r="G119" s="62">
        <v>0</v>
      </c>
      <c r="H119" s="62">
        <v>2.6</v>
      </c>
      <c r="I119" s="62">
        <v>3.164860302293846</v>
      </c>
      <c r="J119" s="67">
        <v>4.5799999999999983</v>
      </c>
    </row>
    <row r="120" spans="1:53" s="2" customFormat="1" ht="20.100000000000001" customHeight="1">
      <c r="B120" s="202">
        <v>110</v>
      </c>
      <c r="C120" s="201" t="s">
        <v>171</v>
      </c>
      <c r="D120" s="204">
        <v>5055.6561750000001</v>
      </c>
      <c r="E120" s="200">
        <v>50.45</v>
      </c>
      <c r="F120" s="200">
        <v>0</v>
      </c>
      <c r="G120" s="200">
        <v>47.7</v>
      </c>
      <c r="H120" s="200">
        <v>0.06</v>
      </c>
      <c r="I120" s="200">
        <v>1.789999999999992</v>
      </c>
      <c r="J120" s="205">
        <v>16.36</v>
      </c>
      <c r="K120" s="2">
        <f>E120*$D120/$D$125</f>
        <v>3.8349683171732721E-2</v>
      </c>
      <c r="L120" s="2">
        <f>F120*$D120/$D$125</f>
        <v>0</v>
      </c>
      <c r="M120" s="2">
        <f>G120*$D120/$D$125</f>
        <v>3.6259264366534212E-2</v>
      </c>
      <c r="N120" s="2">
        <f>H120*$D120/$D$125</f>
        <v>4.5609137567967553E-5</v>
      </c>
      <c r="O120" s="2">
        <f>I120*$D120/$D$125</f>
        <v>1.3606726041110262E-3</v>
      </c>
    </row>
    <row r="121" spans="1:53" s="2" customFormat="1" ht="20.100000000000001" customHeight="1">
      <c r="B121" s="27">
        <v>111</v>
      </c>
      <c r="C121" s="28" t="s">
        <v>202</v>
      </c>
      <c r="D121" s="174">
        <v>5250</v>
      </c>
      <c r="E121" s="62">
        <v>9.84</v>
      </c>
      <c r="F121" s="62">
        <v>43.26</v>
      </c>
      <c r="G121" s="62">
        <v>46.37</v>
      </c>
      <c r="H121" s="62">
        <v>0</v>
      </c>
      <c r="I121" s="62">
        <v>0.53000000000000114</v>
      </c>
      <c r="J121" s="67">
        <v>0.56999999999999318</v>
      </c>
    </row>
    <row r="122" spans="1:53" s="2" customFormat="1" ht="20.100000000000001" customHeight="1">
      <c r="B122" s="96">
        <v>112</v>
      </c>
      <c r="C122" s="203" t="s">
        <v>473</v>
      </c>
      <c r="D122" s="204">
        <v>18701</v>
      </c>
      <c r="E122" s="200">
        <v>8.93</v>
      </c>
      <c r="F122" s="200">
        <v>59.04</v>
      </c>
      <c r="G122" s="200">
        <v>26</v>
      </c>
      <c r="H122" s="200">
        <v>4.22</v>
      </c>
      <c r="I122" s="200">
        <v>1.81</v>
      </c>
      <c r="J122" s="205" t="s">
        <v>49</v>
      </c>
    </row>
    <row r="123" spans="1:53" s="2" customFormat="1" ht="20.100000000000001" customHeight="1">
      <c r="B123" s="27">
        <v>113</v>
      </c>
      <c r="C123" s="28" t="s">
        <v>468</v>
      </c>
      <c r="D123" s="174">
        <v>5625</v>
      </c>
      <c r="E123" s="62" t="s">
        <v>49</v>
      </c>
      <c r="F123" s="62" t="s">
        <v>49</v>
      </c>
      <c r="G123" s="62" t="s">
        <v>49</v>
      </c>
      <c r="H123" s="62" t="s">
        <v>49</v>
      </c>
      <c r="I123" s="62" t="s">
        <v>49</v>
      </c>
      <c r="J123" s="67" t="s">
        <v>49</v>
      </c>
    </row>
    <row r="124" spans="1:53" s="2" customFormat="1" ht="20.100000000000001" customHeight="1">
      <c r="B124" s="202">
        <v>114</v>
      </c>
      <c r="C124" s="203" t="s">
        <v>470</v>
      </c>
      <c r="D124" s="204">
        <v>17046</v>
      </c>
      <c r="E124" s="200" t="s">
        <v>49</v>
      </c>
      <c r="F124" s="200" t="s">
        <v>49</v>
      </c>
      <c r="G124" s="200" t="s">
        <v>49</v>
      </c>
      <c r="H124" s="200" t="s">
        <v>49</v>
      </c>
      <c r="I124" s="200" t="s">
        <v>49</v>
      </c>
      <c r="J124" s="205" t="s">
        <v>49</v>
      </c>
    </row>
    <row r="125" spans="1:53" ht="20.100000000000001" customHeight="1">
      <c r="B125" s="292" t="s">
        <v>260</v>
      </c>
      <c r="C125" s="293"/>
      <c r="D125" s="176">
        <f>SUM(D61:D124)</f>
        <v>6650846.4460210018</v>
      </c>
      <c r="E125" s="66">
        <v>91.94</v>
      </c>
      <c r="F125" s="66">
        <v>2.57</v>
      </c>
      <c r="G125" s="66">
        <v>1.76</v>
      </c>
      <c r="H125" s="66">
        <v>0.43</v>
      </c>
      <c r="I125" s="66">
        <v>3.3</v>
      </c>
      <c r="J125" s="66">
        <v>3.0064715965120139</v>
      </c>
      <c r="K125" s="59">
        <f>SUM(K61:K120)</f>
        <v>90.918498309332151</v>
      </c>
      <c r="L125" s="59">
        <f>SUM(L61:L120)</f>
        <v>2.220286306679526</v>
      </c>
      <c r="M125" s="59">
        <f>SUM(M61:M120)</f>
        <v>1.6236661566465247</v>
      </c>
      <c r="N125" s="59">
        <f>SUM(N61:N120)</f>
        <v>0.40696943162194643</v>
      </c>
      <c r="O125" s="59">
        <f>SUM(O61:O120)</f>
        <v>3.2543276484804839</v>
      </c>
    </row>
    <row r="126" spans="1:53" s="2" customFormat="1" ht="20.100000000000001" customHeight="1">
      <c r="B126" s="27">
        <v>115</v>
      </c>
      <c r="C126" s="28" t="s">
        <v>204</v>
      </c>
      <c r="D126" s="172">
        <v>249616.04622799999</v>
      </c>
      <c r="E126" s="62">
        <v>95.36</v>
      </c>
      <c r="F126" s="62">
        <v>0</v>
      </c>
      <c r="G126" s="63">
        <v>1.82</v>
      </c>
      <c r="H126" s="62">
        <v>0</v>
      </c>
      <c r="I126" s="62">
        <v>2.8200000000000074</v>
      </c>
      <c r="J126" s="62">
        <v>3.4799999999999898</v>
      </c>
      <c r="K126" s="2">
        <f>E126*D126/$D$131</f>
        <v>11.978849457546568</v>
      </c>
      <c r="L126" s="2">
        <f>F126*D126/$D$131</f>
        <v>0</v>
      </c>
      <c r="M126" s="2">
        <f>G126*D126/$D$131</f>
        <v>0.22862317546911448</v>
      </c>
      <c r="N126" s="2">
        <f>H126*D126/$D$131</f>
        <v>0</v>
      </c>
      <c r="O126" s="2">
        <f>I126*D126/$D$131</f>
        <v>0.35424030484774971</v>
      </c>
    </row>
    <row r="127" spans="1:53" s="26" customFormat="1" ht="20.100000000000001" customHeight="1">
      <c r="A127" s="2"/>
      <c r="B127" s="96">
        <v>116</v>
      </c>
      <c r="C127" s="97" t="s">
        <v>192</v>
      </c>
      <c r="D127" s="171">
        <v>258290.53731000001</v>
      </c>
      <c r="E127" s="98">
        <v>94.66</v>
      </c>
      <c r="F127" s="69">
        <v>0</v>
      </c>
      <c r="G127" s="69">
        <v>0.1</v>
      </c>
      <c r="H127" s="98">
        <v>0</v>
      </c>
      <c r="I127" s="98">
        <v>5.2400000000000091</v>
      </c>
      <c r="J127" s="64">
        <v>1.9699999999999989</v>
      </c>
      <c r="K127" s="2">
        <f t="shared" ref="K127:K129" si="30">E127*D127/$D$131</f>
        <v>12.304142734678916</v>
      </c>
      <c r="L127" s="2">
        <f t="shared" ref="L127:L129" si="31">F127*D127/$D$131</f>
        <v>0</v>
      </c>
      <c r="M127" s="2">
        <f t="shared" ref="M127:M129" si="32">G127*D127/$D$131</f>
        <v>1.2998249244325921E-2</v>
      </c>
      <c r="N127" s="2">
        <f t="shared" ref="N127:N129" si="33">H127*D127/$D$131</f>
        <v>0</v>
      </c>
      <c r="O127" s="2">
        <f t="shared" ref="O127:O129" si="34">I127*D127/$D$131</f>
        <v>0.68110826040267947</v>
      </c>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spans="1:53" s="2" customFormat="1" ht="20.100000000000001" customHeight="1">
      <c r="B128" s="27">
        <v>117</v>
      </c>
      <c r="C128" s="28" t="s">
        <v>305</v>
      </c>
      <c r="D128" s="174">
        <v>485640</v>
      </c>
      <c r="E128" s="62">
        <v>72.319999999999993</v>
      </c>
      <c r="F128" s="62">
        <v>0</v>
      </c>
      <c r="G128" s="62">
        <v>26</v>
      </c>
      <c r="H128" s="62">
        <v>0.01</v>
      </c>
      <c r="I128" s="62">
        <v>1.6700000000000017</v>
      </c>
      <c r="J128" s="67">
        <v>2.4900000000000091</v>
      </c>
      <c r="K128" s="2">
        <f t="shared" si="30"/>
        <v>17.674585295135767</v>
      </c>
      <c r="L128" s="2">
        <f t="shared" si="31"/>
        <v>0</v>
      </c>
      <c r="M128" s="2">
        <f t="shared" si="32"/>
        <v>6.3542480319901822</v>
      </c>
      <c r="N128" s="2">
        <f t="shared" si="33"/>
        <v>2.4439415507654552E-3</v>
      </c>
      <c r="O128" s="2">
        <f t="shared" si="34"/>
        <v>0.40813823897783136</v>
      </c>
    </row>
    <row r="129" spans="1:53" s="2" customFormat="1" ht="20.100000000000001" customHeight="1">
      <c r="B129" s="195">
        <v>118</v>
      </c>
      <c r="C129" s="196" t="s">
        <v>185</v>
      </c>
      <c r="D129" s="197">
        <v>252934.44402</v>
      </c>
      <c r="E129" s="198">
        <v>46.57</v>
      </c>
      <c r="F129" s="199">
        <v>30.22</v>
      </c>
      <c r="G129" s="199">
        <v>20.81</v>
      </c>
      <c r="H129" s="198">
        <v>0</v>
      </c>
      <c r="I129" s="198">
        <v>2.4</v>
      </c>
      <c r="J129" s="200">
        <v>1.3700000000000045</v>
      </c>
      <c r="K129" s="2">
        <f t="shared" si="30"/>
        <v>5.9277595270295347</v>
      </c>
      <c r="L129" s="2">
        <f t="shared" si="31"/>
        <v>3.8466156947999255</v>
      </c>
      <c r="M129" s="2">
        <f t="shared" si="32"/>
        <v>2.6488442292781751</v>
      </c>
      <c r="N129" s="2">
        <f t="shared" si="33"/>
        <v>0</v>
      </c>
      <c r="O129" s="2">
        <f t="shared" si="34"/>
        <v>0.30548900289608938</v>
      </c>
    </row>
    <row r="130" spans="1:53" s="2" customFormat="1" ht="20.100000000000001" customHeight="1">
      <c r="B130" s="94">
        <v>119</v>
      </c>
      <c r="C130" s="28" t="s">
        <v>444</v>
      </c>
      <c r="D130" s="174">
        <v>740636.871591</v>
      </c>
      <c r="E130" s="62">
        <v>10.71</v>
      </c>
      <c r="F130" s="62">
        <v>0</v>
      </c>
      <c r="G130" s="62">
        <v>87.68</v>
      </c>
      <c r="H130" s="62">
        <v>0</v>
      </c>
      <c r="I130" s="62">
        <v>1.6099999999999852</v>
      </c>
      <c r="J130" s="67">
        <v>1.6999999999999886</v>
      </c>
    </row>
    <row r="131" spans="1:53" s="2" customFormat="1" ht="20.100000000000001" customHeight="1">
      <c r="B131" s="290" t="s">
        <v>461</v>
      </c>
      <c r="C131" s="291"/>
      <c r="D131" s="176">
        <f>SUM(D126:D130)</f>
        <v>1987117.8991490002</v>
      </c>
      <c r="E131" s="66">
        <v>51.88</v>
      </c>
      <c r="F131" s="66">
        <v>3.85</v>
      </c>
      <c r="G131" s="66">
        <v>41.92</v>
      </c>
      <c r="H131" s="66">
        <v>2.4439415507654552E-3</v>
      </c>
      <c r="I131" s="66">
        <v>2.35</v>
      </c>
      <c r="J131" s="66">
        <v>2.1042078363155707</v>
      </c>
      <c r="K131" s="59">
        <f>SUM(K126:K129)</f>
        <v>47.885337014390785</v>
      </c>
      <c r="L131" s="59">
        <f t="shared" ref="L131:O131" si="35">SUM(L126:L129)</f>
        <v>3.8466156947999255</v>
      </c>
      <c r="M131" s="59">
        <f t="shared" si="35"/>
        <v>9.2447136859817984</v>
      </c>
      <c r="N131" s="59">
        <f t="shared" si="35"/>
        <v>2.4439415507654552E-3</v>
      </c>
      <c r="O131" s="59">
        <f t="shared" si="35"/>
        <v>1.7489758071243497</v>
      </c>
    </row>
    <row r="132" spans="1:53" ht="20.100000000000001" customHeight="1">
      <c r="B132" s="290" t="s">
        <v>262</v>
      </c>
      <c r="C132" s="291"/>
      <c r="D132" s="176">
        <f>D37+D48+D58+D60+D125+D131</f>
        <v>39787482.829339013</v>
      </c>
      <c r="E132" s="66">
        <v>28.55</v>
      </c>
      <c r="F132" s="66">
        <v>15.33</v>
      </c>
      <c r="G132" s="66">
        <v>53.6</v>
      </c>
      <c r="H132" s="66">
        <v>0.81307432317095041</v>
      </c>
      <c r="I132" s="66">
        <v>1.7044211281857664</v>
      </c>
      <c r="J132" s="66">
        <v>1.0766995293770425</v>
      </c>
      <c r="K132" s="59">
        <f>(K37*$D37+K48*$D48+K58*$D58+K60*$D60+K125*$D125+K131*$D131)/$D$132</f>
        <v>27.608061922588597</v>
      </c>
      <c r="L132" s="59">
        <f>(L37*$D37+L48*$D48+L58*$D58+L60*$D60+L125*$D125+L131*$D131)/$D$132</f>
        <v>13.078149437736746</v>
      </c>
      <c r="M132" s="59">
        <f>(M37*$D37+M48*$D48+M58*$D58+M60*$D60+M125*$D125+M131*$D131)/$D$132</f>
        <v>47.804128210424366</v>
      </c>
      <c r="N132" s="59">
        <f>(N37*$D37+N48*$D48+N58*$D58+N60*$D60+N125*$D125+N131*$D131)/$D$132</f>
        <v>0.80401073151176439</v>
      </c>
      <c r="O132" s="59">
        <f>(O37*$D37+O48*$D48+O58*$D58+O60*$D60+O125*$D125+O131*$D131)/$D$132</f>
        <v>1.6220766296956828</v>
      </c>
    </row>
    <row r="133" spans="1:53" s="19" customFormat="1" ht="19.5" customHeight="1">
      <c r="A133" s="34"/>
      <c r="B133" s="20"/>
      <c r="C133" s="294" t="s">
        <v>263</v>
      </c>
      <c r="D133" s="295"/>
      <c r="E133" s="295"/>
      <c r="F133" s="295"/>
      <c r="G133" s="295"/>
      <c r="H133" s="295"/>
      <c r="I133" s="296"/>
      <c r="J133" s="21"/>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row>
    <row r="134" spans="1:53" s="19" customFormat="1" ht="50.25" customHeight="1" thickBot="1">
      <c r="A134" s="34"/>
      <c r="B134" s="22"/>
      <c r="C134" s="264" t="s">
        <v>264</v>
      </c>
      <c r="D134" s="265"/>
      <c r="E134" s="265"/>
      <c r="F134" s="265"/>
      <c r="G134" s="265"/>
      <c r="H134" s="265"/>
      <c r="I134" s="266"/>
      <c r="J134" s="23"/>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row>
  </sheetData>
  <sortState ref="B126:J130">
    <sortCondition descending="1" ref="E126:E130"/>
  </sortState>
  <mergeCells count="19">
    <mergeCell ref="B131:C131"/>
    <mergeCell ref="B37:C37"/>
    <mergeCell ref="B3:B6"/>
    <mergeCell ref="C134:I134"/>
    <mergeCell ref="B2:J2"/>
    <mergeCell ref="H4:H6"/>
    <mergeCell ref="I4:I6"/>
    <mergeCell ref="J3:J6"/>
    <mergeCell ref="F4:F6"/>
    <mergeCell ref="E4:E6"/>
    <mergeCell ref="D3:D5"/>
    <mergeCell ref="C3:C6"/>
    <mergeCell ref="B48:C48"/>
    <mergeCell ref="B58:C58"/>
    <mergeCell ref="B60:C60"/>
    <mergeCell ref="B125:C125"/>
    <mergeCell ref="B132:C132"/>
    <mergeCell ref="C133:I133"/>
    <mergeCell ref="E3:I3"/>
  </mergeCells>
  <printOptions horizontalCentered="1"/>
  <pageMargins left="0" right="0" top="0" bottom="0" header="0" footer="0"/>
  <pageSetup paperSize="9" scale="80" fitToHeight="2" orientation="portrait" r:id="rId1"/>
</worksheet>
</file>

<file path=xl/worksheets/sheet3.xml><?xml version="1.0" encoding="utf-8"?>
<worksheet xmlns="http://schemas.openxmlformats.org/spreadsheetml/2006/main" xmlns:r="http://schemas.openxmlformats.org/officeDocument/2006/relationships">
  <dimension ref="A1:AX132"/>
  <sheetViews>
    <sheetView rightToLeft="1" topLeftCell="A76" workbookViewId="0">
      <selection activeCell="K1" sqref="K1:K1048576"/>
    </sheetView>
  </sheetViews>
  <sheetFormatPr defaultRowHeight="18"/>
  <cols>
    <col min="1" max="1" width="4.140625" style="36" customWidth="1"/>
    <col min="2" max="2" width="4.5703125" style="49" customWidth="1"/>
    <col min="3" max="3" width="26" style="37" customWidth="1"/>
    <col min="4" max="5" width="11.85546875" style="37" bestFit="1" customWidth="1"/>
    <col min="6" max="6" width="10.42578125" style="37" customWidth="1"/>
    <col min="7" max="7" width="11.85546875" style="37" bestFit="1" customWidth="1"/>
    <col min="8" max="8" width="10.5703125" style="37" bestFit="1" customWidth="1"/>
    <col min="9" max="9" width="10.7109375" style="37" bestFit="1" customWidth="1"/>
    <col min="10" max="10" width="11.7109375" style="37" customWidth="1"/>
    <col min="11" max="11" width="10.85546875" style="37" bestFit="1" customWidth="1"/>
    <col min="12" max="13" width="11.85546875" style="37" bestFit="1" customWidth="1"/>
    <col min="14" max="14" width="13" style="37" bestFit="1" customWidth="1"/>
    <col min="15" max="16" width="10.7109375" style="37" bestFit="1" customWidth="1"/>
    <col min="17" max="17" width="13" style="37" bestFit="1" customWidth="1"/>
    <col min="18" max="18" width="9" style="35"/>
    <col min="19" max="50" width="9" style="36"/>
    <col min="51" max="257" width="9" style="37"/>
    <col min="258" max="258" width="4.5703125" style="37" customWidth="1"/>
    <col min="259" max="259" width="27.42578125" style="37" bestFit="1" customWidth="1"/>
    <col min="260" max="260" width="10.28515625" style="37" bestFit="1" customWidth="1"/>
    <col min="261" max="261" width="10.7109375" style="37" customWidth="1"/>
    <col min="262" max="262" width="11.7109375" style="37" customWidth="1"/>
    <col min="263" max="263" width="10" style="37" bestFit="1" customWidth="1"/>
    <col min="264" max="264" width="9" style="37" customWidth="1"/>
    <col min="265" max="265" width="9.28515625" style="37" customWidth="1"/>
    <col min="266" max="266" width="11.7109375" style="37" customWidth="1"/>
    <col min="267" max="267" width="10.85546875" style="37" bestFit="1" customWidth="1"/>
    <col min="268" max="269" width="10.42578125" style="37" bestFit="1" customWidth="1"/>
    <col min="270" max="270" width="11.7109375" style="37" customWidth="1"/>
    <col min="271" max="271" width="10.42578125" style="37" bestFit="1" customWidth="1"/>
    <col min="272" max="272" width="10.28515625" style="37" bestFit="1" customWidth="1"/>
    <col min="273" max="273" width="11.7109375" style="37" customWidth="1"/>
    <col min="274" max="513" width="9" style="37"/>
    <col min="514" max="514" width="4.5703125" style="37" customWidth="1"/>
    <col min="515" max="515" width="27.42578125" style="37" bestFit="1" customWidth="1"/>
    <col min="516" max="516" width="10.28515625" style="37" bestFit="1" customWidth="1"/>
    <col min="517" max="517" width="10.7109375" style="37" customWidth="1"/>
    <col min="518" max="518" width="11.7109375" style="37" customWidth="1"/>
    <col min="519" max="519" width="10" style="37" bestFit="1" customWidth="1"/>
    <col min="520" max="520" width="9" style="37" customWidth="1"/>
    <col min="521" max="521" width="9.28515625" style="37" customWidth="1"/>
    <col min="522" max="522" width="11.7109375" style="37" customWidth="1"/>
    <col min="523" max="523" width="10.85546875" style="37" bestFit="1" customWidth="1"/>
    <col min="524" max="525" width="10.42578125" style="37" bestFit="1" customWidth="1"/>
    <col min="526" max="526" width="11.7109375" style="37" customWidth="1"/>
    <col min="527" max="527" width="10.42578125" style="37" bestFit="1" customWidth="1"/>
    <col min="528" max="528" width="10.28515625" style="37" bestFit="1" customWidth="1"/>
    <col min="529" max="529" width="11.7109375" style="37" customWidth="1"/>
    <col min="530" max="769" width="9" style="37"/>
    <col min="770" max="770" width="4.5703125" style="37" customWidth="1"/>
    <col min="771" max="771" width="27.42578125" style="37" bestFit="1" customWidth="1"/>
    <col min="772" max="772" width="10.28515625" style="37" bestFit="1" customWidth="1"/>
    <col min="773" max="773" width="10.7109375" style="37" customWidth="1"/>
    <col min="774" max="774" width="11.7109375" style="37" customWidth="1"/>
    <col min="775" max="775" width="10" style="37" bestFit="1" customWidth="1"/>
    <col min="776" max="776" width="9" style="37" customWidth="1"/>
    <col min="777" max="777" width="9.28515625" style="37" customWidth="1"/>
    <col min="778" max="778" width="11.7109375" style="37" customWidth="1"/>
    <col min="779" max="779" width="10.85546875" style="37" bestFit="1" customWidth="1"/>
    <col min="780" max="781" width="10.42578125" style="37" bestFit="1" customWidth="1"/>
    <col min="782" max="782" width="11.7109375" style="37" customWidth="1"/>
    <col min="783" max="783" width="10.42578125" style="37" bestFit="1" customWidth="1"/>
    <col min="784" max="784" width="10.28515625" style="37" bestFit="1" customWidth="1"/>
    <col min="785" max="785" width="11.7109375" style="37" customWidth="1"/>
    <col min="786" max="1025" width="9" style="37"/>
    <col min="1026" max="1026" width="4.5703125" style="37" customWidth="1"/>
    <col min="1027" max="1027" width="27.42578125" style="37" bestFit="1" customWidth="1"/>
    <col min="1028" max="1028" width="10.28515625" style="37" bestFit="1" customWidth="1"/>
    <col min="1029" max="1029" width="10.7109375" style="37" customWidth="1"/>
    <col min="1030" max="1030" width="11.7109375" style="37" customWidth="1"/>
    <col min="1031" max="1031" width="10" style="37" bestFit="1" customWidth="1"/>
    <col min="1032" max="1032" width="9" style="37" customWidth="1"/>
    <col min="1033" max="1033" width="9.28515625" style="37" customWidth="1"/>
    <col min="1034" max="1034" width="11.7109375" style="37" customWidth="1"/>
    <col min="1035" max="1035" width="10.85546875" style="37" bestFit="1" customWidth="1"/>
    <col min="1036" max="1037" width="10.42578125" style="37" bestFit="1" customWidth="1"/>
    <col min="1038" max="1038" width="11.7109375" style="37" customWidth="1"/>
    <col min="1039" max="1039" width="10.42578125" style="37" bestFit="1" customWidth="1"/>
    <col min="1040" max="1040" width="10.28515625" style="37" bestFit="1" customWidth="1"/>
    <col min="1041" max="1041" width="11.7109375" style="37" customWidth="1"/>
    <col min="1042" max="1281" width="9" style="37"/>
    <col min="1282" max="1282" width="4.5703125" style="37" customWidth="1"/>
    <col min="1283" max="1283" width="27.42578125" style="37" bestFit="1" customWidth="1"/>
    <col min="1284" max="1284" width="10.28515625" style="37" bestFit="1" customWidth="1"/>
    <col min="1285" max="1285" width="10.7109375" style="37" customWidth="1"/>
    <col min="1286" max="1286" width="11.7109375" style="37" customWidth="1"/>
    <col min="1287" max="1287" width="10" style="37" bestFit="1" customWidth="1"/>
    <col min="1288" max="1288" width="9" style="37" customWidth="1"/>
    <col min="1289" max="1289" width="9.28515625" style="37" customWidth="1"/>
    <col min="1290" max="1290" width="11.7109375" style="37" customWidth="1"/>
    <col min="1291" max="1291" width="10.85546875" style="37" bestFit="1" customWidth="1"/>
    <col min="1292" max="1293" width="10.42578125" style="37" bestFit="1" customWidth="1"/>
    <col min="1294" max="1294" width="11.7109375" style="37" customWidth="1"/>
    <col min="1295" max="1295" width="10.42578125" style="37" bestFit="1" customWidth="1"/>
    <col min="1296" max="1296" width="10.28515625" style="37" bestFit="1" customWidth="1"/>
    <col min="1297" max="1297" width="11.7109375" style="37" customWidth="1"/>
    <col min="1298" max="1537" width="9" style="37"/>
    <col min="1538" max="1538" width="4.5703125" style="37" customWidth="1"/>
    <col min="1539" max="1539" width="27.42578125" style="37" bestFit="1" customWidth="1"/>
    <col min="1540" max="1540" width="10.28515625" style="37" bestFit="1" customWidth="1"/>
    <col min="1541" max="1541" width="10.7109375" style="37" customWidth="1"/>
    <col min="1542" max="1542" width="11.7109375" style="37" customWidth="1"/>
    <col min="1543" max="1543" width="10" style="37" bestFit="1" customWidth="1"/>
    <col min="1544" max="1544" width="9" style="37" customWidth="1"/>
    <col min="1545" max="1545" width="9.28515625" style="37" customWidth="1"/>
    <col min="1546" max="1546" width="11.7109375" style="37" customWidth="1"/>
    <col min="1547" max="1547" width="10.85546875" style="37" bestFit="1" customWidth="1"/>
    <col min="1548" max="1549" width="10.42578125" style="37" bestFit="1" customWidth="1"/>
    <col min="1550" max="1550" width="11.7109375" style="37" customWidth="1"/>
    <col min="1551" max="1551" width="10.42578125" style="37" bestFit="1" customWidth="1"/>
    <col min="1552" max="1552" width="10.28515625" style="37" bestFit="1" customWidth="1"/>
    <col min="1553" max="1553" width="11.7109375" style="37" customWidth="1"/>
    <col min="1554" max="1793" width="9" style="37"/>
    <col min="1794" max="1794" width="4.5703125" style="37" customWidth="1"/>
    <col min="1795" max="1795" width="27.42578125" style="37" bestFit="1" customWidth="1"/>
    <col min="1796" max="1796" width="10.28515625" style="37" bestFit="1" customWidth="1"/>
    <col min="1797" max="1797" width="10.7109375" style="37" customWidth="1"/>
    <col min="1798" max="1798" width="11.7109375" style="37" customWidth="1"/>
    <col min="1799" max="1799" width="10" style="37" bestFit="1" customWidth="1"/>
    <col min="1800" max="1800" width="9" style="37" customWidth="1"/>
    <col min="1801" max="1801" width="9.28515625" style="37" customWidth="1"/>
    <col min="1802" max="1802" width="11.7109375" style="37" customWidth="1"/>
    <col min="1803" max="1803" width="10.85546875" style="37" bestFit="1" customWidth="1"/>
    <col min="1804" max="1805" width="10.42578125" style="37" bestFit="1" customWidth="1"/>
    <col min="1806" max="1806" width="11.7109375" style="37" customWidth="1"/>
    <col min="1807" max="1807" width="10.42578125" style="37" bestFit="1" customWidth="1"/>
    <col min="1808" max="1808" width="10.28515625" style="37" bestFit="1" customWidth="1"/>
    <col min="1809" max="1809" width="11.7109375" style="37" customWidth="1"/>
    <col min="1810" max="2049" width="9" style="37"/>
    <col min="2050" max="2050" width="4.5703125" style="37" customWidth="1"/>
    <col min="2051" max="2051" width="27.42578125" style="37" bestFit="1" customWidth="1"/>
    <col min="2052" max="2052" width="10.28515625" style="37" bestFit="1" customWidth="1"/>
    <col min="2053" max="2053" width="10.7109375" style="37" customWidth="1"/>
    <col min="2054" max="2054" width="11.7109375" style="37" customWidth="1"/>
    <col min="2055" max="2055" width="10" style="37" bestFit="1" customWidth="1"/>
    <col min="2056" max="2056" width="9" style="37" customWidth="1"/>
    <col min="2057" max="2057" width="9.28515625" style="37" customWidth="1"/>
    <col min="2058" max="2058" width="11.7109375" style="37" customWidth="1"/>
    <col min="2059" max="2059" width="10.85546875" style="37" bestFit="1" customWidth="1"/>
    <col min="2060" max="2061" width="10.42578125" style="37" bestFit="1" customWidth="1"/>
    <col min="2062" max="2062" width="11.7109375" style="37" customWidth="1"/>
    <col min="2063" max="2063" width="10.42578125" style="37" bestFit="1" customWidth="1"/>
    <col min="2064" max="2064" width="10.28515625" style="37" bestFit="1" customWidth="1"/>
    <col min="2065" max="2065" width="11.7109375" style="37" customWidth="1"/>
    <col min="2066" max="2305" width="9" style="37"/>
    <col min="2306" max="2306" width="4.5703125" style="37" customWidth="1"/>
    <col min="2307" max="2307" width="27.42578125" style="37" bestFit="1" customWidth="1"/>
    <col min="2308" max="2308" width="10.28515625" style="37" bestFit="1" customWidth="1"/>
    <col min="2309" max="2309" width="10.7109375" style="37" customWidth="1"/>
    <col min="2310" max="2310" width="11.7109375" style="37" customWidth="1"/>
    <col min="2311" max="2311" width="10" style="37" bestFit="1" customWidth="1"/>
    <col min="2312" max="2312" width="9" style="37" customWidth="1"/>
    <col min="2313" max="2313" width="9.28515625" style="37" customWidth="1"/>
    <col min="2314" max="2314" width="11.7109375" style="37" customWidth="1"/>
    <col min="2315" max="2315" width="10.85546875" style="37" bestFit="1" customWidth="1"/>
    <col min="2316" max="2317" width="10.42578125" style="37" bestFit="1" customWidth="1"/>
    <col min="2318" max="2318" width="11.7109375" style="37" customWidth="1"/>
    <col min="2319" max="2319" width="10.42578125" style="37" bestFit="1" customWidth="1"/>
    <col min="2320" max="2320" width="10.28515625" style="37" bestFit="1" customWidth="1"/>
    <col min="2321" max="2321" width="11.7109375" style="37" customWidth="1"/>
    <col min="2322" max="2561" width="9" style="37"/>
    <col min="2562" max="2562" width="4.5703125" style="37" customWidth="1"/>
    <col min="2563" max="2563" width="27.42578125" style="37" bestFit="1" customWidth="1"/>
    <col min="2564" max="2564" width="10.28515625" style="37" bestFit="1" customWidth="1"/>
    <col min="2565" max="2565" width="10.7109375" style="37" customWidth="1"/>
    <col min="2566" max="2566" width="11.7109375" style="37" customWidth="1"/>
    <col min="2567" max="2567" width="10" style="37" bestFit="1" customWidth="1"/>
    <col min="2568" max="2568" width="9" style="37" customWidth="1"/>
    <col min="2569" max="2569" width="9.28515625" style="37" customWidth="1"/>
    <col min="2570" max="2570" width="11.7109375" style="37" customWidth="1"/>
    <col min="2571" max="2571" width="10.85546875" style="37" bestFit="1" customWidth="1"/>
    <col min="2572" max="2573" width="10.42578125" style="37" bestFit="1" customWidth="1"/>
    <col min="2574" max="2574" width="11.7109375" style="37" customWidth="1"/>
    <col min="2575" max="2575" width="10.42578125" style="37" bestFit="1" customWidth="1"/>
    <col min="2576" max="2576" width="10.28515625" style="37" bestFit="1" customWidth="1"/>
    <col min="2577" max="2577" width="11.7109375" style="37" customWidth="1"/>
    <col min="2578" max="2817" width="9" style="37"/>
    <col min="2818" max="2818" width="4.5703125" style="37" customWidth="1"/>
    <col min="2819" max="2819" width="27.42578125" style="37" bestFit="1" customWidth="1"/>
    <col min="2820" max="2820" width="10.28515625" style="37" bestFit="1" customWidth="1"/>
    <col min="2821" max="2821" width="10.7109375" style="37" customWidth="1"/>
    <col min="2822" max="2822" width="11.7109375" style="37" customWidth="1"/>
    <col min="2823" max="2823" width="10" style="37" bestFit="1" customWidth="1"/>
    <col min="2824" max="2824" width="9" style="37" customWidth="1"/>
    <col min="2825" max="2825" width="9.28515625" style="37" customWidth="1"/>
    <col min="2826" max="2826" width="11.7109375" style="37" customWidth="1"/>
    <col min="2827" max="2827" width="10.85546875" style="37" bestFit="1" customWidth="1"/>
    <col min="2828" max="2829" width="10.42578125" style="37" bestFit="1" customWidth="1"/>
    <col min="2830" max="2830" width="11.7109375" style="37" customWidth="1"/>
    <col min="2831" max="2831" width="10.42578125" style="37" bestFit="1" customWidth="1"/>
    <col min="2832" max="2832" width="10.28515625" style="37" bestFit="1" customWidth="1"/>
    <col min="2833" max="2833" width="11.7109375" style="37" customWidth="1"/>
    <col min="2834" max="3073" width="9" style="37"/>
    <col min="3074" max="3074" width="4.5703125" style="37" customWidth="1"/>
    <col min="3075" max="3075" width="27.42578125" style="37" bestFit="1" customWidth="1"/>
    <col min="3076" max="3076" width="10.28515625" style="37" bestFit="1" customWidth="1"/>
    <col min="3077" max="3077" width="10.7109375" style="37" customWidth="1"/>
    <col min="3078" max="3078" width="11.7109375" style="37" customWidth="1"/>
    <col min="3079" max="3079" width="10" style="37" bestFit="1" customWidth="1"/>
    <col min="3080" max="3080" width="9" style="37" customWidth="1"/>
    <col min="3081" max="3081" width="9.28515625" style="37" customWidth="1"/>
    <col min="3082" max="3082" width="11.7109375" style="37" customWidth="1"/>
    <col min="3083" max="3083" width="10.85546875" style="37" bestFit="1" customWidth="1"/>
    <col min="3084" max="3085" width="10.42578125" style="37" bestFit="1" customWidth="1"/>
    <col min="3086" max="3086" width="11.7109375" style="37" customWidth="1"/>
    <col min="3087" max="3087" width="10.42578125" style="37" bestFit="1" customWidth="1"/>
    <col min="3088" max="3088" width="10.28515625" style="37" bestFit="1" customWidth="1"/>
    <col min="3089" max="3089" width="11.7109375" style="37" customWidth="1"/>
    <col min="3090" max="3329" width="9" style="37"/>
    <col min="3330" max="3330" width="4.5703125" style="37" customWidth="1"/>
    <col min="3331" max="3331" width="27.42578125" style="37" bestFit="1" customWidth="1"/>
    <col min="3332" max="3332" width="10.28515625" style="37" bestFit="1" customWidth="1"/>
    <col min="3333" max="3333" width="10.7109375" style="37" customWidth="1"/>
    <col min="3334" max="3334" width="11.7109375" style="37" customWidth="1"/>
    <col min="3335" max="3335" width="10" style="37" bestFit="1" customWidth="1"/>
    <col min="3336" max="3336" width="9" style="37" customWidth="1"/>
    <col min="3337" max="3337" width="9.28515625" style="37" customWidth="1"/>
    <col min="3338" max="3338" width="11.7109375" style="37" customWidth="1"/>
    <col min="3339" max="3339" width="10.85546875" style="37" bestFit="1" customWidth="1"/>
    <col min="3340" max="3341" width="10.42578125" style="37" bestFit="1" customWidth="1"/>
    <col min="3342" max="3342" width="11.7109375" style="37" customWidth="1"/>
    <col min="3343" max="3343" width="10.42578125" style="37" bestFit="1" customWidth="1"/>
    <col min="3344" max="3344" width="10.28515625" style="37" bestFit="1" customWidth="1"/>
    <col min="3345" max="3345" width="11.7109375" style="37" customWidth="1"/>
    <col min="3346" max="3585" width="9" style="37"/>
    <col min="3586" max="3586" width="4.5703125" style="37" customWidth="1"/>
    <col min="3587" max="3587" width="27.42578125" style="37" bestFit="1" customWidth="1"/>
    <col min="3588" max="3588" width="10.28515625" style="37" bestFit="1" customWidth="1"/>
    <col min="3589" max="3589" width="10.7109375" style="37" customWidth="1"/>
    <col min="3590" max="3590" width="11.7109375" style="37" customWidth="1"/>
    <col min="3591" max="3591" width="10" style="37" bestFit="1" customWidth="1"/>
    <col min="3592" max="3592" width="9" style="37" customWidth="1"/>
    <col min="3593" max="3593" width="9.28515625" style="37" customWidth="1"/>
    <col min="3594" max="3594" width="11.7109375" style="37" customWidth="1"/>
    <col min="3595" max="3595" width="10.85546875" style="37" bestFit="1" customWidth="1"/>
    <col min="3596" max="3597" width="10.42578125" style="37" bestFit="1" customWidth="1"/>
    <col min="3598" max="3598" width="11.7109375" style="37" customWidth="1"/>
    <col min="3599" max="3599" width="10.42578125" style="37" bestFit="1" customWidth="1"/>
    <col min="3600" max="3600" width="10.28515625" style="37" bestFit="1" customWidth="1"/>
    <col min="3601" max="3601" width="11.7109375" style="37" customWidth="1"/>
    <col min="3602" max="3841" width="9" style="37"/>
    <col min="3842" max="3842" width="4.5703125" style="37" customWidth="1"/>
    <col min="3843" max="3843" width="27.42578125" style="37" bestFit="1" customWidth="1"/>
    <col min="3844" max="3844" width="10.28515625" style="37" bestFit="1" customWidth="1"/>
    <col min="3845" max="3845" width="10.7109375" style="37" customWidth="1"/>
    <col min="3846" max="3846" width="11.7109375" style="37" customWidth="1"/>
    <col min="3847" max="3847" width="10" style="37" bestFit="1" customWidth="1"/>
    <col min="3848" max="3848" width="9" style="37" customWidth="1"/>
    <col min="3849" max="3849" width="9.28515625" style="37" customWidth="1"/>
    <col min="3850" max="3850" width="11.7109375" style="37" customWidth="1"/>
    <col min="3851" max="3851" width="10.85546875" style="37" bestFit="1" customWidth="1"/>
    <col min="3852" max="3853" width="10.42578125" style="37" bestFit="1" customWidth="1"/>
    <col min="3854" max="3854" width="11.7109375" style="37" customWidth="1"/>
    <col min="3855" max="3855" width="10.42578125" style="37" bestFit="1" customWidth="1"/>
    <col min="3856" max="3856" width="10.28515625" style="37" bestFit="1" customWidth="1"/>
    <col min="3857" max="3857" width="11.7109375" style="37" customWidth="1"/>
    <col min="3858" max="4097" width="9" style="37"/>
    <col min="4098" max="4098" width="4.5703125" style="37" customWidth="1"/>
    <col min="4099" max="4099" width="27.42578125" style="37" bestFit="1" customWidth="1"/>
    <col min="4100" max="4100" width="10.28515625" style="37" bestFit="1" customWidth="1"/>
    <col min="4101" max="4101" width="10.7109375" style="37" customWidth="1"/>
    <col min="4102" max="4102" width="11.7109375" style="37" customWidth="1"/>
    <col min="4103" max="4103" width="10" style="37" bestFit="1" customWidth="1"/>
    <col min="4104" max="4104" width="9" style="37" customWidth="1"/>
    <col min="4105" max="4105" width="9.28515625" style="37" customWidth="1"/>
    <col min="4106" max="4106" width="11.7109375" style="37" customWidth="1"/>
    <col min="4107" max="4107" width="10.85546875" style="37" bestFit="1" customWidth="1"/>
    <col min="4108" max="4109" width="10.42578125" style="37" bestFit="1" customWidth="1"/>
    <col min="4110" max="4110" width="11.7109375" style="37" customWidth="1"/>
    <col min="4111" max="4111" width="10.42578125" style="37" bestFit="1" customWidth="1"/>
    <col min="4112" max="4112" width="10.28515625" style="37" bestFit="1" customWidth="1"/>
    <col min="4113" max="4113" width="11.7109375" style="37" customWidth="1"/>
    <col min="4114" max="4353" width="9" style="37"/>
    <col min="4354" max="4354" width="4.5703125" style="37" customWidth="1"/>
    <col min="4355" max="4355" width="27.42578125" style="37" bestFit="1" customWidth="1"/>
    <col min="4356" max="4356" width="10.28515625" style="37" bestFit="1" customWidth="1"/>
    <col min="4357" max="4357" width="10.7109375" style="37" customWidth="1"/>
    <col min="4358" max="4358" width="11.7109375" style="37" customWidth="1"/>
    <col min="4359" max="4359" width="10" style="37" bestFit="1" customWidth="1"/>
    <col min="4360" max="4360" width="9" style="37" customWidth="1"/>
    <col min="4361" max="4361" width="9.28515625" style="37" customWidth="1"/>
    <col min="4362" max="4362" width="11.7109375" style="37" customWidth="1"/>
    <col min="4363" max="4363" width="10.85546875" style="37" bestFit="1" customWidth="1"/>
    <col min="4364" max="4365" width="10.42578125" style="37" bestFit="1" customWidth="1"/>
    <col min="4366" max="4366" width="11.7109375" style="37" customWidth="1"/>
    <col min="4367" max="4367" width="10.42578125" style="37" bestFit="1" customWidth="1"/>
    <col min="4368" max="4368" width="10.28515625" style="37" bestFit="1" customWidth="1"/>
    <col min="4369" max="4369" width="11.7109375" style="37" customWidth="1"/>
    <col min="4370" max="4609" width="9" style="37"/>
    <col min="4610" max="4610" width="4.5703125" style="37" customWidth="1"/>
    <col min="4611" max="4611" width="27.42578125" style="37" bestFit="1" customWidth="1"/>
    <col min="4612" max="4612" width="10.28515625" style="37" bestFit="1" customWidth="1"/>
    <col min="4613" max="4613" width="10.7109375" style="37" customWidth="1"/>
    <col min="4614" max="4614" width="11.7109375" style="37" customWidth="1"/>
    <col min="4615" max="4615" width="10" style="37" bestFit="1" customWidth="1"/>
    <col min="4616" max="4616" width="9" style="37" customWidth="1"/>
    <col min="4617" max="4617" width="9.28515625" style="37" customWidth="1"/>
    <col min="4618" max="4618" width="11.7109375" style="37" customWidth="1"/>
    <col min="4619" max="4619" width="10.85546875" style="37" bestFit="1" customWidth="1"/>
    <col min="4620" max="4621" width="10.42578125" style="37" bestFit="1" customWidth="1"/>
    <col min="4622" max="4622" width="11.7109375" style="37" customWidth="1"/>
    <col min="4623" max="4623" width="10.42578125" style="37" bestFit="1" customWidth="1"/>
    <col min="4624" max="4624" width="10.28515625" style="37" bestFit="1" customWidth="1"/>
    <col min="4625" max="4625" width="11.7109375" style="37" customWidth="1"/>
    <col min="4626" max="4865" width="9" style="37"/>
    <col min="4866" max="4866" width="4.5703125" style="37" customWidth="1"/>
    <col min="4867" max="4867" width="27.42578125" style="37" bestFit="1" customWidth="1"/>
    <col min="4868" max="4868" width="10.28515625" style="37" bestFit="1" customWidth="1"/>
    <col min="4869" max="4869" width="10.7109375" style="37" customWidth="1"/>
    <col min="4870" max="4870" width="11.7109375" style="37" customWidth="1"/>
    <col min="4871" max="4871" width="10" style="37" bestFit="1" customWidth="1"/>
    <col min="4872" max="4872" width="9" style="37" customWidth="1"/>
    <col min="4873" max="4873" width="9.28515625" style="37" customWidth="1"/>
    <col min="4874" max="4874" width="11.7109375" style="37" customWidth="1"/>
    <col min="4875" max="4875" width="10.85546875" style="37" bestFit="1" customWidth="1"/>
    <col min="4876" max="4877" width="10.42578125" style="37" bestFit="1" customWidth="1"/>
    <col min="4878" max="4878" width="11.7109375" style="37" customWidth="1"/>
    <col min="4879" max="4879" width="10.42578125" style="37" bestFit="1" customWidth="1"/>
    <col min="4880" max="4880" width="10.28515625" style="37" bestFit="1" customWidth="1"/>
    <col min="4881" max="4881" width="11.7109375" style="37" customWidth="1"/>
    <col min="4882" max="5121" width="9" style="37"/>
    <col min="5122" max="5122" width="4.5703125" style="37" customWidth="1"/>
    <col min="5123" max="5123" width="27.42578125" style="37" bestFit="1" customWidth="1"/>
    <col min="5124" max="5124" width="10.28515625" style="37" bestFit="1" customWidth="1"/>
    <col min="5125" max="5125" width="10.7109375" style="37" customWidth="1"/>
    <col min="5126" max="5126" width="11.7109375" style="37" customWidth="1"/>
    <col min="5127" max="5127" width="10" style="37" bestFit="1" customWidth="1"/>
    <col min="5128" max="5128" width="9" style="37" customWidth="1"/>
    <col min="5129" max="5129" width="9.28515625" style="37" customWidth="1"/>
    <col min="5130" max="5130" width="11.7109375" style="37" customWidth="1"/>
    <col min="5131" max="5131" width="10.85546875" style="37" bestFit="1" customWidth="1"/>
    <col min="5132" max="5133" width="10.42578125" style="37" bestFit="1" customWidth="1"/>
    <col min="5134" max="5134" width="11.7109375" style="37" customWidth="1"/>
    <col min="5135" max="5135" width="10.42578125" style="37" bestFit="1" customWidth="1"/>
    <col min="5136" max="5136" width="10.28515625" style="37" bestFit="1" customWidth="1"/>
    <col min="5137" max="5137" width="11.7109375" style="37" customWidth="1"/>
    <col min="5138" max="5377" width="9" style="37"/>
    <col min="5378" max="5378" width="4.5703125" style="37" customWidth="1"/>
    <col min="5379" max="5379" width="27.42578125" style="37" bestFit="1" customWidth="1"/>
    <col min="5380" max="5380" width="10.28515625" style="37" bestFit="1" customWidth="1"/>
    <col min="5381" max="5381" width="10.7109375" style="37" customWidth="1"/>
    <col min="5382" max="5382" width="11.7109375" style="37" customWidth="1"/>
    <col min="5383" max="5383" width="10" style="37" bestFit="1" customWidth="1"/>
    <col min="5384" max="5384" width="9" style="37" customWidth="1"/>
    <col min="5385" max="5385" width="9.28515625" style="37" customWidth="1"/>
    <col min="5386" max="5386" width="11.7109375" style="37" customWidth="1"/>
    <col min="5387" max="5387" width="10.85546875" style="37" bestFit="1" customWidth="1"/>
    <col min="5388" max="5389" width="10.42578125" style="37" bestFit="1" customWidth="1"/>
    <col min="5390" max="5390" width="11.7109375" style="37" customWidth="1"/>
    <col min="5391" max="5391" width="10.42578125" style="37" bestFit="1" customWidth="1"/>
    <col min="5392" max="5392" width="10.28515625" style="37" bestFit="1" customWidth="1"/>
    <col min="5393" max="5393" width="11.7109375" style="37" customWidth="1"/>
    <col min="5394" max="5633" width="9" style="37"/>
    <col min="5634" max="5634" width="4.5703125" style="37" customWidth="1"/>
    <col min="5635" max="5635" width="27.42578125" style="37" bestFit="1" customWidth="1"/>
    <col min="5636" max="5636" width="10.28515625" style="37" bestFit="1" customWidth="1"/>
    <col min="5637" max="5637" width="10.7109375" style="37" customWidth="1"/>
    <col min="5638" max="5638" width="11.7109375" style="37" customWidth="1"/>
    <col min="5639" max="5639" width="10" style="37" bestFit="1" customWidth="1"/>
    <col min="5640" max="5640" width="9" style="37" customWidth="1"/>
    <col min="5641" max="5641" width="9.28515625" style="37" customWidth="1"/>
    <col min="5642" max="5642" width="11.7109375" style="37" customWidth="1"/>
    <col min="5643" max="5643" width="10.85546875" style="37" bestFit="1" customWidth="1"/>
    <col min="5644" max="5645" width="10.42578125" style="37" bestFit="1" customWidth="1"/>
    <col min="5646" max="5646" width="11.7109375" style="37" customWidth="1"/>
    <col min="5647" max="5647" width="10.42578125" style="37" bestFit="1" customWidth="1"/>
    <col min="5648" max="5648" width="10.28515625" style="37" bestFit="1" customWidth="1"/>
    <col min="5649" max="5649" width="11.7109375" style="37" customWidth="1"/>
    <col min="5650" max="5889" width="9" style="37"/>
    <col min="5890" max="5890" width="4.5703125" style="37" customWidth="1"/>
    <col min="5891" max="5891" width="27.42578125" style="37" bestFit="1" customWidth="1"/>
    <col min="5892" max="5892" width="10.28515625" style="37" bestFit="1" customWidth="1"/>
    <col min="5893" max="5893" width="10.7109375" style="37" customWidth="1"/>
    <col min="5894" max="5894" width="11.7109375" style="37" customWidth="1"/>
    <col min="5895" max="5895" width="10" style="37" bestFit="1" customWidth="1"/>
    <col min="5896" max="5896" width="9" style="37" customWidth="1"/>
    <col min="5897" max="5897" width="9.28515625" style="37" customWidth="1"/>
    <col min="5898" max="5898" width="11.7109375" style="37" customWidth="1"/>
    <col min="5899" max="5899" width="10.85546875" style="37" bestFit="1" customWidth="1"/>
    <col min="5900" max="5901" width="10.42578125" style="37" bestFit="1" customWidth="1"/>
    <col min="5902" max="5902" width="11.7109375" style="37" customWidth="1"/>
    <col min="5903" max="5903" width="10.42578125" style="37" bestFit="1" customWidth="1"/>
    <col min="5904" max="5904" width="10.28515625" style="37" bestFit="1" customWidth="1"/>
    <col min="5905" max="5905" width="11.7109375" style="37" customWidth="1"/>
    <col min="5906" max="6145" width="9" style="37"/>
    <col min="6146" max="6146" width="4.5703125" style="37" customWidth="1"/>
    <col min="6147" max="6147" width="27.42578125" style="37" bestFit="1" customWidth="1"/>
    <col min="6148" max="6148" width="10.28515625" style="37" bestFit="1" customWidth="1"/>
    <col min="6149" max="6149" width="10.7109375" style="37" customWidth="1"/>
    <col min="6150" max="6150" width="11.7109375" style="37" customWidth="1"/>
    <col min="6151" max="6151" width="10" style="37" bestFit="1" customWidth="1"/>
    <col min="6152" max="6152" width="9" style="37" customWidth="1"/>
    <col min="6153" max="6153" width="9.28515625" style="37" customWidth="1"/>
    <col min="6154" max="6154" width="11.7109375" style="37" customWidth="1"/>
    <col min="6155" max="6155" width="10.85546875" style="37" bestFit="1" customWidth="1"/>
    <col min="6156" max="6157" width="10.42578125" style="37" bestFit="1" customWidth="1"/>
    <col min="6158" max="6158" width="11.7109375" style="37" customWidth="1"/>
    <col min="6159" max="6159" width="10.42578125" style="37" bestFit="1" customWidth="1"/>
    <col min="6160" max="6160" width="10.28515625" style="37" bestFit="1" customWidth="1"/>
    <col min="6161" max="6161" width="11.7109375" style="37" customWidth="1"/>
    <col min="6162" max="6401" width="9" style="37"/>
    <col min="6402" max="6402" width="4.5703125" style="37" customWidth="1"/>
    <col min="6403" max="6403" width="27.42578125" style="37" bestFit="1" customWidth="1"/>
    <col min="6404" max="6404" width="10.28515625" style="37" bestFit="1" customWidth="1"/>
    <col min="6405" max="6405" width="10.7109375" style="37" customWidth="1"/>
    <col min="6406" max="6406" width="11.7109375" style="37" customWidth="1"/>
    <col min="6407" max="6407" width="10" style="37" bestFit="1" customWidth="1"/>
    <col min="6408" max="6408" width="9" style="37" customWidth="1"/>
    <col min="6409" max="6409" width="9.28515625" style="37" customWidth="1"/>
    <col min="6410" max="6410" width="11.7109375" style="37" customWidth="1"/>
    <col min="6411" max="6411" width="10.85546875" style="37" bestFit="1" customWidth="1"/>
    <col min="6412" max="6413" width="10.42578125" style="37" bestFit="1" customWidth="1"/>
    <col min="6414" max="6414" width="11.7109375" style="37" customWidth="1"/>
    <col min="6415" max="6415" width="10.42578125" style="37" bestFit="1" customWidth="1"/>
    <col min="6416" max="6416" width="10.28515625" style="37" bestFit="1" customWidth="1"/>
    <col min="6417" max="6417" width="11.7109375" style="37" customWidth="1"/>
    <col min="6418" max="6657" width="9" style="37"/>
    <col min="6658" max="6658" width="4.5703125" style="37" customWidth="1"/>
    <col min="6659" max="6659" width="27.42578125" style="37" bestFit="1" customWidth="1"/>
    <col min="6660" max="6660" width="10.28515625" style="37" bestFit="1" customWidth="1"/>
    <col min="6661" max="6661" width="10.7109375" style="37" customWidth="1"/>
    <col min="6662" max="6662" width="11.7109375" style="37" customWidth="1"/>
    <col min="6663" max="6663" width="10" style="37" bestFit="1" customWidth="1"/>
    <col min="6664" max="6664" width="9" style="37" customWidth="1"/>
    <col min="6665" max="6665" width="9.28515625" style="37" customWidth="1"/>
    <col min="6666" max="6666" width="11.7109375" style="37" customWidth="1"/>
    <col min="6667" max="6667" width="10.85546875" style="37" bestFit="1" customWidth="1"/>
    <col min="6668" max="6669" width="10.42578125" style="37" bestFit="1" customWidth="1"/>
    <col min="6670" max="6670" width="11.7109375" style="37" customWidth="1"/>
    <col min="6671" max="6671" width="10.42578125" style="37" bestFit="1" customWidth="1"/>
    <col min="6672" max="6672" width="10.28515625" style="37" bestFit="1" customWidth="1"/>
    <col min="6673" max="6673" width="11.7109375" style="37" customWidth="1"/>
    <col min="6674" max="6913" width="9" style="37"/>
    <col min="6914" max="6914" width="4.5703125" style="37" customWidth="1"/>
    <col min="6915" max="6915" width="27.42578125" style="37" bestFit="1" customWidth="1"/>
    <col min="6916" max="6916" width="10.28515625" style="37" bestFit="1" customWidth="1"/>
    <col min="6917" max="6917" width="10.7109375" style="37" customWidth="1"/>
    <col min="6918" max="6918" width="11.7109375" style="37" customWidth="1"/>
    <col min="6919" max="6919" width="10" style="37" bestFit="1" customWidth="1"/>
    <col min="6920" max="6920" width="9" style="37" customWidth="1"/>
    <col min="6921" max="6921" width="9.28515625" style="37" customWidth="1"/>
    <col min="6922" max="6922" width="11.7109375" style="37" customWidth="1"/>
    <col min="6923" max="6923" width="10.85546875" style="37" bestFit="1" customWidth="1"/>
    <col min="6924" max="6925" width="10.42578125" style="37" bestFit="1" customWidth="1"/>
    <col min="6926" max="6926" width="11.7109375" style="37" customWidth="1"/>
    <col min="6927" max="6927" width="10.42578125" style="37" bestFit="1" customWidth="1"/>
    <col min="6928" max="6928" width="10.28515625" style="37" bestFit="1" customWidth="1"/>
    <col min="6929" max="6929" width="11.7109375" style="37" customWidth="1"/>
    <col min="6930" max="7169" width="9" style="37"/>
    <col min="7170" max="7170" width="4.5703125" style="37" customWidth="1"/>
    <col min="7171" max="7171" width="27.42578125" style="37" bestFit="1" customWidth="1"/>
    <col min="7172" max="7172" width="10.28515625" style="37" bestFit="1" customWidth="1"/>
    <col min="7173" max="7173" width="10.7109375" style="37" customWidth="1"/>
    <col min="7174" max="7174" width="11.7109375" style="37" customWidth="1"/>
    <col min="7175" max="7175" width="10" style="37" bestFit="1" customWidth="1"/>
    <col min="7176" max="7176" width="9" style="37" customWidth="1"/>
    <col min="7177" max="7177" width="9.28515625" style="37" customWidth="1"/>
    <col min="7178" max="7178" width="11.7109375" style="37" customWidth="1"/>
    <col min="7179" max="7179" width="10.85546875" style="37" bestFit="1" customWidth="1"/>
    <col min="7180" max="7181" width="10.42578125" style="37" bestFit="1" customWidth="1"/>
    <col min="7182" max="7182" width="11.7109375" style="37" customWidth="1"/>
    <col min="7183" max="7183" width="10.42578125" style="37" bestFit="1" customWidth="1"/>
    <col min="7184" max="7184" width="10.28515625" style="37" bestFit="1" customWidth="1"/>
    <col min="7185" max="7185" width="11.7109375" style="37" customWidth="1"/>
    <col min="7186" max="7425" width="9" style="37"/>
    <col min="7426" max="7426" width="4.5703125" style="37" customWidth="1"/>
    <col min="7427" max="7427" width="27.42578125" style="37" bestFit="1" customWidth="1"/>
    <col min="7428" max="7428" width="10.28515625" style="37" bestFit="1" customWidth="1"/>
    <col min="7429" max="7429" width="10.7109375" style="37" customWidth="1"/>
    <col min="7430" max="7430" width="11.7109375" style="37" customWidth="1"/>
    <col min="7431" max="7431" width="10" style="37" bestFit="1" customWidth="1"/>
    <col min="7432" max="7432" width="9" style="37" customWidth="1"/>
    <col min="7433" max="7433" width="9.28515625" style="37" customWidth="1"/>
    <col min="7434" max="7434" width="11.7109375" style="37" customWidth="1"/>
    <col min="7435" max="7435" width="10.85546875" style="37" bestFit="1" customWidth="1"/>
    <col min="7436" max="7437" width="10.42578125" style="37" bestFit="1" customWidth="1"/>
    <col min="7438" max="7438" width="11.7109375" style="37" customWidth="1"/>
    <col min="7439" max="7439" width="10.42578125" style="37" bestFit="1" customWidth="1"/>
    <col min="7440" max="7440" width="10.28515625" style="37" bestFit="1" customWidth="1"/>
    <col min="7441" max="7441" width="11.7109375" style="37" customWidth="1"/>
    <col min="7442" max="7681" width="9" style="37"/>
    <col min="7682" max="7682" width="4.5703125" style="37" customWidth="1"/>
    <col min="7683" max="7683" width="27.42578125" style="37" bestFit="1" customWidth="1"/>
    <col min="7684" max="7684" width="10.28515625" style="37" bestFit="1" customWidth="1"/>
    <col min="7685" max="7685" width="10.7109375" style="37" customWidth="1"/>
    <col min="7686" max="7686" width="11.7109375" style="37" customWidth="1"/>
    <col min="7687" max="7687" width="10" style="37" bestFit="1" customWidth="1"/>
    <col min="7688" max="7688" width="9" style="37" customWidth="1"/>
    <col min="7689" max="7689" width="9.28515625" style="37" customWidth="1"/>
    <col min="7690" max="7690" width="11.7109375" style="37" customWidth="1"/>
    <col min="7691" max="7691" width="10.85546875" style="37" bestFit="1" customWidth="1"/>
    <col min="7692" max="7693" width="10.42578125" style="37" bestFit="1" customWidth="1"/>
    <col min="7694" max="7694" width="11.7109375" style="37" customWidth="1"/>
    <col min="7695" max="7695" width="10.42578125" style="37" bestFit="1" customWidth="1"/>
    <col min="7696" max="7696" width="10.28515625" style="37" bestFit="1" customWidth="1"/>
    <col min="7697" max="7697" width="11.7109375" style="37" customWidth="1"/>
    <col min="7698" max="7937" width="9" style="37"/>
    <col min="7938" max="7938" width="4.5703125" style="37" customWidth="1"/>
    <col min="7939" max="7939" width="27.42578125" style="37" bestFit="1" customWidth="1"/>
    <col min="7940" max="7940" width="10.28515625" style="37" bestFit="1" customWidth="1"/>
    <col min="7941" max="7941" width="10.7109375" style="37" customWidth="1"/>
    <col min="7942" max="7942" width="11.7109375" style="37" customWidth="1"/>
    <col min="7943" max="7943" width="10" style="37" bestFit="1" customWidth="1"/>
    <col min="7944" max="7944" width="9" style="37" customWidth="1"/>
    <col min="7945" max="7945" width="9.28515625" style="37" customWidth="1"/>
    <col min="7946" max="7946" width="11.7109375" style="37" customWidth="1"/>
    <col min="7947" max="7947" width="10.85546875" style="37" bestFit="1" customWidth="1"/>
    <col min="7948" max="7949" width="10.42578125" style="37" bestFit="1" customWidth="1"/>
    <col min="7950" max="7950" width="11.7109375" style="37" customWidth="1"/>
    <col min="7951" max="7951" width="10.42578125" style="37" bestFit="1" customWidth="1"/>
    <col min="7952" max="7952" width="10.28515625" style="37" bestFit="1" customWidth="1"/>
    <col min="7953" max="7953" width="11.7109375" style="37" customWidth="1"/>
    <col min="7954" max="8193" width="9" style="37"/>
    <col min="8194" max="8194" width="4.5703125" style="37" customWidth="1"/>
    <col min="8195" max="8195" width="27.42578125" style="37" bestFit="1" customWidth="1"/>
    <col min="8196" max="8196" width="10.28515625" style="37" bestFit="1" customWidth="1"/>
    <col min="8197" max="8197" width="10.7109375" style="37" customWidth="1"/>
    <col min="8198" max="8198" width="11.7109375" style="37" customWidth="1"/>
    <col min="8199" max="8199" width="10" style="37" bestFit="1" customWidth="1"/>
    <col min="8200" max="8200" width="9" style="37" customWidth="1"/>
    <col min="8201" max="8201" width="9.28515625" style="37" customWidth="1"/>
    <col min="8202" max="8202" width="11.7109375" style="37" customWidth="1"/>
    <col min="8203" max="8203" width="10.85546875" style="37" bestFit="1" customWidth="1"/>
    <col min="8204" max="8205" width="10.42578125" style="37" bestFit="1" customWidth="1"/>
    <col min="8206" max="8206" width="11.7109375" style="37" customWidth="1"/>
    <col min="8207" max="8207" width="10.42578125" style="37" bestFit="1" customWidth="1"/>
    <col min="8208" max="8208" width="10.28515625" style="37" bestFit="1" customWidth="1"/>
    <col min="8209" max="8209" width="11.7109375" style="37" customWidth="1"/>
    <col min="8210" max="8449" width="9" style="37"/>
    <col min="8450" max="8450" width="4.5703125" style="37" customWidth="1"/>
    <col min="8451" max="8451" width="27.42578125" style="37" bestFit="1" customWidth="1"/>
    <col min="8452" max="8452" width="10.28515625" style="37" bestFit="1" customWidth="1"/>
    <col min="8453" max="8453" width="10.7109375" style="37" customWidth="1"/>
    <col min="8454" max="8454" width="11.7109375" style="37" customWidth="1"/>
    <col min="8455" max="8455" width="10" style="37" bestFit="1" customWidth="1"/>
    <col min="8456" max="8456" width="9" style="37" customWidth="1"/>
    <col min="8457" max="8457" width="9.28515625" style="37" customWidth="1"/>
    <col min="8458" max="8458" width="11.7109375" style="37" customWidth="1"/>
    <col min="8459" max="8459" width="10.85546875" style="37" bestFit="1" customWidth="1"/>
    <col min="8460" max="8461" width="10.42578125" style="37" bestFit="1" customWidth="1"/>
    <col min="8462" max="8462" width="11.7109375" style="37" customWidth="1"/>
    <col min="8463" max="8463" width="10.42578125" style="37" bestFit="1" customWidth="1"/>
    <col min="8464" max="8464" width="10.28515625" style="37" bestFit="1" customWidth="1"/>
    <col min="8465" max="8465" width="11.7109375" style="37" customWidth="1"/>
    <col min="8466" max="8705" width="9" style="37"/>
    <col min="8706" max="8706" width="4.5703125" style="37" customWidth="1"/>
    <col min="8707" max="8707" width="27.42578125" style="37" bestFit="1" customWidth="1"/>
    <col min="8708" max="8708" width="10.28515625" style="37" bestFit="1" customWidth="1"/>
    <col min="8709" max="8709" width="10.7109375" style="37" customWidth="1"/>
    <col min="8710" max="8710" width="11.7109375" style="37" customWidth="1"/>
    <col min="8711" max="8711" width="10" style="37" bestFit="1" customWidth="1"/>
    <col min="8712" max="8712" width="9" style="37" customWidth="1"/>
    <col min="8713" max="8713" width="9.28515625" style="37" customWidth="1"/>
    <col min="8714" max="8714" width="11.7109375" style="37" customWidth="1"/>
    <col min="8715" max="8715" width="10.85546875" style="37" bestFit="1" customWidth="1"/>
    <col min="8716" max="8717" width="10.42578125" style="37" bestFit="1" customWidth="1"/>
    <col min="8718" max="8718" width="11.7109375" style="37" customWidth="1"/>
    <col min="8719" max="8719" width="10.42578125" style="37" bestFit="1" customWidth="1"/>
    <col min="8720" max="8720" width="10.28515625" style="37" bestFit="1" customWidth="1"/>
    <col min="8721" max="8721" width="11.7109375" style="37" customWidth="1"/>
    <col min="8722" max="8961" width="9" style="37"/>
    <col min="8962" max="8962" width="4.5703125" style="37" customWidth="1"/>
    <col min="8963" max="8963" width="27.42578125" style="37" bestFit="1" customWidth="1"/>
    <col min="8964" max="8964" width="10.28515625" style="37" bestFit="1" customWidth="1"/>
    <col min="8965" max="8965" width="10.7109375" style="37" customWidth="1"/>
    <col min="8966" max="8966" width="11.7109375" style="37" customWidth="1"/>
    <col min="8967" max="8967" width="10" style="37" bestFit="1" customWidth="1"/>
    <col min="8968" max="8968" width="9" style="37" customWidth="1"/>
    <col min="8969" max="8969" width="9.28515625" style="37" customWidth="1"/>
    <col min="8970" max="8970" width="11.7109375" style="37" customWidth="1"/>
    <col min="8971" max="8971" width="10.85546875" style="37" bestFit="1" customWidth="1"/>
    <col min="8972" max="8973" width="10.42578125" style="37" bestFit="1" customWidth="1"/>
    <col min="8974" max="8974" width="11.7109375" style="37" customWidth="1"/>
    <col min="8975" max="8975" width="10.42578125" style="37" bestFit="1" customWidth="1"/>
    <col min="8976" max="8976" width="10.28515625" style="37" bestFit="1" customWidth="1"/>
    <col min="8977" max="8977" width="11.7109375" style="37" customWidth="1"/>
    <col min="8978" max="9217" width="9" style="37"/>
    <col min="9218" max="9218" width="4.5703125" style="37" customWidth="1"/>
    <col min="9219" max="9219" width="27.42578125" style="37" bestFit="1" customWidth="1"/>
    <col min="9220" max="9220" width="10.28515625" style="37" bestFit="1" customWidth="1"/>
    <col min="9221" max="9221" width="10.7109375" style="37" customWidth="1"/>
    <col min="9222" max="9222" width="11.7109375" style="37" customWidth="1"/>
    <col min="9223" max="9223" width="10" style="37" bestFit="1" customWidth="1"/>
    <col min="9224" max="9224" width="9" style="37" customWidth="1"/>
    <col min="9225" max="9225" width="9.28515625" style="37" customWidth="1"/>
    <col min="9226" max="9226" width="11.7109375" style="37" customWidth="1"/>
    <col min="9227" max="9227" width="10.85546875" style="37" bestFit="1" customWidth="1"/>
    <col min="9228" max="9229" width="10.42578125" style="37" bestFit="1" customWidth="1"/>
    <col min="9230" max="9230" width="11.7109375" style="37" customWidth="1"/>
    <col min="9231" max="9231" width="10.42578125" style="37" bestFit="1" customWidth="1"/>
    <col min="9232" max="9232" width="10.28515625" style="37" bestFit="1" customWidth="1"/>
    <col min="9233" max="9233" width="11.7109375" style="37" customWidth="1"/>
    <col min="9234" max="9473" width="9" style="37"/>
    <col min="9474" max="9474" width="4.5703125" style="37" customWidth="1"/>
    <col min="9475" max="9475" width="27.42578125" style="37" bestFit="1" customWidth="1"/>
    <col min="9476" max="9476" width="10.28515625" style="37" bestFit="1" customWidth="1"/>
    <col min="9477" max="9477" width="10.7109375" style="37" customWidth="1"/>
    <col min="9478" max="9478" width="11.7109375" style="37" customWidth="1"/>
    <col min="9479" max="9479" width="10" style="37" bestFit="1" customWidth="1"/>
    <col min="9480" max="9480" width="9" style="37" customWidth="1"/>
    <col min="9481" max="9481" width="9.28515625" style="37" customWidth="1"/>
    <col min="9482" max="9482" width="11.7109375" style="37" customWidth="1"/>
    <col min="9483" max="9483" width="10.85546875" style="37" bestFit="1" customWidth="1"/>
    <col min="9484" max="9485" width="10.42578125" style="37" bestFit="1" customWidth="1"/>
    <col min="9486" max="9486" width="11.7109375" style="37" customWidth="1"/>
    <col min="9487" max="9487" width="10.42578125" style="37" bestFit="1" customWidth="1"/>
    <col min="9488" max="9488" width="10.28515625" style="37" bestFit="1" customWidth="1"/>
    <col min="9489" max="9489" width="11.7109375" style="37" customWidth="1"/>
    <col min="9490" max="9729" width="9" style="37"/>
    <col min="9730" max="9730" width="4.5703125" style="37" customWidth="1"/>
    <col min="9731" max="9731" width="27.42578125" style="37" bestFit="1" customWidth="1"/>
    <col min="9732" max="9732" width="10.28515625" style="37" bestFit="1" customWidth="1"/>
    <col min="9733" max="9733" width="10.7109375" style="37" customWidth="1"/>
    <col min="9734" max="9734" width="11.7109375" style="37" customWidth="1"/>
    <col min="9735" max="9735" width="10" style="37" bestFit="1" customWidth="1"/>
    <col min="9736" max="9736" width="9" style="37" customWidth="1"/>
    <col min="9737" max="9737" width="9.28515625" style="37" customWidth="1"/>
    <col min="9738" max="9738" width="11.7109375" style="37" customWidth="1"/>
    <col min="9739" max="9739" width="10.85546875" style="37" bestFit="1" customWidth="1"/>
    <col min="9740" max="9741" width="10.42578125" style="37" bestFit="1" customWidth="1"/>
    <col min="9742" max="9742" width="11.7109375" style="37" customWidth="1"/>
    <col min="9743" max="9743" width="10.42578125" style="37" bestFit="1" customWidth="1"/>
    <col min="9744" max="9744" width="10.28515625" style="37" bestFit="1" customWidth="1"/>
    <col min="9745" max="9745" width="11.7109375" style="37" customWidth="1"/>
    <col min="9746" max="9985" width="9" style="37"/>
    <col min="9986" max="9986" width="4.5703125" style="37" customWidth="1"/>
    <col min="9987" max="9987" width="27.42578125" style="37" bestFit="1" customWidth="1"/>
    <col min="9988" max="9988" width="10.28515625" style="37" bestFit="1" customWidth="1"/>
    <col min="9989" max="9989" width="10.7109375" style="37" customWidth="1"/>
    <col min="9990" max="9990" width="11.7109375" style="37" customWidth="1"/>
    <col min="9991" max="9991" width="10" style="37" bestFit="1" customWidth="1"/>
    <col min="9992" max="9992" width="9" style="37" customWidth="1"/>
    <col min="9993" max="9993" width="9.28515625" style="37" customWidth="1"/>
    <col min="9994" max="9994" width="11.7109375" style="37" customWidth="1"/>
    <col min="9995" max="9995" width="10.85546875" style="37" bestFit="1" customWidth="1"/>
    <col min="9996" max="9997" width="10.42578125" style="37" bestFit="1" customWidth="1"/>
    <col min="9998" max="9998" width="11.7109375" style="37" customWidth="1"/>
    <col min="9999" max="9999" width="10.42578125" style="37" bestFit="1" customWidth="1"/>
    <col min="10000" max="10000" width="10.28515625" style="37" bestFit="1" customWidth="1"/>
    <col min="10001" max="10001" width="11.7109375" style="37" customWidth="1"/>
    <col min="10002" max="10241" width="9" style="37"/>
    <col min="10242" max="10242" width="4.5703125" style="37" customWidth="1"/>
    <col min="10243" max="10243" width="27.42578125" style="37" bestFit="1" customWidth="1"/>
    <col min="10244" max="10244" width="10.28515625" style="37" bestFit="1" customWidth="1"/>
    <col min="10245" max="10245" width="10.7109375" style="37" customWidth="1"/>
    <col min="10246" max="10246" width="11.7109375" style="37" customWidth="1"/>
    <col min="10247" max="10247" width="10" style="37" bestFit="1" customWidth="1"/>
    <col min="10248" max="10248" width="9" style="37" customWidth="1"/>
    <col min="10249" max="10249" width="9.28515625" style="37" customWidth="1"/>
    <col min="10250" max="10250" width="11.7109375" style="37" customWidth="1"/>
    <col min="10251" max="10251" width="10.85546875" style="37" bestFit="1" customWidth="1"/>
    <col min="10252" max="10253" width="10.42578125" style="37" bestFit="1" customWidth="1"/>
    <col min="10254" max="10254" width="11.7109375" style="37" customWidth="1"/>
    <col min="10255" max="10255" width="10.42578125" style="37" bestFit="1" customWidth="1"/>
    <col min="10256" max="10256" width="10.28515625" style="37" bestFit="1" customWidth="1"/>
    <col min="10257" max="10257" width="11.7109375" style="37" customWidth="1"/>
    <col min="10258" max="10497" width="9" style="37"/>
    <col min="10498" max="10498" width="4.5703125" style="37" customWidth="1"/>
    <col min="10499" max="10499" width="27.42578125" style="37" bestFit="1" customWidth="1"/>
    <col min="10500" max="10500" width="10.28515625" style="37" bestFit="1" customWidth="1"/>
    <col min="10501" max="10501" width="10.7109375" style="37" customWidth="1"/>
    <col min="10502" max="10502" width="11.7109375" style="37" customWidth="1"/>
    <col min="10503" max="10503" width="10" style="37" bestFit="1" customWidth="1"/>
    <col min="10504" max="10504" width="9" style="37" customWidth="1"/>
    <col min="10505" max="10505" width="9.28515625" style="37" customWidth="1"/>
    <col min="10506" max="10506" width="11.7109375" style="37" customWidth="1"/>
    <col min="10507" max="10507" width="10.85546875" style="37" bestFit="1" customWidth="1"/>
    <col min="10508" max="10509" width="10.42578125" style="37" bestFit="1" customWidth="1"/>
    <col min="10510" max="10510" width="11.7109375" style="37" customWidth="1"/>
    <col min="10511" max="10511" width="10.42578125" style="37" bestFit="1" customWidth="1"/>
    <col min="10512" max="10512" width="10.28515625" style="37" bestFit="1" customWidth="1"/>
    <col min="10513" max="10513" width="11.7109375" style="37" customWidth="1"/>
    <col min="10514" max="10753" width="9" style="37"/>
    <col min="10754" max="10754" width="4.5703125" style="37" customWidth="1"/>
    <col min="10755" max="10755" width="27.42578125" style="37" bestFit="1" customWidth="1"/>
    <col min="10756" max="10756" width="10.28515625" style="37" bestFit="1" customWidth="1"/>
    <col min="10757" max="10757" width="10.7109375" style="37" customWidth="1"/>
    <col min="10758" max="10758" width="11.7109375" style="37" customWidth="1"/>
    <col min="10759" max="10759" width="10" style="37" bestFit="1" customWidth="1"/>
    <col min="10760" max="10760" width="9" style="37" customWidth="1"/>
    <col min="10761" max="10761" width="9.28515625" style="37" customWidth="1"/>
    <col min="10762" max="10762" width="11.7109375" style="37" customWidth="1"/>
    <col min="10763" max="10763" width="10.85546875" style="37" bestFit="1" customWidth="1"/>
    <col min="10764" max="10765" width="10.42578125" style="37" bestFit="1" customWidth="1"/>
    <col min="10766" max="10766" width="11.7109375" style="37" customWidth="1"/>
    <col min="10767" max="10767" width="10.42578125" style="37" bestFit="1" customWidth="1"/>
    <col min="10768" max="10768" width="10.28515625" style="37" bestFit="1" customWidth="1"/>
    <col min="10769" max="10769" width="11.7109375" style="37" customWidth="1"/>
    <col min="10770" max="11009" width="9" style="37"/>
    <col min="11010" max="11010" width="4.5703125" style="37" customWidth="1"/>
    <col min="11011" max="11011" width="27.42578125" style="37" bestFit="1" customWidth="1"/>
    <col min="11012" max="11012" width="10.28515625" style="37" bestFit="1" customWidth="1"/>
    <col min="11013" max="11013" width="10.7109375" style="37" customWidth="1"/>
    <col min="11014" max="11014" width="11.7109375" style="37" customWidth="1"/>
    <col min="11015" max="11015" width="10" style="37" bestFit="1" customWidth="1"/>
    <col min="11016" max="11016" width="9" style="37" customWidth="1"/>
    <col min="11017" max="11017" width="9.28515625" style="37" customWidth="1"/>
    <col min="11018" max="11018" width="11.7109375" style="37" customWidth="1"/>
    <col min="11019" max="11019" width="10.85546875" style="37" bestFit="1" customWidth="1"/>
    <col min="11020" max="11021" width="10.42578125" style="37" bestFit="1" customWidth="1"/>
    <col min="11022" max="11022" width="11.7109375" style="37" customWidth="1"/>
    <col min="11023" max="11023" width="10.42578125" style="37" bestFit="1" customWidth="1"/>
    <col min="11024" max="11024" width="10.28515625" style="37" bestFit="1" customWidth="1"/>
    <col min="11025" max="11025" width="11.7109375" style="37" customWidth="1"/>
    <col min="11026" max="11265" width="9" style="37"/>
    <col min="11266" max="11266" width="4.5703125" style="37" customWidth="1"/>
    <col min="11267" max="11267" width="27.42578125" style="37" bestFit="1" customWidth="1"/>
    <col min="11268" max="11268" width="10.28515625" style="37" bestFit="1" customWidth="1"/>
    <col min="11269" max="11269" width="10.7109375" style="37" customWidth="1"/>
    <col min="11270" max="11270" width="11.7109375" style="37" customWidth="1"/>
    <col min="11271" max="11271" width="10" style="37" bestFit="1" customWidth="1"/>
    <col min="11272" max="11272" width="9" style="37" customWidth="1"/>
    <col min="11273" max="11273" width="9.28515625" style="37" customWidth="1"/>
    <col min="11274" max="11274" width="11.7109375" style="37" customWidth="1"/>
    <col min="11275" max="11275" width="10.85546875" style="37" bestFit="1" customWidth="1"/>
    <col min="11276" max="11277" width="10.42578125" style="37" bestFit="1" customWidth="1"/>
    <col min="11278" max="11278" width="11.7109375" style="37" customWidth="1"/>
    <col min="11279" max="11279" width="10.42578125" style="37" bestFit="1" customWidth="1"/>
    <col min="11280" max="11280" width="10.28515625" style="37" bestFit="1" customWidth="1"/>
    <col min="11281" max="11281" width="11.7109375" style="37" customWidth="1"/>
    <col min="11282" max="11521" width="9" style="37"/>
    <col min="11522" max="11522" width="4.5703125" style="37" customWidth="1"/>
    <col min="11523" max="11523" width="27.42578125" style="37" bestFit="1" customWidth="1"/>
    <col min="11524" max="11524" width="10.28515625" style="37" bestFit="1" customWidth="1"/>
    <col min="11525" max="11525" width="10.7109375" style="37" customWidth="1"/>
    <col min="11526" max="11526" width="11.7109375" style="37" customWidth="1"/>
    <col min="11527" max="11527" width="10" style="37" bestFit="1" customWidth="1"/>
    <col min="11528" max="11528" width="9" style="37" customWidth="1"/>
    <col min="11529" max="11529" width="9.28515625" style="37" customWidth="1"/>
    <col min="11530" max="11530" width="11.7109375" style="37" customWidth="1"/>
    <col min="11531" max="11531" width="10.85546875" style="37" bestFit="1" customWidth="1"/>
    <col min="11532" max="11533" width="10.42578125" style="37" bestFit="1" customWidth="1"/>
    <col min="11534" max="11534" width="11.7109375" style="37" customWidth="1"/>
    <col min="11535" max="11535" width="10.42578125" style="37" bestFit="1" customWidth="1"/>
    <col min="11536" max="11536" width="10.28515625" style="37" bestFit="1" customWidth="1"/>
    <col min="11537" max="11537" width="11.7109375" style="37" customWidth="1"/>
    <col min="11538" max="11777" width="9" style="37"/>
    <col min="11778" max="11778" width="4.5703125" style="37" customWidth="1"/>
    <col min="11779" max="11779" width="27.42578125" style="37" bestFit="1" customWidth="1"/>
    <col min="11780" max="11780" width="10.28515625" style="37" bestFit="1" customWidth="1"/>
    <col min="11781" max="11781" width="10.7109375" style="37" customWidth="1"/>
    <col min="11782" max="11782" width="11.7109375" style="37" customWidth="1"/>
    <col min="11783" max="11783" width="10" style="37" bestFit="1" customWidth="1"/>
    <col min="11784" max="11784" width="9" style="37" customWidth="1"/>
    <col min="11785" max="11785" width="9.28515625" style="37" customWidth="1"/>
    <col min="11786" max="11786" width="11.7109375" style="37" customWidth="1"/>
    <col min="11787" max="11787" width="10.85546875" style="37" bestFit="1" customWidth="1"/>
    <col min="11788" max="11789" width="10.42578125" style="37" bestFit="1" customWidth="1"/>
    <col min="11790" max="11790" width="11.7109375" style="37" customWidth="1"/>
    <col min="11791" max="11791" width="10.42578125" style="37" bestFit="1" customWidth="1"/>
    <col min="11792" max="11792" width="10.28515625" style="37" bestFit="1" customWidth="1"/>
    <col min="11793" max="11793" width="11.7109375" style="37" customWidth="1"/>
    <col min="11794" max="12033" width="9" style="37"/>
    <col min="12034" max="12034" width="4.5703125" style="37" customWidth="1"/>
    <col min="12035" max="12035" width="27.42578125" style="37" bestFit="1" customWidth="1"/>
    <col min="12036" max="12036" width="10.28515625" style="37" bestFit="1" customWidth="1"/>
    <col min="12037" max="12037" width="10.7109375" style="37" customWidth="1"/>
    <col min="12038" max="12038" width="11.7109375" style="37" customWidth="1"/>
    <col min="12039" max="12039" width="10" style="37" bestFit="1" customWidth="1"/>
    <col min="12040" max="12040" width="9" style="37" customWidth="1"/>
    <col min="12041" max="12041" width="9.28515625" style="37" customWidth="1"/>
    <col min="12042" max="12042" width="11.7109375" style="37" customWidth="1"/>
    <col min="12043" max="12043" width="10.85546875" style="37" bestFit="1" customWidth="1"/>
    <col min="12044" max="12045" width="10.42578125" style="37" bestFit="1" customWidth="1"/>
    <col min="12046" max="12046" width="11.7109375" style="37" customWidth="1"/>
    <col min="12047" max="12047" width="10.42578125" style="37" bestFit="1" customWidth="1"/>
    <col min="12048" max="12048" width="10.28515625" style="37" bestFit="1" customWidth="1"/>
    <col min="12049" max="12049" width="11.7109375" style="37" customWidth="1"/>
    <col min="12050" max="12289" width="9" style="37"/>
    <col min="12290" max="12290" width="4.5703125" style="37" customWidth="1"/>
    <col min="12291" max="12291" width="27.42578125" style="37" bestFit="1" customWidth="1"/>
    <col min="12292" max="12292" width="10.28515625" style="37" bestFit="1" customWidth="1"/>
    <col min="12293" max="12293" width="10.7109375" style="37" customWidth="1"/>
    <col min="12294" max="12294" width="11.7109375" style="37" customWidth="1"/>
    <col min="12295" max="12295" width="10" style="37" bestFit="1" customWidth="1"/>
    <col min="12296" max="12296" width="9" style="37" customWidth="1"/>
    <col min="12297" max="12297" width="9.28515625" style="37" customWidth="1"/>
    <col min="12298" max="12298" width="11.7109375" style="37" customWidth="1"/>
    <col min="12299" max="12299" width="10.85546875" style="37" bestFit="1" customWidth="1"/>
    <col min="12300" max="12301" width="10.42578125" style="37" bestFit="1" customWidth="1"/>
    <col min="12302" max="12302" width="11.7109375" style="37" customWidth="1"/>
    <col min="12303" max="12303" width="10.42578125" style="37" bestFit="1" customWidth="1"/>
    <col min="12304" max="12304" width="10.28515625" style="37" bestFit="1" customWidth="1"/>
    <col min="12305" max="12305" width="11.7109375" style="37" customWidth="1"/>
    <col min="12306" max="12545" width="9" style="37"/>
    <col min="12546" max="12546" width="4.5703125" style="37" customWidth="1"/>
    <col min="12547" max="12547" width="27.42578125" style="37" bestFit="1" customWidth="1"/>
    <col min="12548" max="12548" width="10.28515625" style="37" bestFit="1" customWidth="1"/>
    <col min="12549" max="12549" width="10.7109375" style="37" customWidth="1"/>
    <col min="12550" max="12550" width="11.7109375" style="37" customWidth="1"/>
    <col min="12551" max="12551" width="10" style="37" bestFit="1" customWidth="1"/>
    <col min="12552" max="12552" width="9" style="37" customWidth="1"/>
    <col min="12553" max="12553" width="9.28515625" style="37" customWidth="1"/>
    <col min="12554" max="12554" width="11.7109375" style="37" customWidth="1"/>
    <col min="12555" max="12555" width="10.85546875" style="37" bestFit="1" customWidth="1"/>
    <col min="12556" max="12557" width="10.42578125" style="37" bestFit="1" customWidth="1"/>
    <col min="12558" max="12558" width="11.7109375" style="37" customWidth="1"/>
    <col min="12559" max="12559" width="10.42578125" style="37" bestFit="1" customWidth="1"/>
    <col min="12560" max="12560" width="10.28515625" style="37" bestFit="1" customWidth="1"/>
    <col min="12561" max="12561" width="11.7109375" style="37" customWidth="1"/>
    <col min="12562" max="12801" width="9" style="37"/>
    <col min="12802" max="12802" width="4.5703125" style="37" customWidth="1"/>
    <col min="12803" max="12803" width="27.42578125" style="37" bestFit="1" customWidth="1"/>
    <col min="12804" max="12804" width="10.28515625" style="37" bestFit="1" customWidth="1"/>
    <col min="12805" max="12805" width="10.7109375" style="37" customWidth="1"/>
    <col min="12806" max="12806" width="11.7109375" style="37" customWidth="1"/>
    <col min="12807" max="12807" width="10" style="37" bestFit="1" customWidth="1"/>
    <col min="12808" max="12808" width="9" style="37" customWidth="1"/>
    <col min="12809" max="12809" width="9.28515625" style="37" customWidth="1"/>
    <col min="12810" max="12810" width="11.7109375" style="37" customWidth="1"/>
    <col min="12811" max="12811" width="10.85546875" style="37" bestFit="1" customWidth="1"/>
    <col min="12812" max="12813" width="10.42578125" style="37" bestFit="1" customWidth="1"/>
    <col min="12814" max="12814" width="11.7109375" style="37" customWidth="1"/>
    <col min="12815" max="12815" width="10.42578125" style="37" bestFit="1" customWidth="1"/>
    <col min="12816" max="12816" width="10.28515625" style="37" bestFit="1" customWidth="1"/>
    <col min="12817" max="12817" width="11.7109375" style="37" customWidth="1"/>
    <col min="12818" max="13057" width="9" style="37"/>
    <col min="13058" max="13058" width="4.5703125" style="37" customWidth="1"/>
    <col min="13059" max="13059" width="27.42578125" style="37" bestFit="1" customWidth="1"/>
    <col min="13060" max="13060" width="10.28515625" style="37" bestFit="1" customWidth="1"/>
    <col min="13061" max="13061" width="10.7109375" style="37" customWidth="1"/>
    <col min="13062" max="13062" width="11.7109375" style="37" customWidth="1"/>
    <col min="13063" max="13063" width="10" style="37" bestFit="1" customWidth="1"/>
    <col min="13064" max="13064" width="9" style="37" customWidth="1"/>
    <col min="13065" max="13065" width="9.28515625" style="37" customWidth="1"/>
    <col min="13066" max="13066" width="11.7109375" style="37" customWidth="1"/>
    <col min="13067" max="13067" width="10.85546875" style="37" bestFit="1" customWidth="1"/>
    <col min="13068" max="13069" width="10.42578125" style="37" bestFit="1" customWidth="1"/>
    <col min="13070" max="13070" width="11.7109375" style="37" customWidth="1"/>
    <col min="13071" max="13071" width="10.42578125" style="37" bestFit="1" customWidth="1"/>
    <col min="13072" max="13072" width="10.28515625" style="37" bestFit="1" customWidth="1"/>
    <col min="13073" max="13073" width="11.7109375" style="37" customWidth="1"/>
    <col min="13074" max="13313" width="9" style="37"/>
    <col min="13314" max="13314" width="4.5703125" style="37" customWidth="1"/>
    <col min="13315" max="13315" width="27.42578125" style="37" bestFit="1" customWidth="1"/>
    <col min="13316" max="13316" width="10.28515625" style="37" bestFit="1" customWidth="1"/>
    <col min="13317" max="13317" width="10.7109375" style="37" customWidth="1"/>
    <col min="13318" max="13318" width="11.7109375" style="37" customWidth="1"/>
    <col min="13319" max="13319" width="10" style="37" bestFit="1" customWidth="1"/>
    <col min="13320" max="13320" width="9" style="37" customWidth="1"/>
    <col min="13321" max="13321" width="9.28515625" style="37" customWidth="1"/>
    <col min="13322" max="13322" width="11.7109375" style="37" customWidth="1"/>
    <col min="13323" max="13323" width="10.85546875" style="37" bestFit="1" customWidth="1"/>
    <col min="13324" max="13325" width="10.42578125" style="37" bestFit="1" customWidth="1"/>
    <col min="13326" max="13326" width="11.7109375" style="37" customWidth="1"/>
    <col min="13327" max="13327" width="10.42578125" style="37" bestFit="1" customWidth="1"/>
    <col min="13328" max="13328" width="10.28515625" style="37" bestFit="1" customWidth="1"/>
    <col min="13329" max="13329" width="11.7109375" style="37" customWidth="1"/>
    <col min="13330" max="13569" width="9" style="37"/>
    <col min="13570" max="13570" width="4.5703125" style="37" customWidth="1"/>
    <col min="13571" max="13571" width="27.42578125" style="37" bestFit="1" customWidth="1"/>
    <col min="13572" max="13572" width="10.28515625" style="37" bestFit="1" customWidth="1"/>
    <col min="13573" max="13573" width="10.7109375" style="37" customWidth="1"/>
    <col min="13574" max="13574" width="11.7109375" style="37" customWidth="1"/>
    <col min="13575" max="13575" width="10" style="37" bestFit="1" customWidth="1"/>
    <col min="13576" max="13576" width="9" style="37" customWidth="1"/>
    <col min="13577" max="13577" width="9.28515625" style="37" customWidth="1"/>
    <col min="13578" max="13578" width="11.7109375" style="37" customWidth="1"/>
    <col min="13579" max="13579" width="10.85546875" style="37" bestFit="1" customWidth="1"/>
    <col min="13580" max="13581" width="10.42578125" style="37" bestFit="1" customWidth="1"/>
    <col min="13582" max="13582" width="11.7109375" style="37" customWidth="1"/>
    <col min="13583" max="13583" width="10.42578125" style="37" bestFit="1" customWidth="1"/>
    <col min="13584" max="13584" width="10.28515625" style="37" bestFit="1" customWidth="1"/>
    <col min="13585" max="13585" width="11.7109375" style="37" customWidth="1"/>
    <col min="13586" max="13825" width="9" style="37"/>
    <col min="13826" max="13826" width="4.5703125" style="37" customWidth="1"/>
    <col min="13827" max="13827" width="27.42578125" style="37" bestFit="1" customWidth="1"/>
    <col min="13828" max="13828" width="10.28515625" style="37" bestFit="1" customWidth="1"/>
    <col min="13829" max="13829" width="10.7109375" style="37" customWidth="1"/>
    <col min="13830" max="13830" width="11.7109375" style="37" customWidth="1"/>
    <col min="13831" max="13831" width="10" style="37" bestFit="1" customWidth="1"/>
    <col min="13832" max="13832" width="9" style="37" customWidth="1"/>
    <col min="13833" max="13833" width="9.28515625" style="37" customWidth="1"/>
    <col min="13834" max="13834" width="11.7109375" style="37" customWidth="1"/>
    <col min="13835" max="13835" width="10.85546875" style="37" bestFit="1" customWidth="1"/>
    <col min="13836" max="13837" width="10.42578125" style="37" bestFit="1" customWidth="1"/>
    <col min="13838" max="13838" width="11.7109375" style="37" customWidth="1"/>
    <col min="13839" max="13839" width="10.42578125" style="37" bestFit="1" customWidth="1"/>
    <col min="13840" max="13840" width="10.28515625" style="37" bestFit="1" customWidth="1"/>
    <col min="13841" max="13841" width="11.7109375" style="37" customWidth="1"/>
    <col min="13842" max="14081" width="9" style="37"/>
    <col min="14082" max="14082" width="4.5703125" style="37" customWidth="1"/>
    <col min="14083" max="14083" width="27.42578125" style="37" bestFit="1" customWidth="1"/>
    <col min="14084" max="14084" width="10.28515625" style="37" bestFit="1" customWidth="1"/>
    <col min="14085" max="14085" width="10.7109375" style="37" customWidth="1"/>
    <col min="14086" max="14086" width="11.7109375" style="37" customWidth="1"/>
    <col min="14087" max="14087" width="10" style="37" bestFit="1" customWidth="1"/>
    <col min="14088" max="14088" width="9" style="37" customWidth="1"/>
    <col min="14089" max="14089" width="9.28515625" style="37" customWidth="1"/>
    <col min="14090" max="14090" width="11.7109375" style="37" customWidth="1"/>
    <col min="14091" max="14091" width="10.85546875" style="37" bestFit="1" customWidth="1"/>
    <col min="14092" max="14093" width="10.42578125" style="37" bestFit="1" customWidth="1"/>
    <col min="14094" max="14094" width="11.7109375" style="37" customWidth="1"/>
    <col min="14095" max="14095" width="10.42578125" style="37" bestFit="1" customWidth="1"/>
    <col min="14096" max="14096" width="10.28515625" style="37" bestFit="1" customWidth="1"/>
    <col min="14097" max="14097" width="11.7109375" style="37" customWidth="1"/>
    <col min="14098" max="14337" width="9" style="37"/>
    <col min="14338" max="14338" width="4.5703125" style="37" customWidth="1"/>
    <col min="14339" max="14339" width="27.42578125" style="37" bestFit="1" customWidth="1"/>
    <col min="14340" max="14340" width="10.28515625" style="37" bestFit="1" customWidth="1"/>
    <col min="14341" max="14341" width="10.7109375" style="37" customWidth="1"/>
    <col min="14342" max="14342" width="11.7109375" style="37" customWidth="1"/>
    <col min="14343" max="14343" width="10" style="37" bestFit="1" customWidth="1"/>
    <col min="14344" max="14344" width="9" style="37" customWidth="1"/>
    <col min="14345" max="14345" width="9.28515625" style="37" customWidth="1"/>
    <col min="14346" max="14346" width="11.7109375" style="37" customWidth="1"/>
    <col min="14347" max="14347" width="10.85546875" style="37" bestFit="1" customWidth="1"/>
    <col min="14348" max="14349" width="10.42578125" style="37" bestFit="1" customWidth="1"/>
    <col min="14350" max="14350" width="11.7109375" style="37" customWidth="1"/>
    <col min="14351" max="14351" width="10.42578125" style="37" bestFit="1" customWidth="1"/>
    <col min="14352" max="14352" width="10.28515625" style="37" bestFit="1" customWidth="1"/>
    <col min="14353" max="14353" width="11.7109375" style="37" customWidth="1"/>
    <col min="14354" max="14593" width="9" style="37"/>
    <col min="14594" max="14594" width="4.5703125" style="37" customWidth="1"/>
    <col min="14595" max="14595" width="27.42578125" style="37" bestFit="1" customWidth="1"/>
    <col min="14596" max="14596" width="10.28515625" style="37" bestFit="1" customWidth="1"/>
    <col min="14597" max="14597" width="10.7109375" style="37" customWidth="1"/>
    <col min="14598" max="14598" width="11.7109375" style="37" customWidth="1"/>
    <col min="14599" max="14599" width="10" style="37" bestFit="1" customWidth="1"/>
    <col min="14600" max="14600" width="9" style="37" customWidth="1"/>
    <col min="14601" max="14601" width="9.28515625" style="37" customWidth="1"/>
    <col min="14602" max="14602" width="11.7109375" style="37" customWidth="1"/>
    <col min="14603" max="14603" width="10.85546875" style="37" bestFit="1" customWidth="1"/>
    <col min="14604" max="14605" width="10.42578125" style="37" bestFit="1" customWidth="1"/>
    <col min="14606" max="14606" width="11.7109375" style="37" customWidth="1"/>
    <col min="14607" max="14607" width="10.42578125" style="37" bestFit="1" customWidth="1"/>
    <col min="14608" max="14608" width="10.28515625" style="37" bestFit="1" customWidth="1"/>
    <col min="14609" max="14609" width="11.7109375" style="37" customWidth="1"/>
    <col min="14610" max="14849" width="9" style="37"/>
    <col min="14850" max="14850" width="4.5703125" style="37" customWidth="1"/>
    <col min="14851" max="14851" width="27.42578125" style="37" bestFit="1" customWidth="1"/>
    <col min="14852" max="14852" width="10.28515625" style="37" bestFit="1" customWidth="1"/>
    <col min="14853" max="14853" width="10.7109375" style="37" customWidth="1"/>
    <col min="14854" max="14854" width="11.7109375" style="37" customWidth="1"/>
    <col min="14855" max="14855" width="10" style="37" bestFit="1" customWidth="1"/>
    <col min="14856" max="14856" width="9" style="37" customWidth="1"/>
    <col min="14857" max="14857" width="9.28515625" style="37" customWidth="1"/>
    <col min="14858" max="14858" width="11.7109375" style="37" customWidth="1"/>
    <col min="14859" max="14859" width="10.85546875" style="37" bestFit="1" customWidth="1"/>
    <col min="14860" max="14861" width="10.42578125" style="37" bestFit="1" customWidth="1"/>
    <col min="14862" max="14862" width="11.7109375" style="37" customWidth="1"/>
    <col min="14863" max="14863" width="10.42578125" style="37" bestFit="1" customWidth="1"/>
    <col min="14864" max="14864" width="10.28515625" style="37" bestFit="1" customWidth="1"/>
    <col min="14865" max="14865" width="11.7109375" style="37" customWidth="1"/>
    <col min="14866" max="15105" width="9" style="37"/>
    <col min="15106" max="15106" width="4.5703125" style="37" customWidth="1"/>
    <col min="15107" max="15107" width="27.42578125" style="37" bestFit="1" customWidth="1"/>
    <col min="15108" max="15108" width="10.28515625" style="37" bestFit="1" customWidth="1"/>
    <col min="15109" max="15109" width="10.7109375" style="37" customWidth="1"/>
    <col min="15110" max="15110" width="11.7109375" style="37" customWidth="1"/>
    <col min="15111" max="15111" width="10" style="37" bestFit="1" customWidth="1"/>
    <col min="15112" max="15112" width="9" style="37" customWidth="1"/>
    <col min="15113" max="15113" width="9.28515625" style="37" customWidth="1"/>
    <col min="15114" max="15114" width="11.7109375" style="37" customWidth="1"/>
    <col min="15115" max="15115" width="10.85546875" style="37" bestFit="1" customWidth="1"/>
    <col min="15116" max="15117" width="10.42578125" style="37" bestFit="1" customWidth="1"/>
    <col min="15118" max="15118" width="11.7109375" style="37" customWidth="1"/>
    <col min="15119" max="15119" width="10.42578125" style="37" bestFit="1" customWidth="1"/>
    <col min="15120" max="15120" width="10.28515625" style="37" bestFit="1" customWidth="1"/>
    <col min="15121" max="15121" width="11.7109375" style="37" customWidth="1"/>
    <col min="15122" max="15361" width="9" style="37"/>
    <col min="15362" max="15362" width="4.5703125" style="37" customWidth="1"/>
    <col min="15363" max="15363" width="27.42578125" style="37" bestFit="1" customWidth="1"/>
    <col min="15364" max="15364" width="10.28515625" style="37" bestFit="1" customWidth="1"/>
    <col min="15365" max="15365" width="10.7109375" style="37" customWidth="1"/>
    <col min="15366" max="15366" width="11.7109375" style="37" customWidth="1"/>
    <col min="15367" max="15367" width="10" style="37" bestFit="1" customWidth="1"/>
    <col min="15368" max="15368" width="9" style="37" customWidth="1"/>
    <col min="15369" max="15369" width="9.28515625" style="37" customWidth="1"/>
    <col min="15370" max="15370" width="11.7109375" style="37" customWidth="1"/>
    <col min="15371" max="15371" width="10.85546875" style="37" bestFit="1" customWidth="1"/>
    <col min="15372" max="15373" width="10.42578125" style="37" bestFit="1" customWidth="1"/>
    <col min="15374" max="15374" width="11.7109375" style="37" customWidth="1"/>
    <col min="15375" max="15375" width="10.42578125" style="37" bestFit="1" customWidth="1"/>
    <col min="15376" max="15376" width="10.28515625" style="37" bestFit="1" customWidth="1"/>
    <col min="15377" max="15377" width="11.7109375" style="37" customWidth="1"/>
    <col min="15378" max="15617" width="9" style="37"/>
    <col min="15618" max="15618" width="4.5703125" style="37" customWidth="1"/>
    <col min="15619" max="15619" width="27.42578125" style="37" bestFit="1" customWidth="1"/>
    <col min="15620" max="15620" width="10.28515625" style="37" bestFit="1" customWidth="1"/>
    <col min="15621" max="15621" width="10.7109375" style="37" customWidth="1"/>
    <col min="15622" max="15622" width="11.7109375" style="37" customWidth="1"/>
    <col min="15623" max="15623" width="10" style="37" bestFit="1" customWidth="1"/>
    <col min="15624" max="15624" width="9" style="37" customWidth="1"/>
    <col min="15625" max="15625" width="9.28515625" style="37" customWidth="1"/>
    <col min="15626" max="15626" width="11.7109375" style="37" customWidth="1"/>
    <col min="15627" max="15627" width="10.85546875" style="37" bestFit="1" customWidth="1"/>
    <col min="15628" max="15629" width="10.42578125" style="37" bestFit="1" customWidth="1"/>
    <col min="15630" max="15630" width="11.7109375" style="37" customWidth="1"/>
    <col min="15631" max="15631" width="10.42578125" style="37" bestFit="1" customWidth="1"/>
    <col min="15632" max="15632" width="10.28515625" style="37" bestFit="1" customWidth="1"/>
    <col min="15633" max="15633" width="11.7109375" style="37" customWidth="1"/>
    <col min="15634" max="15873" width="9" style="37"/>
    <col min="15874" max="15874" width="4.5703125" style="37" customWidth="1"/>
    <col min="15875" max="15875" width="27.42578125" style="37" bestFit="1" customWidth="1"/>
    <col min="15876" max="15876" width="10.28515625" style="37" bestFit="1" customWidth="1"/>
    <col min="15877" max="15877" width="10.7109375" style="37" customWidth="1"/>
    <col min="15878" max="15878" width="11.7109375" style="37" customWidth="1"/>
    <col min="15879" max="15879" width="10" style="37" bestFit="1" customWidth="1"/>
    <col min="15880" max="15880" width="9" style="37" customWidth="1"/>
    <col min="15881" max="15881" width="9.28515625" style="37" customWidth="1"/>
    <col min="15882" max="15882" width="11.7109375" style="37" customWidth="1"/>
    <col min="15883" max="15883" width="10.85546875" style="37" bestFit="1" customWidth="1"/>
    <col min="15884" max="15885" width="10.42578125" style="37" bestFit="1" customWidth="1"/>
    <col min="15886" max="15886" width="11.7109375" style="37" customWidth="1"/>
    <col min="15887" max="15887" width="10.42578125" style="37" bestFit="1" customWidth="1"/>
    <col min="15888" max="15888" width="10.28515625" style="37" bestFit="1" customWidth="1"/>
    <col min="15889" max="15889" width="11.7109375" style="37" customWidth="1"/>
    <col min="15890" max="16129" width="9" style="37"/>
    <col min="16130" max="16130" width="4.5703125" style="37" customWidth="1"/>
    <col min="16131" max="16131" width="27.42578125" style="37" bestFit="1" customWidth="1"/>
    <col min="16132" max="16132" width="10.28515625" style="37" bestFit="1" customWidth="1"/>
    <col min="16133" max="16133" width="10.7109375" style="37" customWidth="1"/>
    <col min="16134" max="16134" width="11.7109375" style="37" customWidth="1"/>
    <col min="16135" max="16135" width="10" style="37" bestFit="1" customWidth="1"/>
    <col min="16136" max="16136" width="9" style="37" customWidth="1"/>
    <col min="16137" max="16137" width="9.28515625" style="37" customWidth="1"/>
    <col min="16138" max="16138" width="11.7109375" style="37" customWidth="1"/>
    <col min="16139" max="16139" width="10.85546875" style="37" bestFit="1" customWidth="1"/>
    <col min="16140" max="16141" width="10.42578125" style="37" bestFit="1" customWidth="1"/>
    <col min="16142" max="16142" width="11.7109375" style="37" customWidth="1"/>
    <col min="16143" max="16143" width="10.42578125" style="37" bestFit="1" customWidth="1"/>
    <col min="16144" max="16144" width="10.28515625" style="37" bestFit="1" customWidth="1"/>
    <col min="16145" max="16145" width="11.7109375" style="37" customWidth="1"/>
    <col min="16146" max="16384" width="9" style="37"/>
  </cols>
  <sheetData>
    <row r="1" spans="1:50" ht="18.75" thickBot="1"/>
    <row r="2" spans="1:50" ht="34.5" customHeight="1" thickBot="1">
      <c r="B2" s="305" t="s">
        <v>479</v>
      </c>
      <c r="C2" s="306"/>
      <c r="D2" s="306"/>
      <c r="E2" s="306"/>
      <c r="F2" s="306"/>
      <c r="G2" s="306"/>
      <c r="H2" s="306"/>
      <c r="I2" s="306"/>
      <c r="J2" s="306"/>
      <c r="K2" s="306"/>
      <c r="L2" s="306"/>
      <c r="M2" s="306"/>
      <c r="N2" s="306"/>
      <c r="O2" s="306"/>
      <c r="P2" s="306"/>
      <c r="Q2" s="307"/>
      <c r="R2" s="52"/>
    </row>
    <row r="3" spans="1:50" ht="21" customHeight="1">
      <c r="B3" s="310" t="s">
        <v>205</v>
      </c>
      <c r="C3" s="312" t="s">
        <v>267</v>
      </c>
      <c r="D3" s="314" t="s">
        <v>268</v>
      </c>
      <c r="E3" s="315"/>
      <c r="F3" s="315"/>
      <c r="G3" s="315"/>
      <c r="H3" s="315"/>
      <c r="I3" s="315"/>
      <c r="J3" s="315"/>
      <c r="K3" s="316"/>
      <c r="L3" s="314" t="s">
        <v>269</v>
      </c>
      <c r="M3" s="315"/>
      <c r="N3" s="315"/>
      <c r="O3" s="315"/>
      <c r="P3" s="315"/>
      <c r="Q3" s="317"/>
      <c r="R3" s="52"/>
    </row>
    <row r="4" spans="1:50" ht="21" customHeight="1">
      <c r="B4" s="311"/>
      <c r="C4" s="313"/>
      <c r="D4" s="318" t="s">
        <v>480</v>
      </c>
      <c r="E4" s="318"/>
      <c r="F4" s="318"/>
      <c r="G4" s="318"/>
      <c r="H4" s="318" t="s">
        <v>481</v>
      </c>
      <c r="I4" s="318"/>
      <c r="J4" s="318"/>
      <c r="K4" s="318"/>
      <c r="L4" s="319" t="s">
        <v>480</v>
      </c>
      <c r="M4" s="320"/>
      <c r="N4" s="321"/>
      <c r="O4" s="319" t="s">
        <v>482</v>
      </c>
      <c r="P4" s="320"/>
      <c r="Q4" s="322"/>
      <c r="R4" s="52"/>
    </row>
    <row r="5" spans="1:50" ht="42" customHeight="1">
      <c r="B5" s="311"/>
      <c r="C5" s="313"/>
      <c r="D5" s="38" t="s">
        <v>270</v>
      </c>
      <c r="E5" s="38" t="s">
        <v>271</v>
      </c>
      <c r="F5" s="39" t="s">
        <v>272</v>
      </c>
      <c r="G5" s="38" t="s">
        <v>273</v>
      </c>
      <c r="H5" s="40" t="s">
        <v>274</v>
      </c>
      <c r="I5" s="40" t="s">
        <v>271</v>
      </c>
      <c r="J5" s="39" t="s">
        <v>272</v>
      </c>
      <c r="K5" s="40" t="s">
        <v>273</v>
      </c>
      <c r="L5" s="38" t="s">
        <v>275</v>
      </c>
      <c r="M5" s="38" t="s">
        <v>276</v>
      </c>
      <c r="N5" s="39" t="s">
        <v>272</v>
      </c>
      <c r="O5" s="38" t="s">
        <v>275</v>
      </c>
      <c r="P5" s="38" t="s">
        <v>276</v>
      </c>
      <c r="Q5" s="41" t="s">
        <v>272</v>
      </c>
      <c r="R5" s="52"/>
    </row>
    <row r="6" spans="1:50" ht="24.75" customHeight="1">
      <c r="B6" s="184">
        <v>1</v>
      </c>
      <c r="C6" s="48" t="s">
        <v>277</v>
      </c>
      <c r="D6" s="177">
        <v>2501850.875308</v>
      </c>
      <c r="E6" s="177">
        <v>2034912.4893149999</v>
      </c>
      <c r="F6" s="177">
        <f t="shared" ref="F6:F35" si="0">D6-E6</f>
        <v>466938.38599300012</v>
      </c>
      <c r="G6" s="177">
        <f t="shared" ref="G6:G35" si="1">E6+D6</f>
        <v>4536763.3646229999</v>
      </c>
      <c r="H6" s="177">
        <v>12805.903034999999</v>
      </c>
      <c r="I6" s="177">
        <v>2911.7316390000001</v>
      </c>
      <c r="J6" s="177">
        <f t="shared" ref="J6:J35" si="2">H6-I6</f>
        <v>9894.1713959999997</v>
      </c>
      <c r="K6" s="177">
        <f t="shared" ref="K6:K35" si="3">H6+I6</f>
        <v>15717.634673999999</v>
      </c>
      <c r="L6" s="177">
        <v>19791443</v>
      </c>
      <c r="M6" s="177">
        <v>12265145</v>
      </c>
      <c r="N6" s="177">
        <f t="shared" ref="N6:N35" si="4">L6-M6</f>
        <v>7526298</v>
      </c>
      <c r="O6" s="177">
        <v>1173286</v>
      </c>
      <c r="P6" s="177">
        <v>1870068</v>
      </c>
      <c r="Q6" s="178">
        <f t="shared" ref="Q6:Q35" si="5">O6-P6</f>
        <v>-696782</v>
      </c>
      <c r="R6" s="52"/>
    </row>
    <row r="7" spans="1:50" ht="22.5" customHeight="1">
      <c r="B7" s="185">
        <v>2</v>
      </c>
      <c r="C7" s="45" t="s">
        <v>65</v>
      </c>
      <c r="D7" s="179">
        <v>1542788.05856</v>
      </c>
      <c r="E7" s="179">
        <v>1616968.5564619999</v>
      </c>
      <c r="F7" s="179">
        <f t="shared" si="0"/>
        <v>-74180.497901999857</v>
      </c>
      <c r="G7" s="179">
        <f t="shared" si="1"/>
        <v>3159756.6150219999</v>
      </c>
      <c r="H7" s="179">
        <v>47617.245181999999</v>
      </c>
      <c r="I7" s="179">
        <v>29578.745489000001</v>
      </c>
      <c r="J7" s="179">
        <f t="shared" si="2"/>
        <v>18038.499692999998</v>
      </c>
      <c r="K7" s="179">
        <f t="shared" si="3"/>
        <v>77195.990671000007</v>
      </c>
      <c r="L7" s="179">
        <v>113458.104526</v>
      </c>
      <c r="M7" s="179">
        <v>20607.233457999999</v>
      </c>
      <c r="N7" s="179">
        <f t="shared" si="4"/>
        <v>92850.871067999993</v>
      </c>
      <c r="O7" s="179">
        <v>0</v>
      </c>
      <c r="P7" s="179">
        <v>23.323725</v>
      </c>
      <c r="Q7" s="180">
        <f t="shared" si="5"/>
        <v>-23.323725</v>
      </c>
      <c r="R7" s="52"/>
    </row>
    <row r="8" spans="1:50" ht="20.25" customHeight="1">
      <c r="B8" s="206">
        <v>3</v>
      </c>
      <c r="C8" s="207" t="s">
        <v>43</v>
      </c>
      <c r="D8" s="208">
        <v>1028151.973995</v>
      </c>
      <c r="E8" s="208">
        <v>942314.68097300001</v>
      </c>
      <c r="F8" s="208">
        <f t="shared" si="0"/>
        <v>85837.293021999998</v>
      </c>
      <c r="G8" s="208">
        <f t="shared" si="1"/>
        <v>1970466.654968</v>
      </c>
      <c r="H8" s="208">
        <v>86739.948237000004</v>
      </c>
      <c r="I8" s="208">
        <v>84711.652510999993</v>
      </c>
      <c r="J8" s="208">
        <f t="shared" si="2"/>
        <v>2028.2957260000112</v>
      </c>
      <c r="K8" s="208">
        <f t="shared" si="3"/>
        <v>171451.600748</v>
      </c>
      <c r="L8" s="208">
        <v>353261.66894800001</v>
      </c>
      <c r="M8" s="208">
        <v>109091.42454199999</v>
      </c>
      <c r="N8" s="208">
        <f t="shared" si="4"/>
        <v>244170.24440600001</v>
      </c>
      <c r="O8" s="208">
        <v>15181.083458999999</v>
      </c>
      <c r="P8" s="208">
        <v>17163.188203999998</v>
      </c>
      <c r="Q8" s="209">
        <f t="shared" si="5"/>
        <v>-1982.1047449999987</v>
      </c>
      <c r="R8" s="52"/>
    </row>
    <row r="9" spans="1:50" ht="18.75">
      <c r="B9" s="185">
        <v>4</v>
      </c>
      <c r="C9" s="45" t="s">
        <v>40</v>
      </c>
      <c r="D9" s="179">
        <v>439693.86378800002</v>
      </c>
      <c r="E9" s="179">
        <v>300764.131681</v>
      </c>
      <c r="F9" s="179">
        <f t="shared" si="0"/>
        <v>138929.73210700002</v>
      </c>
      <c r="G9" s="179">
        <f t="shared" si="1"/>
        <v>740457.99546899996</v>
      </c>
      <c r="H9" s="179">
        <v>27279.252954</v>
      </c>
      <c r="I9" s="179">
        <v>44571.285619000002</v>
      </c>
      <c r="J9" s="179">
        <f t="shared" si="2"/>
        <v>-17292.032665000002</v>
      </c>
      <c r="K9" s="179">
        <f t="shared" si="3"/>
        <v>71850.538572999998</v>
      </c>
      <c r="L9" s="179">
        <v>553766</v>
      </c>
      <c r="M9" s="179">
        <v>692271</v>
      </c>
      <c r="N9" s="179">
        <f t="shared" si="4"/>
        <v>-138505</v>
      </c>
      <c r="O9" s="179">
        <v>15095</v>
      </c>
      <c r="P9" s="179">
        <v>70457</v>
      </c>
      <c r="Q9" s="180">
        <f t="shared" si="5"/>
        <v>-55362</v>
      </c>
      <c r="R9" s="52"/>
    </row>
    <row r="10" spans="1:50" s="54" customFormat="1" ht="18.75">
      <c r="A10" s="36"/>
      <c r="B10" s="184">
        <v>5</v>
      </c>
      <c r="C10" s="207" t="s">
        <v>403</v>
      </c>
      <c r="D10" s="208">
        <v>438077.540247</v>
      </c>
      <c r="E10" s="208">
        <v>437023.02620299999</v>
      </c>
      <c r="F10" s="208">
        <f t="shared" si="0"/>
        <v>1054.5140440000105</v>
      </c>
      <c r="G10" s="208">
        <f t="shared" si="1"/>
        <v>875100.56645000004</v>
      </c>
      <c r="H10" s="208">
        <v>19505.573950000002</v>
      </c>
      <c r="I10" s="208">
        <v>23976.571323</v>
      </c>
      <c r="J10" s="208">
        <f t="shared" si="2"/>
        <v>-4470.9973729999983</v>
      </c>
      <c r="K10" s="208">
        <f t="shared" si="3"/>
        <v>43482.145273000002</v>
      </c>
      <c r="L10" s="208">
        <v>13116.357921000001</v>
      </c>
      <c r="M10" s="208">
        <v>2257.4976360000001</v>
      </c>
      <c r="N10" s="208">
        <f t="shared" si="4"/>
        <v>10858.860285000001</v>
      </c>
      <c r="O10" s="208">
        <v>0</v>
      </c>
      <c r="P10" s="208">
        <v>0</v>
      </c>
      <c r="Q10" s="209">
        <f t="shared" si="5"/>
        <v>0</v>
      </c>
      <c r="R10" s="53"/>
      <c r="S10" s="43"/>
      <c r="T10" s="43"/>
      <c r="U10" s="43"/>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row>
    <row r="11" spans="1:50" s="44" customFormat="1" ht="18.75">
      <c r="A11" s="36"/>
      <c r="B11" s="185">
        <v>6</v>
      </c>
      <c r="C11" s="45" t="s">
        <v>151</v>
      </c>
      <c r="D11" s="179">
        <v>412820.20935000002</v>
      </c>
      <c r="E11" s="179">
        <v>454867.98450399999</v>
      </c>
      <c r="F11" s="179">
        <f t="shared" si="0"/>
        <v>-42047.775153999974</v>
      </c>
      <c r="G11" s="179">
        <f t="shared" si="1"/>
        <v>867688.19385399995</v>
      </c>
      <c r="H11" s="179">
        <v>256.96830299999999</v>
      </c>
      <c r="I11" s="179">
        <v>41226.360756000002</v>
      </c>
      <c r="J11" s="179">
        <f t="shared" si="2"/>
        <v>-40969.392453</v>
      </c>
      <c r="K11" s="179">
        <f t="shared" si="3"/>
        <v>41483.329059000003</v>
      </c>
      <c r="L11" s="179">
        <v>8242.0498449999996</v>
      </c>
      <c r="M11" s="179">
        <v>1043.778112</v>
      </c>
      <c r="N11" s="179">
        <f t="shared" si="4"/>
        <v>7198.2717329999996</v>
      </c>
      <c r="O11" s="179">
        <v>0</v>
      </c>
      <c r="P11" s="179">
        <v>0</v>
      </c>
      <c r="Q11" s="180">
        <f t="shared" si="5"/>
        <v>0</v>
      </c>
      <c r="R11" s="53"/>
      <c r="S11" s="43"/>
      <c r="T11" s="43"/>
      <c r="U11" s="43"/>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row>
    <row r="12" spans="1:50" s="54" customFormat="1" ht="18.75">
      <c r="A12" s="36"/>
      <c r="B12" s="206">
        <v>7</v>
      </c>
      <c r="C12" s="210" t="s">
        <v>31</v>
      </c>
      <c r="D12" s="208">
        <v>256284.21122</v>
      </c>
      <c r="E12" s="208">
        <v>289824.34996999998</v>
      </c>
      <c r="F12" s="208">
        <f t="shared" si="0"/>
        <v>-33540.138749999984</v>
      </c>
      <c r="G12" s="208">
        <f t="shared" si="1"/>
        <v>546108.56119000004</v>
      </c>
      <c r="H12" s="208">
        <v>206.32335900000001</v>
      </c>
      <c r="I12" s="208">
        <v>265.96745499999997</v>
      </c>
      <c r="J12" s="208">
        <f t="shared" si="2"/>
        <v>-59.644095999999962</v>
      </c>
      <c r="K12" s="208">
        <f t="shared" si="3"/>
        <v>472.29081399999995</v>
      </c>
      <c r="L12" s="208">
        <v>1350905</v>
      </c>
      <c r="M12" s="208">
        <v>587723</v>
      </c>
      <c r="N12" s="208">
        <f t="shared" si="4"/>
        <v>763182</v>
      </c>
      <c r="O12" s="208">
        <v>37673</v>
      </c>
      <c r="P12" s="208">
        <v>125684</v>
      </c>
      <c r="Q12" s="209">
        <f t="shared" si="5"/>
        <v>-88011</v>
      </c>
      <c r="R12" s="53"/>
      <c r="S12" s="43"/>
      <c r="T12" s="43"/>
      <c r="U12" s="43"/>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row>
    <row r="13" spans="1:50" s="36" customFormat="1" ht="18.75">
      <c r="B13" s="185">
        <v>8</v>
      </c>
      <c r="C13" s="45" t="s">
        <v>26</v>
      </c>
      <c r="D13" s="179">
        <v>222031.71164200001</v>
      </c>
      <c r="E13" s="179">
        <v>211033.549634</v>
      </c>
      <c r="F13" s="179">
        <f t="shared" si="0"/>
        <v>10998.162008000014</v>
      </c>
      <c r="G13" s="179">
        <f t="shared" si="1"/>
        <v>433065.261276</v>
      </c>
      <c r="H13" s="179">
        <v>11584.055833</v>
      </c>
      <c r="I13" s="179">
        <v>4362.2923060000003</v>
      </c>
      <c r="J13" s="179">
        <f t="shared" si="2"/>
        <v>7221.7635270000001</v>
      </c>
      <c r="K13" s="179">
        <f t="shared" si="3"/>
        <v>15946.348139000002</v>
      </c>
      <c r="L13" s="179">
        <v>1030355</v>
      </c>
      <c r="M13" s="179">
        <v>699749</v>
      </c>
      <c r="N13" s="179">
        <f t="shared" si="4"/>
        <v>330606</v>
      </c>
      <c r="O13" s="179">
        <v>72186</v>
      </c>
      <c r="P13" s="179">
        <v>101562</v>
      </c>
      <c r="Q13" s="180">
        <f t="shared" si="5"/>
        <v>-29376</v>
      </c>
      <c r="R13" s="52"/>
    </row>
    <row r="14" spans="1:50" s="54" customFormat="1" ht="18.75">
      <c r="A14" s="36"/>
      <c r="B14" s="184">
        <v>9</v>
      </c>
      <c r="C14" s="207" t="s">
        <v>41</v>
      </c>
      <c r="D14" s="208">
        <v>157737.49137500001</v>
      </c>
      <c r="E14" s="208">
        <v>164248.466755</v>
      </c>
      <c r="F14" s="208">
        <f t="shared" si="0"/>
        <v>-6510.9753799999889</v>
      </c>
      <c r="G14" s="208">
        <f t="shared" si="1"/>
        <v>321985.95813000004</v>
      </c>
      <c r="H14" s="208">
        <v>3970.5011009999998</v>
      </c>
      <c r="I14" s="208">
        <v>15503.306635999999</v>
      </c>
      <c r="J14" s="208">
        <f t="shared" si="2"/>
        <v>-11532.805535</v>
      </c>
      <c r="K14" s="208">
        <f t="shared" si="3"/>
        <v>19473.807736999999</v>
      </c>
      <c r="L14" s="208">
        <v>300692.71828799997</v>
      </c>
      <c r="M14" s="208">
        <v>48751.613744000002</v>
      </c>
      <c r="N14" s="208">
        <f t="shared" si="4"/>
        <v>251941.10454399997</v>
      </c>
      <c r="O14" s="208">
        <v>2724.9473979999998</v>
      </c>
      <c r="P14" s="208">
        <v>8959.3996549999993</v>
      </c>
      <c r="Q14" s="209">
        <f t="shared" si="5"/>
        <v>-6234.452256999999</v>
      </c>
      <c r="R14" s="53"/>
      <c r="S14" s="43"/>
      <c r="T14" s="43"/>
      <c r="U14" s="43"/>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row>
    <row r="15" spans="1:50" s="36" customFormat="1" ht="18.75">
      <c r="B15" s="185">
        <v>10</v>
      </c>
      <c r="C15" s="45" t="s">
        <v>181</v>
      </c>
      <c r="D15" s="179">
        <v>121461.823774</v>
      </c>
      <c r="E15" s="179">
        <v>78504.295196999999</v>
      </c>
      <c r="F15" s="179">
        <f t="shared" si="0"/>
        <v>42957.528577000005</v>
      </c>
      <c r="G15" s="179">
        <f t="shared" si="1"/>
        <v>199966.11897100002</v>
      </c>
      <c r="H15" s="179">
        <v>12732.338365</v>
      </c>
      <c r="I15" s="179">
        <v>2201.9264929999999</v>
      </c>
      <c r="J15" s="179">
        <f t="shared" si="2"/>
        <v>10530.411872000001</v>
      </c>
      <c r="K15" s="179">
        <f t="shared" si="3"/>
        <v>14934.264857999999</v>
      </c>
      <c r="L15" s="179">
        <v>194203</v>
      </c>
      <c r="M15" s="179">
        <v>4179</v>
      </c>
      <c r="N15" s="179">
        <f t="shared" si="4"/>
        <v>190024</v>
      </c>
      <c r="O15" s="179">
        <v>2331</v>
      </c>
      <c r="P15" s="179">
        <v>589</v>
      </c>
      <c r="Q15" s="180">
        <f t="shared" si="5"/>
        <v>1742</v>
      </c>
      <c r="R15" s="53"/>
      <c r="S15" s="43"/>
      <c r="T15" s="43"/>
      <c r="U15" s="43"/>
    </row>
    <row r="16" spans="1:50" s="54" customFormat="1" ht="18.75">
      <c r="A16" s="36"/>
      <c r="B16" s="206">
        <v>11</v>
      </c>
      <c r="C16" s="210" t="s">
        <v>38</v>
      </c>
      <c r="D16" s="208">
        <v>117675.664533</v>
      </c>
      <c r="E16" s="208">
        <v>110483.425506</v>
      </c>
      <c r="F16" s="208">
        <f t="shared" si="0"/>
        <v>7192.2390270000033</v>
      </c>
      <c r="G16" s="208">
        <f t="shared" si="1"/>
        <v>228159.090039</v>
      </c>
      <c r="H16" s="208">
        <v>329.58381900000001</v>
      </c>
      <c r="I16" s="208">
        <v>4442.5022529999997</v>
      </c>
      <c r="J16" s="208">
        <f t="shared" si="2"/>
        <v>-4112.9184339999993</v>
      </c>
      <c r="K16" s="208">
        <f t="shared" si="3"/>
        <v>4772.0860720000001</v>
      </c>
      <c r="L16" s="208">
        <v>8321</v>
      </c>
      <c r="M16" s="208">
        <v>134492</v>
      </c>
      <c r="N16" s="208">
        <f t="shared" si="4"/>
        <v>-126171</v>
      </c>
      <c r="O16" s="208">
        <v>160</v>
      </c>
      <c r="P16" s="208">
        <v>17239</v>
      </c>
      <c r="Q16" s="209">
        <f t="shared" si="5"/>
        <v>-17079</v>
      </c>
      <c r="R16" s="53"/>
      <c r="S16" s="43"/>
      <c r="T16" s="43"/>
      <c r="U16" s="43"/>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row>
    <row r="17" spans="1:50" s="36" customFormat="1" ht="18.75">
      <c r="B17" s="185">
        <v>12</v>
      </c>
      <c r="C17" s="45" t="s">
        <v>278</v>
      </c>
      <c r="D17" s="179">
        <v>106443.90271900001</v>
      </c>
      <c r="E17" s="179">
        <v>128575.51300200001</v>
      </c>
      <c r="F17" s="179">
        <f t="shared" si="0"/>
        <v>-22131.610283000002</v>
      </c>
      <c r="G17" s="179">
        <f t="shared" si="1"/>
        <v>235019.415721</v>
      </c>
      <c r="H17" s="179">
        <v>2065.2114980000001</v>
      </c>
      <c r="I17" s="179">
        <v>2761.5931</v>
      </c>
      <c r="J17" s="179">
        <f t="shared" si="2"/>
        <v>-696.38160199999993</v>
      </c>
      <c r="K17" s="179">
        <f t="shared" si="3"/>
        <v>4826.8045980000006</v>
      </c>
      <c r="L17" s="179">
        <v>44538</v>
      </c>
      <c r="M17" s="179">
        <v>30867</v>
      </c>
      <c r="N17" s="179">
        <f t="shared" si="4"/>
        <v>13671</v>
      </c>
      <c r="O17" s="179">
        <v>2564</v>
      </c>
      <c r="P17" s="179">
        <v>20370</v>
      </c>
      <c r="Q17" s="180">
        <f t="shared" si="5"/>
        <v>-17806</v>
      </c>
      <c r="R17" s="52"/>
    </row>
    <row r="18" spans="1:50" s="54" customFormat="1" ht="18.75">
      <c r="A18" s="36"/>
      <c r="B18" s="184">
        <v>13</v>
      </c>
      <c r="C18" s="207" t="s">
        <v>165</v>
      </c>
      <c r="D18" s="208">
        <v>98041.388082999998</v>
      </c>
      <c r="E18" s="208">
        <v>100293.06649700001</v>
      </c>
      <c r="F18" s="208">
        <f t="shared" si="0"/>
        <v>-2251.6784140000091</v>
      </c>
      <c r="G18" s="208">
        <f t="shared" si="1"/>
        <v>198334.45458000002</v>
      </c>
      <c r="H18" s="208">
        <v>1943.0818119999999</v>
      </c>
      <c r="I18" s="208">
        <v>2323.49386</v>
      </c>
      <c r="J18" s="208">
        <f t="shared" si="2"/>
        <v>-380.41204800000014</v>
      </c>
      <c r="K18" s="208">
        <f t="shared" si="3"/>
        <v>4266.5756719999999</v>
      </c>
      <c r="L18" s="208">
        <v>4103</v>
      </c>
      <c r="M18" s="208">
        <v>5837</v>
      </c>
      <c r="N18" s="208">
        <f t="shared" si="4"/>
        <v>-1734</v>
      </c>
      <c r="O18" s="208">
        <v>0</v>
      </c>
      <c r="P18" s="208">
        <v>2478</v>
      </c>
      <c r="Q18" s="209">
        <f t="shared" si="5"/>
        <v>-2478</v>
      </c>
      <c r="R18" s="53"/>
      <c r="S18" s="43"/>
      <c r="T18" s="43"/>
      <c r="U18" s="43"/>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row>
    <row r="19" spans="1:50" s="36" customFormat="1" ht="18.75">
      <c r="B19" s="185">
        <v>14</v>
      </c>
      <c r="C19" s="45" t="s">
        <v>27</v>
      </c>
      <c r="D19" s="179">
        <v>89159.523033999998</v>
      </c>
      <c r="E19" s="179">
        <v>87200.961947999996</v>
      </c>
      <c r="F19" s="179">
        <f t="shared" si="0"/>
        <v>1958.5610860000015</v>
      </c>
      <c r="G19" s="179">
        <f t="shared" si="1"/>
        <v>176360.48498199999</v>
      </c>
      <c r="H19" s="179">
        <v>463.29166199999997</v>
      </c>
      <c r="I19" s="179">
        <v>3129.5822029999999</v>
      </c>
      <c r="J19" s="179">
        <f t="shared" si="2"/>
        <v>-2666.2905409999998</v>
      </c>
      <c r="K19" s="179">
        <f t="shared" si="3"/>
        <v>3592.873865</v>
      </c>
      <c r="L19" s="179">
        <v>40838</v>
      </c>
      <c r="M19" s="179">
        <v>81737</v>
      </c>
      <c r="N19" s="179">
        <f t="shared" si="4"/>
        <v>-40899</v>
      </c>
      <c r="O19" s="179">
        <v>1389</v>
      </c>
      <c r="P19" s="179">
        <v>26450</v>
      </c>
      <c r="Q19" s="180">
        <f t="shared" si="5"/>
        <v>-25061</v>
      </c>
      <c r="R19" s="53"/>
      <c r="S19" s="43"/>
      <c r="T19" s="43"/>
      <c r="U19" s="43"/>
    </row>
    <row r="20" spans="1:50" s="54" customFormat="1" ht="18.75">
      <c r="A20" s="36"/>
      <c r="B20" s="206">
        <v>15</v>
      </c>
      <c r="C20" s="207" t="s">
        <v>170</v>
      </c>
      <c r="D20" s="208">
        <v>86727.331785000002</v>
      </c>
      <c r="E20" s="208">
        <v>64240.967461</v>
      </c>
      <c r="F20" s="208">
        <f t="shared" si="0"/>
        <v>22486.364324000002</v>
      </c>
      <c r="G20" s="208">
        <f t="shared" si="1"/>
        <v>150968.29924600001</v>
      </c>
      <c r="H20" s="208">
        <v>27249.621332999999</v>
      </c>
      <c r="I20" s="208">
        <v>26434.006724999999</v>
      </c>
      <c r="J20" s="208">
        <f t="shared" si="2"/>
        <v>815.61460799999986</v>
      </c>
      <c r="K20" s="208">
        <f t="shared" si="3"/>
        <v>53683.628058000002</v>
      </c>
      <c r="L20" s="208">
        <v>163265</v>
      </c>
      <c r="M20" s="208">
        <v>18480</v>
      </c>
      <c r="N20" s="208">
        <f t="shared" si="4"/>
        <v>144785</v>
      </c>
      <c r="O20" s="208">
        <v>5340</v>
      </c>
      <c r="P20" s="208">
        <v>2454</v>
      </c>
      <c r="Q20" s="209">
        <f t="shared" si="5"/>
        <v>2886</v>
      </c>
      <c r="R20" s="53"/>
      <c r="S20" s="43"/>
      <c r="T20" s="43"/>
      <c r="U20" s="43"/>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row>
    <row r="21" spans="1:50" s="36" customFormat="1" ht="18.75">
      <c r="A21" s="44"/>
      <c r="B21" s="185">
        <v>16</v>
      </c>
      <c r="C21" s="45" t="s">
        <v>152</v>
      </c>
      <c r="D21" s="179">
        <v>63908.665413000002</v>
      </c>
      <c r="E21" s="179">
        <v>32952.124691999998</v>
      </c>
      <c r="F21" s="179">
        <f t="shared" si="0"/>
        <v>30956.540721000005</v>
      </c>
      <c r="G21" s="179">
        <f t="shared" si="1"/>
        <v>96860.790104999993</v>
      </c>
      <c r="H21" s="179">
        <v>2371.780432</v>
      </c>
      <c r="I21" s="179">
        <v>1674.0476619999999</v>
      </c>
      <c r="J21" s="179">
        <f t="shared" si="2"/>
        <v>697.73277000000007</v>
      </c>
      <c r="K21" s="179">
        <f t="shared" si="3"/>
        <v>4045.828094</v>
      </c>
      <c r="L21" s="179">
        <v>3761861</v>
      </c>
      <c r="M21" s="179">
        <v>3011161</v>
      </c>
      <c r="N21" s="179">
        <f t="shared" si="4"/>
        <v>750700</v>
      </c>
      <c r="O21" s="179">
        <v>297196</v>
      </c>
      <c r="P21" s="179">
        <v>663986</v>
      </c>
      <c r="Q21" s="180">
        <f t="shared" si="5"/>
        <v>-366790</v>
      </c>
      <c r="R21" s="53"/>
      <c r="S21" s="43"/>
      <c r="T21" s="43"/>
      <c r="U21" s="43"/>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row>
    <row r="22" spans="1:50" s="54" customFormat="1" ht="18.75">
      <c r="A22" s="36"/>
      <c r="B22" s="184">
        <v>17</v>
      </c>
      <c r="C22" s="207" t="s">
        <v>35</v>
      </c>
      <c r="D22" s="208">
        <v>46482.284011000003</v>
      </c>
      <c r="E22" s="208">
        <v>39960.128930999999</v>
      </c>
      <c r="F22" s="208">
        <f t="shared" si="0"/>
        <v>6522.1550800000041</v>
      </c>
      <c r="G22" s="208">
        <f t="shared" si="1"/>
        <v>86442.412941999995</v>
      </c>
      <c r="H22" s="208">
        <v>4415.2731240000003</v>
      </c>
      <c r="I22" s="208">
        <v>7040.9271239999998</v>
      </c>
      <c r="J22" s="208">
        <f t="shared" si="2"/>
        <v>-2625.6539999999995</v>
      </c>
      <c r="K22" s="208">
        <f t="shared" si="3"/>
        <v>11456.200248000001</v>
      </c>
      <c r="L22" s="208">
        <v>2059</v>
      </c>
      <c r="M22" s="208">
        <v>19364</v>
      </c>
      <c r="N22" s="208">
        <f t="shared" si="4"/>
        <v>-17305</v>
      </c>
      <c r="O22" s="208">
        <v>43</v>
      </c>
      <c r="P22" s="208">
        <v>1012</v>
      </c>
      <c r="Q22" s="209">
        <f t="shared" si="5"/>
        <v>-969</v>
      </c>
      <c r="R22" s="53"/>
      <c r="S22" s="43"/>
      <c r="T22" s="43"/>
      <c r="U22" s="43"/>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row>
    <row r="23" spans="1:50" s="36" customFormat="1" ht="18.75">
      <c r="B23" s="185">
        <v>18</v>
      </c>
      <c r="C23" s="45" t="s">
        <v>37</v>
      </c>
      <c r="D23" s="179">
        <v>42081.364626000002</v>
      </c>
      <c r="E23" s="179">
        <v>38056.560247000001</v>
      </c>
      <c r="F23" s="179">
        <f t="shared" si="0"/>
        <v>4024.8043790000011</v>
      </c>
      <c r="G23" s="179">
        <f t="shared" si="1"/>
        <v>80137.924873000011</v>
      </c>
      <c r="H23" s="179">
        <v>2488.7751389999999</v>
      </c>
      <c r="I23" s="179">
        <v>3135.9584180000002</v>
      </c>
      <c r="J23" s="179">
        <f t="shared" si="2"/>
        <v>-647.18327900000031</v>
      </c>
      <c r="K23" s="179">
        <f t="shared" si="3"/>
        <v>5624.7335569999996</v>
      </c>
      <c r="L23" s="179">
        <v>150275</v>
      </c>
      <c r="M23" s="179">
        <v>202061</v>
      </c>
      <c r="N23" s="179">
        <f t="shared" si="4"/>
        <v>-51786</v>
      </c>
      <c r="O23" s="179">
        <v>2150</v>
      </c>
      <c r="P23" s="179">
        <v>10737</v>
      </c>
      <c r="Q23" s="180">
        <f t="shared" si="5"/>
        <v>-8587</v>
      </c>
      <c r="R23" s="53"/>
      <c r="S23" s="43"/>
      <c r="T23" s="43"/>
      <c r="U23" s="43"/>
    </row>
    <row r="24" spans="1:50" s="54" customFormat="1" ht="18.75">
      <c r="A24" s="36"/>
      <c r="B24" s="206">
        <v>19</v>
      </c>
      <c r="C24" s="207" t="s">
        <v>36</v>
      </c>
      <c r="D24" s="208">
        <v>37851.096786000002</v>
      </c>
      <c r="E24" s="208">
        <v>32790.155192999999</v>
      </c>
      <c r="F24" s="208">
        <f t="shared" si="0"/>
        <v>5060.9415930000032</v>
      </c>
      <c r="G24" s="208">
        <f t="shared" si="1"/>
        <v>70641.251978999993</v>
      </c>
      <c r="H24" s="208">
        <v>3978.3740200000002</v>
      </c>
      <c r="I24" s="208">
        <v>1774.274064</v>
      </c>
      <c r="J24" s="208">
        <f t="shared" si="2"/>
        <v>2204.099956</v>
      </c>
      <c r="K24" s="208">
        <f t="shared" si="3"/>
        <v>5752.6480840000004</v>
      </c>
      <c r="L24" s="208">
        <v>120</v>
      </c>
      <c r="M24" s="208">
        <v>103513</v>
      </c>
      <c r="N24" s="208">
        <f t="shared" si="4"/>
        <v>-103393</v>
      </c>
      <c r="O24" s="208">
        <v>0</v>
      </c>
      <c r="P24" s="208">
        <v>37256</v>
      </c>
      <c r="Q24" s="209">
        <f t="shared" si="5"/>
        <v>-37256</v>
      </c>
      <c r="R24" s="53"/>
      <c r="S24" s="43"/>
      <c r="T24" s="43"/>
      <c r="U24" s="43"/>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row>
    <row r="25" spans="1:50" s="36" customFormat="1" ht="18.75">
      <c r="B25" s="185">
        <v>20</v>
      </c>
      <c r="C25" s="45" t="s">
        <v>24</v>
      </c>
      <c r="D25" s="179">
        <v>31122.597139000001</v>
      </c>
      <c r="E25" s="179">
        <v>27404.802009999999</v>
      </c>
      <c r="F25" s="179">
        <f t="shared" si="0"/>
        <v>3717.7951290000019</v>
      </c>
      <c r="G25" s="179">
        <f t="shared" si="1"/>
        <v>58527.399149000004</v>
      </c>
      <c r="H25" s="179">
        <v>4698.7671090000003</v>
      </c>
      <c r="I25" s="179">
        <v>3200.7982000000002</v>
      </c>
      <c r="J25" s="179">
        <f t="shared" si="2"/>
        <v>1497.9689090000002</v>
      </c>
      <c r="K25" s="179">
        <f t="shared" si="3"/>
        <v>7899.5653090000005</v>
      </c>
      <c r="L25" s="179">
        <v>41181</v>
      </c>
      <c r="M25" s="179">
        <v>320475</v>
      </c>
      <c r="N25" s="179">
        <f t="shared" si="4"/>
        <v>-279294</v>
      </c>
      <c r="O25" s="179">
        <v>3472</v>
      </c>
      <c r="P25" s="179">
        <v>47463</v>
      </c>
      <c r="Q25" s="180">
        <f t="shared" si="5"/>
        <v>-43991</v>
      </c>
      <c r="R25" s="52"/>
    </row>
    <row r="26" spans="1:50" s="54" customFormat="1" ht="18.75">
      <c r="A26" s="36"/>
      <c r="B26" s="184">
        <v>21</v>
      </c>
      <c r="C26" s="207" t="s">
        <v>39</v>
      </c>
      <c r="D26" s="208">
        <v>25631.489814</v>
      </c>
      <c r="E26" s="208">
        <v>21474.025508999999</v>
      </c>
      <c r="F26" s="208">
        <f t="shared" si="0"/>
        <v>4157.4643050000013</v>
      </c>
      <c r="G26" s="208">
        <f t="shared" si="1"/>
        <v>47105.515323</v>
      </c>
      <c r="H26" s="208">
        <v>3671.6146490000001</v>
      </c>
      <c r="I26" s="208">
        <v>1508.9744949999999</v>
      </c>
      <c r="J26" s="208">
        <f t="shared" si="2"/>
        <v>2162.6401540000002</v>
      </c>
      <c r="K26" s="208">
        <f t="shared" si="3"/>
        <v>5180.5891439999996</v>
      </c>
      <c r="L26" s="208">
        <v>4082</v>
      </c>
      <c r="M26" s="208">
        <v>48873</v>
      </c>
      <c r="N26" s="208">
        <f t="shared" si="4"/>
        <v>-44791</v>
      </c>
      <c r="O26" s="208">
        <v>0</v>
      </c>
      <c r="P26" s="208">
        <v>1898</v>
      </c>
      <c r="Q26" s="209">
        <f t="shared" si="5"/>
        <v>-1898</v>
      </c>
      <c r="R26" s="52"/>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row>
    <row r="27" spans="1:50" s="36" customFormat="1" ht="18.75">
      <c r="B27" s="185">
        <v>22</v>
      </c>
      <c r="C27" s="45" t="s">
        <v>163</v>
      </c>
      <c r="D27" s="179">
        <v>20359.651729000001</v>
      </c>
      <c r="E27" s="179">
        <v>19372.170521</v>
      </c>
      <c r="F27" s="179">
        <f t="shared" si="0"/>
        <v>987.48120800000106</v>
      </c>
      <c r="G27" s="179">
        <f t="shared" si="1"/>
        <v>39731.822249999997</v>
      </c>
      <c r="H27" s="179">
        <v>177.32764299999999</v>
      </c>
      <c r="I27" s="179">
        <v>88.917225000000002</v>
      </c>
      <c r="J27" s="179">
        <f t="shared" si="2"/>
        <v>88.410417999999993</v>
      </c>
      <c r="K27" s="179">
        <f t="shared" si="3"/>
        <v>266.244868</v>
      </c>
      <c r="L27" s="179">
        <v>12863</v>
      </c>
      <c r="M27" s="179">
        <v>106955</v>
      </c>
      <c r="N27" s="179">
        <f t="shared" si="4"/>
        <v>-94092</v>
      </c>
      <c r="O27" s="179">
        <v>0</v>
      </c>
      <c r="P27" s="179">
        <v>1233</v>
      </c>
      <c r="Q27" s="180">
        <f t="shared" si="5"/>
        <v>-1233</v>
      </c>
      <c r="R27" s="53"/>
      <c r="S27" s="43"/>
      <c r="T27" s="43"/>
      <c r="U27" s="43"/>
    </row>
    <row r="28" spans="1:50" s="54" customFormat="1" ht="18.75">
      <c r="A28" s="36"/>
      <c r="B28" s="206">
        <v>23</v>
      </c>
      <c r="C28" s="210" t="s">
        <v>34</v>
      </c>
      <c r="D28" s="208">
        <v>20097.752952999999</v>
      </c>
      <c r="E28" s="208">
        <v>10749.150025999999</v>
      </c>
      <c r="F28" s="208">
        <f t="shared" si="0"/>
        <v>9348.6029269999999</v>
      </c>
      <c r="G28" s="208">
        <f t="shared" si="1"/>
        <v>30846.902978999999</v>
      </c>
      <c r="H28" s="208">
        <v>0</v>
      </c>
      <c r="I28" s="208">
        <v>428.25</v>
      </c>
      <c r="J28" s="208">
        <f t="shared" si="2"/>
        <v>-428.25</v>
      </c>
      <c r="K28" s="208">
        <f t="shared" si="3"/>
        <v>428.25</v>
      </c>
      <c r="L28" s="208">
        <v>39999</v>
      </c>
      <c r="M28" s="208">
        <v>507</v>
      </c>
      <c r="N28" s="208">
        <f t="shared" si="4"/>
        <v>39492</v>
      </c>
      <c r="O28" s="208">
        <v>0</v>
      </c>
      <c r="P28" s="208">
        <v>0</v>
      </c>
      <c r="Q28" s="209">
        <f t="shared" si="5"/>
        <v>0</v>
      </c>
      <c r="R28" s="53"/>
      <c r="S28" s="43"/>
      <c r="T28" s="43"/>
      <c r="U28" s="43"/>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row>
    <row r="29" spans="1:50" s="36" customFormat="1" ht="18.75">
      <c r="B29" s="185">
        <v>24</v>
      </c>
      <c r="C29" s="45" t="s">
        <v>18</v>
      </c>
      <c r="D29" s="179">
        <v>10425.604039</v>
      </c>
      <c r="E29" s="179">
        <v>13788.825525</v>
      </c>
      <c r="F29" s="179">
        <f t="shared" si="0"/>
        <v>-3363.2214860000004</v>
      </c>
      <c r="G29" s="179">
        <f t="shared" si="1"/>
        <v>24214.429563999998</v>
      </c>
      <c r="H29" s="179">
        <v>206.32335900000001</v>
      </c>
      <c r="I29" s="179">
        <v>0</v>
      </c>
      <c r="J29" s="179">
        <f t="shared" si="2"/>
        <v>206.32335900000001</v>
      </c>
      <c r="K29" s="179">
        <f t="shared" si="3"/>
        <v>206.32335900000001</v>
      </c>
      <c r="L29" s="179">
        <v>2107748</v>
      </c>
      <c r="M29" s="179">
        <v>4021722</v>
      </c>
      <c r="N29" s="179">
        <f t="shared" si="4"/>
        <v>-1913974</v>
      </c>
      <c r="O29" s="179">
        <v>48687</v>
      </c>
      <c r="P29" s="179">
        <v>309950</v>
      </c>
      <c r="Q29" s="180">
        <f t="shared" si="5"/>
        <v>-261263</v>
      </c>
      <c r="R29" s="52"/>
    </row>
    <row r="30" spans="1:50" s="54" customFormat="1" ht="18.75">
      <c r="A30" s="36"/>
      <c r="B30" s="184">
        <v>25</v>
      </c>
      <c r="C30" s="210" t="s">
        <v>446</v>
      </c>
      <c r="D30" s="208">
        <v>5638.1943080000001</v>
      </c>
      <c r="E30" s="208">
        <v>261.95999999999998</v>
      </c>
      <c r="F30" s="208">
        <f t="shared" si="0"/>
        <v>5376.2343080000001</v>
      </c>
      <c r="G30" s="208">
        <f t="shared" si="1"/>
        <v>5900.1543080000001</v>
      </c>
      <c r="H30" s="208">
        <v>5638.1943080000001</v>
      </c>
      <c r="I30" s="208">
        <v>261.95999999999998</v>
      </c>
      <c r="J30" s="208">
        <f t="shared" si="2"/>
        <v>5376.2343080000001</v>
      </c>
      <c r="K30" s="208">
        <f t="shared" si="3"/>
        <v>5900.1543080000001</v>
      </c>
      <c r="L30" s="208">
        <v>178223</v>
      </c>
      <c r="M30" s="208">
        <v>962</v>
      </c>
      <c r="N30" s="208">
        <f t="shared" si="4"/>
        <v>177261</v>
      </c>
      <c r="O30" s="208">
        <v>29682</v>
      </c>
      <c r="P30" s="208">
        <v>297</v>
      </c>
      <c r="Q30" s="209">
        <f t="shared" si="5"/>
        <v>29385</v>
      </c>
      <c r="R30" s="53"/>
      <c r="S30" s="43"/>
      <c r="T30" s="43"/>
      <c r="U30" s="43"/>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row>
    <row r="31" spans="1:50" s="36" customFormat="1" ht="18.75">
      <c r="B31" s="185">
        <v>26</v>
      </c>
      <c r="C31" s="45" t="s">
        <v>147</v>
      </c>
      <c r="D31" s="179">
        <v>5203.2540390000004</v>
      </c>
      <c r="E31" s="179">
        <v>7468.1453860000001</v>
      </c>
      <c r="F31" s="179">
        <f t="shared" si="0"/>
        <v>-2264.8913469999998</v>
      </c>
      <c r="G31" s="179">
        <f t="shared" si="1"/>
        <v>12671.399425</v>
      </c>
      <c r="H31" s="179">
        <v>206.32335900000001</v>
      </c>
      <c r="I31" s="179">
        <v>0</v>
      </c>
      <c r="J31" s="179">
        <f t="shared" si="2"/>
        <v>206.32335900000001</v>
      </c>
      <c r="K31" s="179">
        <f t="shared" si="3"/>
        <v>206.32335900000001</v>
      </c>
      <c r="L31" s="179">
        <v>1005430</v>
      </c>
      <c r="M31" s="179">
        <v>1052193</v>
      </c>
      <c r="N31" s="179">
        <f t="shared" si="4"/>
        <v>-46763</v>
      </c>
      <c r="O31" s="179">
        <v>183235</v>
      </c>
      <c r="P31" s="179">
        <v>190214</v>
      </c>
      <c r="Q31" s="180">
        <f t="shared" si="5"/>
        <v>-6979</v>
      </c>
      <c r="R31" s="53"/>
      <c r="S31" s="43"/>
      <c r="T31" s="43"/>
      <c r="U31" s="43"/>
    </row>
    <row r="32" spans="1:50" s="54" customFormat="1" ht="18.75">
      <c r="A32" s="36"/>
      <c r="B32" s="206">
        <v>27</v>
      </c>
      <c r="C32" s="207" t="s">
        <v>45</v>
      </c>
      <c r="D32" s="208">
        <v>2484.904039</v>
      </c>
      <c r="E32" s="208">
        <v>2737.0473929999998</v>
      </c>
      <c r="F32" s="208">
        <f t="shared" si="0"/>
        <v>-252.14335399999982</v>
      </c>
      <c r="G32" s="208">
        <f t="shared" si="1"/>
        <v>5221.9514319999998</v>
      </c>
      <c r="H32" s="208">
        <v>206.32335900000001</v>
      </c>
      <c r="I32" s="208">
        <v>249.565</v>
      </c>
      <c r="J32" s="208">
        <f t="shared" si="2"/>
        <v>-43.241640999999987</v>
      </c>
      <c r="K32" s="208">
        <f t="shared" si="3"/>
        <v>455.88835900000004</v>
      </c>
      <c r="L32" s="208">
        <v>105376</v>
      </c>
      <c r="M32" s="208">
        <v>92256</v>
      </c>
      <c r="N32" s="208">
        <f t="shared" si="4"/>
        <v>13120</v>
      </c>
      <c r="O32" s="208">
        <v>8076</v>
      </c>
      <c r="P32" s="208">
        <v>5919</v>
      </c>
      <c r="Q32" s="209">
        <f t="shared" si="5"/>
        <v>2157</v>
      </c>
      <c r="R32" s="52"/>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row>
    <row r="33" spans="1:50" s="36" customFormat="1" ht="18.75">
      <c r="B33" s="185">
        <v>28</v>
      </c>
      <c r="C33" s="45" t="s">
        <v>169</v>
      </c>
      <c r="D33" s="179">
        <v>794.11281899999994</v>
      </c>
      <c r="E33" s="179">
        <v>535.37459000000001</v>
      </c>
      <c r="F33" s="179">
        <f t="shared" si="0"/>
        <v>258.73822899999993</v>
      </c>
      <c r="G33" s="179">
        <f t="shared" si="1"/>
        <v>1329.4874089999998</v>
      </c>
      <c r="H33" s="179">
        <v>206.32335900000001</v>
      </c>
      <c r="I33" s="179">
        <v>50.151499999999999</v>
      </c>
      <c r="J33" s="179">
        <f t="shared" si="2"/>
        <v>156.17185900000001</v>
      </c>
      <c r="K33" s="179">
        <f t="shared" si="3"/>
        <v>256.47485900000004</v>
      </c>
      <c r="L33" s="179">
        <v>5000</v>
      </c>
      <c r="M33" s="179">
        <v>0</v>
      </c>
      <c r="N33" s="179">
        <f t="shared" si="4"/>
        <v>5000</v>
      </c>
      <c r="O33" s="179">
        <v>0</v>
      </c>
      <c r="P33" s="179">
        <v>0</v>
      </c>
      <c r="Q33" s="180">
        <f t="shared" si="5"/>
        <v>0</v>
      </c>
      <c r="R33" s="52"/>
    </row>
    <row r="34" spans="1:50" s="54" customFormat="1" ht="18.75">
      <c r="A34" s="36"/>
      <c r="B34" s="184">
        <v>29</v>
      </c>
      <c r="C34" s="207" t="s">
        <v>445</v>
      </c>
      <c r="D34" s="208">
        <v>208.01132000000001</v>
      </c>
      <c r="E34" s="208">
        <v>251.16499999999999</v>
      </c>
      <c r="F34" s="208">
        <f t="shared" si="0"/>
        <v>-43.15367999999998</v>
      </c>
      <c r="G34" s="208">
        <f t="shared" si="1"/>
        <v>459.17632000000003</v>
      </c>
      <c r="H34" s="208">
        <v>206.32335900000001</v>
      </c>
      <c r="I34" s="208">
        <v>251.16499999999999</v>
      </c>
      <c r="J34" s="208">
        <f t="shared" si="2"/>
        <v>-44.841640999999981</v>
      </c>
      <c r="K34" s="208">
        <f t="shared" si="3"/>
        <v>457.488359</v>
      </c>
      <c r="L34" s="208">
        <v>19181</v>
      </c>
      <c r="M34" s="208">
        <v>10153</v>
      </c>
      <c r="N34" s="208">
        <f t="shared" si="4"/>
        <v>9028</v>
      </c>
      <c r="O34" s="208">
        <v>0</v>
      </c>
      <c r="P34" s="208">
        <v>0</v>
      </c>
      <c r="Q34" s="209">
        <f t="shared" si="5"/>
        <v>0</v>
      </c>
      <c r="R34" s="52"/>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row>
    <row r="35" spans="1:50" s="54" customFormat="1" ht="18.75">
      <c r="A35" s="36"/>
      <c r="B35" s="185">
        <v>30</v>
      </c>
      <c r="C35" s="45" t="s">
        <v>472</v>
      </c>
      <c r="D35" s="179">
        <v>0</v>
      </c>
      <c r="E35" s="179">
        <v>0</v>
      </c>
      <c r="F35" s="179">
        <f t="shared" si="0"/>
        <v>0</v>
      </c>
      <c r="G35" s="179">
        <f t="shared" si="1"/>
        <v>0</v>
      </c>
      <c r="H35" s="179">
        <v>0</v>
      </c>
      <c r="I35" s="179">
        <v>0</v>
      </c>
      <c r="J35" s="179">
        <f t="shared" si="2"/>
        <v>0</v>
      </c>
      <c r="K35" s="179">
        <f t="shared" si="3"/>
        <v>0</v>
      </c>
      <c r="L35" s="179">
        <v>54087</v>
      </c>
      <c r="M35" s="179">
        <v>0</v>
      </c>
      <c r="N35" s="179">
        <f t="shared" si="4"/>
        <v>54087</v>
      </c>
      <c r="O35" s="179">
        <v>69</v>
      </c>
      <c r="P35" s="179">
        <v>0</v>
      </c>
      <c r="Q35" s="180">
        <f t="shared" si="5"/>
        <v>69</v>
      </c>
      <c r="R35" s="52"/>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row>
    <row r="36" spans="1:50" s="46" customFormat="1" ht="18.75">
      <c r="A36" s="36"/>
      <c r="B36" s="325" t="s">
        <v>279</v>
      </c>
      <c r="C36" s="326"/>
      <c r="D36" s="181">
        <f>SUM(D6:D35)</f>
        <v>7931234.5524479998</v>
      </c>
      <c r="E36" s="181">
        <f t="shared" ref="E36:Q36" si="6">SUM(E6:E35)</f>
        <v>7269057.1001310004</v>
      </c>
      <c r="F36" s="181">
        <f t="shared" si="6"/>
        <v>662177.4523170006</v>
      </c>
      <c r="G36" s="181">
        <f t="shared" si="6"/>
        <v>15200291.652578998</v>
      </c>
      <c r="H36" s="181">
        <f t="shared" si="6"/>
        <v>283220.62366199977</v>
      </c>
      <c r="I36" s="181">
        <f t="shared" si="6"/>
        <v>308066.00705599994</v>
      </c>
      <c r="J36" s="181">
        <f t="shared" si="6"/>
        <v>-24845.383393999997</v>
      </c>
      <c r="K36" s="181">
        <f t="shared" si="6"/>
        <v>591286.63071799988</v>
      </c>
      <c r="L36" s="181">
        <f t="shared" si="6"/>
        <v>31457992.899527997</v>
      </c>
      <c r="M36" s="181">
        <f t="shared" si="6"/>
        <v>23692426.547491997</v>
      </c>
      <c r="N36" s="181">
        <f t="shared" si="6"/>
        <v>7765566.3520360012</v>
      </c>
      <c r="O36" s="181">
        <f t="shared" si="6"/>
        <v>1900540.030857</v>
      </c>
      <c r="P36" s="181">
        <f t="shared" si="6"/>
        <v>3533461.9115839996</v>
      </c>
      <c r="Q36" s="181">
        <f t="shared" si="6"/>
        <v>-1632921.8807270001</v>
      </c>
      <c r="R36" s="52"/>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row>
    <row r="37" spans="1:50" s="54" customFormat="1" ht="18.75">
      <c r="A37" s="36"/>
      <c r="B37" s="184">
        <v>31</v>
      </c>
      <c r="C37" s="47" t="s">
        <v>280</v>
      </c>
      <c r="D37" s="177">
        <v>304484.61061500001</v>
      </c>
      <c r="E37" s="177">
        <v>201981.87020899999</v>
      </c>
      <c r="F37" s="177">
        <f t="shared" ref="F37:F46" si="7">D37-E37</f>
        <v>102502.74040600003</v>
      </c>
      <c r="G37" s="177">
        <f t="shared" ref="G37:G46" si="8">E37+D37</f>
        <v>506466.48082399997</v>
      </c>
      <c r="H37" s="177">
        <v>1430.485846</v>
      </c>
      <c r="I37" s="177">
        <v>25169.244509</v>
      </c>
      <c r="J37" s="177">
        <f t="shared" ref="J37:J46" si="9">H37-I37</f>
        <v>-23738.758663000001</v>
      </c>
      <c r="K37" s="177">
        <f t="shared" ref="K37:K46" si="10">I37+H37</f>
        <v>26599.730355</v>
      </c>
      <c r="L37" s="177">
        <v>3766</v>
      </c>
      <c r="M37" s="177">
        <v>11487</v>
      </c>
      <c r="N37" s="177">
        <f t="shared" ref="N37:N46" si="11">L37-M37</f>
        <v>-7721</v>
      </c>
      <c r="O37" s="177">
        <v>10</v>
      </c>
      <c r="P37" s="177">
        <v>3205</v>
      </c>
      <c r="Q37" s="177">
        <f t="shared" ref="Q37:Q46" si="12">O37-P37</f>
        <v>-3195</v>
      </c>
      <c r="R37" s="53"/>
      <c r="S37" s="43"/>
      <c r="T37" s="43"/>
      <c r="U37" s="43"/>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row>
    <row r="38" spans="1:50" s="36" customFormat="1" ht="18.75">
      <c r="B38" s="185">
        <v>32</v>
      </c>
      <c r="C38" s="45" t="s">
        <v>159</v>
      </c>
      <c r="D38" s="179">
        <v>196535.293527</v>
      </c>
      <c r="E38" s="179">
        <v>192008.71610699999</v>
      </c>
      <c r="F38" s="179">
        <f t="shared" si="7"/>
        <v>4526.577420000016</v>
      </c>
      <c r="G38" s="179">
        <f t="shared" si="8"/>
        <v>388544.00963400002</v>
      </c>
      <c r="H38" s="179">
        <v>7079.2082469999996</v>
      </c>
      <c r="I38" s="179">
        <v>1801.4147700000001</v>
      </c>
      <c r="J38" s="179">
        <f t="shared" si="9"/>
        <v>5277.7934769999993</v>
      </c>
      <c r="K38" s="179">
        <f t="shared" si="10"/>
        <v>8880.6230169999999</v>
      </c>
      <c r="L38" s="179">
        <v>13927.650659000001</v>
      </c>
      <c r="M38" s="179">
        <v>6826.9758199999997</v>
      </c>
      <c r="N38" s="179">
        <f t="shared" si="11"/>
        <v>7100.6748390000012</v>
      </c>
      <c r="O38" s="179">
        <v>0</v>
      </c>
      <c r="P38" s="179">
        <v>42.82208</v>
      </c>
      <c r="Q38" s="180">
        <f t="shared" si="12"/>
        <v>-42.82208</v>
      </c>
      <c r="R38" s="53"/>
      <c r="S38" s="43"/>
      <c r="T38" s="43"/>
      <c r="U38" s="43"/>
    </row>
    <row r="39" spans="1:50" s="54" customFormat="1" ht="18.75">
      <c r="A39" s="36"/>
      <c r="B39" s="206">
        <v>33</v>
      </c>
      <c r="C39" s="207" t="s">
        <v>52</v>
      </c>
      <c r="D39" s="208">
        <v>154778.22317000001</v>
      </c>
      <c r="E39" s="208">
        <v>145133.05932999999</v>
      </c>
      <c r="F39" s="208">
        <f t="shared" si="7"/>
        <v>9645.1638400000229</v>
      </c>
      <c r="G39" s="208">
        <f t="shared" si="8"/>
        <v>299911.28249999997</v>
      </c>
      <c r="H39" s="208">
        <v>8938.1943109999993</v>
      </c>
      <c r="I39" s="208">
        <v>1546.0205679999999</v>
      </c>
      <c r="J39" s="208">
        <f t="shared" si="9"/>
        <v>7392.1737429999994</v>
      </c>
      <c r="K39" s="208">
        <f t="shared" si="10"/>
        <v>10484.214878999999</v>
      </c>
      <c r="L39" s="208">
        <v>206</v>
      </c>
      <c r="M39" s="208">
        <v>1123</v>
      </c>
      <c r="N39" s="208">
        <f t="shared" si="11"/>
        <v>-917</v>
      </c>
      <c r="O39" s="208">
        <v>0</v>
      </c>
      <c r="P39" s="208">
        <v>0</v>
      </c>
      <c r="Q39" s="209">
        <f t="shared" si="12"/>
        <v>0</v>
      </c>
      <c r="R39" s="53"/>
      <c r="S39" s="43"/>
      <c r="T39" s="43"/>
      <c r="U39" s="43"/>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row>
    <row r="40" spans="1:50" s="36" customFormat="1" ht="18.75">
      <c r="B40" s="185">
        <v>34</v>
      </c>
      <c r="C40" s="45" t="s">
        <v>106</v>
      </c>
      <c r="D40" s="179">
        <v>105472.24606600001</v>
      </c>
      <c r="E40" s="179">
        <v>97403.099900000001</v>
      </c>
      <c r="F40" s="179">
        <f t="shared" si="7"/>
        <v>8069.1461660000059</v>
      </c>
      <c r="G40" s="179">
        <f t="shared" si="8"/>
        <v>202875.34596599999</v>
      </c>
      <c r="H40" s="179">
        <v>5806.1259810000001</v>
      </c>
      <c r="I40" s="179">
        <v>3502.6345219999998</v>
      </c>
      <c r="J40" s="179">
        <f t="shared" si="9"/>
        <v>2303.4914590000003</v>
      </c>
      <c r="K40" s="179">
        <f t="shared" si="10"/>
        <v>9308.7605029999995</v>
      </c>
      <c r="L40" s="179">
        <v>32027.423911999998</v>
      </c>
      <c r="M40" s="179">
        <v>9369.5317300000006</v>
      </c>
      <c r="N40" s="179">
        <f t="shared" si="11"/>
        <v>22657.892181999996</v>
      </c>
      <c r="O40" s="179">
        <v>616.91518699999995</v>
      </c>
      <c r="P40" s="179">
        <v>924.20567100000005</v>
      </c>
      <c r="Q40" s="180">
        <f t="shared" si="12"/>
        <v>-307.29048400000011</v>
      </c>
      <c r="R40" s="53"/>
      <c r="S40" s="43"/>
      <c r="T40" s="43"/>
      <c r="U40" s="43"/>
    </row>
    <row r="41" spans="1:50" s="54" customFormat="1" ht="18.75">
      <c r="A41" s="36"/>
      <c r="B41" s="206">
        <v>35</v>
      </c>
      <c r="C41" s="207" t="s">
        <v>154</v>
      </c>
      <c r="D41" s="208">
        <v>84280.438993000003</v>
      </c>
      <c r="E41" s="208">
        <v>88595.920905999999</v>
      </c>
      <c r="F41" s="208">
        <f t="shared" si="7"/>
        <v>-4315.481912999996</v>
      </c>
      <c r="G41" s="208">
        <f t="shared" si="8"/>
        <v>172876.359899</v>
      </c>
      <c r="H41" s="208">
        <v>6292.152126</v>
      </c>
      <c r="I41" s="208">
        <v>4553.781105</v>
      </c>
      <c r="J41" s="208">
        <f t="shared" si="9"/>
        <v>1738.3710209999999</v>
      </c>
      <c r="K41" s="208">
        <f t="shared" si="10"/>
        <v>10845.933230999999</v>
      </c>
      <c r="L41" s="208">
        <v>2137.9327920000001</v>
      </c>
      <c r="M41" s="208">
        <v>4644.7682379999997</v>
      </c>
      <c r="N41" s="208">
        <f t="shared" si="11"/>
        <v>-2506.8354459999996</v>
      </c>
      <c r="O41" s="208">
        <v>0</v>
      </c>
      <c r="P41" s="208">
        <v>24.430340999999999</v>
      </c>
      <c r="Q41" s="209">
        <f t="shared" si="12"/>
        <v>-24.430340999999999</v>
      </c>
      <c r="R41" s="53"/>
      <c r="S41" s="43"/>
      <c r="T41" s="43"/>
      <c r="U41" s="43"/>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row>
    <row r="42" spans="1:50" s="36" customFormat="1" ht="18.75">
      <c r="B42" s="185">
        <v>36</v>
      </c>
      <c r="C42" s="45" t="s">
        <v>196</v>
      </c>
      <c r="D42" s="179">
        <v>60750.831946999999</v>
      </c>
      <c r="E42" s="179">
        <v>29612.596872999999</v>
      </c>
      <c r="F42" s="179">
        <f t="shared" si="7"/>
        <v>31138.235074</v>
      </c>
      <c r="G42" s="179">
        <f t="shared" si="8"/>
        <v>90363.428820000001</v>
      </c>
      <c r="H42" s="179">
        <v>4229.5244570000004</v>
      </c>
      <c r="I42" s="179">
        <v>5427.4818020000002</v>
      </c>
      <c r="J42" s="179">
        <f t="shared" si="9"/>
        <v>-1197.9573449999998</v>
      </c>
      <c r="K42" s="179">
        <f t="shared" si="10"/>
        <v>9657.0062590000016</v>
      </c>
      <c r="L42" s="179">
        <v>57085.568763000003</v>
      </c>
      <c r="M42" s="179">
        <v>1006.610227</v>
      </c>
      <c r="N42" s="179">
        <f t="shared" si="11"/>
        <v>56078.958536000006</v>
      </c>
      <c r="O42" s="179">
        <v>0</v>
      </c>
      <c r="P42" s="179">
        <v>90.775985000000006</v>
      </c>
      <c r="Q42" s="180">
        <f t="shared" si="12"/>
        <v>-90.775985000000006</v>
      </c>
      <c r="R42" s="53"/>
      <c r="S42" s="43"/>
      <c r="T42" s="43"/>
      <c r="U42" s="43"/>
    </row>
    <row r="43" spans="1:50" s="54" customFormat="1" ht="18.75">
      <c r="A43" s="36"/>
      <c r="B43" s="184">
        <v>37</v>
      </c>
      <c r="C43" s="47" t="s">
        <v>172</v>
      </c>
      <c r="D43" s="177">
        <v>29548.879486999998</v>
      </c>
      <c r="E43" s="177">
        <v>22945.449380999999</v>
      </c>
      <c r="F43" s="177">
        <f t="shared" si="7"/>
        <v>6603.4301059999998</v>
      </c>
      <c r="G43" s="177">
        <f t="shared" si="8"/>
        <v>52494.328867999997</v>
      </c>
      <c r="H43" s="177">
        <v>4904.942943</v>
      </c>
      <c r="I43" s="177">
        <v>3862.8377449999998</v>
      </c>
      <c r="J43" s="177">
        <f t="shared" si="9"/>
        <v>1042.1051980000002</v>
      </c>
      <c r="K43" s="177">
        <f t="shared" si="10"/>
        <v>8767.7806879999989</v>
      </c>
      <c r="L43" s="177">
        <v>16531.818137999999</v>
      </c>
      <c r="M43" s="177">
        <v>6140.3285969999997</v>
      </c>
      <c r="N43" s="177">
        <f t="shared" si="11"/>
        <v>10391.489540999999</v>
      </c>
      <c r="O43" s="177">
        <v>44.446460000000002</v>
      </c>
      <c r="P43" s="177">
        <v>1684.099655</v>
      </c>
      <c r="Q43" s="178">
        <f t="shared" si="12"/>
        <v>-1639.6531949999999</v>
      </c>
      <c r="R43" s="53"/>
      <c r="S43" s="43"/>
      <c r="T43" s="43"/>
      <c r="U43" s="43"/>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row>
    <row r="44" spans="1:50" s="36" customFormat="1" ht="18.75">
      <c r="B44" s="185">
        <v>38</v>
      </c>
      <c r="C44" s="45" t="s">
        <v>162</v>
      </c>
      <c r="D44" s="179">
        <v>14661.824103999999</v>
      </c>
      <c r="E44" s="179">
        <v>12162.523619</v>
      </c>
      <c r="F44" s="179">
        <f t="shared" si="7"/>
        <v>2499.3004849999998</v>
      </c>
      <c r="G44" s="179">
        <f t="shared" si="8"/>
        <v>26824.347722999999</v>
      </c>
      <c r="H44" s="179">
        <v>307.613247</v>
      </c>
      <c r="I44" s="179">
        <v>0</v>
      </c>
      <c r="J44" s="179">
        <f t="shared" si="9"/>
        <v>307.613247</v>
      </c>
      <c r="K44" s="179">
        <f t="shared" si="10"/>
        <v>307.613247</v>
      </c>
      <c r="L44" s="179">
        <v>802.04132500000003</v>
      </c>
      <c r="M44" s="179">
        <v>300.29828800000001</v>
      </c>
      <c r="N44" s="179">
        <f t="shared" si="11"/>
        <v>501.74303700000002</v>
      </c>
      <c r="O44" s="179">
        <v>0</v>
      </c>
      <c r="P44" s="179">
        <v>13.305009999999999</v>
      </c>
      <c r="Q44" s="180">
        <f t="shared" si="12"/>
        <v>-13.305009999999999</v>
      </c>
      <c r="R44" s="53"/>
      <c r="S44" s="43"/>
      <c r="T44" s="43"/>
      <c r="U44" s="43"/>
    </row>
    <row r="45" spans="1:50" s="54" customFormat="1" ht="18.75">
      <c r="A45" s="36"/>
      <c r="B45" s="206">
        <v>39</v>
      </c>
      <c r="C45" s="207" t="s">
        <v>54</v>
      </c>
      <c r="D45" s="208">
        <v>14161.628187</v>
      </c>
      <c r="E45" s="208">
        <v>23198.593083</v>
      </c>
      <c r="F45" s="208">
        <f t="shared" si="7"/>
        <v>-9036.9648959999995</v>
      </c>
      <c r="G45" s="208">
        <f t="shared" si="8"/>
        <v>37360.221270000002</v>
      </c>
      <c r="H45" s="208">
        <v>1601.182548</v>
      </c>
      <c r="I45" s="208">
        <v>1663.1186230000001</v>
      </c>
      <c r="J45" s="208">
        <f t="shared" si="9"/>
        <v>-61.936075000000073</v>
      </c>
      <c r="K45" s="208">
        <f t="shared" si="10"/>
        <v>3264.3011710000001</v>
      </c>
      <c r="L45" s="208">
        <v>457</v>
      </c>
      <c r="M45" s="208">
        <v>1386</v>
      </c>
      <c r="N45" s="208">
        <f t="shared" si="11"/>
        <v>-929</v>
      </c>
      <c r="O45" s="208">
        <v>40</v>
      </c>
      <c r="P45" s="208">
        <v>162</v>
      </c>
      <c r="Q45" s="209">
        <f t="shared" si="12"/>
        <v>-122</v>
      </c>
      <c r="R45" s="53"/>
      <c r="S45" s="43"/>
      <c r="T45" s="43"/>
      <c r="U45" s="43"/>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row>
    <row r="46" spans="1:50" s="36" customFormat="1" ht="18.75">
      <c r="B46" s="184">
        <v>40</v>
      </c>
      <c r="C46" s="48" t="s">
        <v>55</v>
      </c>
      <c r="D46" s="177">
        <v>9120.0418850000005</v>
      </c>
      <c r="E46" s="177">
        <v>12020.871008</v>
      </c>
      <c r="F46" s="177">
        <f t="shared" si="7"/>
        <v>-2900.8291229999995</v>
      </c>
      <c r="G46" s="177">
        <f t="shared" si="8"/>
        <v>21140.912893000001</v>
      </c>
      <c r="H46" s="177">
        <v>1466.1057840000001</v>
      </c>
      <c r="I46" s="177">
        <v>0</v>
      </c>
      <c r="J46" s="177">
        <f t="shared" si="9"/>
        <v>1466.1057840000001</v>
      </c>
      <c r="K46" s="177">
        <f t="shared" si="10"/>
        <v>1466.1057840000001</v>
      </c>
      <c r="L46" s="177">
        <v>19</v>
      </c>
      <c r="M46" s="177">
        <v>1529</v>
      </c>
      <c r="N46" s="177">
        <f t="shared" si="11"/>
        <v>-1510</v>
      </c>
      <c r="O46" s="177">
        <v>9</v>
      </c>
      <c r="P46" s="177">
        <v>0</v>
      </c>
      <c r="Q46" s="178">
        <f t="shared" si="12"/>
        <v>9</v>
      </c>
      <c r="R46" s="53"/>
      <c r="S46" s="43"/>
      <c r="T46" s="43"/>
      <c r="U46" s="43"/>
    </row>
    <row r="47" spans="1:50" s="46" customFormat="1" ht="18.75">
      <c r="A47" s="36"/>
      <c r="B47" s="327" t="s">
        <v>281</v>
      </c>
      <c r="C47" s="328"/>
      <c r="D47" s="181">
        <f>SUM(D37:D46)</f>
        <v>973794.0179809999</v>
      </c>
      <c r="E47" s="181">
        <f t="shared" ref="E47:Q47" si="13">SUM(E37:E46)</f>
        <v>825062.70041599998</v>
      </c>
      <c r="F47" s="181">
        <f t="shared" si="13"/>
        <v>148731.31756500012</v>
      </c>
      <c r="G47" s="181">
        <f t="shared" si="13"/>
        <v>1798856.7183970001</v>
      </c>
      <c r="H47" s="181">
        <f t="shared" si="13"/>
        <v>42055.535490000002</v>
      </c>
      <c r="I47" s="181">
        <f t="shared" si="13"/>
        <v>47526.533644000003</v>
      </c>
      <c r="J47" s="181">
        <f t="shared" si="13"/>
        <v>-5470.9981539999999</v>
      </c>
      <c r="K47" s="181">
        <f t="shared" si="13"/>
        <v>89582.06913399999</v>
      </c>
      <c r="L47" s="181">
        <f t="shared" si="13"/>
        <v>126960.435589</v>
      </c>
      <c r="M47" s="181">
        <f t="shared" si="13"/>
        <v>43813.512899999994</v>
      </c>
      <c r="N47" s="181">
        <f t="shared" si="13"/>
        <v>83146.922688999999</v>
      </c>
      <c r="O47" s="181">
        <f t="shared" si="13"/>
        <v>720.36164699999995</v>
      </c>
      <c r="P47" s="181">
        <f t="shared" si="13"/>
        <v>6146.6387420000001</v>
      </c>
      <c r="Q47" s="181">
        <f t="shared" si="13"/>
        <v>-5426.2770950000004</v>
      </c>
      <c r="R47" s="52"/>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row>
    <row r="48" spans="1:50" s="54" customFormat="1" ht="18.75">
      <c r="A48" s="36"/>
      <c r="B48" s="185">
        <v>41</v>
      </c>
      <c r="C48" s="45" t="s">
        <v>160</v>
      </c>
      <c r="D48" s="179">
        <v>1252661.8660170001</v>
      </c>
      <c r="E48" s="179">
        <v>915367.88280400005</v>
      </c>
      <c r="F48" s="179">
        <f t="shared" ref="F48:F54" si="14">D48-E48</f>
        <v>337293.983213</v>
      </c>
      <c r="G48" s="179">
        <f t="shared" ref="G48:G54" si="15">E48+D48</f>
        <v>2168029.7488210001</v>
      </c>
      <c r="H48" s="179">
        <v>9405.8267070000002</v>
      </c>
      <c r="I48" s="179">
        <v>24664.351580999999</v>
      </c>
      <c r="J48" s="179">
        <f t="shared" ref="J48:J54" si="16">H48-I48</f>
        <v>-15258.524873999999</v>
      </c>
      <c r="K48" s="179">
        <f t="shared" ref="K48:K54" si="17">I48+H48</f>
        <v>34070.178287999996</v>
      </c>
      <c r="L48" s="179">
        <v>0</v>
      </c>
      <c r="M48" s="179">
        <v>0</v>
      </c>
      <c r="N48" s="179">
        <f t="shared" ref="N48:N54" si="18">L48-M48</f>
        <v>0</v>
      </c>
      <c r="O48" s="179">
        <v>0</v>
      </c>
      <c r="P48" s="179">
        <v>0</v>
      </c>
      <c r="Q48" s="180">
        <f t="shared" ref="Q48:Q54" si="19">O48-P48</f>
        <v>0</v>
      </c>
      <c r="R48" s="53"/>
      <c r="S48" s="43"/>
      <c r="T48" s="43"/>
      <c r="U48" s="43"/>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row>
    <row r="49" spans="1:50" s="36" customFormat="1" ht="18.75">
      <c r="B49" s="184">
        <v>42</v>
      </c>
      <c r="C49" s="48" t="s">
        <v>62</v>
      </c>
      <c r="D49" s="177">
        <v>617440.65992999997</v>
      </c>
      <c r="E49" s="177">
        <v>628490.64209800004</v>
      </c>
      <c r="F49" s="177">
        <f t="shared" si="14"/>
        <v>-11049.982168000075</v>
      </c>
      <c r="G49" s="177">
        <f t="shared" si="15"/>
        <v>1245931.3020279999</v>
      </c>
      <c r="H49" s="177">
        <v>27075.857749999999</v>
      </c>
      <c r="I49" s="177">
        <v>18283.772117</v>
      </c>
      <c r="J49" s="177">
        <f t="shared" si="16"/>
        <v>8792.0856329999988</v>
      </c>
      <c r="K49" s="177">
        <f t="shared" si="17"/>
        <v>45359.629866999996</v>
      </c>
      <c r="L49" s="177">
        <v>10090</v>
      </c>
      <c r="M49" s="177">
        <v>13813</v>
      </c>
      <c r="N49" s="177">
        <f t="shared" si="18"/>
        <v>-3723</v>
      </c>
      <c r="O49" s="177">
        <v>5</v>
      </c>
      <c r="P49" s="177">
        <v>1044</v>
      </c>
      <c r="Q49" s="178">
        <f t="shared" si="19"/>
        <v>-1039</v>
      </c>
      <c r="R49" s="53"/>
      <c r="S49" s="43"/>
      <c r="T49" s="43"/>
      <c r="U49" s="43"/>
    </row>
    <row r="50" spans="1:50" s="54" customFormat="1" ht="18.75">
      <c r="A50" s="36"/>
      <c r="B50" s="185">
        <v>43</v>
      </c>
      <c r="C50" s="45" t="s">
        <v>282</v>
      </c>
      <c r="D50" s="179">
        <v>589183.786738</v>
      </c>
      <c r="E50" s="179">
        <v>923304.231531</v>
      </c>
      <c r="F50" s="179">
        <f t="shared" si="14"/>
        <v>-334120.444793</v>
      </c>
      <c r="G50" s="179">
        <f t="shared" si="15"/>
        <v>1512488.0182690001</v>
      </c>
      <c r="H50" s="179">
        <v>206.32335900000001</v>
      </c>
      <c r="I50" s="179">
        <v>0</v>
      </c>
      <c r="J50" s="179">
        <f t="shared" si="16"/>
        <v>206.32335900000001</v>
      </c>
      <c r="K50" s="179">
        <f t="shared" si="17"/>
        <v>206.32335900000001</v>
      </c>
      <c r="L50" s="179">
        <v>346</v>
      </c>
      <c r="M50" s="179">
        <v>363780</v>
      </c>
      <c r="N50" s="179">
        <f t="shared" si="18"/>
        <v>-363434</v>
      </c>
      <c r="O50" s="179">
        <v>0</v>
      </c>
      <c r="P50" s="179">
        <v>2697</v>
      </c>
      <c r="Q50" s="180">
        <f t="shared" si="19"/>
        <v>-2697</v>
      </c>
      <c r="R50" s="53"/>
      <c r="S50" s="43"/>
      <c r="T50" s="43"/>
      <c r="U50" s="43"/>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row>
    <row r="51" spans="1:50" s="36" customFormat="1" ht="18.75">
      <c r="B51" s="206">
        <v>44</v>
      </c>
      <c r="C51" s="207" t="s">
        <v>63</v>
      </c>
      <c r="D51" s="208">
        <v>366092.80381399998</v>
      </c>
      <c r="E51" s="208">
        <v>336582.65037799999</v>
      </c>
      <c r="F51" s="208">
        <f t="shared" si="14"/>
        <v>29510.153435999993</v>
      </c>
      <c r="G51" s="208">
        <f t="shared" si="15"/>
        <v>702675.45419199998</v>
      </c>
      <c r="H51" s="208">
        <v>8970.3306080000002</v>
      </c>
      <c r="I51" s="208">
        <v>835.05236000000002</v>
      </c>
      <c r="J51" s="208">
        <f t="shared" si="16"/>
        <v>8135.2782480000005</v>
      </c>
      <c r="K51" s="208">
        <f t="shared" si="17"/>
        <v>9805.3829679999999</v>
      </c>
      <c r="L51" s="208">
        <v>35929</v>
      </c>
      <c r="M51" s="208">
        <v>14486</v>
      </c>
      <c r="N51" s="208">
        <f t="shared" si="18"/>
        <v>21443</v>
      </c>
      <c r="O51" s="208">
        <v>0</v>
      </c>
      <c r="P51" s="208">
        <v>282</v>
      </c>
      <c r="Q51" s="209">
        <f t="shared" si="19"/>
        <v>-282</v>
      </c>
      <c r="R51" s="53"/>
      <c r="S51" s="43"/>
      <c r="T51" s="43"/>
      <c r="U51" s="43"/>
    </row>
    <row r="52" spans="1:50" s="54" customFormat="1" ht="18.75">
      <c r="A52" s="36"/>
      <c r="B52" s="185">
        <v>45</v>
      </c>
      <c r="C52" s="45" t="s">
        <v>187</v>
      </c>
      <c r="D52" s="179">
        <v>272029.45638799999</v>
      </c>
      <c r="E52" s="179">
        <v>94596.043286999993</v>
      </c>
      <c r="F52" s="179">
        <f t="shared" si="14"/>
        <v>177433.41310100001</v>
      </c>
      <c r="G52" s="179">
        <f t="shared" si="15"/>
        <v>366625.49967499997</v>
      </c>
      <c r="H52" s="179">
        <v>3603.9543210000002</v>
      </c>
      <c r="I52" s="179">
        <v>18079.395472</v>
      </c>
      <c r="J52" s="179">
        <f t="shared" si="16"/>
        <v>-14475.441150999999</v>
      </c>
      <c r="K52" s="179">
        <f t="shared" si="17"/>
        <v>21683.349793000001</v>
      </c>
      <c r="L52" s="179">
        <v>208490</v>
      </c>
      <c r="M52" s="179">
        <v>68725</v>
      </c>
      <c r="N52" s="179">
        <f t="shared" si="18"/>
        <v>139765</v>
      </c>
      <c r="O52" s="179">
        <v>1485</v>
      </c>
      <c r="P52" s="179">
        <v>10511</v>
      </c>
      <c r="Q52" s="180">
        <f t="shared" si="19"/>
        <v>-9026</v>
      </c>
      <c r="R52" s="53"/>
      <c r="S52" s="43"/>
      <c r="T52" s="43"/>
      <c r="U52" s="43"/>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row>
    <row r="53" spans="1:50" s="36" customFormat="1" ht="18.75">
      <c r="B53" s="184">
        <v>46</v>
      </c>
      <c r="C53" s="48" t="s">
        <v>60</v>
      </c>
      <c r="D53" s="177">
        <v>238164.450362</v>
      </c>
      <c r="E53" s="177">
        <v>223899.386065</v>
      </c>
      <c r="F53" s="177">
        <f t="shared" si="14"/>
        <v>14265.064297000004</v>
      </c>
      <c r="G53" s="177">
        <f t="shared" si="15"/>
        <v>462063.836427</v>
      </c>
      <c r="H53" s="177">
        <v>4903.0537709999999</v>
      </c>
      <c r="I53" s="177">
        <v>15405.199597000001</v>
      </c>
      <c r="J53" s="177">
        <f t="shared" si="16"/>
        <v>-10502.145826</v>
      </c>
      <c r="K53" s="177">
        <f t="shared" si="17"/>
        <v>20308.253368000002</v>
      </c>
      <c r="L53" s="177">
        <v>225343.88873999999</v>
      </c>
      <c r="M53" s="177">
        <v>218378.67251999999</v>
      </c>
      <c r="N53" s="177">
        <f t="shared" si="18"/>
        <v>6965.2162200000021</v>
      </c>
      <c r="O53" s="177">
        <v>12834.354547999999</v>
      </c>
      <c r="P53" s="177">
        <v>21209.864963</v>
      </c>
      <c r="Q53" s="178">
        <f t="shared" si="19"/>
        <v>-8375.5104150000006</v>
      </c>
      <c r="R53" s="53"/>
      <c r="S53" s="43"/>
      <c r="T53" s="43"/>
      <c r="U53" s="43"/>
    </row>
    <row r="54" spans="1:50" s="54" customFormat="1" ht="18.75">
      <c r="A54" s="36"/>
      <c r="B54" s="185">
        <v>47</v>
      </c>
      <c r="C54" s="45" t="s">
        <v>405</v>
      </c>
      <c r="D54" s="179">
        <v>215433.59142000001</v>
      </c>
      <c r="E54" s="179">
        <v>226731.38441100001</v>
      </c>
      <c r="F54" s="179">
        <f t="shared" si="14"/>
        <v>-11297.792990999995</v>
      </c>
      <c r="G54" s="179">
        <f t="shared" si="15"/>
        <v>442164.97583100002</v>
      </c>
      <c r="H54" s="179">
        <v>18732.506494000001</v>
      </c>
      <c r="I54" s="179">
        <v>16127.648843000001</v>
      </c>
      <c r="J54" s="179">
        <f t="shared" si="16"/>
        <v>2604.8576510000003</v>
      </c>
      <c r="K54" s="179">
        <f t="shared" si="17"/>
        <v>34860.155337000004</v>
      </c>
      <c r="L54" s="179">
        <v>104699.818996</v>
      </c>
      <c r="M54" s="179">
        <v>112695.29498000001</v>
      </c>
      <c r="N54" s="179">
        <f t="shared" si="18"/>
        <v>-7995.4759840000042</v>
      </c>
      <c r="O54" s="179">
        <v>36175.730899000002</v>
      </c>
      <c r="P54" s="179">
        <v>37828.307548999997</v>
      </c>
      <c r="Q54" s="180">
        <f t="shared" si="19"/>
        <v>-1652.5766499999954</v>
      </c>
      <c r="R54" s="53"/>
      <c r="S54" s="43"/>
      <c r="T54" s="43"/>
      <c r="U54" s="43"/>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row>
    <row r="55" spans="1:50" s="54" customFormat="1" ht="18.75">
      <c r="A55" s="36"/>
      <c r="B55" s="206">
        <v>48</v>
      </c>
      <c r="C55" s="207" t="s">
        <v>474</v>
      </c>
      <c r="D55" s="208">
        <v>126216.31926400001</v>
      </c>
      <c r="E55" s="208">
        <v>0</v>
      </c>
      <c r="F55" s="208">
        <f>D55-E55</f>
        <v>126216.31926400001</v>
      </c>
      <c r="G55" s="208">
        <f>E55+D55</f>
        <v>126216.31926400001</v>
      </c>
      <c r="H55" s="208">
        <v>126216.31926400001</v>
      </c>
      <c r="I55" s="208">
        <v>0</v>
      </c>
      <c r="J55" s="208">
        <f>H55-I55</f>
        <v>126216.31926400001</v>
      </c>
      <c r="K55" s="208">
        <f>I55+H55</f>
        <v>126216.31926400001</v>
      </c>
      <c r="L55" s="208">
        <v>217217</v>
      </c>
      <c r="M55" s="208">
        <v>0</v>
      </c>
      <c r="N55" s="208">
        <f>L55-M55</f>
        <v>217217</v>
      </c>
      <c r="O55" s="208">
        <v>217217</v>
      </c>
      <c r="P55" s="208">
        <v>0</v>
      </c>
      <c r="Q55" s="209">
        <f>O55-P55</f>
        <v>217217</v>
      </c>
      <c r="R55" s="53"/>
      <c r="S55" s="43"/>
      <c r="T55" s="43"/>
      <c r="U55" s="43"/>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row>
    <row r="56" spans="1:50" s="54" customFormat="1" ht="18.75">
      <c r="A56" s="36"/>
      <c r="B56" s="185">
        <v>49</v>
      </c>
      <c r="C56" s="45" t="s">
        <v>469</v>
      </c>
      <c r="D56" s="179">
        <v>14918</v>
      </c>
      <c r="E56" s="179">
        <v>0</v>
      </c>
      <c r="F56" s="179">
        <f>D56-E56</f>
        <v>14918</v>
      </c>
      <c r="G56" s="179">
        <f>E56+D56</f>
        <v>14918</v>
      </c>
      <c r="H56" s="179">
        <v>14918</v>
      </c>
      <c r="I56" s="179">
        <v>0</v>
      </c>
      <c r="J56" s="179">
        <f>H56-I56</f>
        <v>14918</v>
      </c>
      <c r="K56" s="179">
        <f>I56+H56</f>
        <v>14918</v>
      </c>
      <c r="L56" s="179">
        <v>45023</v>
      </c>
      <c r="M56" s="179">
        <v>0</v>
      </c>
      <c r="N56" s="179">
        <f>L56-M56</f>
        <v>45023</v>
      </c>
      <c r="O56" s="179">
        <v>45023</v>
      </c>
      <c r="P56" s="179">
        <v>0</v>
      </c>
      <c r="Q56" s="180">
        <f>O56-P56</f>
        <v>45023</v>
      </c>
      <c r="R56" s="53"/>
      <c r="S56" s="43"/>
      <c r="T56" s="43"/>
      <c r="U56" s="43"/>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row>
    <row r="57" spans="1:50" s="46" customFormat="1" ht="18.75">
      <c r="A57" s="36"/>
      <c r="B57" s="329" t="s">
        <v>283</v>
      </c>
      <c r="C57" s="330"/>
      <c r="D57" s="182">
        <f>SUM(D48:D56)</f>
        <v>3692140.9339329996</v>
      </c>
      <c r="E57" s="182">
        <f t="shared" ref="E57:Q57" si="20">SUM(E48:E56)</f>
        <v>3348972.2205740004</v>
      </c>
      <c r="F57" s="182">
        <f t="shared" si="20"/>
        <v>343168.71335899993</v>
      </c>
      <c r="G57" s="182">
        <f t="shared" si="20"/>
        <v>7041113.1545070009</v>
      </c>
      <c r="H57" s="182">
        <f t="shared" si="20"/>
        <v>214032.17227400001</v>
      </c>
      <c r="I57" s="182">
        <f t="shared" si="20"/>
        <v>93395.419970000003</v>
      </c>
      <c r="J57" s="182">
        <f t="shared" si="20"/>
        <v>120636.75230400001</v>
      </c>
      <c r="K57" s="182">
        <f t="shared" si="20"/>
        <v>307427.592244</v>
      </c>
      <c r="L57" s="182">
        <f t="shared" si="20"/>
        <v>847138.70773599995</v>
      </c>
      <c r="M57" s="182">
        <f t="shared" si="20"/>
        <v>791877.96750000003</v>
      </c>
      <c r="N57" s="182">
        <f t="shared" si="20"/>
        <v>55260.740235999983</v>
      </c>
      <c r="O57" s="182">
        <f t="shared" si="20"/>
        <v>312740.08544699999</v>
      </c>
      <c r="P57" s="182">
        <f t="shared" si="20"/>
        <v>73572.17251199999</v>
      </c>
      <c r="Q57" s="182">
        <f t="shared" si="20"/>
        <v>239167.912935</v>
      </c>
      <c r="R57" s="52"/>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row>
    <row r="58" spans="1:50" s="54" customFormat="1" ht="18.75">
      <c r="A58" s="36"/>
      <c r="B58" s="184">
        <v>50</v>
      </c>
      <c r="C58" s="42" t="s">
        <v>68</v>
      </c>
      <c r="D58" s="177">
        <v>32748.806607999999</v>
      </c>
      <c r="E58" s="177">
        <v>27584.621726000001</v>
      </c>
      <c r="F58" s="177">
        <f t="shared" ref="F58" si="21">D58-E58</f>
        <v>5164.1848819999977</v>
      </c>
      <c r="G58" s="177">
        <f t="shared" ref="G58" si="22">E58+D58</f>
        <v>60333.428333999997</v>
      </c>
      <c r="H58" s="177">
        <v>0</v>
      </c>
      <c r="I58" s="177">
        <v>1557.439243</v>
      </c>
      <c r="J58" s="177">
        <f t="shared" ref="J58" si="23">H58-I58</f>
        <v>-1557.439243</v>
      </c>
      <c r="K58" s="177">
        <f t="shared" ref="K58" si="24">I58+H58</f>
        <v>1557.439243</v>
      </c>
      <c r="L58" s="177">
        <v>6008</v>
      </c>
      <c r="M58" s="177">
        <v>8632</v>
      </c>
      <c r="N58" s="177">
        <f t="shared" ref="N58" si="25">L58-M58</f>
        <v>-2624</v>
      </c>
      <c r="O58" s="177">
        <v>48</v>
      </c>
      <c r="P58" s="177">
        <v>2551</v>
      </c>
      <c r="Q58" s="178">
        <f t="shared" ref="Q58" si="26">O58-P58</f>
        <v>-2503</v>
      </c>
      <c r="R58" s="53"/>
      <c r="S58" s="43"/>
      <c r="T58" s="43"/>
      <c r="U58" s="43"/>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row>
    <row r="59" spans="1:50" s="46" customFormat="1" ht="18.75">
      <c r="A59" s="36"/>
      <c r="B59" s="327" t="s">
        <v>284</v>
      </c>
      <c r="C59" s="328"/>
      <c r="D59" s="182">
        <f>SUM(D58)</f>
        <v>32748.806607999999</v>
      </c>
      <c r="E59" s="182">
        <f t="shared" ref="E59:Q59" si="27">SUM(E58)</f>
        <v>27584.621726000001</v>
      </c>
      <c r="F59" s="182">
        <f t="shared" si="27"/>
        <v>5164.1848819999977</v>
      </c>
      <c r="G59" s="182">
        <f t="shared" si="27"/>
        <v>60333.428333999997</v>
      </c>
      <c r="H59" s="182">
        <f t="shared" si="27"/>
        <v>0</v>
      </c>
      <c r="I59" s="182">
        <f t="shared" si="27"/>
        <v>1557.439243</v>
      </c>
      <c r="J59" s="182">
        <f t="shared" si="27"/>
        <v>-1557.439243</v>
      </c>
      <c r="K59" s="182">
        <f t="shared" si="27"/>
        <v>1557.439243</v>
      </c>
      <c r="L59" s="182">
        <f t="shared" si="27"/>
        <v>6008</v>
      </c>
      <c r="M59" s="182">
        <f t="shared" si="27"/>
        <v>8632</v>
      </c>
      <c r="N59" s="182">
        <f t="shared" si="27"/>
        <v>-2624</v>
      </c>
      <c r="O59" s="182">
        <f t="shared" si="27"/>
        <v>48</v>
      </c>
      <c r="P59" s="182">
        <f t="shared" si="27"/>
        <v>2551</v>
      </c>
      <c r="Q59" s="182">
        <f t="shared" si="27"/>
        <v>-2503</v>
      </c>
      <c r="R59" s="52"/>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row>
    <row r="60" spans="1:50" s="54" customFormat="1" ht="18.75">
      <c r="A60" s="36"/>
      <c r="B60" s="185">
        <v>51</v>
      </c>
      <c r="C60" s="45" t="s">
        <v>92</v>
      </c>
      <c r="D60" s="179">
        <v>1585323.7066579999</v>
      </c>
      <c r="E60" s="179">
        <v>1258594.533334</v>
      </c>
      <c r="F60" s="179">
        <f t="shared" ref="F60:F91" si="28">D60-E60</f>
        <v>326729.17332399986</v>
      </c>
      <c r="G60" s="179">
        <f t="shared" ref="G60:G91" si="29">E60+D60</f>
        <v>2843918.2399920002</v>
      </c>
      <c r="H60" s="179">
        <v>8815.90769</v>
      </c>
      <c r="I60" s="179">
        <v>46285.548885999997</v>
      </c>
      <c r="J60" s="179">
        <f t="shared" ref="J60:J91" si="30">H60-I60</f>
        <v>-37469.641195999997</v>
      </c>
      <c r="K60" s="179">
        <f t="shared" ref="K60:K91" si="31">I60+H60</f>
        <v>55101.456575999997</v>
      </c>
      <c r="L60" s="179">
        <v>768553</v>
      </c>
      <c r="M60" s="179">
        <v>526469</v>
      </c>
      <c r="N60" s="179">
        <f t="shared" ref="N60:N91" si="32">L60-M60</f>
        <v>242084</v>
      </c>
      <c r="O60" s="179">
        <v>49349</v>
      </c>
      <c r="P60" s="179">
        <v>75710</v>
      </c>
      <c r="Q60" s="180">
        <f t="shared" ref="Q60:Q91" si="33">O60-P60</f>
        <v>-26361</v>
      </c>
      <c r="R60" s="53"/>
      <c r="S60" s="43"/>
      <c r="T60" s="43"/>
      <c r="U60" s="43"/>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row>
    <row r="61" spans="1:50" s="36" customFormat="1" ht="18.75">
      <c r="B61" s="184">
        <v>52</v>
      </c>
      <c r="C61" s="42" t="s">
        <v>128</v>
      </c>
      <c r="D61" s="177">
        <v>1280585.2588539999</v>
      </c>
      <c r="E61" s="177">
        <v>792823.36763400002</v>
      </c>
      <c r="F61" s="177">
        <f t="shared" si="28"/>
        <v>487761.89121999987</v>
      </c>
      <c r="G61" s="177">
        <f t="shared" si="29"/>
        <v>2073408.6264879999</v>
      </c>
      <c r="H61" s="177">
        <v>15390.216508</v>
      </c>
      <c r="I61" s="177">
        <v>42109.553118000003</v>
      </c>
      <c r="J61" s="177">
        <f t="shared" si="30"/>
        <v>-26719.336610000006</v>
      </c>
      <c r="K61" s="177">
        <f t="shared" si="31"/>
        <v>57499.769626000001</v>
      </c>
      <c r="L61" s="177">
        <v>770015</v>
      </c>
      <c r="M61" s="177">
        <v>268420</v>
      </c>
      <c r="N61" s="177">
        <f t="shared" si="32"/>
        <v>501595</v>
      </c>
      <c r="O61" s="177">
        <v>39638</v>
      </c>
      <c r="P61" s="177">
        <v>49375</v>
      </c>
      <c r="Q61" s="178">
        <f t="shared" si="33"/>
        <v>-9737</v>
      </c>
      <c r="R61" s="53"/>
      <c r="S61" s="43"/>
      <c r="T61" s="43"/>
      <c r="U61" s="43"/>
    </row>
    <row r="62" spans="1:50" s="54" customFormat="1" ht="18.75">
      <c r="A62" s="36"/>
      <c r="B62" s="185">
        <v>53</v>
      </c>
      <c r="C62" s="45" t="s">
        <v>83</v>
      </c>
      <c r="D62" s="179">
        <v>994910.98761499999</v>
      </c>
      <c r="E62" s="179">
        <v>466046.09397699998</v>
      </c>
      <c r="F62" s="179">
        <f t="shared" si="28"/>
        <v>528864.89363800001</v>
      </c>
      <c r="G62" s="179">
        <f t="shared" si="29"/>
        <v>1460957.0815920001</v>
      </c>
      <c r="H62" s="179">
        <v>10813.663796000001</v>
      </c>
      <c r="I62" s="179">
        <v>69750.488790000003</v>
      </c>
      <c r="J62" s="179">
        <f t="shared" si="30"/>
        <v>-58936.824994000002</v>
      </c>
      <c r="K62" s="179">
        <f t="shared" si="31"/>
        <v>80564.152586000011</v>
      </c>
      <c r="L62" s="179">
        <v>920401</v>
      </c>
      <c r="M62" s="179">
        <v>366376</v>
      </c>
      <c r="N62" s="179">
        <f t="shared" si="32"/>
        <v>554025</v>
      </c>
      <c r="O62" s="179">
        <v>11043</v>
      </c>
      <c r="P62" s="179">
        <v>41827</v>
      </c>
      <c r="Q62" s="180">
        <f t="shared" si="33"/>
        <v>-30784</v>
      </c>
      <c r="R62" s="53"/>
      <c r="S62" s="43"/>
      <c r="T62" s="43"/>
      <c r="U62" s="43"/>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row>
    <row r="63" spans="1:50" s="36" customFormat="1" ht="18.75">
      <c r="B63" s="206">
        <v>54</v>
      </c>
      <c r="C63" s="48" t="s">
        <v>404</v>
      </c>
      <c r="D63" s="177">
        <v>685622.52048499999</v>
      </c>
      <c r="E63" s="177">
        <v>610126.14520799997</v>
      </c>
      <c r="F63" s="177">
        <f t="shared" si="28"/>
        <v>75496.375277000014</v>
      </c>
      <c r="G63" s="177">
        <f t="shared" si="29"/>
        <v>1295748.665693</v>
      </c>
      <c r="H63" s="177">
        <v>25799.546912000002</v>
      </c>
      <c r="I63" s="177">
        <v>25415.415043000001</v>
      </c>
      <c r="J63" s="177">
        <f t="shared" si="30"/>
        <v>384.13186900000073</v>
      </c>
      <c r="K63" s="177">
        <f t="shared" si="31"/>
        <v>51214.961955000006</v>
      </c>
      <c r="L63" s="177">
        <v>253504.85813000001</v>
      </c>
      <c r="M63" s="177">
        <v>148646.52707499999</v>
      </c>
      <c r="N63" s="177">
        <f t="shared" si="32"/>
        <v>104858.33105500002</v>
      </c>
      <c r="O63" s="177">
        <v>10257.821468</v>
      </c>
      <c r="P63" s="177">
        <v>3067.3883040000001</v>
      </c>
      <c r="Q63" s="178">
        <f t="shared" si="33"/>
        <v>7190.433164</v>
      </c>
      <c r="R63" s="53"/>
      <c r="S63" s="43"/>
      <c r="T63" s="43"/>
      <c r="U63" s="43"/>
    </row>
    <row r="64" spans="1:50" s="54" customFormat="1" ht="18.75">
      <c r="A64" s="36"/>
      <c r="B64" s="185">
        <v>55</v>
      </c>
      <c r="C64" s="45" t="s">
        <v>130</v>
      </c>
      <c r="D64" s="179">
        <v>657862.79579100001</v>
      </c>
      <c r="E64" s="179">
        <v>474730.49784299999</v>
      </c>
      <c r="F64" s="179">
        <f t="shared" si="28"/>
        <v>183132.29794800002</v>
      </c>
      <c r="G64" s="179">
        <f t="shared" si="29"/>
        <v>1132593.293634</v>
      </c>
      <c r="H64" s="179">
        <v>20740.655580999999</v>
      </c>
      <c r="I64" s="179">
        <v>27059.109810000002</v>
      </c>
      <c r="J64" s="179">
        <f t="shared" si="30"/>
        <v>-6318.4542290000027</v>
      </c>
      <c r="K64" s="179">
        <f t="shared" si="31"/>
        <v>47799.765391000001</v>
      </c>
      <c r="L64" s="179">
        <v>526735</v>
      </c>
      <c r="M64" s="179">
        <v>294449</v>
      </c>
      <c r="N64" s="179">
        <f t="shared" si="32"/>
        <v>232286</v>
      </c>
      <c r="O64" s="179">
        <v>56105</v>
      </c>
      <c r="P64" s="179">
        <v>15335</v>
      </c>
      <c r="Q64" s="180">
        <f t="shared" si="33"/>
        <v>40770</v>
      </c>
      <c r="R64" s="53"/>
      <c r="S64" s="43"/>
      <c r="T64" s="43"/>
      <c r="U64" s="43"/>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row>
    <row r="65" spans="1:50" s="36" customFormat="1" ht="18.75">
      <c r="B65" s="206">
        <v>56</v>
      </c>
      <c r="C65" s="207" t="s">
        <v>122</v>
      </c>
      <c r="D65" s="208">
        <v>635725.87883599999</v>
      </c>
      <c r="E65" s="208">
        <v>459158.88577400002</v>
      </c>
      <c r="F65" s="208">
        <f t="shared" si="28"/>
        <v>176566.99306199996</v>
      </c>
      <c r="G65" s="208">
        <f t="shared" si="29"/>
        <v>1094884.76461</v>
      </c>
      <c r="H65" s="208">
        <v>40626.551764000003</v>
      </c>
      <c r="I65" s="208">
        <v>57733.986900000004</v>
      </c>
      <c r="J65" s="208">
        <f t="shared" si="30"/>
        <v>-17107.435136</v>
      </c>
      <c r="K65" s="208">
        <f t="shared" si="31"/>
        <v>98360.538664000007</v>
      </c>
      <c r="L65" s="208">
        <v>247421</v>
      </c>
      <c r="M65" s="208">
        <v>72577</v>
      </c>
      <c r="N65" s="208">
        <f t="shared" si="32"/>
        <v>174844</v>
      </c>
      <c r="O65" s="208">
        <v>190</v>
      </c>
      <c r="P65" s="208">
        <v>9249</v>
      </c>
      <c r="Q65" s="209">
        <f t="shared" si="33"/>
        <v>-9059</v>
      </c>
      <c r="R65" s="53"/>
      <c r="S65" s="43"/>
      <c r="T65" s="43"/>
      <c r="U65" s="43"/>
    </row>
    <row r="66" spans="1:50" s="54" customFormat="1" ht="18.75">
      <c r="A66" s="36"/>
      <c r="B66" s="185">
        <v>57</v>
      </c>
      <c r="C66" s="45" t="s">
        <v>137</v>
      </c>
      <c r="D66" s="179">
        <v>589830.93782600004</v>
      </c>
      <c r="E66" s="179">
        <v>435625.49915599998</v>
      </c>
      <c r="F66" s="179">
        <f t="shared" si="28"/>
        <v>154205.43867000006</v>
      </c>
      <c r="G66" s="179">
        <f t="shared" si="29"/>
        <v>1025456.436982</v>
      </c>
      <c r="H66" s="179">
        <v>3362.9048210000001</v>
      </c>
      <c r="I66" s="179">
        <v>9197.8670469999997</v>
      </c>
      <c r="J66" s="179">
        <f t="shared" si="30"/>
        <v>-5834.9622259999996</v>
      </c>
      <c r="K66" s="179">
        <f t="shared" si="31"/>
        <v>12560.771868</v>
      </c>
      <c r="L66" s="179">
        <v>241137</v>
      </c>
      <c r="M66" s="179">
        <v>102614</v>
      </c>
      <c r="N66" s="179">
        <f t="shared" si="32"/>
        <v>138523</v>
      </c>
      <c r="O66" s="179">
        <v>15462</v>
      </c>
      <c r="P66" s="179">
        <v>6680</v>
      </c>
      <c r="Q66" s="180">
        <f t="shared" si="33"/>
        <v>8782</v>
      </c>
      <c r="R66" s="53"/>
      <c r="S66" s="43"/>
      <c r="T66" s="43"/>
      <c r="U66" s="43"/>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row>
    <row r="67" spans="1:50" s="36" customFormat="1" ht="18.75">
      <c r="B67" s="184">
        <v>58</v>
      </c>
      <c r="C67" s="210" t="s">
        <v>99</v>
      </c>
      <c r="D67" s="208">
        <v>493888.94137000002</v>
      </c>
      <c r="E67" s="208">
        <v>290708.91574099998</v>
      </c>
      <c r="F67" s="208">
        <f t="shared" si="28"/>
        <v>203180.02562900004</v>
      </c>
      <c r="G67" s="208">
        <f t="shared" si="29"/>
        <v>784597.85711099999</v>
      </c>
      <c r="H67" s="208">
        <v>6918.9236899999996</v>
      </c>
      <c r="I67" s="208">
        <v>39119.733859</v>
      </c>
      <c r="J67" s="208">
        <f t="shared" si="30"/>
        <v>-32200.810169</v>
      </c>
      <c r="K67" s="208">
        <f t="shared" si="31"/>
        <v>46038.657548999996</v>
      </c>
      <c r="L67" s="208">
        <v>449962</v>
      </c>
      <c r="M67" s="208">
        <v>254883</v>
      </c>
      <c r="N67" s="208">
        <f t="shared" si="32"/>
        <v>195079</v>
      </c>
      <c r="O67" s="208">
        <v>2515</v>
      </c>
      <c r="P67" s="208">
        <v>33587</v>
      </c>
      <c r="Q67" s="209">
        <f t="shared" si="33"/>
        <v>-31072</v>
      </c>
      <c r="R67" s="53"/>
      <c r="S67" s="43"/>
      <c r="T67" s="43"/>
      <c r="U67" s="43"/>
    </row>
    <row r="68" spans="1:50" s="54" customFormat="1" ht="18.75">
      <c r="A68" s="36"/>
      <c r="B68" s="185">
        <v>59</v>
      </c>
      <c r="C68" s="45" t="s">
        <v>74</v>
      </c>
      <c r="D68" s="179">
        <v>460139.00696799997</v>
      </c>
      <c r="E68" s="179">
        <v>421936.72585599998</v>
      </c>
      <c r="F68" s="179">
        <f t="shared" si="28"/>
        <v>38202.281111999997</v>
      </c>
      <c r="G68" s="179">
        <f t="shared" si="29"/>
        <v>882075.73282399995</v>
      </c>
      <c r="H68" s="179">
        <v>19721.851632000002</v>
      </c>
      <c r="I68" s="179">
        <v>8721.193996</v>
      </c>
      <c r="J68" s="179">
        <f t="shared" si="30"/>
        <v>11000.657636000002</v>
      </c>
      <c r="K68" s="179">
        <f t="shared" si="31"/>
        <v>28443.045628</v>
      </c>
      <c r="L68" s="179">
        <v>106612</v>
      </c>
      <c r="M68" s="179">
        <v>68024</v>
      </c>
      <c r="N68" s="179">
        <f t="shared" si="32"/>
        <v>38588</v>
      </c>
      <c r="O68" s="179">
        <v>11184</v>
      </c>
      <c r="P68" s="179">
        <v>6250</v>
      </c>
      <c r="Q68" s="180">
        <f t="shared" si="33"/>
        <v>4934</v>
      </c>
      <c r="R68" s="53"/>
      <c r="S68" s="43"/>
      <c r="T68" s="43"/>
      <c r="U68" s="43"/>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row>
    <row r="69" spans="1:50" s="36" customFormat="1" ht="18.75">
      <c r="B69" s="206">
        <v>60</v>
      </c>
      <c r="C69" s="210" t="s">
        <v>84</v>
      </c>
      <c r="D69" s="208">
        <v>417784.90652900003</v>
      </c>
      <c r="E69" s="208">
        <v>393197.59203699999</v>
      </c>
      <c r="F69" s="208">
        <f t="shared" si="28"/>
        <v>24587.314492000034</v>
      </c>
      <c r="G69" s="208">
        <f t="shared" si="29"/>
        <v>810982.49856600002</v>
      </c>
      <c r="H69" s="208">
        <v>13074.037693</v>
      </c>
      <c r="I69" s="208">
        <v>17570.428051999999</v>
      </c>
      <c r="J69" s="208">
        <f t="shared" si="30"/>
        <v>-4496.3903589999991</v>
      </c>
      <c r="K69" s="208">
        <f t="shared" si="31"/>
        <v>30644.465745000001</v>
      </c>
      <c r="L69" s="208">
        <v>38811</v>
      </c>
      <c r="M69" s="208">
        <v>6553</v>
      </c>
      <c r="N69" s="208">
        <f t="shared" si="32"/>
        <v>32258</v>
      </c>
      <c r="O69" s="208">
        <v>44</v>
      </c>
      <c r="P69" s="208">
        <v>57</v>
      </c>
      <c r="Q69" s="209">
        <f t="shared" si="33"/>
        <v>-13</v>
      </c>
      <c r="R69" s="53"/>
      <c r="S69" s="43"/>
      <c r="T69" s="43"/>
      <c r="U69" s="43"/>
    </row>
    <row r="70" spans="1:50" s="54" customFormat="1" ht="18.75">
      <c r="A70" s="36"/>
      <c r="B70" s="185">
        <v>61</v>
      </c>
      <c r="C70" s="45" t="s">
        <v>144</v>
      </c>
      <c r="D70" s="179">
        <v>396191.51390000002</v>
      </c>
      <c r="E70" s="179">
        <v>356962.445121</v>
      </c>
      <c r="F70" s="179">
        <f t="shared" si="28"/>
        <v>39229.068779000023</v>
      </c>
      <c r="G70" s="179">
        <f t="shared" si="29"/>
        <v>753153.95902099996</v>
      </c>
      <c r="H70" s="179">
        <v>15633.013319</v>
      </c>
      <c r="I70" s="179">
        <v>34361.895275000003</v>
      </c>
      <c r="J70" s="179">
        <f t="shared" si="30"/>
        <v>-18728.881956000005</v>
      </c>
      <c r="K70" s="179">
        <f t="shared" si="31"/>
        <v>49994.908594</v>
      </c>
      <c r="L70" s="179">
        <v>123588.53006999999</v>
      </c>
      <c r="M70" s="179">
        <v>70545.579614999995</v>
      </c>
      <c r="N70" s="179">
        <f t="shared" si="32"/>
        <v>53042.950454999998</v>
      </c>
      <c r="O70" s="179">
        <v>599.13345300000003</v>
      </c>
      <c r="P70" s="179">
        <v>14319.743193</v>
      </c>
      <c r="Q70" s="180">
        <f t="shared" si="33"/>
        <v>-13720.60974</v>
      </c>
      <c r="R70" s="53"/>
      <c r="S70" s="43"/>
      <c r="T70" s="43"/>
      <c r="U70" s="43"/>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row>
    <row r="71" spans="1:50" s="36" customFormat="1" ht="18.75">
      <c r="B71" s="206">
        <v>62</v>
      </c>
      <c r="C71" s="207" t="s">
        <v>143</v>
      </c>
      <c r="D71" s="208">
        <v>384139.08264600002</v>
      </c>
      <c r="E71" s="208">
        <v>358875.96240800002</v>
      </c>
      <c r="F71" s="208">
        <f t="shared" si="28"/>
        <v>25263.120238000003</v>
      </c>
      <c r="G71" s="208">
        <f t="shared" si="29"/>
        <v>743015.0450540001</v>
      </c>
      <c r="H71" s="208">
        <v>29329.528191000001</v>
      </c>
      <c r="I71" s="208">
        <v>24575.768486000001</v>
      </c>
      <c r="J71" s="208">
        <f t="shared" si="30"/>
        <v>4753.7597050000004</v>
      </c>
      <c r="K71" s="208">
        <f t="shared" si="31"/>
        <v>53905.296677000006</v>
      </c>
      <c r="L71" s="208">
        <v>39188.131451000001</v>
      </c>
      <c r="M71" s="208">
        <v>7624.1641730000001</v>
      </c>
      <c r="N71" s="208">
        <f t="shared" si="32"/>
        <v>31563.967278</v>
      </c>
      <c r="O71" s="208">
        <v>99.764656000000002</v>
      </c>
      <c r="P71" s="208">
        <v>1068.158328</v>
      </c>
      <c r="Q71" s="209">
        <f t="shared" si="33"/>
        <v>-968.39367199999992</v>
      </c>
      <c r="R71" s="53"/>
      <c r="S71" s="43"/>
      <c r="T71" s="43"/>
      <c r="U71" s="43"/>
    </row>
    <row r="72" spans="1:50" s="54" customFormat="1" ht="18.75">
      <c r="A72" s="36"/>
      <c r="B72" s="185">
        <v>63</v>
      </c>
      <c r="C72" s="45" t="s">
        <v>90</v>
      </c>
      <c r="D72" s="179">
        <v>380874.61381399998</v>
      </c>
      <c r="E72" s="179">
        <v>381597.34978799999</v>
      </c>
      <c r="F72" s="179">
        <f t="shared" si="28"/>
        <v>-722.73597400001017</v>
      </c>
      <c r="G72" s="179">
        <f t="shared" si="29"/>
        <v>762471.96360199992</v>
      </c>
      <c r="H72" s="179">
        <v>10143.059111</v>
      </c>
      <c r="I72" s="179">
        <v>5386.3203519999997</v>
      </c>
      <c r="J72" s="179">
        <f t="shared" si="30"/>
        <v>4756.7387590000008</v>
      </c>
      <c r="K72" s="179">
        <f t="shared" si="31"/>
        <v>15529.379463000001</v>
      </c>
      <c r="L72" s="179">
        <v>9910.2869589999991</v>
      </c>
      <c r="M72" s="179">
        <v>6826.8207140000004</v>
      </c>
      <c r="N72" s="179">
        <f t="shared" si="32"/>
        <v>3083.4662449999987</v>
      </c>
      <c r="O72" s="179">
        <v>0</v>
      </c>
      <c r="P72" s="179">
        <v>40.740299999999998</v>
      </c>
      <c r="Q72" s="180">
        <f t="shared" si="33"/>
        <v>-40.740299999999998</v>
      </c>
      <c r="R72" s="53"/>
      <c r="S72" s="43"/>
      <c r="T72" s="43"/>
      <c r="U72" s="43"/>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row>
    <row r="73" spans="1:50" s="36" customFormat="1" ht="18.75">
      <c r="B73" s="184">
        <v>64</v>
      </c>
      <c r="C73" s="210" t="s">
        <v>147</v>
      </c>
      <c r="D73" s="208">
        <v>325820.977893</v>
      </c>
      <c r="E73" s="208">
        <v>276372.644287</v>
      </c>
      <c r="F73" s="208">
        <f t="shared" si="28"/>
        <v>49448.333606</v>
      </c>
      <c r="G73" s="208">
        <f t="shared" si="29"/>
        <v>602193.62217999995</v>
      </c>
      <c r="H73" s="208">
        <v>2929.6686460000001</v>
      </c>
      <c r="I73" s="208">
        <v>18798.094410000002</v>
      </c>
      <c r="J73" s="208">
        <f t="shared" si="30"/>
        <v>-15868.425764000001</v>
      </c>
      <c r="K73" s="208">
        <f t="shared" si="31"/>
        <v>21727.763056000003</v>
      </c>
      <c r="L73" s="208">
        <v>122664.151898</v>
      </c>
      <c r="M73" s="208">
        <v>55683.051276999999</v>
      </c>
      <c r="N73" s="208">
        <f t="shared" si="32"/>
        <v>66981.10062099999</v>
      </c>
      <c r="O73" s="208">
        <v>2097.1939520000001</v>
      </c>
      <c r="P73" s="208">
        <v>9416.0371329999998</v>
      </c>
      <c r="Q73" s="209">
        <f t="shared" si="33"/>
        <v>-7318.8431810000002</v>
      </c>
      <c r="R73" s="53"/>
      <c r="S73" s="43"/>
      <c r="T73" s="43"/>
      <c r="U73" s="43"/>
    </row>
    <row r="74" spans="1:50" s="54" customFormat="1" ht="18.75">
      <c r="A74" s="36"/>
      <c r="B74" s="185">
        <v>65</v>
      </c>
      <c r="C74" s="45" t="s">
        <v>79</v>
      </c>
      <c r="D74" s="179">
        <v>325266.42444600002</v>
      </c>
      <c r="E74" s="179">
        <v>266563.83243299997</v>
      </c>
      <c r="F74" s="179">
        <f t="shared" si="28"/>
        <v>58702.592013000045</v>
      </c>
      <c r="G74" s="179">
        <f t="shared" si="29"/>
        <v>591830.25687899999</v>
      </c>
      <c r="H74" s="179">
        <v>206.32335900000001</v>
      </c>
      <c r="I74" s="179">
        <v>9132.0458369999997</v>
      </c>
      <c r="J74" s="179">
        <f t="shared" si="30"/>
        <v>-8925.7224779999997</v>
      </c>
      <c r="K74" s="179">
        <f t="shared" si="31"/>
        <v>9338.3691959999996</v>
      </c>
      <c r="L74" s="179">
        <v>79702</v>
      </c>
      <c r="M74" s="179">
        <v>46672</v>
      </c>
      <c r="N74" s="179">
        <f t="shared" si="32"/>
        <v>33030</v>
      </c>
      <c r="O74" s="179">
        <v>117</v>
      </c>
      <c r="P74" s="179">
        <v>6240</v>
      </c>
      <c r="Q74" s="180">
        <f t="shared" si="33"/>
        <v>-6123</v>
      </c>
      <c r="R74" s="53"/>
      <c r="S74" s="43"/>
      <c r="T74" s="43"/>
      <c r="U74" s="43"/>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row>
    <row r="75" spans="1:50" s="36" customFormat="1" ht="18.75">
      <c r="B75" s="206">
        <v>66</v>
      </c>
      <c r="C75" s="207" t="s">
        <v>156</v>
      </c>
      <c r="D75" s="208">
        <v>296744.50886200002</v>
      </c>
      <c r="E75" s="208">
        <v>152596.264245</v>
      </c>
      <c r="F75" s="208">
        <f t="shared" si="28"/>
        <v>144148.24461700002</v>
      </c>
      <c r="G75" s="208">
        <f t="shared" si="29"/>
        <v>449340.77310700004</v>
      </c>
      <c r="H75" s="208">
        <v>6668.7374259999997</v>
      </c>
      <c r="I75" s="208">
        <v>22787.374116999999</v>
      </c>
      <c r="J75" s="208">
        <f t="shared" si="30"/>
        <v>-16118.636691</v>
      </c>
      <c r="K75" s="208">
        <f t="shared" si="31"/>
        <v>29456.111542999999</v>
      </c>
      <c r="L75" s="208">
        <v>224779</v>
      </c>
      <c r="M75" s="208">
        <v>69842</v>
      </c>
      <c r="N75" s="208">
        <f t="shared" si="32"/>
        <v>154937</v>
      </c>
      <c r="O75" s="208">
        <v>5596</v>
      </c>
      <c r="P75" s="208">
        <v>13291</v>
      </c>
      <c r="Q75" s="209">
        <f t="shared" si="33"/>
        <v>-7695</v>
      </c>
      <c r="R75" s="53"/>
      <c r="S75" s="43"/>
      <c r="T75" s="43"/>
      <c r="U75" s="43"/>
    </row>
    <row r="76" spans="1:50" s="54" customFormat="1" ht="18.75">
      <c r="A76" s="36"/>
      <c r="B76" s="185">
        <v>67</v>
      </c>
      <c r="C76" s="45" t="s">
        <v>183</v>
      </c>
      <c r="D76" s="179">
        <v>291565.60812300001</v>
      </c>
      <c r="E76" s="179">
        <v>258806.28558699999</v>
      </c>
      <c r="F76" s="179">
        <f t="shared" si="28"/>
        <v>32759.322536000022</v>
      </c>
      <c r="G76" s="179">
        <f t="shared" si="29"/>
        <v>550371.89370999997</v>
      </c>
      <c r="H76" s="179">
        <v>22696.003073</v>
      </c>
      <c r="I76" s="179">
        <v>14341.504070000001</v>
      </c>
      <c r="J76" s="179">
        <f t="shared" si="30"/>
        <v>8354.499002999999</v>
      </c>
      <c r="K76" s="179">
        <f t="shared" si="31"/>
        <v>37037.507143000003</v>
      </c>
      <c r="L76" s="179">
        <v>104349.118481</v>
      </c>
      <c r="M76" s="179">
        <v>53670.921212000001</v>
      </c>
      <c r="N76" s="179">
        <f t="shared" si="32"/>
        <v>50678.197268999997</v>
      </c>
      <c r="O76" s="179">
        <v>3362.7158650000001</v>
      </c>
      <c r="P76" s="179">
        <v>9991.2193299999999</v>
      </c>
      <c r="Q76" s="180">
        <f t="shared" si="33"/>
        <v>-6628.5034649999998</v>
      </c>
      <c r="R76" s="53"/>
      <c r="S76" s="43"/>
      <c r="T76" s="43"/>
      <c r="U76" s="43"/>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row>
    <row r="77" spans="1:50" s="36" customFormat="1" ht="18.75">
      <c r="B77" s="206">
        <v>68</v>
      </c>
      <c r="C77" s="212" t="s">
        <v>71</v>
      </c>
      <c r="D77" s="208">
        <v>283571.18954699999</v>
      </c>
      <c r="E77" s="208">
        <v>276874.020235</v>
      </c>
      <c r="F77" s="208">
        <f t="shared" si="28"/>
        <v>6697.1693119999836</v>
      </c>
      <c r="G77" s="208">
        <f t="shared" si="29"/>
        <v>560445.20978199993</v>
      </c>
      <c r="H77" s="208">
        <v>9607.8328949999996</v>
      </c>
      <c r="I77" s="208">
        <v>13723.014977000001</v>
      </c>
      <c r="J77" s="208">
        <f t="shared" si="30"/>
        <v>-4115.1820820000012</v>
      </c>
      <c r="K77" s="208">
        <f t="shared" si="31"/>
        <v>23330.847871999998</v>
      </c>
      <c r="L77" s="208">
        <v>39591</v>
      </c>
      <c r="M77" s="208">
        <v>24710</v>
      </c>
      <c r="N77" s="208">
        <f t="shared" si="32"/>
        <v>14881</v>
      </c>
      <c r="O77" s="208">
        <v>911</v>
      </c>
      <c r="P77" s="208">
        <v>2256</v>
      </c>
      <c r="Q77" s="209">
        <f t="shared" si="33"/>
        <v>-1345</v>
      </c>
      <c r="R77" s="53"/>
      <c r="S77" s="43"/>
      <c r="T77" s="43"/>
      <c r="U77" s="43"/>
    </row>
    <row r="78" spans="1:50" s="54" customFormat="1" ht="18.75">
      <c r="A78" s="36"/>
      <c r="B78" s="185">
        <v>69</v>
      </c>
      <c r="C78" s="45" t="s">
        <v>150</v>
      </c>
      <c r="D78" s="179">
        <v>273779.20385300001</v>
      </c>
      <c r="E78" s="179">
        <v>196684.98321599999</v>
      </c>
      <c r="F78" s="179">
        <f t="shared" si="28"/>
        <v>77094.22063700002</v>
      </c>
      <c r="G78" s="179">
        <f t="shared" si="29"/>
        <v>470464.18706899998</v>
      </c>
      <c r="H78" s="179">
        <v>8933.3349240000007</v>
      </c>
      <c r="I78" s="179">
        <v>3383.8015140000002</v>
      </c>
      <c r="J78" s="179">
        <f t="shared" si="30"/>
        <v>5549.53341</v>
      </c>
      <c r="K78" s="179">
        <f t="shared" si="31"/>
        <v>12317.136438000001</v>
      </c>
      <c r="L78" s="179">
        <v>172351.96196300001</v>
      </c>
      <c r="M78" s="179">
        <v>115043.194707</v>
      </c>
      <c r="N78" s="179">
        <f t="shared" si="32"/>
        <v>57308.767256000006</v>
      </c>
      <c r="O78" s="179">
        <v>6202.5262389999998</v>
      </c>
      <c r="P78" s="179">
        <v>4429.9503480000003</v>
      </c>
      <c r="Q78" s="180">
        <f t="shared" si="33"/>
        <v>1772.5758909999995</v>
      </c>
      <c r="R78" s="53"/>
      <c r="S78" s="43"/>
      <c r="T78" s="43"/>
      <c r="U78" s="43"/>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row>
    <row r="79" spans="1:50" s="36" customFormat="1" ht="18.75">
      <c r="B79" s="184">
        <v>70</v>
      </c>
      <c r="C79" s="210" t="s">
        <v>245</v>
      </c>
      <c r="D79" s="208">
        <v>257624.838089</v>
      </c>
      <c r="E79" s="208">
        <v>263764.68893399998</v>
      </c>
      <c r="F79" s="208">
        <f t="shared" si="28"/>
        <v>-6139.850844999979</v>
      </c>
      <c r="G79" s="208">
        <f t="shared" si="29"/>
        <v>521389.52702299994</v>
      </c>
      <c r="H79" s="208">
        <v>3897.2827149999998</v>
      </c>
      <c r="I79" s="208">
        <v>8967.1778890000005</v>
      </c>
      <c r="J79" s="208">
        <f t="shared" si="30"/>
        <v>-5069.8951740000011</v>
      </c>
      <c r="K79" s="208">
        <f t="shared" si="31"/>
        <v>12864.460604</v>
      </c>
      <c r="L79" s="208">
        <v>6500.3661229999998</v>
      </c>
      <c r="M79" s="208">
        <v>1729.339305</v>
      </c>
      <c r="N79" s="208">
        <f t="shared" si="32"/>
        <v>4771.0268180000003</v>
      </c>
      <c r="O79" s="208">
        <v>198.74781300000001</v>
      </c>
      <c r="P79" s="208">
        <v>59.649569999999997</v>
      </c>
      <c r="Q79" s="209">
        <f t="shared" si="33"/>
        <v>139.09824300000002</v>
      </c>
      <c r="R79" s="53"/>
      <c r="S79" s="43"/>
      <c r="T79" s="43"/>
      <c r="U79" s="43"/>
    </row>
    <row r="80" spans="1:50" s="54" customFormat="1" ht="18.75">
      <c r="A80" s="36"/>
      <c r="B80" s="185">
        <v>71</v>
      </c>
      <c r="C80" s="45" t="s">
        <v>190</v>
      </c>
      <c r="D80" s="179">
        <v>250852.395108</v>
      </c>
      <c r="E80" s="179">
        <v>114579.579587</v>
      </c>
      <c r="F80" s="179">
        <f t="shared" si="28"/>
        <v>136272.81552100001</v>
      </c>
      <c r="G80" s="179">
        <f t="shared" si="29"/>
        <v>365431.97469499998</v>
      </c>
      <c r="H80" s="179">
        <v>16641.964852000001</v>
      </c>
      <c r="I80" s="179">
        <v>2737.5450000000001</v>
      </c>
      <c r="J80" s="179">
        <f t="shared" si="30"/>
        <v>13904.419852000001</v>
      </c>
      <c r="K80" s="179">
        <f t="shared" si="31"/>
        <v>19379.509852000003</v>
      </c>
      <c r="L80" s="179">
        <v>5776</v>
      </c>
      <c r="M80" s="179">
        <v>7189</v>
      </c>
      <c r="N80" s="179">
        <f t="shared" si="32"/>
        <v>-1413</v>
      </c>
      <c r="O80" s="179">
        <v>4469</v>
      </c>
      <c r="P80" s="179">
        <v>941</v>
      </c>
      <c r="Q80" s="180">
        <f t="shared" si="33"/>
        <v>3528</v>
      </c>
      <c r="R80" s="53"/>
      <c r="S80" s="43"/>
      <c r="T80" s="43"/>
      <c r="U80" s="43"/>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row>
    <row r="81" spans="1:50" s="36" customFormat="1" ht="18.75">
      <c r="B81" s="206">
        <v>72</v>
      </c>
      <c r="C81" s="210" t="s">
        <v>406</v>
      </c>
      <c r="D81" s="208">
        <v>240125.96045899999</v>
      </c>
      <c r="E81" s="208">
        <v>138127.144898</v>
      </c>
      <c r="F81" s="208">
        <f t="shared" si="28"/>
        <v>101998.815561</v>
      </c>
      <c r="G81" s="208">
        <f t="shared" si="29"/>
        <v>378253.10535700002</v>
      </c>
      <c r="H81" s="208">
        <v>26826.712844999998</v>
      </c>
      <c r="I81" s="208">
        <v>10595.614643999999</v>
      </c>
      <c r="J81" s="208">
        <f t="shared" si="30"/>
        <v>16231.098200999999</v>
      </c>
      <c r="K81" s="208">
        <f t="shared" si="31"/>
        <v>37422.327488999996</v>
      </c>
      <c r="L81" s="208">
        <v>141388</v>
      </c>
      <c r="M81" s="208">
        <v>24407</v>
      </c>
      <c r="N81" s="208">
        <f t="shared" si="32"/>
        <v>116981</v>
      </c>
      <c r="O81" s="208">
        <v>3003</v>
      </c>
      <c r="P81" s="208">
        <v>8346</v>
      </c>
      <c r="Q81" s="209">
        <f t="shared" si="33"/>
        <v>-5343</v>
      </c>
      <c r="R81" s="53"/>
      <c r="S81" s="43"/>
      <c r="T81" s="43"/>
      <c r="U81" s="43"/>
    </row>
    <row r="82" spans="1:50" s="54" customFormat="1" ht="18.75">
      <c r="A82" s="36"/>
      <c r="B82" s="185">
        <v>73</v>
      </c>
      <c r="C82" s="45" t="s">
        <v>76</v>
      </c>
      <c r="D82" s="179">
        <v>228745.21797100001</v>
      </c>
      <c r="E82" s="179">
        <v>262520.42205599998</v>
      </c>
      <c r="F82" s="179">
        <f t="shared" si="28"/>
        <v>-33775.204084999976</v>
      </c>
      <c r="G82" s="179">
        <f t="shared" si="29"/>
        <v>491265.64002699999</v>
      </c>
      <c r="H82" s="179">
        <v>308</v>
      </c>
      <c r="I82" s="179">
        <v>0</v>
      </c>
      <c r="J82" s="179">
        <f t="shared" si="30"/>
        <v>308</v>
      </c>
      <c r="K82" s="179">
        <f t="shared" si="31"/>
        <v>308</v>
      </c>
      <c r="L82" s="179">
        <v>42564</v>
      </c>
      <c r="M82" s="179">
        <v>65500</v>
      </c>
      <c r="N82" s="179">
        <f t="shared" si="32"/>
        <v>-22936</v>
      </c>
      <c r="O82" s="179">
        <v>0</v>
      </c>
      <c r="P82" s="179">
        <v>95</v>
      </c>
      <c r="Q82" s="180">
        <f t="shared" si="33"/>
        <v>-95</v>
      </c>
      <c r="R82" s="53"/>
      <c r="S82" s="43"/>
      <c r="T82" s="43"/>
      <c r="U82" s="43"/>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row>
    <row r="83" spans="1:50" s="36" customFormat="1" ht="18.75">
      <c r="B83" s="206">
        <v>74</v>
      </c>
      <c r="C83" s="210" t="s">
        <v>161</v>
      </c>
      <c r="D83" s="208">
        <v>217041.35438999999</v>
      </c>
      <c r="E83" s="208">
        <v>117339.270711</v>
      </c>
      <c r="F83" s="208">
        <f t="shared" si="28"/>
        <v>99702.083678999988</v>
      </c>
      <c r="G83" s="208">
        <f t="shared" si="29"/>
        <v>334380.62510100001</v>
      </c>
      <c r="H83" s="208">
        <v>6448.6616329999997</v>
      </c>
      <c r="I83" s="208">
        <v>9978.813075</v>
      </c>
      <c r="J83" s="208">
        <f t="shared" si="30"/>
        <v>-3530.1514420000003</v>
      </c>
      <c r="K83" s="208">
        <f t="shared" si="31"/>
        <v>16427.474708000002</v>
      </c>
      <c r="L83" s="208">
        <v>4288.3953039999997</v>
      </c>
      <c r="M83" s="208">
        <v>4283.9680360000002</v>
      </c>
      <c r="N83" s="208">
        <f t="shared" si="32"/>
        <v>4.427267999999458</v>
      </c>
      <c r="O83" s="208">
        <v>4288.3953039999997</v>
      </c>
      <c r="P83" s="208">
        <v>4283.9680360000002</v>
      </c>
      <c r="Q83" s="209">
        <f t="shared" si="33"/>
        <v>4.427267999999458</v>
      </c>
      <c r="R83" s="53"/>
      <c r="S83" s="43"/>
      <c r="T83" s="43"/>
      <c r="U83" s="43"/>
    </row>
    <row r="84" spans="1:50" s="54" customFormat="1" ht="18.75">
      <c r="A84" s="36"/>
      <c r="B84" s="185">
        <v>75</v>
      </c>
      <c r="C84" s="45" t="s">
        <v>96</v>
      </c>
      <c r="D84" s="179">
        <v>208553.30949000001</v>
      </c>
      <c r="E84" s="179">
        <v>202905.54233500001</v>
      </c>
      <c r="F84" s="179">
        <f t="shared" si="28"/>
        <v>5647.7671550000086</v>
      </c>
      <c r="G84" s="179">
        <f t="shared" si="29"/>
        <v>411458.85182500002</v>
      </c>
      <c r="H84" s="179">
        <v>2825.2972070000001</v>
      </c>
      <c r="I84" s="179">
        <v>1115.319021</v>
      </c>
      <c r="J84" s="179">
        <f t="shared" si="30"/>
        <v>1709.9781860000001</v>
      </c>
      <c r="K84" s="179">
        <f t="shared" si="31"/>
        <v>3940.6162279999999</v>
      </c>
      <c r="L84" s="179">
        <v>12345</v>
      </c>
      <c r="M84" s="179">
        <v>4809</v>
      </c>
      <c r="N84" s="179">
        <f t="shared" si="32"/>
        <v>7536</v>
      </c>
      <c r="O84" s="179">
        <v>0</v>
      </c>
      <c r="P84" s="179">
        <v>0</v>
      </c>
      <c r="Q84" s="180">
        <f t="shared" si="33"/>
        <v>0</v>
      </c>
      <c r="R84" s="53"/>
      <c r="S84" s="43"/>
      <c r="T84" s="43"/>
      <c r="U84" s="43"/>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row>
    <row r="85" spans="1:50" s="44" customFormat="1" ht="18.75">
      <c r="A85" s="36"/>
      <c r="B85" s="184">
        <v>76</v>
      </c>
      <c r="C85" s="207" t="s">
        <v>113</v>
      </c>
      <c r="D85" s="208">
        <v>189068.19980100001</v>
      </c>
      <c r="E85" s="208">
        <v>183314.87641600001</v>
      </c>
      <c r="F85" s="208">
        <f t="shared" si="28"/>
        <v>5753.3233849999961</v>
      </c>
      <c r="G85" s="208">
        <f t="shared" si="29"/>
        <v>372383.07621700002</v>
      </c>
      <c r="H85" s="208">
        <v>4351.5038729999997</v>
      </c>
      <c r="I85" s="208">
        <v>4595.8741900000005</v>
      </c>
      <c r="J85" s="208">
        <f t="shared" si="30"/>
        <v>-244.3703170000008</v>
      </c>
      <c r="K85" s="208">
        <f t="shared" si="31"/>
        <v>8947.3780630000001</v>
      </c>
      <c r="L85" s="208">
        <v>5345</v>
      </c>
      <c r="M85" s="208">
        <v>2248</v>
      </c>
      <c r="N85" s="208">
        <f t="shared" si="32"/>
        <v>3097</v>
      </c>
      <c r="O85" s="208">
        <v>0</v>
      </c>
      <c r="P85" s="208">
        <v>23</v>
      </c>
      <c r="Q85" s="209">
        <f t="shared" si="33"/>
        <v>-23</v>
      </c>
      <c r="R85" s="53"/>
      <c r="S85" s="43"/>
      <c r="T85" s="43"/>
      <c r="U85" s="43"/>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row>
    <row r="86" spans="1:50" s="54" customFormat="1" ht="18.75">
      <c r="A86" s="36"/>
      <c r="B86" s="185">
        <v>77</v>
      </c>
      <c r="C86" s="45" t="s">
        <v>288</v>
      </c>
      <c r="D86" s="179">
        <v>188983.84407699999</v>
      </c>
      <c r="E86" s="179">
        <v>130948.38972200001</v>
      </c>
      <c r="F86" s="179">
        <f t="shared" si="28"/>
        <v>58035.45435499998</v>
      </c>
      <c r="G86" s="179">
        <f t="shared" si="29"/>
        <v>319932.23379899998</v>
      </c>
      <c r="H86" s="179">
        <v>6598.8969090000001</v>
      </c>
      <c r="I86" s="179">
        <v>15830.4272</v>
      </c>
      <c r="J86" s="179">
        <f t="shared" si="30"/>
        <v>-9231.5302909999991</v>
      </c>
      <c r="K86" s="179">
        <f t="shared" si="31"/>
        <v>22429.324109000001</v>
      </c>
      <c r="L86" s="179">
        <v>74322.218202000004</v>
      </c>
      <c r="M86" s="179">
        <v>14543.542528</v>
      </c>
      <c r="N86" s="179">
        <f t="shared" si="32"/>
        <v>59778.675674000006</v>
      </c>
      <c r="O86" s="179">
        <v>98.688822999999999</v>
      </c>
      <c r="P86" s="179">
        <v>5744.739388</v>
      </c>
      <c r="Q86" s="180">
        <f t="shared" si="33"/>
        <v>-5646.0505649999996</v>
      </c>
      <c r="R86" s="53"/>
      <c r="S86" s="43"/>
      <c r="T86" s="43"/>
      <c r="U86" s="43"/>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row>
    <row r="87" spans="1:50" s="36" customFormat="1" ht="18.75">
      <c r="A87" s="44"/>
      <c r="B87" s="206">
        <v>78</v>
      </c>
      <c r="C87" s="207" t="s">
        <v>88</v>
      </c>
      <c r="D87" s="208">
        <v>188533.55423899999</v>
      </c>
      <c r="E87" s="208">
        <v>179393.832413</v>
      </c>
      <c r="F87" s="208">
        <f t="shared" si="28"/>
        <v>9139.7218259999936</v>
      </c>
      <c r="G87" s="208">
        <f t="shared" si="29"/>
        <v>367927.38665200002</v>
      </c>
      <c r="H87" s="208">
        <v>5781.5405280000004</v>
      </c>
      <c r="I87" s="208">
        <v>4555.3616000000002</v>
      </c>
      <c r="J87" s="208">
        <f t="shared" si="30"/>
        <v>1226.1789280000003</v>
      </c>
      <c r="K87" s="208">
        <f t="shared" si="31"/>
        <v>10336.902128000002</v>
      </c>
      <c r="L87" s="208">
        <v>9408</v>
      </c>
      <c r="M87" s="208">
        <v>2209</v>
      </c>
      <c r="N87" s="208">
        <f t="shared" si="32"/>
        <v>7199</v>
      </c>
      <c r="O87" s="208">
        <v>0</v>
      </c>
      <c r="P87" s="208">
        <v>271</v>
      </c>
      <c r="Q87" s="209">
        <f t="shared" si="33"/>
        <v>-271</v>
      </c>
      <c r="R87" s="53"/>
      <c r="S87" s="43"/>
      <c r="T87" s="43"/>
      <c r="U87" s="43"/>
      <c r="V87" s="44"/>
      <c r="W87" s="44"/>
      <c r="X87" s="44"/>
      <c r="Y87" s="44"/>
      <c r="Z87" s="44"/>
      <c r="AA87" s="44"/>
      <c r="AB87" s="44"/>
      <c r="AC87" s="44"/>
      <c r="AD87" s="44"/>
      <c r="AE87" s="44"/>
      <c r="AF87" s="44"/>
      <c r="AG87" s="44"/>
      <c r="AH87" s="44"/>
      <c r="AI87" s="44"/>
      <c r="AJ87" s="44"/>
      <c r="AK87" s="44"/>
      <c r="AL87" s="44"/>
      <c r="AM87" s="44"/>
      <c r="AN87" s="44"/>
      <c r="AO87" s="44"/>
      <c r="AP87" s="44"/>
      <c r="AQ87" s="44"/>
      <c r="AR87" s="44"/>
      <c r="AS87" s="44"/>
      <c r="AT87" s="44"/>
      <c r="AU87" s="44"/>
      <c r="AV87" s="44"/>
      <c r="AW87" s="44"/>
      <c r="AX87" s="44"/>
    </row>
    <row r="88" spans="1:50" s="54" customFormat="1" ht="18.75">
      <c r="A88" s="36"/>
      <c r="B88" s="185">
        <v>79</v>
      </c>
      <c r="C88" s="45" t="s">
        <v>94</v>
      </c>
      <c r="D88" s="179">
        <v>184882.79272200001</v>
      </c>
      <c r="E88" s="179">
        <v>190486.88011900001</v>
      </c>
      <c r="F88" s="179">
        <f t="shared" si="28"/>
        <v>-5604.0873969999957</v>
      </c>
      <c r="G88" s="179">
        <f t="shared" si="29"/>
        <v>375369.67284100002</v>
      </c>
      <c r="H88" s="179">
        <v>25518.251820000001</v>
      </c>
      <c r="I88" s="179">
        <v>17112.381176999999</v>
      </c>
      <c r="J88" s="179">
        <f t="shared" si="30"/>
        <v>8405.870643000002</v>
      </c>
      <c r="K88" s="179">
        <f t="shared" si="31"/>
        <v>42630.632997000001</v>
      </c>
      <c r="L88" s="179">
        <v>7133</v>
      </c>
      <c r="M88" s="179">
        <v>10290</v>
      </c>
      <c r="N88" s="179">
        <f t="shared" si="32"/>
        <v>-3157</v>
      </c>
      <c r="O88" s="179">
        <v>57</v>
      </c>
      <c r="P88" s="179">
        <v>0</v>
      </c>
      <c r="Q88" s="180">
        <f t="shared" si="33"/>
        <v>57</v>
      </c>
      <c r="R88" s="53"/>
      <c r="S88" s="43"/>
      <c r="T88" s="43"/>
      <c r="U88" s="43"/>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row>
    <row r="89" spans="1:50" s="36" customFormat="1" ht="18.75">
      <c r="B89" s="206">
        <v>80</v>
      </c>
      <c r="C89" s="207" t="s">
        <v>111</v>
      </c>
      <c r="D89" s="208">
        <v>171094.972966</v>
      </c>
      <c r="E89" s="208">
        <v>173629.826784</v>
      </c>
      <c r="F89" s="208">
        <f t="shared" si="28"/>
        <v>-2534.8538180000032</v>
      </c>
      <c r="G89" s="208">
        <f t="shared" si="29"/>
        <v>344724.79975000001</v>
      </c>
      <c r="H89" s="208">
        <v>8458.8257450000001</v>
      </c>
      <c r="I89" s="208">
        <v>15411.978643</v>
      </c>
      <c r="J89" s="208">
        <f t="shared" si="30"/>
        <v>-6953.1528980000003</v>
      </c>
      <c r="K89" s="208">
        <f t="shared" si="31"/>
        <v>23870.804388</v>
      </c>
      <c r="L89" s="208">
        <v>3265.6741109999998</v>
      </c>
      <c r="M89" s="208">
        <v>3777.1885870000001</v>
      </c>
      <c r="N89" s="208">
        <f t="shared" si="32"/>
        <v>-511.51447600000029</v>
      </c>
      <c r="O89" s="208">
        <v>12.954273000000001</v>
      </c>
      <c r="P89" s="208">
        <v>806.89016200000003</v>
      </c>
      <c r="Q89" s="209">
        <f t="shared" si="33"/>
        <v>-793.93588900000009</v>
      </c>
      <c r="R89" s="53"/>
      <c r="S89" s="43"/>
      <c r="T89" s="43"/>
      <c r="U89" s="43"/>
    </row>
    <row r="90" spans="1:50" s="54" customFormat="1" ht="18.75">
      <c r="A90" s="36"/>
      <c r="B90" s="185">
        <v>81</v>
      </c>
      <c r="C90" s="45" t="s">
        <v>285</v>
      </c>
      <c r="D90" s="179">
        <v>165211.895453</v>
      </c>
      <c r="E90" s="179">
        <v>167623.49097899999</v>
      </c>
      <c r="F90" s="179">
        <f t="shared" si="28"/>
        <v>-2411.5955259999901</v>
      </c>
      <c r="G90" s="179">
        <f t="shared" si="29"/>
        <v>332835.38643199997</v>
      </c>
      <c r="H90" s="179">
        <v>7481.557272</v>
      </c>
      <c r="I90" s="179">
        <v>3407.9184220000002</v>
      </c>
      <c r="J90" s="179">
        <f t="shared" si="30"/>
        <v>4073.6388499999998</v>
      </c>
      <c r="K90" s="179">
        <f t="shared" si="31"/>
        <v>10889.475694000001</v>
      </c>
      <c r="L90" s="179">
        <v>1876</v>
      </c>
      <c r="M90" s="179">
        <v>3949</v>
      </c>
      <c r="N90" s="179">
        <f t="shared" si="32"/>
        <v>-2073</v>
      </c>
      <c r="O90" s="179">
        <v>0</v>
      </c>
      <c r="P90" s="179">
        <v>0</v>
      </c>
      <c r="Q90" s="180">
        <f t="shared" si="33"/>
        <v>0</v>
      </c>
      <c r="R90" s="53"/>
      <c r="S90" s="43"/>
      <c r="T90" s="43"/>
      <c r="U90" s="43"/>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row>
    <row r="91" spans="1:50" s="36" customFormat="1" ht="18.75">
      <c r="B91" s="184">
        <v>82</v>
      </c>
      <c r="C91" s="212" t="s">
        <v>287</v>
      </c>
      <c r="D91" s="208">
        <v>159311.55047799999</v>
      </c>
      <c r="E91" s="208">
        <v>129792.497708</v>
      </c>
      <c r="F91" s="208">
        <f t="shared" si="28"/>
        <v>29519.052769999995</v>
      </c>
      <c r="G91" s="208">
        <f t="shared" si="29"/>
        <v>289104.04818599997</v>
      </c>
      <c r="H91" s="208">
        <v>6388.896479</v>
      </c>
      <c r="I91" s="208">
        <v>6720.4187410000004</v>
      </c>
      <c r="J91" s="208">
        <f t="shared" si="30"/>
        <v>-331.52226200000041</v>
      </c>
      <c r="K91" s="208">
        <f t="shared" si="31"/>
        <v>13109.31522</v>
      </c>
      <c r="L91" s="208">
        <v>8257</v>
      </c>
      <c r="M91" s="208">
        <v>5448</v>
      </c>
      <c r="N91" s="208">
        <f t="shared" si="32"/>
        <v>2809</v>
      </c>
      <c r="O91" s="208">
        <v>1028</v>
      </c>
      <c r="P91" s="208">
        <v>546</v>
      </c>
      <c r="Q91" s="209">
        <f t="shared" si="33"/>
        <v>482</v>
      </c>
      <c r="R91" s="53"/>
      <c r="S91" s="43"/>
      <c r="T91" s="43"/>
      <c r="U91" s="43"/>
    </row>
    <row r="92" spans="1:50" s="54" customFormat="1" ht="18.75">
      <c r="A92" s="36"/>
      <c r="B92" s="185">
        <v>83</v>
      </c>
      <c r="C92" s="45" t="s">
        <v>77</v>
      </c>
      <c r="D92" s="179">
        <v>150271.432975</v>
      </c>
      <c r="E92" s="179">
        <v>146222.28188699999</v>
      </c>
      <c r="F92" s="179">
        <f t="shared" ref="F92:F121" si="34">D92-E92</f>
        <v>4049.1510880000133</v>
      </c>
      <c r="G92" s="179">
        <f t="shared" ref="G92:G122" si="35">E92+D92</f>
        <v>296493.71486199996</v>
      </c>
      <c r="H92" s="179">
        <v>10568.626117</v>
      </c>
      <c r="I92" s="179">
        <v>9316.6183230000006</v>
      </c>
      <c r="J92" s="179">
        <f t="shared" ref="J92:J121" si="36">H92-I92</f>
        <v>1252.0077939999992</v>
      </c>
      <c r="K92" s="179">
        <f t="shared" ref="K92:K122" si="37">I92+H92</f>
        <v>19885.244440000002</v>
      </c>
      <c r="L92" s="179">
        <v>7980</v>
      </c>
      <c r="M92" s="179">
        <v>9145</v>
      </c>
      <c r="N92" s="179">
        <f t="shared" ref="N92:N121" si="38">L92-M92</f>
        <v>-1165</v>
      </c>
      <c r="O92" s="179">
        <v>0</v>
      </c>
      <c r="P92" s="179">
        <v>2820</v>
      </c>
      <c r="Q92" s="180">
        <f t="shared" ref="Q92:Q121" si="39">O92-P92</f>
        <v>-2820</v>
      </c>
      <c r="R92" s="53"/>
      <c r="S92" s="43"/>
      <c r="T92" s="43"/>
      <c r="U92" s="43"/>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row>
    <row r="93" spans="1:50" s="36" customFormat="1" ht="18.75">
      <c r="B93" s="206">
        <v>84</v>
      </c>
      <c r="C93" s="210" t="s">
        <v>141</v>
      </c>
      <c r="D93" s="208">
        <v>144880.55336699999</v>
      </c>
      <c r="E93" s="208">
        <v>133575.33288100001</v>
      </c>
      <c r="F93" s="208">
        <f t="shared" si="34"/>
        <v>11305.220485999977</v>
      </c>
      <c r="G93" s="208">
        <f t="shared" si="35"/>
        <v>278455.88624799997</v>
      </c>
      <c r="H93" s="208">
        <v>0</v>
      </c>
      <c r="I93" s="208">
        <v>1835.012444</v>
      </c>
      <c r="J93" s="208">
        <f t="shared" si="36"/>
        <v>-1835.012444</v>
      </c>
      <c r="K93" s="208">
        <f t="shared" si="37"/>
        <v>1835.012444</v>
      </c>
      <c r="L93" s="208">
        <v>24058</v>
      </c>
      <c r="M93" s="208">
        <v>9636</v>
      </c>
      <c r="N93" s="208">
        <f t="shared" si="38"/>
        <v>14422</v>
      </c>
      <c r="O93" s="208">
        <v>195</v>
      </c>
      <c r="P93" s="208">
        <v>1462</v>
      </c>
      <c r="Q93" s="209">
        <f t="shared" si="39"/>
        <v>-1267</v>
      </c>
      <c r="R93" s="53"/>
      <c r="S93" s="43"/>
      <c r="T93" s="43"/>
      <c r="U93" s="43"/>
    </row>
    <row r="94" spans="1:50" s="54" customFormat="1" ht="18.75">
      <c r="A94" s="36"/>
      <c r="B94" s="185">
        <v>85</v>
      </c>
      <c r="C94" s="45" t="s">
        <v>166</v>
      </c>
      <c r="D94" s="179">
        <v>131505.81250900001</v>
      </c>
      <c r="E94" s="179">
        <v>92163.080610000005</v>
      </c>
      <c r="F94" s="179">
        <f t="shared" si="34"/>
        <v>39342.731899000006</v>
      </c>
      <c r="G94" s="179">
        <f t="shared" si="35"/>
        <v>223668.89311900001</v>
      </c>
      <c r="H94" s="179">
        <v>8589.7706949999993</v>
      </c>
      <c r="I94" s="179">
        <v>1008.700499</v>
      </c>
      <c r="J94" s="179">
        <f t="shared" si="36"/>
        <v>7581.0701959999988</v>
      </c>
      <c r="K94" s="179">
        <f t="shared" si="37"/>
        <v>9598.4711939999997</v>
      </c>
      <c r="L94" s="179">
        <v>68784</v>
      </c>
      <c r="M94" s="179">
        <v>21167</v>
      </c>
      <c r="N94" s="179">
        <f t="shared" si="38"/>
        <v>47617</v>
      </c>
      <c r="O94" s="179">
        <v>95</v>
      </c>
      <c r="P94" s="179">
        <v>3987</v>
      </c>
      <c r="Q94" s="180">
        <f t="shared" si="39"/>
        <v>-3892</v>
      </c>
      <c r="R94" s="53"/>
      <c r="S94" s="43"/>
      <c r="T94" s="43"/>
      <c r="U94" s="43"/>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row>
    <row r="95" spans="1:50" s="36" customFormat="1" ht="18.75">
      <c r="B95" s="206">
        <v>86</v>
      </c>
      <c r="C95" s="207" t="s">
        <v>148</v>
      </c>
      <c r="D95" s="208">
        <v>127210.80416</v>
      </c>
      <c r="E95" s="208">
        <v>106130.589565</v>
      </c>
      <c r="F95" s="208">
        <f t="shared" si="34"/>
        <v>21080.214594999998</v>
      </c>
      <c r="G95" s="208">
        <f t="shared" si="35"/>
        <v>233341.393725</v>
      </c>
      <c r="H95" s="208">
        <v>3934.3051099999998</v>
      </c>
      <c r="I95" s="208">
        <v>7332.0231309999999</v>
      </c>
      <c r="J95" s="208">
        <f t="shared" si="36"/>
        <v>-3397.7180210000001</v>
      </c>
      <c r="K95" s="208">
        <f t="shared" si="37"/>
        <v>11266.328240999999</v>
      </c>
      <c r="L95" s="208">
        <v>70599.839970999994</v>
      </c>
      <c r="M95" s="208">
        <v>47919.554784</v>
      </c>
      <c r="N95" s="208">
        <f t="shared" si="38"/>
        <v>22680.285186999994</v>
      </c>
      <c r="O95" s="208">
        <v>22.923248999999998</v>
      </c>
      <c r="P95" s="208">
        <v>1620.7837959999999</v>
      </c>
      <c r="Q95" s="209">
        <f t="shared" si="39"/>
        <v>-1597.860547</v>
      </c>
      <c r="R95" s="53"/>
      <c r="S95" s="43"/>
      <c r="T95" s="43"/>
      <c r="U95" s="43"/>
    </row>
    <row r="96" spans="1:50" s="36" customFormat="1" ht="18.75">
      <c r="B96" s="206">
        <v>87</v>
      </c>
      <c r="C96" s="210" t="s">
        <v>120</v>
      </c>
      <c r="D96" s="208">
        <v>120552.051508</v>
      </c>
      <c r="E96" s="208">
        <v>116699.978519</v>
      </c>
      <c r="F96" s="208">
        <f t="shared" si="34"/>
        <v>3852.0729890000075</v>
      </c>
      <c r="G96" s="208">
        <f t="shared" si="35"/>
        <v>237252.030027</v>
      </c>
      <c r="H96" s="208">
        <v>12344.599101</v>
      </c>
      <c r="I96" s="208">
        <v>12502.688011</v>
      </c>
      <c r="J96" s="208">
        <f t="shared" si="36"/>
        <v>-158.0889100000004</v>
      </c>
      <c r="K96" s="208">
        <f t="shared" si="37"/>
        <v>24847.287111999998</v>
      </c>
      <c r="L96" s="208">
        <v>13574.102572</v>
      </c>
      <c r="M96" s="208">
        <v>5477.2450829999998</v>
      </c>
      <c r="N96" s="208">
        <f t="shared" si="38"/>
        <v>8096.857489</v>
      </c>
      <c r="O96" s="208">
        <v>1509.7000519999999</v>
      </c>
      <c r="P96" s="208">
        <v>1357.9643799999999</v>
      </c>
      <c r="Q96" s="209">
        <f t="shared" si="39"/>
        <v>151.73567200000002</v>
      </c>
      <c r="R96" s="53"/>
      <c r="S96" s="43"/>
      <c r="T96" s="43"/>
      <c r="U96" s="43"/>
    </row>
    <row r="97" spans="1:50" s="54" customFormat="1" ht="18.75">
      <c r="A97" s="36"/>
      <c r="B97" s="185">
        <v>88</v>
      </c>
      <c r="C97" s="45" t="s">
        <v>135</v>
      </c>
      <c r="D97" s="179">
        <v>119832.163308</v>
      </c>
      <c r="E97" s="179">
        <v>115244.74908199999</v>
      </c>
      <c r="F97" s="179">
        <f t="shared" si="34"/>
        <v>4587.4142260000081</v>
      </c>
      <c r="G97" s="179">
        <f t="shared" si="35"/>
        <v>235076.91239000001</v>
      </c>
      <c r="H97" s="179">
        <v>5616.6789040000003</v>
      </c>
      <c r="I97" s="179">
        <v>90.448949999999996</v>
      </c>
      <c r="J97" s="179">
        <f t="shared" si="36"/>
        <v>5526.2299540000004</v>
      </c>
      <c r="K97" s="179">
        <f t="shared" si="37"/>
        <v>5707.1278540000003</v>
      </c>
      <c r="L97" s="179">
        <v>561</v>
      </c>
      <c r="M97" s="179">
        <v>20</v>
      </c>
      <c r="N97" s="179">
        <f t="shared" si="38"/>
        <v>541</v>
      </c>
      <c r="O97" s="179">
        <v>0</v>
      </c>
      <c r="P97" s="179">
        <v>0</v>
      </c>
      <c r="Q97" s="180">
        <f t="shared" si="39"/>
        <v>0</v>
      </c>
      <c r="R97" s="53"/>
      <c r="S97" s="43"/>
      <c r="T97" s="43"/>
      <c r="U97" s="43"/>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row>
    <row r="98" spans="1:50" s="36" customFormat="1" ht="18.75">
      <c r="B98" s="206">
        <v>89</v>
      </c>
      <c r="C98" s="207" t="s">
        <v>104</v>
      </c>
      <c r="D98" s="208">
        <v>115873.479779</v>
      </c>
      <c r="E98" s="208">
        <v>112299.757833</v>
      </c>
      <c r="F98" s="208">
        <f t="shared" si="34"/>
        <v>3573.7219460000051</v>
      </c>
      <c r="G98" s="208">
        <f t="shared" si="35"/>
        <v>228173.237612</v>
      </c>
      <c r="H98" s="208">
        <v>2140.2781599999998</v>
      </c>
      <c r="I98" s="208">
        <v>3999.678116</v>
      </c>
      <c r="J98" s="208">
        <f t="shared" si="36"/>
        <v>-1859.3999560000002</v>
      </c>
      <c r="K98" s="208">
        <f t="shared" si="37"/>
        <v>6139.9562759999999</v>
      </c>
      <c r="L98" s="208">
        <v>3252.968828</v>
      </c>
      <c r="M98" s="208">
        <v>1005.304675</v>
      </c>
      <c r="N98" s="208">
        <f t="shared" si="38"/>
        <v>2247.6641530000002</v>
      </c>
      <c r="O98" s="208">
        <v>46.940303999999998</v>
      </c>
      <c r="P98" s="208">
        <v>160.25521800000001</v>
      </c>
      <c r="Q98" s="209">
        <f t="shared" si="39"/>
        <v>-113.31491400000002</v>
      </c>
      <c r="R98" s="53"/>
      <c r="S98" s="43"/>
      <c r="T98" s="43"/>
      <c r="U98" s="43"/>
    </row>
    <row r="99" spans="1:50" s="54" customFormat="1" ht="18.75">
      <c r="A99" s="36"/>
      <c r="B99" s="185">
        <v>90</v>
      </c>
      <c r="C99" s="45" t="s">
        <v>132</v>
      </c>
      <c r="D99" s="179">
        <v>106471.613917</v>
      </c>
      <c r="E99" s="179">
        <v>100968.620215</v>
      </c>
      <c r="F99" s="179">
        <f t="shared" si="34"/>
        <v>5502.9937019999925</v>
      </c>
      <c r="G99" s="179">
        <f t="shared" si="35"/>
        <v>207440.23413200001</v>
      </c>
      <c r="H99" s="179">
        <v>14526.489589000001</v>
      </c>
      <c r="I99" s="179">
        <v>4541.5394349999997</v>
      </c>
      <c r="J99" s="179">
        <f t="shared" si="36"/>
        <v>9984.9501540000019</v>
      </c>
      <c r="K99" s="179">
        <f t="shared" si="37"/>
        <v>19068.029023999999</v>
      </c>
      <c r="L99" s="179">
        <v>24752</v>
      </c>
      <c r="M99" s="179">
        <v>12888</v>
      </c>
      <c r="N99" s="179">
        <f t="shared" si="38"/>
        <v>11864</v>
      </c>
      <c r="O99" s="179">
        <v>1819</v>
      </c>
      <c r="P99" s="179">
        <v>324</v>
      </c>
      <c r="Q99" s="180">
        <f t="shared" si="39"/>
        <v>1495</v>
      </c>
      <c r="R99" s="53"/>
      <c r="S99" s="43"/>
      <c r="T99" s="43"/>
      <c r="U99" s="43"/>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row>
    <row r="100" spans="1:50" s="36" customFormat="1" ht="18.75">
      <c r="B100" s="206">
        <v>91</v>
      </c>
      <c r="C100" s="212" t="s">
        <v>86</v>
      </c>
      <c r="D100" s="208">
        <v>103719.59435699999</v>
      </c>
      <c r="E100" s="208">
        <v>94091.136681000004</v>
      </c>
      <c r="F100" s="208">
        <f t="shared" si="34"/>
        <v>9628.4576759999909</v>
      </c>
      <c r="G100" s="208">
        <f t="shared" si="35"/>
        <v>197810.731038</v>
      </c>
      <c r="H100" s="208">
        <v>1447.1259090000001</v>
      </c>
      <c r="I100" s="208">
        <v>963.41254200000003</v>
      </c>
      <c r="J100" s="208">
        <f t="shared" si="36"/>
        <v>483.71336700000006</v>
      </c>
      <c r="K100" s="208">
        <f t="shared" si="37"/>
        <v>2410.5384510000004</v>
      </c>
      <c r="L100" s="208">
        <v>15734.021003</v>
      </c>
      <c r="M100" s="208">
        <v>12147.6229</v>
      </c>
      <c r="N100" s="208">
        <f t="shared" si="38"/>
        <v>3586.3981029999995</v>
      </c>
      <c r="O100" s="208">
        <v>1005.110032</v>
      </c>
      <c r="P100" s="208">
        <v>452.440451</v>
      </c>
      <c r="Q100" s="209">
        <f t="shared" si="39"/>
        <v>552.66958100000011</v>
      </c>
      <c r="R100" s="53"/>
      <c r="S100" s="43"/>
      <c r="T100" s="43"/>
      <c r="U100" s="43"/>
    </row>
    <row r="101" spans="1:50" s="54" customFormat="1" ht="18.75">
      <c r="A101" s="36"/>
      <c r="B101" s="185">
        <v>92</v>
      </c>
      <c r="C101" s="45" t="s">
        <v>257</v>
      </c>
      <c r="D101" s="179">
        <v>95991.157573000004</v>
      </c>
      <c r="E101" s="179">
        <v>118766.503784</v>
      </c>
      <c r="F101" s="179">
        <f t="shared" si="34"/>
        <v>-22775.346210999996</v>
      </c>
      <c r="G101" s="179">
        <f t="shared" si="35"/>
        <v>214757.661357</v>
      </c>
      <c r="H101" s="179">
        <v>6075.2009889999999</v>
      </c>
      <c r="I101" s="179">
        <v>13312.635507999999</v>
      </c>
      <c r="J101" s="179">
        <f t="shared" si="36"/>
        <v>-7237.4345189999995</v>
      </c>
      <c r="K101" s="179">
        <f t="shared" si="37"/>
        <v>19387.836497</v>
      </c>
      <c r="L101" s="179">
        <v>5231.6475060000002</v>
      </c>
      <c r="M101" s="179">
        <v>26343.171865</v>
      </c>
      <c r="N101" s="179">
        <f t="shared" si="38"/>
        <v>-21111.524358999999</v>
      </c>
      <c r="O101" s="179">
        <v>38.786540000000002</v>
      </c>
      <c r="P101" s="179">
        <v>654.42683</v>
      </c>
      <c r="Q101" s="180">
        <f t="shared" si="39"/>
        <v>-615.64029000000005</v>
      </c>
      <c r="R101" s="53"/>
      <c r="S101" s="43"/>
      <c r="T101" s="43"/>
      <c r="U101" s="43"/>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row>
    <row r="102" spans="1:50" s="36" customFormat="1" ht="18.75">
      <c r="B102" s="206">
        <v>93</v>
      </c>
      <c r="C102" s="212" t="s">
        <v>116</v>
      </c>
      <c r="D102" s="208">
        <v>93400.253410999998</v>
      </c>
      <c r="E102" s="208">
        <v>91390.237892000005</v>
      </c>
      <c r="F102" s="208">
        <f t="shared" si="34"/>
        <v>2010.0155189999932</v>
      </c>
      <c r="G102" s="208">
        <f t="shared" si="35"/>
        <v>184790.49130300002</v>
      </c>
      <c r="H102" s="208">
        <v>805.55932399999995</v>
      </c>
      <c r="I102" s="208">
        <v>3104.4316880000001</v>
      </c>
      <c r="J102" s="208">
        <f t="shared" si="36"/>
        <v>-2298.8723640000003</v>
      </c>
      <c r="K102" s="208">
        <f t="shared" si="37"/>
        <v>3909.991012</v>
      </c>
      <c r="L102" s="208">
        <v>8077</v>
      </c>
      <c r="M102" s="208">
        <v>6221</v>
      </c>
      <c r="N102" s="208">
        <f t="shared" si="38"/>
        <v>1856</v>
      </c>
      <c r="O102" s="208">
        <v>0</v>
      </c>
      <c r="P102" s="208">
        <v>1838</v>
      </c>
      <c r="Q102" s="209">
        <f t="shared" si="39"/>
        <v>-1838</v>
      </c>
      <c r="R102" s="53"/>
      <c r="S102" s="43"/>
      <c r="T102" s="43"/>
      <c r="U102" s="43"/>
    </row>
    <row r="103" spans="1:50" s="54" customFormat="1" ht="18.75">
      <c r="A103" s="36"/>
      <c r="B103" s="185">
        <v>94</v>
      </c>
      <c r="C103" s="45" t="s">
        <v>81</v>
      </c>
      <c r="D103" s="179">
        <v>92982.024506999995</v>
      </c>
      <c r="E103" s="179">
        <v>97091.669020999994</v>
      </c>
      <c r="F103" s="179">
        <f t="shared" si="34"/>
        <v>-4109.6445139999996</v>
      </c>
      <c r="G103" s="179">
        <f t="shared" si="35"/>
        <v>190073.69352799997</v>
      </c>
      <c r="H103" s="179">
        <v>9216.6648669999995</v>
      </c>
      <c r="I103" s="179">
        <v>8292.4974509999993</v>
      </c>
      <c r="J103" s="179">
        <f t="shared" si="36"/>
        <v>924.16741600000023</v>
      </c>
      <c r="K103" s="179">
        <f t="shared" si="37"/>
        <v>17509.162317999999</v>
      </c>
      <c r="L103" s="179">
        <v>41525.996598999998</v>
      </c>
      <c r="M103" s="179">
        <v>40636.045376000002</v>
      </c>
      <c r="N103" s="179">
        <f t="shared" si="38"/>
        <v>889.95122299999639</v>
      </c>
      <c r="O103" s="179">
        <v>1048.164464</v>
      </c>
      <c r="P103" s="179">
        <v>356.948487</v>
      </c>
      <c r="Q103" s="180">
        <f t="shared" si="39"/>
        <v>691.21597699999995</v>
      </c>
      <c r="R103" s="53"/>
      <c r="S103" s="43"/>
      <c r="T103" s="43"/>
      <c r="U103" s="43"/>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row>
    <row r="104" spans="1:50" s="36" customFormat="1" ht="18.75">
      <c r="B104" s="206">
        <v>95</v>
      </c>
      <c r="C104" s="207" t="s">
        <v>158</v>
      </c>
      <c r="D104" s="208">
        <v>72252.147375999994</v>
      </c>
      <c r="E104" s="208">
        <v>70388.579438000001</v>
      </c>
      <c r="F104" s="208">
        <f t="shared" si="34"/>
        <v>1863.5679379999929</v>
      </c>
      <c r="G104" s="208">
        <f t="shared" si="35"/>
        <v>142640.72681399999</v>
      </c>
      <c r="H104" s="208">
        <v>809.652829</v>
      </c>
      <c r="I104" s="208">
        <v>9657.3912170000003</v>
      </c>
      <c r="J104" s="208">
        <f t="shared" si="36"/>
        <v>-8847.7383879999998</v>
      </c>
      <c r="K104" s="208">
        <f t="shared" si="37"/>
        <v>10467.044046000001</v>
      </c>
      <c r="L104" s="208">
        <v>18968</v>
      </c>
      <c r="M104" s="208">
        <v>18636</v>
      </c>
      <c r="N104" s="208">
        <f t="shared" si="38"/>
        <v>332</v>
      </c>
      <c r="O104" s="208">
        <v>40</v>
      </c>
      <c r="P104" s="208">
        <v>7215</v>
      </c>
      <c r="Q104" s="209">
        <f t="shared" si="39"/>
        <v>-7175</v>
      </c>
      <c r="R104" s="53"/>
      <c r="S104" s="43"/>
      <c r="T104" s="43"/>
      <c r="U104" s="43"/>
    </row>
    <row r="105" spans="1:50" s="54" customFormat="1" ht="18.75">
      <c r="A105" s="36"/>
      <c r="B105" s="185">
        <v>96</v>
      </c>
      <c r="C105" s="45" t="s">
        <v>131</v>
      </c>
      <c r="D105" s="179">
        <v>71627.388153000007</v>
      </c>
      <c r="E105" s="179">
        <v>73555.994598999998</v>
      </c>
      <c r="F105" s="179">
        <f t="shared" si="34"/>
        <v>-1928.6064459999907</v>
      </c>
      <c r="G105" s="179">
        <f t="shared" si="35"/>
        <v>145183.382752</v>
      </c>
      <c r="H105" s="179">
        <v>5448.6498629999996</v>
      </c>
      <c r="I105" s="179">
        <v>5376.5005959999999</v>
      </c>
      <c r="J105" s="179">
        <f t="shared" si="36"/>
        <v>72.149266999999782</v>
      </c>
      <c r="K105" s="179">
        <f t="shared" si="37"/>
        <v>10825.150459</v>
      </c>
      <c r="L105" s="179">
        <v>16960</v>
      </c>
      <c r="M105" s="179">
        <v>16193</v>
      </c>
      <c r="N105" s="179">
        <f t="shared" si="38"/>
        <v>767</v>
      </c>
      <c r="O105" s="179">
        <v>302</v>
      </c>
      <c r="P105" s="179">
        <v>204</v>
      </c>
      <c r="Q105" s="180">
        <f t="shared" si="39"/>
        <v>98</v>
      </c>
      <c r="R105" s="53"/>
      <c r="S105" s="43"/>
      <c r="T105" s="43"/>
      <c r="U105" s="43"/>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row>
    <row r="106" spans="1:50" s="36" customFormat="1" ht="18.75">
      <c r="B106" s="206">
        <v>97</v>
      </c>
      <c r="C106" s="210" t="s">
        <v>124</v>
      </c>
      <c r="D106" s="208">
        <v>70080.416933999993</v>
      </c>
      <c r="E106" s="208">
        <v>66429.455858000001</v>
      </c>
      <c r="F106" s="208">
        <f t="shared" si="34"/>
        <v>3650.9610759999923</v>
      </c>
      <c r="G106" s="208">
        <f t="shared" si="35"/>
        <v>136509.87279200001</v>
      </c>
      <c r="H106" s="208">
        <v>1439.2061719999999</v>
      </c>
      <c r="I106" s="208">
        <v>2709.3047999999999</v>
      </c>
      <c r="J106" s="208">
        <f t="shared" si="36"/>
        <v>-1270.098628</v>
      </c>
      <c r="K106" s="208">
        <f t="shared" si="37"/>
        <v>4148.510972</v>
      </c>
      <c r="L106" s="208">
        <v>1531</v>
      </c>
      <c r="M106" s="208">
        <v>539</v>
      </c>
      <c r="N106" s="208">
        <f t="shared" si="38"/>
        <v>992</v>
      </c>
      <c r="O106" s="208">
        <v>0</v>
      </c>
      <c r="P106" s="208">
        <v>0</v>
      </c>
      <c r="Q106" s="209">
        <f t="shared" si="39"/>
        <v>0</v>
      </c>
      <c r="R106" s="53"/>
      <c r="S106" s="43"/>
      <c r="T106" s="43"/>
      <c r="U106" s="43"/>
    </row>
    <row r="107" spans="1:50" s="54" customFormat="1" ht="18.75">
      <c r="A107" s="36"/>
      <c r="B107" s="185">
        <v>98</v>
      </c>
      <c r="C107" s="45" t="s">
        <v>98</v>
      </c>
      <c r="D107" s="179">
        <v>66627.349369000003</v>
      </c>
      <c r="E107" s="179">
        <v>61202.527704</v>
      </c>
      <c r="F107" s="179">
        <f t="shared" si="34"/>
        <v>5424.8216650000031</v>
      </c>
      <c r="G107" s="179">
        <f t="shared" si="35"/>
        <v>127829.87707300001</v>
      </c>
      <c r="H107" s="179">
        <v>794.33028300000001</v>
      </c>
      <c r="I107" s="179">
        <v>538.13</v>
      </c>
      <c r="J107" s="179">
        <f t="shared" si="36"/>
        <v>256.20028300000001</v>
      </c>
      <c r="K107" s="179">
        <f t="shared" si="37"/>
        <v>1332.4602829999999</v>
      </c>
      <c r="L107" s="179">
        <v>8667</v>
      </c>
      <c r="M107" s="179">
        <v>4042</v>
      </c>
      <c r="N107" s="179">
        <f t="shared" si="38"/>
        <v>4625</v>
      </c>
      <c r="O107" s="179">
        <v>0</v>
      </c>
      <c r="P107" s="179">
        <v>100</v>
      </c>
      <c r="Q107" s="180">
        <f t="shared" si="39"/>
        <v>-100</v>
      </c>
      <c r="R107" s="53"/>
      <c r="S107" s="43"/>
      <c r="T107" s="43"/>
      <c r="U107" s="43"/>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row>
    <row r="108" spans="1:50" s="36" customFormat="1" ht="18.75">
      <c r="B108" s="206">
        <v>99</v>
      </c>
      <c r="C108" s="207" t="s">
        <v>139</v>
      </c>
      <c r="D108" s="208">
        <v>65859.738436</v>
      </c>
      <c r="E108" s="208">
        <v>64028.184538000001</v>
      </c>
      <c r="F108" s="208">
        <f t="shared" si="34"/>
        <v>1831.5538979999983</v>
      </c>
      <c r="G108" s="208">
        <f t="shared" si="35"/>
        <v>129887.922974</v>
      </c>
      <c r="H108" s="208">
        <v>745.93316400000003</v>
      </c>
      <c r="I108" s="208">
        <v>627.59344999999996</v>
      </c>
      <c r="J108" s="208">
        <f t="shared" si="36"/>
        <v>118.33971400000007</v>
      </c>
      <c r="K108" s="208">
        <f t="shared" si="37"/>
        <v>1373.5266139999999</v>
      </c>
      <c r="L108" s="208">
        <v>681</v>
      </c>
      <c r="M108" s="208">
        <v>198</v>
      </c>
      <c r="N108" s="208">
        <f t="shared" si="38"/>
        <v>483</v>
      </c>
      <c r="O108" s="208">
        <v>60</v>
      </c>
      <c r="P108" s="208">
        <v>0</v>
      </c>
      <c r="Q108" s="209">
        <f t="shared" si="39"/>
        <v>60</v>
      </c>
      <c r="R108" s="53"/>
      <c r="S108" s="43"/>
      <c r="T108" s="43"/>
      <c r="U108" s="43"/>
    </row>
    <row r="109" spans="1:50" s="54" customFormat="1" ht="18.75">
      <c r="A109" s="36"/>
      <c r="B109" s="185">
        <v>100</v>
      </c>
      <c r="C109" s="45" t="s">
        <v>468</v>
      </c>
      <c r="D109" s="179">
        <v>61170</v>
      </c>
      <c r="E109" s="179">
        <v>0</v>
      </c>
      <c r="F109" s="179">
        <f t="shared" si="34"/>
        <v>61170</v>
      </c>
      <c r="G109" s="179">
        <f t="shared" si="35"/>
        <v>61170</v>
      </c>
      <c r="H109" s="179">
        <v>61170</v>
      </c>
      <c r="I109" s="179">
        <v>0</v>
      </c>
      <c r="J109" s="179">
        <f t="shared" si="36"/>
        <v>61170</v>
      </c>
      <c r="K109" s="179">
        <f t="shared" si="37"/>
        <v>61170</v>
      </c>
      <c r="L109" s="179">
        <v>4460</v>
      </c>
      <c r="M109" s="179">
        <v>0</v>
      </c>
      <c r="N109" s="179">
        <f t="shared" si="38"/>
        <v>4460</v>
      </c>
      <c r="O109" s="179">
        <v>53</v>
      </c>
      <c r="P109" s="179">
        <v>0</v>
      </c>
      <c r="Q109" s="180">
        <f t="shared" si="39"/>
        <v>53</v>
      </c>
      <c r="R109" s="53"/>
      <c r="S109" s="43"/>
      <c r="T109" s="43"/>
      <c r="U109" s="43"/>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row>
    <row r="110" spans="1:50" s="36" customFormat="1" ht="18.75">
      <c r="B110" s="206">
        <v>101</v>
      </c>
      <c r="C110" s="207" t="s">
        <v>173</v>
      </c>
      <c r="D110" s="208">
        <v>59024.983130000001</v>
      </c>
      <c r="E110" s="208">
        <v>49229.157337999997</v>
      </c>
      <c r="F110" s="208">
        <f t="shared" si="34"/>
        <v>9795.8257920000033</v>
      </c>
      <c r="G110" s="208">
        <f t="shared" si="35"/>
        <v>108254.140468</v>
      </c>
      <c r="H110" s="208">
        <v>2223.1199609999999</v>
      </c>
      <c r="I110" s="208">
        <v>2263.6839140000002</v>
      </c>
      <c r="J110" s="208">
        <f t="shared" si="36"/>
        <v>-40.563953000000311</v>
      </c>
      <c r="K110" s="208">
        <f t="shared" si="37"/>
        <v>4486.8038749999996</v>
      </c>
      <c r="L110" s="208">
        <v>15590</v>
      </c>
      <c r="M110" s="208">
        <v>10565</v>
      </c>
      <c r="N110" s="208">
        <f t="shared" si="38"/>
        <v>5025</v>
      </c>
      <c r="O110" s="208">
        <v>30</v>
      </c>
      <c r="P110" s="208">
        <v>41</v>
      </c>
      <c r="Q110" s="209">
        <f t="shared" si="39"/>
        <v>-11</v>
      </c>
      <c r="R110" s="53"/>
      <c r="S110" s="43"/>
      <c r="T110" s="43"/>
      <c r="U110" s="43"/>
    </row>
    <row r="111" spans="1:50" s="54" customFormat="1" ht="18.75">
      <c r="A111" s="36"/>
      <c r="B111" s="185">
        <v>102</v>
      </c>
      <c r="C111" s="45" t="s">
        <v>171</v>
      </c>
      <c r="D111" s="179">
        <v>57858.199390000002</v>
      </c>
      <c r="E111" s="179">
        <v>55708.791305999999</v>
      </c>
      <c r="F111" s="179">
        <f t="shared" si="34"/>
        <v>2149.4080840000024</v>
      </c>
      <c r="G111" s="179">
        <f t="shared" si="35"/>
        <v>113566.99069599999</v>
      </c>
      <c r="H111" s="179">
        <v>1078.996699</v>
      </c>
      <c r="I111" s="179">
        <v>2013.2030649999999</v>
      </c>
      <c r="J111" s="179">
        <f t="shared" si="36"/>
        <v>-934.20636599999989</v>
      </c>
      <c r="K111" s="179">
        <f t="shared" si="37"/>
        <v>3092.199764</v>
      </c>
      <c r="L111" s="179">
        <v>4304</v>
      </c>
      <c r="M111" s="179">
        <v>191</v>
      </c>
      <c r="N111" s="179">
        <f t="shared" si="38"/>
        <v>4113</v>
      </c>
      <c r="O111" s="179">
        <v>0</v>
      </c>
      <c r="P111" s="179">
        <v>10</v>
      </c>
      <c r="Q111" s="180">
        <f t="shared" si="39"/>
        <v>-10</v>
      </c>
      <c r="R111" s="53"/>
      <c r="S111" s="43"/>
      <c r="T111" s="43"/>
      <c r="U111" s="43"/>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row>
    <row r="112" spans="1:50" s="36" customFormat="1" ht="18.75">
      <c r="B112" s="184">
        <v>103</v>
      </c>
      <c r="C112" s="212" t="s">
        <v>167</v>
      </c>
      <c r="D112" s="208">
        <v>49698.392318999999</v>
      </c>
      <c r="E112" s="208">
        <v>40664.606484999997</v>
      </c>
      <c r="F112" s="208">
        <f t="shared" si="34"/>
        <v>9033.7858340000021</v>
      </c>
      <c r="G112" s="208">
        <f t="shared" si="35"/>
        <v>90362.998804000003</v>
      </c>
      <c r="H112" s="208">
        <v>1433.257419</v>
      </c>
      <c r="I112" s="208">
        <v>1042.452571</v>
      </c>
      <c r="J112" s="208">
        <f t="shared" si="36"/>
        <v>390.80484799999999</v>
      </c>
      <c r="K112" s="208">
        <f t="shared" si="37"/>
        <v>2475.7099900000003</v>
      </c>
      <c r="L112" s="208">
        <v>16365.491088999999</v>
      </c>
      <c r="M112" s="208">
        <v>1935.1590329999999</v>
      </c>
      <c r="N112" s="208">
        <f t="shared" si="38"/>
        <v>14430.332055999999</v>
      </c>
      <c r="O112" s="208">
        <v>0</v>
      </c>
      <c r="P112" s="208">
        <v>155.01461800000001</v>
      </c>
      <c r="Q112" s="209">
        <f t="shared" si="39"/>
        <v>-155.01461800000001</v>
      </c>
      <c r="R112" s="53"/>
      <c r="S112" s="43"/>
      <c r="T112" s="43"/>
      <c r="U112" s="43"/>
    </row>
    <row r="113" spans="1:50" s="54" customFormat="1" ht="18.75">
      <c r="A113" s="36"/>
      <c r="B113" s="185">
        <v>104</v>
      </c>
      <c r="C113" s="45" t="s">
        <v>286</v>
      </c>
      <c r="D113" s="179">
        <v>47488.858648000001</v>
      </c>
      <c r="E113" s="179">
        <v>42560.104848000003</v>
      </c>
      <c r="F113" s="179">
        <f t="shared" si="34"/>
        <v>4928.7537999999986</v>
      </c>
      <c r="G113" s="179">
        <f t="shared" si="35"/>
        <v>90048.963496000011</v>
      </c>
      <c r="H113" s="179">
        <v>3425.4966250000002</v>
      </c>
      <c r="I113" s="179">
        <v>3519.5536750000001</v>
      </c>
      <c r="J113" s="179">
        <f t="shared" si="36"/>
        <v>-94.05704999999989</v>
      </c>
      <c r="K113" s="179">
        <f t="shared" si="37"/>
        <v>6945.0503000000008</v>
      </c>
      <c r="L113" s="179">
        <v>2114.8605819999998</v>
      </c>
      <c r="M113" s="179">
        <v>336.45186999999999</v>
      </c>
      <c r="N113" s="179">
        <f t="shared" si="38"/>
        <v>1778.4087119999999</v>
      </c>
      <c r="O113" s="179">
        <v>0</v>
      </c>
      <c r="P113" s="179">
        <v>0</v>
      </c>
      <c r="Q113" s="180">
        <f t="shared" si="39"/>
        <v>0</v>
      </c>
      <c r="R113" s="53"/>
      <c r="S113" s="43"/>
      <c r="T113" s="43"/>
      <c r="U113" s="43"/>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row>
    <row r="114" spans="1:50" s="36" customFormat="1" ht="18.75">
      <c r="B114" s="206">
        <v>105</v>
      </c>
      <c r="C114" s="207" t="s">
        <v>117</v>
      </c>
      <c r="D114" s="208">
        <v>45711.353938</v>
      </c>
      <c r="E114" s="208">
        <v>42939.829795999998</v>
      </c>
      <c r="F114" s="208">
        <f t="shared" si="34"/>
        <v>2771.524142000002</v>
      </c>
      <c r="G114" s="208">
        <f t="shared" si="35"/>
        <v>88651.183733999991</v>
      </c>
      <c r="H114" s="208">
        <v>522.52719000000002</v>
      </c>
      <c r="I114" s="208">
        <v>0</v>
      </c>
      <c r="J114" s="208">
        <f t="shared" si="36"/>
        <v>522.52719000000002</v>
      </c>
      <c r="K114" s="208">
        <f t="shared" si="37"/>
        <v>522.52719000000002</v>
      </c>
      <c r="L114" s="208">
        <v>0</v>
      </c>
      <c r="M114" s="208">
        <v>885</v>
      </c>
      <c r="N114" s="208">
        <f t="shared" si="38"/>
        <v>-885</v>
      </c>
      <c r="O114" s="208">
        <v>0</v>
      </c>
      <c r="P114" s="208">
        <v>53</v>
      </c>
      <c r="Q114" s="209">
        <f t="shared" si="39"/>
        <v>-53</v>
      </c>
      <c r="R114" s="53"/>
      <c r="S114" s="43"/>
      <c r="T114" s="43"/>
      <c r="U114" s="43"/>
    </row>
    <row r="115" spans="1:50" s="54" customFormat="1" ht="18.75">
      <c r="A115" s="36"/>
      <c r="B115" s="185">
        <v>106</v>
      </c>
      <c r="C115" s="45" t="s">
        <v>442</v>
      </c>
      <c r="D115" s="179">
        <v>43586.375720999997</v>
      </c>
      <c r="E115" s="179">
        <v>9221.6868209999993</v>
      </c>
      <c r="F115" s="179">
        <f t="shared" si="34"/>
        <v>34364.688899999994</v>
      </c>
      <c r="G115" s="179">
        <f t="shared" si="35"/>
        <v>52808.062542</v>
      </c>
      <c r="H115" s="179">
        <v>24906.052876999998</v>
      </c>
      <c r="I115" s="179">
        <v>8073.1166329999996</v>
      </c>
      <c r="J115" s="179">
        <f t="shared" si="36"/>
        <v>16832.936243999997</v>
      </c>
      <c r="K115" s="179">
        <f t="shared" si="37"/>
        <v>32979.16951</v>
      </c>
      <c r="L115" s="179">
        <v>28455</v>
      </c>
      <c r="M115" s="179">
        <v>0</v>
      </c>
      <c r="N115" s="179">
        <f t="shared" si="38"/>
        <v>28455</v>
      </c>
      <c r="O115" s="179">
        <v>11295</v>
      </c>
      <c r="P115" s="179">
        <v>0</v>
      </c>
      <c r="Q115" s="180">
        <f t="shared" si="39"/>
        <v>11295</v>
      </c>
      <c r="R115" s="53"/>
      <c r="S115" s="43"/>
      <c r="T115" s="43"/>
      <c r="U115" s="43"/>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row>
    <row r="116" spans="1:50" s="36" customFormat="1" ht="18.75">
      <c r="B116" s="206">
        <v>107</v>
      </c>
      <c r="C116" s="207" t="s">
        <v>126</v>
      </c>
      <c r="D116" s="208">
        <v>42858.665876999999</v>
      </c>
      <c r="E116" s="208">
        <v>41555.602787999997</v>
      </c>
      <c r="F116" s="208">
        <f t="shared" si="34"/>
        <v>1303.0630890000029</v>
      </c>
      <c r="G116" s="208">
        <f t="shared" si="35"/>
        <v>84414.268664999996</v>
      </c>
      <c r="H116" s="208">
        <v>1444.059647</v>
      </c>
      <c r="I116" s="208">
        <v>1532.8510470000001</v>
      </c>
      <c r="J116" s="208">
        <f t="shared" si="36"/>
        <v>-88.791400000000067</v>
      </c>
      <c r="K116" s="208">
        <f t="shared" si="37"/>
        <v>2976.9106940000001</v>
      </c>
      <c r="L116" s="208">
        <v>7164</v>
      </c>
      <c r="M116" s="208">
        <v>6305</v>
      </c>
      <c r="N116" s="208">
        <f t="shared" si="38"/>
        <v>859</v>
      </c>
      <c r="O116" s="208">
        <v>32</v>
      </c>
      <c r="P116" s="208">
        <v>242</v>
      </c>
      <c r="Q116" s="209">
        <f t="shared" si="39"/>
        <v>-210</v>
      </c>
      <c r="R116" s="53"/>
      <c r="S116" s="43"/>
      <c r="T116" s="43"/>
      <c r="U116" s="43"/>
    </row>
    <row r="117" spans="1:50" s="54" customFormat="1" ht="18.75">
      <c r="A117" s="36"/>
      <c r="B117" s="185">
        <v>108</v>
      </c>
      <c r="C117" s="45" t="s">
        <v>82</v>
      </c>
      <c r="D117" s="179">
        <v>40077.853137999999</v>
      </c>
      <c r="E117" s="179">
        <v>38902.629181999997</v>
      </c>
      <c r="F117" s="179">
        <f t="shared" si="34"/>
        <v>1175.2239560000016</v>
      </c>
      <c r="G117" s="179">
        <f t="shared" si="35"/>
        <v>78980.482319999996</v>
      </c>
      <c r="H117" s="179">
        <v>206.32335900000001</v>
      </c>
      <c r="I117" s="179">
        <v>0</v>
      </c>
      <c r="J117" s="179">
        <f t="shared" si="36"/>
        <v>206.32335900000001</v>
      </c>
      <c r="K117" s="179">
        <f t="shared" si="37"/>
        <v>206.32335900000001</v>
      </c>
      <c r="L117" s="179">
        <v>159</v>
      </c>
      <c r="M117" s="179">
        <v>2478</v>
      </c>
      <c r="N117" s="179">
        <f t="shared" si="38"/>
        <v>-2319</v>
      </c>
      <c r="O117" s="179">
        <v>0</v>
      </c>
      <c r="P117" s="179">
        <v>0</v>
      </c>
      <c r="Q117" s="180">
        <f t="shared" si="39"/>
        <v>0</v>
      </c>
      <c r="R117" s="53"/>
      <c r="S117" s="43"/>
      <c r="T117" s="43"/>
      <c r="U117" s="43"/>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row>
    <row r="118" spans="1:50" s="54" customFormat="1" ht="18.75">
      <c r="A118" s="36"/>
      <c r="B118" s="184">
        <v>109</v>
      </c>
      <c r="C118" s="207" t="s">
        <v>103</v>
      </c>
      <c r="D118" s="208">
        <v>36658.899715</v>
      </c>
      <c r="E118" s="208">
        <v>32438.494838999999</v>
      </c>
      <c r="F118" s="208">
        <f t="shared" si="34"/>
        <v>4220.4048760000005</v>
      </c>
      <c r="G118" s="208">
        <f t="shared" si="35"/>
        <v>69097.394553999999</v>
      </c>
      <c r="H118" s="208">
        <v>329.27338800000001</v>
      </c>
      <c r="I118" s="208">
        <v>461.47109999999998</v>
      </c>
      <c r="J118" s="208">
        <f t="shared" si="36"/>
        <v>-132.19771199999997</v>
      </c>
      <c r="K118" s="208">
        <f t="shared" si="37"/>
        <v>790.74448800000005</v>
      </c>
      <c r="L118" s="208">
        <v>2506</v>
      </c>
      <c r="M118" s="208">
        <v>1363</v>
      </c>
      <c r="N118" s="208">
        <f t="shared" si="38"/>
        <v>1143</v>
      </c>
      <c r="O118" s="208">
        <v>187</v>
      </c>
      <c r="P118" s="208">
        <v>98</v>
      </c>
      <c r="Q118" s="209">
        <f t="shared" si="39"/>
        <v>89</v>
      </c>
      <c r="R118" s="53"/>
      <c r="S118" s="43"/>
      <c r="T118" s="43"/>
      <c r="U118" s="43"/>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row>
    <row r="119" spans="1:50" s="54" customFormat="1" ht="18.75">
      <c r="A119" s="36"/>
      <c r="B119" s="206">
        <v>110</v>
      </c>
      <c r="C119" s="211" t="s">
        <v>198</v>
      </c>
      <c r="D119" s="208">
        <v>12564</v>
      </c>
      <c r="E119" s="208">
        <v>7409</v>
      </c>
      <c r="F119" s="208">
        <f t="shared" si="34"/>
        <v>5155</v>
      </c>
      <c r="G119" s="208">
        <f t="shared" si="35"/>
        <v>19973</v>
      </c>
      <c r="H119" s="208">
        <v>2078</v>
      </c>
      <c r="I119" s="208">
        <v>2034</v>
      </c>
      <c r="J119" s="208">
        <f t="shared" si="36"/>
        <v>44</v>
      </c>
      <c r="K119" s="208">
        <f t="shared" si="37"/>
        <v>4112</v>
      </c>
      <c r="L119" s="208">
        <v>5463</v>
      </c>
      <c r="M119" s="208">
        <v>253</v>
      </c>
      <c r="N119" s="208">
        <f t="shared" si="38"/>
        <v>5210</v>
      </c>
      <c r="O119" s="208">
        <v>0</v>
      </c>
      <c r="P119" s="208">
        <v>0</v>
      </c>
      <c r="Q119" s="209">
        <f t="shared" si="39"/>
        <v>0</v>
      </c>
      <c r="R119" s="53"/>
      <c r="S119" s="43"/>
      <c r="T119" s="43"/>
      <c r="U119" s="43"/>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row>
    <row r="120" spans="1:50" s="54" customFormat="1" ht="18.75">
      <c r="A120" s="36"/>
      <c r="B120" s="185">
        <v>111</v>
      </c>
      <c r="C120" s="45" t="s">
        <v>202</v>
      </c>
      <c r="D120" s="179">
        <v>6414.9570460000004</v>
      </c>
      <c r="E120" s="179">
        <v>5337.8879059999999</v>
      </c>
      <c r="F120" s="179">
        <f t="shared" si="34"/>
        <v>1077.0691400000005</v>
      </c>
      <c r="G120" s="179">
        <f t="shared" si="35"/>
        <v>11752.844951999999</v>
      </c>
      <c r="H120" s="179">
        <v>1019.2274640000001</v>
      </c>
      <c r="I120" s="179">
        <v>1789.435862</v>
      </c>
      <c r="J120" s="179">
        <f t="shared" si="36"/>
        <v>-770.20839799999999</v>
      </c>
      <c r="K120" s="179">
        <f t="shared" si="37"/>
        <v>2808.6633259999999</v>
      </c>
      <c r="L120" s="179">
        <v>4865</v>
      </c>
      <c r="M120" s="179">
        <v>543</v>
      </c>
      <c r="N120" s="179">
        <f t="shared" si="38"/>
        <v>4322</v>
      </c>
      <c r="O120" s="179">
        <v>0</v>
      </c>
      <c r="P120" s="179">
        <v>0</v>
      </c>
      <c r="Q120" s="180">
        <f t="shared" si="39"/>
        <v>0</v>
      </c>
      <c r="R120" s="53"/>
      <c r="S120" s="43"/>
      <c r="T120" s="43"/>
      <c r="U120" s="43"/>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row>
    <row r="121" spans="1:50" s="54" customFormat="1" ht="18.75">
      <c r="A121" s="36"/>
      <c r="B121" s="184">
        <v>112</v>
      </c>
      <c r="C121" s="212" t="s">
        <v>443</v>
      </c>
      <c r="D121" s="208">
        <v>6075.5706479999999</v>
      </c>
      <c r="E121" s="208">
        <v>1373.9431790000001</v>
      </c>
      <c r="F121" s="208">
        <f t="shared" si="34"/>
        <v>4701.627469</v>
      </c>
      <c r="G121" s="208">
        <f t="shared" si="35"/>
        <v>7449.5138269999998</v>
      </c>
      <c r="H121" s="208">
        <v>1268.9340090000001</v>
      </c>
      <c r="I121" s="208">
        <v>1058.6757379999999</v>
      </c>
      <c r="J121" s="208">
        <f t="shared" si="36"/>
        <v>210.25827100000015</v>
      </c>
      <c r="K121" s="208">
        <f t="shared" si="37"/>
        <v>2327.609747</v>
      </c>
      <c r="L121" s="208">
        <v>5436.8503799999999</v>
      </c>
      <c r="M121" s="208">
        <v>0</v>
      </c>
      <c r="N121" s="208">
        <f t="shared" si="38"/>
        <v>5436.8503799999999</v>
      </c>
      <c r="O121" s="208">
        <v>216.82914</v>
      </c>
      <c r="P121" s="208">
        <v>0</v>
      </c>
      <c r="Q121" s="209">
        <f t="shared" si="39"/>
        <v>216.82914</v>
      </c>
      <c r="R121" s="53"/>
      <c r="S121" s="43"/>
      <c r="T121" s="43"/>
      <c r="U121" s="43"/>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row>
    <row r="122" spans="1:50" s="54" customFormat="1" ht="18.75">
      <c r="A122" s="36"/>
      <c r="B122" s="185">
        <v>113</v>
      </c>
      <c r="C122" s="45" t="s">
        <v>473</v>
      </c>
      <c r="D122" s="179">
        <v>1635.028229</v>
      </c>
      <c r="E122" s="179">
        <v>0</v>
      </c>
      <c r="F122" s="179">
        <f t="shared" ref="F122" si="40">D122-E122</f>
        <v>1635.028229</v>
      </c>
      <c r="G122" s="179">
        <f t="shared" si="35"/>
        <v>1635.028229</v>
      </c>
      <c r="H122" s="179">
        <v>1635.028229</v>
      </c>
      <c r="I122" s="179">
        <v>0</v>
      </c>
      <c r="J122" s="179">
        <f t="shared" ref="J122" si="41">H122-I122</f>
        <v>1635.028229</v>
      </c>
      <c r="K122" s="179">
        <f t="shared" si="37"/>
        <v>1635.028229</v>
      </c>
      <c r="L122" s="179">
        <v>17015</v>
      </c>
      <c r="M122" s="179">
        <v>121</v>
      </c>
      <c r="N122" s="179">
        <f t="shared" ref="N122" si="42">L122-M122</f>
        <v>16894</v>
      </c>
      <c r="O122" s="179">
        <v>1000</v>
      </c>
      <c r="P122" s="179">
        <v>121</v>
      </c>
      <c r="Q122" s="180">
        <f t="shared" ref="Q122" si="43">O122-P122</f>
        <v>879</v>
      </c>
      <c r="R122" s="53"/>
      <c r="S122" s="43"/>
      <c r="T122" s="43"/>
      <c r="U122" s="43"/>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row>
    <row r="123" spans="1:50" s="54" customFormat="1" ht="18.75">
      <c r="A123" s="36"/>
      <c r="B123" s="206">
        <v>114</v>
      </c>
      <c r="C123" s="212" t="s">
        <v>470</v>
      </c>
      <c r="D123" s="208" t="s">
        <v>49</v>
      </c>
      <c r="E123" s="208" t="s">
        <v>49</v>
      </c>
      <c r="F123" s="208" t="s">
        <v>49</v>
      </c>
      <c r="G123" s="208" t="s">
        <v>49</v>
      </c>
      <c r="H123" s="208" t="s">
        <v>49</v>
      </c>
      <c r="I123" s="208" t="s">
        <v>49</v>
      </c>
      <c r="J123" s="208" t="s">
        <v>49</v>
      </c>
      <c r="K123" s="208" t="s">
        <v>49</v>
      </c>
      <c r="L123" s="208" t="s">
        <v>49</v>
      </c>
      <c r="M123" s="208" t="s">
        <v>49</v>
      </c>
      <c r="N123" s="208" t="s">
        <v>49</v>
      </c>
      <c r="O123" s="208" t="s">
        <v>49</v>
      </c>
      <c r="P123" s="208" t="s">
        <v>49</v>
      </c>
      <c r="Q123" s="208" t="s">
        <v>49</v>
      </c>
      <c r="R123" s="53"/>
      <c r="S123" s="43"/>
      <c r="T123" s="43"/>
      <c r="U123" s="43"/>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row>
    <row r="124" spans="1:50" s="46" customFormat="1" ht="18.75">
      <c r="A124" s="36"/>
      <c r="B124" s="308" t="s">
        <v>289</v>
      </c>
      <c r="C124" s="309"/>
      <c r="D124" s="181">
        <f>SUM(D60:D123)</f>
        <v>15669619.068697006</v>
      </c>
      <c r="E124" s="181">
        <f t="shared" ref="E124:Q124" si="44">SUM(E60:E123)</f>
        <v>12410298.901136996</v>
      </c>
      <c r="F124" s="181">
        <f t="shared" si="44"/>
        <v>3259320.1675600009</v>
      </c>
      <c r="G124" s="181">
        <f t="shared" si="44"/>
        <v>28079917.969834007</v>
      </c>
      <c r="H124" s="181">
        <f t="shared" si="44"/>
        <v>580182.5208520001</v>
      </c>
      <c r="I124" s="181">
        <f t="shared" si="44"/>
        <v>699479.0239070002</v>
      </c>
      <c r="J124" s="181">
        <f t="shared" si="44"/>
        <v>-119296.5030550001</v>
      </c>
      <c r="K124" s="181">
        <f t="shared" si="44"/>
        <v>1279661.5447590004</v>
      </c>
      <c r="L124" s="181">
        <f t="shared" si="44"/>
        <v>6006580.4712220011</v>
      </c>
      <c r="M124" s="181">
        <f t="shared" si="44"/>
        <v>2967201.8528150003</v>
      </c>
      <c r="N124" s="181">
        <f t="shared" si="44"/>
        <v>3039378.6184069999</v>
      </c>
      <c r="O124" s="181">
        <f t="shared" si="44"/>
        <v>246925.39562700002</v>
      </c>
      <c r="P124" s="181">
        <f t="shared" si="44"/>
        <v>346580.31787199999</v>
      </c>
      <c r="Q124" s="181">
        <f t="shared" si="44"/>
        <v>-99654.922245000009</v>
      </c>
      <c r="R124" s="52"/>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row>
    <row r="125" spans="1:50" s="36" customFormat="1" ht="18.75">
      <c r="B125" s="185">
        <v>115</v>
      </c>
      <c r="C125" s="45" t="s">
        <v>185</v>
      </c>
      <c r="D125" s="179">
        <v>573450.90003400005</v>
      </c>
      <c r="E125" s="179">
        <v>476726.39741500001</v>
      </c>
      <c r="F125" s="179">
        <f>D125-E125</f>
        <v>96724.502619000035</v>
      </c>
      <c r="G125" s="179">
        <f>E125+D125</f>
        <v>1050177.2974490002</v>
      </c>
      <c r="H125" s="179">
        <v>56298.731044</v>
      </c>
      <c r="I125" s="179">
        <v>57242.373431</v>
      </c>
      <c r="J125" s="179">
        <f>H125-I125</f>
        <v>-943.64238699999987</v>
      </c>
      <c r="K125" s="179">
        <f>I125+H125</f>
        <v>113541.104475</v>
      </c>
      <c r="L125" s="179">
        <v>254826</v>
      </c>
      <c r="M125" s="179">
        <v>10361.700000000001</v>
      </c>
      <c r="N125" s="179">
        <f>L125-M125</f>
        <v>244464.3</v>
      </c>
      <c r="O125" s="179">
        <v>0</v>
      </c>
      <c r="P125" s="179">
        <v>2240.6</v>
      </c>
      <c r="Q125" s="180">
        <f>O125-P125</f>
        <v>-2240.6</v>
      </c>
      <c r="R125" s="53"/>
      <c r="S125" s="43"/>
      <c r="T125" s="43"/>
      <c r="U125" s="43"/>
    </row>
    <row r="126" spans="1:50" s="54" customFormat="1" ht="18.75">
      <c r="A126" s="36"/>
      <c r="B126" s="184">
        <v>116</v>
      </c>
      <c r="C126" s="48" t="s">
        <v>305</v>
      </c>
      <c r="D126" s="177">
        <v>415414</v>
      </c>
      <c r="E126" s="177">
        <v>23259</v>
      </c>
      <c r="F126" s="177">
        <f>D126-E126</f>
        <v>392155</v>
      </c>
      <c r="G126" s="177">
        <f>E126+D126</f>
        <v>438673</v>
      </c>
      <c r="H126" s="177">
        <v>79606</v>
      </c>
      <c r="I126" s="177">
        <v>12148</v>
      </c>
      <c r="J126" s="177">
        <f>H126-I126</f>
        <v>67458</v>
      </c>
      <c r="K126" s="177">
        <f>I126+H126</f>
        <v>91754</v>
      </c>
      <c r="L126" s="177">
        <v>550132</v>
      </c>
      <c r="M126" s="177">
        <v>52833</v>
      </c>
      <c r="N126" s="177">
        <f>L126-M126</f>
        <v>497299</v>
      </c>
      <c r="O126" s="177">
        <v>0</v>
      </c>
      <c r="P126" s="177">
        <v>8415</v>
      </c>
      <c r="Q126" s="178">
        <f>O126-P126</f>
        <v>-8415</v>
      </c>
      <c r="R126" s="53"/>
      <c r="S126" s="43"/>
      <c r="T126" s="43"/>
      <c r="U126" s="43"/>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row>
    <row r="127" spans="1:50" s="36" customFormat="1" ht="18.75">
      <c r="B127" s="185">
        <v>117</v>
      </c>
      <c r="C127" s="95" t="s">
        <v>204</v>
      </c>
      <c r="D127" s="179">
        <v>376598.74178799998</v>
      </c>
      <c r="E127" s="179">
        <v>84956.909006999995</v>
      </c>
      <c r="F127" s="179">
        <f>D127-E127</f>
        <v>291641.832781</v>
      </c>
      <c r="G127" s="179">
        <f>E127+D127</f>
        <v>461555.65079499997</v>
      </c>
      <c r="H127" s="179">
        <v>44622.829230000003</v>
      </c>
      <c r="I127" s="179">
        <v>23434.045750000001</v>
      </c>
      <c r="J127" s="179">
        <f>H127-I127</f>
        <v>21188.783480000002</v>
      </c>
      <c r="K127" s="179">
        <f>I127+H127</f>
        <v>68056.874980000008</v>
      </c>
      <c r="L127" s="179">
        <v>313983</v>
      </c>
      <c r="M127" s="179">
        <v>2427</v>
      </c>
      <c r="N127" s="179">
        <f>L127-M127</f>
        <v>311556</v>
      </c>
      <c r="O127" s="179">
        <v>33604</v>
      </c>
      <c r="P127" s="179">
        <v>0</v>
      </c>
      <c r="Q127" s="180">
        <f>O127-P127</f>
        <v>33604</v>
      </c>
      <c r="R127" s="53"/>
      <c r="S127" s="43"/>
      <c r="T127" s="43"/>
      <c r="U127" s="43"/>
    </row>
    <row r="128" spans="1:50" s="36" customFormat="1" ht="18.75">
      <c r="B128" s="184">
        <v>118</v>
      </c>
      <c r="C128" s="48" t="s">
        <v>192</v>
      </c>
      <c r="D128" s="177">
        <v>347442.07071</v>
      </c>
      <c r="E128" s="177">
        <v>96496.269018000006</v>
      </c>
      <c r="F128" s="177">
        <f>D128-E128</f>
        <v>250945.80169200001</v>
      </c>
      <c r="G128" s="177">
        <f>E128+D128</f>
        <v>443938.33972799999</v>
      </c>
      <c r="H128" s="177">
        <v>12229.118763</v>
      </c>
      <c r="I128" s="177">
        <v>20391.572294000001</v>
      </c>
      <c r="J128" s="177">
        <f>H128-I128</f>
        <v>-8162.453531000001</v>
      </c>
      <c r="K128" s="177">
        <f>I128+H128</f>
        <v>32620.691057000004</v>
      </c>
      <c r="L128" s="177">
        <v>249660</v>
      </c>
      <c r="M128" s="177">
        <v>25184</v>
      </c>
      <c r="N128" s="177">
        <f>L128-M128</f>
        <v>224476</v>
      </c>
      <c r="O128" s="177">
        <v>0</v>
      </c>
      <c r="P128" s="177">
        <v>6753</v>
      </c>
      <c r="Q128" s="178">
        <f>O128-P128</f>
        <v>-6753</v>
      </c>
      <c r="R128" s="53"/>
      <c r="S128" s="43"/>
      <c r="T128" s="43"/>
      <c r="U128" s="43"/>
    </row>
    <row r="129" spans="1:50" s="36" customFormat="1" ht="18.75">
      <c r="B129" s="186">
        <v>119</v>
      </c>
      <c r="C129" s="95" t="s">
        <v>444</v>
      </c>
      <c r="D129" s="179">
        <v>82284.215819999998</v>
      </c>
      <c r="E129" s="179">
        <v>3465.7670539999999</v>
      </c>
      <c r="F129" s="179">
        <f>D129-E129</f>
        <v>78818.448766000001</v>
      </c>
      <c r="G129" s="179">
        <f>E129+D129</f>
        <v>85749.982873999994</v>
      </c>
      <c r="H129" s="179">
        <v>31303.161356000001</v>
      </c>
      <c r="I129" s="179">
        <v>3465.7670539999999</v>
      </c>
      <c r="J129" s="179">
        <f>H129-I129</f>
        <v>27837.394302000001</v>
      </c>
      <c r="K129" s="179">
        <f>I129+H129</f>
        <v>34768.92841</v>
      </c>
      <c r="L129" s="179">
        <v>746575</v>
      </c>
      <c r="M129" s="179">
        <v>37828</v>
      </c>
      <c r="N129" s="179">
        <f>L129-M129</f>
        <v>708747</v>
      </c>
      <c r="O129" s="179">
        <v>0</v>
      </c>
      <c r="P129" s="179">
        <v>10326</v>
      </c>
      <c r="Q129" s="180">
        <f>O129-P129</f>
        <v>-10326</v>
      </c>
      <c r="R129" s="53"/>
      <c r="S129" s="43"/>
      <c r="T129" s="43"/>
      <c r="U129" s="43"/>
    </row>
    <row r="130" spans="1:50" s="46" customFormat="1" ht="18.75">
      <c r="A130" s="36"/>
      <c r="B130" s="331" t="s">
        <v>261</v>
      </c>
      <c r="C130" s="332"/>
      <c r="D130" s="181">
        <f>SUM(D125:D129)</f>
        <v>1795189.9283520002</v>
      </c>
      <c r="E130" s="181">
        <f t="shared" ref="E130:Q130" si="45">SUM(E125:E129)</f>
        <v>684904.3424940001</v>
      </c>
      <c r="F130" s="181">
        <f t="shared" si="45"/>
        <v>1110285.585858</v>
      </c>
      <c r="G130" s="181">
        <f t="shared" si="45"/>
        <v>2480094.2708459999</v>
      </c>
      <c r="H130" s="181">
        <f t="shared" si="45"/>
        <v>224059.84039300002</v>
      </c>
      <c r="I130" s="181">
        <f t="shared" si="45"/>
        <v>116681.758529</v>
      </c>
      <c r="J130" s="181">
        <f t="shared" si="45"/>
        <v>107378.08186399999</v>
      </c>
      <c r="K130" s="181">
        <f t="shared" si="45"/>
        <v>340741.59892200003</v>
      </c>
      <c r="L130" s="181">
        <f t="shared" si="45"/>
        <v>2115176</v>
      </c>
      <c r="M130" s="181">
        <f t="shared" si="45"/>
        <v>128633.7</v>
      </c>
      <c r="N130" s="181">
        <f t="shared" si="45"/>
        <v>1986542.3</v>
      </c>
      <c r="O130" s="181">
        <f t="shared" si="45"/>
        <v>33604</v>
      </c>
      <c r="P130" s="181">
        <f t="shared" si="45"/>
        <v>27734.6</v>
      </c>
      <c r="Q130" s="181">
        <f t="shared" si="45"/>
        <v>5869.4000000000015</v>
      </c>
      <c r="R130" s="52"/>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row>
    <row r="131" spans="1:50" s="46" customFormat="1" ht="19.5" thickBot="1">
      <c r="A131" s="36"/>
      <c r="B131" s="323" t="s">
        <v>290</v>
      </c>
      <c r="C131" s="324"/>
      <c r="D131" s="183">
        <f t="shared" ref="D131:Q131" si="46">D130+D124+D59+D57+D47+D36</f>
        <v>30094727.308019005</v>
      </c>
      <c r="E131" s="183">
        <f t="shared" si="46"/>
        <v>24565879.886477999</v>
      </c>
      <c r="F131" s="183">
        <f t="shared" si="46"/>
        <v>5528847.4215410007</v>
      </c>
      <c r="G131" s="183">
        <f t="shared" si="46"/>
        <v>54660607.194497004</v>
      </c>
      <c r="H131" s="183">
        <f t="shared" si="46"/>
        <v>1343550.692671</v>
      </c>
      <c r="I131" s="183">
        <f t="shared" si="46"/>
        <v>1266706.1823490001</v>
      </c>
      <c r="J131" s="183">
        <f t="shared" si="46"/>
        <v>76844.5103219999</v>
      </c>
      <c r="K131" s="183">
        <f t="shared" si="46"/>
        <v>2610256.8750200002</v>
      </c>
      <c r="L131" s="183">
        <f t="shared" si="46"/>
        <v>40559856.514074996</v>
      </c>
      <c r="M131" s="183">
        <f t="shared" si="46"/>
        <v>27632585.580706999</v>
      </c>
      <c r="N131" s="183">
        <f t="shared" si="46"/>
        <v>12927270.933368001</v>
      </c>
      <c r="O131" s="183">
        <f t="shared" si="46"/>
        <v>2494577.8735779999</v>
      </c>
      <c r="P131" s="183">
        <f t="shared" si="46"/>
        <v>3990046.6407099995</v>
      </c>
      <c r="Q131" s="183">
        <f t="shared" si="46"/>
        <v>-1495468.7671320001</v>
      </c>
      <c r="R131" s="52"/>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row>
    <row r="132" spans="1:50">
      <c r="C132" s="50" t="s">
        <v>493</v>
      </c>
      <c r="D132" s="51"/>
      <c r="E132" s="51"/>
      <c r="F132" s="51"/>
      <c r="G132" s="51"/>
      <c r="H132" s="51"/>
      <c r="I132" s="51"/>
      <c r="J132" s="51"/>
      <c r="K132" s="51"/>
      <c r="L132" s="51"/>
      <c r="M132" s="51"/>
    </row>
  </sheetData>
  <sortState ref="B125:Q129">
    <sortCondition descending="1" ref="D125:D129"/>
  </sortState>
  <mergeCells count="16">
    <mergeCell ref="B131:C131"/>
    <mergeCell ref="B36:C36"/>
    <mergeCell ref="B47:C47"/>
    <mergeCell ref="B57:C57"/>
    <mergeCell ref="B59:C59"/>
    <mergeCell ref="B130:C130"/>
    <mergeCell ref="B2:Q2"/>
    <mergeCell ref="B124:C124"/>
    <mergeCell ref="B3:B5"/>
    <mergeCell ref="C3:C5"/>
    <mergeCell ref="D3:K3"/>
    <mergeCell ref="L3:Q3"/>
    <mergeCell ref="D4:G4"/>
    <mergeCell ref="H4:K4"/>
    <mergeCell ref="L4:N4"/>
    <mergeCell ref="O4:Q4"/>
  </mergeCells>
  <printOptions horizontalCentered="1"/>
  <pageMargins left="0" right="0" top="0" bottom="0" header="0" footer="0"/>
  <pageSetup paperSize="9" scale="55" orientation="landscape" r:id="rId1"/>
</worksheet>
</file>

<file path=xl/worksheets/sheet4.xml><?xml version="1.0" encoding="utf-8"?>
<worksheet xmlns="http://schemas.openxmlformats.org/spreadsheetml/2006/main" xmlns:r="http://schemas.openxmlformats.org/officeDocument/2006/relationships">
  <dimension ref="A1:AJ143"/>
  <sheetViews>
    <sheetView rightToLeft="1" tabSelected="1" topLeftCell="A118" zoomScaleNormal="100" workbookViewId="0">
      <selection activeCell="B2" sqref="B2:N137"/>
    </sheetView>
  </sheetViews>
  <sheetFormatPr defaultRowHeight="15"/>
  <cols>
    <col min="1" max="1" width="4.7109375" style="2" customWidth="1"/>
    <col min="2" max="2" width="4" bestFit="1" customWidth="1"/>
    <col min="3" max="3" width="27.28515625" customWidth="1"/>
    <col min="4" max="6" width="9" hidden="1" customWidth="1"/>
    <col min="7" max="7" width="12.42578125" customWidth="1"/>
    <col min="8" max="8" width="12.5703125" customWidth="1"/>
    <col min="9" max="9" width="11.42578125" style="3" customWidth="1"/>
    <col min="10" max="10" width="11.85546875" style="4" bestFit="1" customWidth="1"/>
    <col min="11" max="11" width="11.5703125" style="4" customWidth="1"/>
    <col min="12" max="12" width="9.7109375" customWidth="1"/>
    <col min="13" max="13" width="10.7109375" customWidth="1"/>
    <col min="14" max="14" width="10.140625" customWidth="1"/>
    <col min="15" max="36" width="9" style="2"/>
    <col min="233" max="233" width="4" bestFit="1" customWidth="1"/>
    <col min="234" max="234" width="27.85546875" customWidth="1"/>
    <col min="235" max="237" width="0" hidden="1" customWidth="1"/>
    <col min="238" max="238" width="8.85546875" customWidth="1"/>
    <col min="239" max="239" width="12.42578125" customWidth="1"/>
    <col min="240" max="240" width="7.42578125" customWidth="1"/>
    <col min="241" max="241" width="12.5703125" customWidth="1"/>
    <col min="242" max="243" width="9" customWidth="1"/>
    <col min="244" max="244" width="11.42578125" customWidth="1"/>
    <col min="245" max="245" width="10.7109375" bestFit="1" customWidth="1"/>
    <col min="246" max="246" width="10.140625" customWidth="1"/>
    <col min="247" max="247" width="9.7109375" customWidth="1"/>
    <col min="248" max="248" width="7.85546875" customWidth="1"/>
    <col min="249" max="249" width="10.7109375" customWidth="1"/>
    <col min="250" max="250" width="10.85546875" customWidth="1"/>
    <col min="251" max="251" width="10.140625" customWidth="1"/>
    <col min="252" max="252" width="9.85546875" customWidth="1"/>
    <col min="489" max="489" width="4" bestFit="1" customWidth="1"/>
    <col min="490" max="490" width="27.85546875" customWidth="1"/>
    <col min="491" max="493" width="0" hidden="1" customWidth="1"/>
    <col min="494" max="494" width="8.85546875" customWidth="1"/>
    <col min="495" max="495" width="12.42578125" customWidth="1"/>
    <col min="496" max="496" width="7.42578125" customWidth="1"/>
    <col min="497" max="497" width="12.5703125" customWidth="1"/>
    <col min="498" max="499" width="9" customWidth="1"/>
    <col min="500" max="500" width="11.42578125" customWidth="1"/>
    <col min="501" max="501" width="10.7109375" bestFit="1" customWidth="1"/>
    <col min="502" max="502" width="10.140625" customWidth="1"/>
    <col min="503" max="503" width="9.7109375" customWidth="1"/>
    <col min="504" max="504" width="7.85546875" customWidth="1"/>
    <col min="505" max="505" width="10.7109375" customWidth="1"/>
    <col min="506" max="506" width="10.85546875" customWidth="1"/>
    <col min="507" max="507" width="10.140625" customWidth="1"/>
    <col min="508" max="508" width="9.85546875" customWidth="1"/>
    <col min="745" max="745" width="4" bestFit="1" customWidth="1"/>
    <col min="746" max="746" width="27.85546875" customWidth="1"/>
    <col min="747" max="749" width="0" hidden="1" customWidth="1"/>
    <col min="750" max="750" width="8.85546875" customWidth="1"/>
    <col min="751" max="751" width="12.42578125" customWidth="1"/>
    <col min="752" max="752" width="7.42578125" customWidth="1"/>
    <col min="753" max="753" width="12.5703125" customWidth="1"/>
    <col min="754" max="755" width="9" customWidth="1"/>
    <col min="756" max="756" width="11.42578125" customWidth="1"/>
    <col min="757" max="757" width="10.7109375" bestFit="1" customWidth="1"/>
    <col min="758" max="758" width="10.140625" customWidth="1"/>
    <col min="759" max="759" width="9.7109375" customWidth="1"/>
    <col min="760" max="760" width="7.85546875" customWidth="1"/>
    <col min="761" max="761" width="10.7109375" customWidth="1"/>
    <col min="762" max="762" width="10.85546875" customWidth="1"/>
    <col min="763" max="763" width="10.140625" customWidth="1"/>
    <col min="764" max="764" width="9.85546875" customWidth="1"/>
    <col min="1001" max="1001" width="4" bestFit="1" customWidth="1"/>
    <col min="1002" max="1002" width="27.85546875" customWidth="1"/>
    <col min="1003" max="1005" width="0" hidden="1" customWidth="1"/>
    <col min="1006" max="1006" width="8.85546875" customWidth="1"/>
    <col min="1007" max="1007" width="12.42578125" customWidth="1"/>
    <col min="1008" max="1008" width="7.42578125" customWidth="1"/>
    <col min="1009" max="1009" width="12.5703125" customWidth="1"/>
    <col min="1010" max="1011" width="9" customWidth="1"/>
    <col min="1012" max="1012" width="11.42578125" customWidth="1"/>
    <col min="1013" max="1013" width="10.7109375" bestFit="1" customWidth="1"/>
    <col min="1014" max="1014" width="10.140625" customWidth="1"/>
    <col min="1015" max="1015" width="9.7109375" customWidth="1"/>
    <col min="1016" max="1016" width="7.85546875" customWidth="1"/>
    <col min="1017" max="1017" width="10.7109375" customWidth="1"/>
    <col min="1018" max="1018" width="10.85546875" customWidth="1"/>
    <col min="1019" max="1019" width="10.140625" customWidth="1"/>
    <col min="1020" max="1020" width="9.85546875" customWidth="1"/>
    <col min="1257" max="1257" width="4" bestFit="1" customWidth="1"/>
    <col min="1258" max="1258" width="27.85546875" customWidth="1"/>
    <col min="1259" max="1261" width="0" hidden="1" customWidth="1"/>
    <col min="1262" max="1262" width="8.85546875" customWidth="1"/>
    <col min="1263" max="1263" width="12.42578125" customWidth="1"/>
    <col min="1264" max="1264" width="7.42578125" customWidth="1"/>
    <col min="1265" max="1265" width="12.5703125" customWidth="1"/>
    <col min="1266" max="1267" width="9" customWidth="1"/>
    <col min="1268" max="1268" width="11.42578125" customWidth="1"/>
    <col min="1269" max="1269" width="10.7109375" bestFit="1" customWidth="1"/>
    <col min="1270" max="1270" width="10.140625" customWidth="1"/>
    <col min="1271" max="1271" width="9.7109375" customWidth="1"/>
    <col min="1272" max="1272" width="7.85546875" customWidth="1"/>
    <col min="1273" max="1273" width="10.7109375" customWidth="1"/>
    <col min="1274" max="1274" width="10.85546875" customWidth="1"/>
    <col min="1275" max="1275" width="10.140625" customWidth="1"/>
    <col min="1276" max="1276" width="9.85546875" customWidth="1"/>
    <col min="1513" max="1513" width="4" bestFit="1" customWidth="1"/>
    <col min="1514" max="1514" width="27.85546875" customWidth="1"/>
    <col min="1515" max="1517" width="0" hidden="1" customWidth="1"/>
    <col min="1518" max="1518" width="8.85546875" customWidth="1"/>
    <col min="1519" max="1519" width="12.42578125" customWidth="1"/>
    <col min="1520" max="1520" width="7.42578125" customWidth="1"/>
    <col min="1521" max="1521" width="12.5703125" customWidth="1"/>
    <col min="1522" max="1523" width="9" customWidth="1"/>
    <col min="1524" max="1524" width="11.42578125" customWidth="1"/>
    <col min="1525" max="1525" width="10.7109375" bestFit="1" customWidth="1"/>
    <col min="1526" max="1526" width="10.140625" customWidth="1"/>
    <col min="1527" max="1527" width="9.7109375" customWidth="1"/>
    <col min="1528" max="1528" width="7.85546875" customWidth="1"/>
    <col min="1529" max="1529" width="10.7109375" customWidth="1"/>
    <col min="1530" max="1530" width="10.85546875" customWidth="1"/>
    <col min="1531" max="1531" width="10.140625" customWidth="1"/>
    <col min="1532" max="1532" width="9.85546875" customWidth="1"/>
    <col min="1769" max="1769" width="4" bestFit="1" customWidth="1"/>
    <col min="1770" max="1770" width="27.85546875" customWidth="1"/>
    <col min="1771" max="1773" width="0" hidden="1" customWidth="1"/>
    <col min="1774" max="1774" width="8.85546875" customWidth="1"/>
    <col min="1775" max="1775" width="12.42578125" customWidth="1"/>
    <col min="1776" max="1776" width="7.42578125" customWidth="1"/>
    <col min="1777" max="1777" width="12.5703125" customWidth="1"/>
    <col min="1778" max="1779" width="9" customWidth="1"/>
    <col min="1780" max="1780" width="11.42578125" customWidth="1"/>
    <col min="1781" max="1781" width="10.7109375" bestFit="1" customWidth="1"/>
    <col min="1782" max="1782" width="10.140625" customWidth="1"/>
    <col min="1783" max="1783" width="9.7109375" customWidth="1"/>
    <col min="1784" max="1784" width="7.85546875" customWidth="1"/>
    <col min="1785" max="1785" width="10.7109375" customWidth="1"/>
    <col min="1786" max="1786" width="10.85546875" customWidth="1"/>
    <col min="1787" max="1787" width="10.140625" customWidth="1"/>
    <col min="1788" max="1788" width="9.85546875" customWidth="1"/>
    <col min="2025" max="2025" width="4" bestFit="1" customWidth="1"/>
    <col min="2026" max="2026" width="27.85546875" customWidth="1"/>
    <col min="2027" max="2029" width="0" hidden="1" customWidth="1"/>
    <col min="2030" max="2030" width="8.85546875" customWidth="1"/>
    <col min="2031" max="2031" width="12.42578125" customWidth="1"/>
    <col min="2032" max="2032" width="7.42578125" customWidth="1"/>
    <col min="2033" max="2033" width="12.5703125" customWidth="1"/>
    <col min="2034" max="2035" width="9" customWidth="1"/>
    <col min="2036" max="2036" width="11.42578125" customWidth="1"/>
    <col min="2037" max="2037" width="10.7109375" bestFit="1" customWidth="1"/>
    <col min="2038" max="2038" width="10.140625" customWidth="1"/>
    <col min="2039" max="2039" width="9.7109375" customWidth="1"/>
    <col min="2040" max="2040" width="7.85546875" customWidth="1"/>
    <col min="2041" max="2041" width="10.7109375" customWidth="1"/>
    <col min="2042" max="2042" width="10.85546875" customWidth="1"/>
    <col min="2043" max="2043" width="10.140625" customWidth="1"/>
    <col min="2044" max="2044" width="9.85546875" customWidth="1"/>
    <col min="2281" max="2281" width="4" bestFit="1" customWidth="1"/>
    <col min="2282" max="2282" width="27.85546875" customWidth="1"/>
    <col min="2283" max="2285" width="0" hidden="1" customWidth="1"/>
    <col min="2286" max="2286" width="8.85546875" customWidth="1"/>
    <col min="2287" max="2287" width="12.42578125" customWidth="1"/>
    <col min="2288" max="2288" width="7.42578125" customWidth="1"/>
    <col min="2289" max="2289" width="12.5703125" customWidth="1"/>
    <col min="2290" max="2291" width="9" customWidth="1"/>
    <col min="2292" max="2292" width="11.42578125" customWidth="1"/>
    <col min="2293" max="2293" width="10.7109375" bestFit="1" customWidth="1"/>
    <col min="2294" max="2294" width="10.140625" customWidth="1"/>
    <col min="2295" max="2295" width="9.7109375" customWidth="1"/>
    <col min="2296" max="2296" width="7.85546875" customWidth="1"/>
    <col min="2297" max="2297" width="10.7109375" customWidth="1"/>
    <col min="2298" max="2298" width="10.85546875" customWidth="1"/>
    <col min="2299" max="2299" width="10.140625" customWidth="1"/>
    <col min="2300" max="2300" width="9.85546875" customWidth="1"/>
    <col min="2537" max="2537" width="4" bestFit="1" customWidth="1"/>
    <col min="2538" max="2538" width="27.85546875" customWidth="1"/>
    <col min="2539" max="2541" width="0" hidden="1" customWidth="1"/>
    <col min="2542" max="2542" width="8.85546875" customWidth="1"/>
    <col min="2543" max="2543" width="12.42578125" customWidth="1"/>
    <col min="2544" max="2544" width="7.42578125" customWidth="1"/>
    <col min="2545" max="2545" width="12.5703125" customWidth="1"/>
    <col min="2546" max="2547" width="9" customWidth="1"/>
    <col min="2548" max="2548" width="11.42578125" customWidth="1"/>
    <col min="2549" max="2549" width="10.7109375" bestFit="1" customWidth="1"/>
    <col min="2550" max="2550" width="10.140625" customWidth="1"/>
    <col min="2551" max="2551" width="9.7109375" customWidth="1"/>
    <col min="2552" max="2552" width="7.85546875" customWidth="1"/>
    <col min="2553" max="2553" width="10.7109375" customWidth="1"/>
    <col min="2554" max="2554" width="10.85546875" customWidth="1"/>
    <col min="2555" max="2555" width="10.140625" customWidth="1"/>
    <col min="2556" max="2556" width="9.85546875" customWidth="1"/>
    <col min="2793" max="2793" width="4" bestFit="1" customWidth="1"/>
    <col min="2794" max="2794" width="27.85546875" customWidth="1"/>
    <col min="2795" max="2797" width="0" hidden="1" customWidth="1"/>
    <col min="2798" max="2798" width="8.85546875" customWidth="1"/>
    <col min="2799" max="2799" width="12.42578125" customWidth="1"/>
    <col min="2800" max="2800" width="7.42578125" customWidth="1"/>
    <col min="2801" max="2801" width="12.5703125" customWidth="1"/>
    <col min="2802" max="2803" width="9" customWidth="1"/>
    <col min="2804" max="2804" width="11.42578125" customWidth="1"/>
    <col min="2805" max="2805" width="10.7109375" bestFit="1" customWidth="1"/>
    <col min="2806" max="2806" width="10.140625" customWidth="1"/>
    <col min="2807" max="2807" width="9.7109375" customWidth="1"/>
    <col min="2808" max="2808" width="7.85546875" customWidth="1"/>
    <col min="2809" max="2809" width="10.7109375" customWidth="1"/>
    <col min="2810" max="2810" width="10.85546875" customWidth="1"/>
    <col min="2811" max="2811" width="10.140625" customWidth="1"/>
    <col min="2812" max="2812" width="9.85546875" customWidth="1"/>
    <col min="3049" max="3049" width="4" bestFit="1" customWidth="1"/>
    <col min="3050" max="3050" width="27.85546875" customWidth="1"/>
    <col min="3051" max="3053" width="0" hidden="1" customWidth="1"/>
    <col min="3054" max="3054" width="8.85546875" customWidth="1"/>
    <col min="3055" max="3055" width="12.42578125" customWidth="1"/>
    <col min="3056" max="3056" width="7.42578125" customWidth="1"/>
    <col min="3057" max="3057" width="12.5703125" customWidth="1"/>
    <col min="3058" max="3059" width="9" customWidth="1"/>
    <col min="3060" max="3060" width="11.42578125" customWidth="1"/>
    <col min="3061" max="3061" width="10.7109375" bestFit="1" customWidth="1"/>
    <col min="3062" max="3062" width="10.140625" customWidth="1"/>
    <col min="3063" max="3063" width="9.7109375" customWidth="1"/>
    <col min="3064" max="3064" width="7.85546875" customWidth="1"/>
    <col min="3065" max="3065" width="10.7109375" customWidth="1"/>
    <col min="3066" max="3066" width="10.85546875" customWidth="1"/>
    <col min="3067" max="3067" width="10.140625" customWidth="1"/>
    <col min="3068" max="3068" width="9.85546875" customWidth="1"/>
    <col min="3305" max="3305" width="4" bestFit="1" customWidth="1"/>
    <col min="3306" max="3306" width="27.85546875" customWidth="1"/>
    <col min="3307" max="3309" width="0" hidden="1" customWidth="1"/>
    <col min="3310" max="3310" width="8.85546875" customWidth="1"/>
    <col min="3311" max="3311" width="12.42578125" customWidth="1"/>
    <col min="3312" max="3312" width="7.42578125" customWidth="1"/>
    <col min="3313" max="3313" width="12.5703125" customWidth="1"/>
    <col min="3314" max="3315" width="9" customWidth="1"/>
    <col min="3316" max="3316" width="11.42578125" customWidth="1"/>
    <col min="3317" max="3317" width="10.7109375" bestFit="1" customWidth="1"/>
    <col min="3318" max="3318" width="10.140625" customWidth="1"/>
    <col min="3319" max="3319" width="9.7109375" customWidth="1"/>
    <col min="3320" max="3320" width="7.85546875" customWidth="1"/>
    <col min="3321" max="3321" width="10.7109375" customWidth="1"/>
    <col min="3322" max="3322" width="10.85546875" customWidth="1"/>
    <col min="3323" max="3323" width="10.140625" customWidth="1"/>
    <col min="3324" max="3324" width="9.85546875" customWidth="1"/>
    <col min="3561" max="3561" width="4" bestFit="1" customWidth="1"/>
    <col min="3562" max="3562" width="27.85546875" customWidth="1"/>
    <col min="3563" max="3565" width="0" hidden="1" customWidth="1"/>
    <col min="3566" max="3566" width="8.85546875" customWidth="1"/>
    <col min="3567" max="3567" width="12.42578125" customWidth="1"/>
    <col min="3568" max="3568" width="7.42578125" customWidth="1"/>
    <col min="3569" max="3569" width="12.5703125" customWidth="1"/>
    <col min="3570" max="3571" width="9" customWidth="1"/>
    <col min="3572" max="3572" width="11.42578125" customWidth="1"/>
    <col min="3573" max="3573" width="10.7109375" bestFit="1" customWidth="1"/>
    <col min="3574" max="3574" width="10.140625" customWidth="1"/>
    <col min="3575" max="3575" width="9.7109375" customWidth="1"/>
    <col min="3576" max="3576" width="7.85546875" customWidth="1"/>
    <col min="3577" max="3577" width="10.7109375" customWidth="1"/>
    <col min="3578" max="3578" width="10.85546875" customWidth="1"/>
    <col min="3579" max="3579" width="10.140625" customWidth="1"/>
    <col min="3580" max="3580" width="9.85546875" customWidth="1"/>
    <col min="3817" max="3817" width="4" bestFit="1" customWidth="1"/>
    <col min="3818" max="3818" width="27.85546875" customWidth="1"/>
    <col min="3819" max="3821" width="0" hidden="1" customWidth="1"/>
    <col min="3822" max="3822" width="8.85546875" customWidth="1"/>
    <col min="3823" max="3823" width="12.42578125" customWidth="1"/>
    <col min="3824" max="3824" width="7.42578125" customWidth="1"/>
    <col min="3825" max="3825" width="12.5703125" customWidth="1"/>
    <col min="3826" max="3827" width="9" customWidth="1"/>
    <col min="3828" max="3828" width="11.42578125" customWidth="1"/>
    <col min="3829" max="3829" width="10.7109375" bestFit="1" customWidth="1"/>
    <col min="3830" max="3830" width="10.140625" customWidth="1"/>
    <col min="3831" max="3831" width="9.7109375" customWidth="1"/>
    <col min="3832" max="3832" width="7.85546875" customWidth="1"/>
    <col min="3833" max="3833" width="10.7109375" customWidth="1"/>
    <col min="3834" max="3834" width="10.85546875" customWidth="1"/>
    <col min="3835" max="3835" width="10.140625" customWidth="1"/>
    <col min="3836" max="3836" width="9.85546875" customWidth="1"/>
    <col min="4073" max="4073" width="4" bestFit="1" customWidth="1"/>
    <col min="4074" max="4074" width="27.85546875" customWidth="1"/>
    <col min="4075" max="4077" width="0" hidden="1" customWidth="1"/>
    <col min="4078" max="4078" width="8.85546875" customWidth="1"/>
    <col min="4079" max="4079" width="12.42578125" customWidth="1"/>
    <col min="4080" max="4080" width="7.42578125" customWidth="1"/>
    <col min="4081" max="4081" width="12.5703125" customWidth="1"/>
    <col min="4082" max="4083" width="9" customWidth="1"/>
    <col min="4084" max="4084" width="11.42578125" customWidth="1"/>
    <col min="4085" max="4085" width="10.7109375" bestFit="1" customWidth="1"/>
    <col min="4086" max="4086" width="10.140625" customWidth="1"/>
    <col min="4087" max="4087" width="9.7109375" customWidth="1"/>
    <col min="4088" max="4088" width="7.85546875" customWidth="1"/>
    <col min="4089" max="4089" width="10.7109375" customWidth="1"/>
    <col min="4090" max="4090" width="10.85546875" customWidth="1"/>
    <col min="4091" max="4091" width="10.140625" customWidth="1"/>
    <col min="4092" max="4092" width="9.85546875" customWidth="1"/>
    <col min="4329" max="4329" width="4" bestFit="1" customWidth="1"/>
    <col min="4330" max="4330" width="27.85546875" customWidth="1"/>
    <col min="4331" max="4333" width="0" hidden="1" customWidth="1"/>
    <col min="4334" max="4334" width="8.85546875" customWidth="1"/>
    <col min="4335" max="4335" width="12.42578125" customWidth="1"/>
    <col min="4336" max="4336" width="7.42578125" customWidth="1"/>
    <col min="4337" max="4337" width="12.5703125" customWidth="1"/>
    <col min="4338" max="4339" width="9" customWidth="1"/>
    <col min="4340" max="4340" width="11.42578125" customWidth="1"/>
    <col min="4341" max="4341" width="10.7109375" bestFit="1" customWidth="1"/>
    <col min="4342" max="4342" width="10.140625" customWidth="1"/>
    <col min="4343" max="4343" width="9.7109375" customWidth="1"/>
    <col min="4344" max="4344" width="7.85546875" customWidth="1"/>
    <col min="4345" max="4345" width="10.7109375" customWidth="1"/>
    <col min="4346" max="4346" width="10.85546875" customWidth="1"/>
    <col min="4347" max="4347" width="10.140625" customWidth="1"/>
    <col min="4348" max="4348" width="9.85546875" customWidth="1"/>
    <col min="4585" max="4585" width="4" bestFit="1" customWidth="1"/>
    <col min="4586" max="4586" width="27.85546875" customWidth="1"/>
    <col min="4587" max="4589" width="0" hidden="1" customWidth="1"/>
    <col min="4590" max="4590" width="8.85546875" customWidth="1"/>
    <col min="4591" max="4591" width="12.42578125" customWidth="1"/>
    <col min="4592" max="4592" width="7.42578125" customWidth="1"/>
    <col min="4593" max="4593" width="12.5703125" customWidth="1"/>
    <col min="4594" max="4595" width="9" customWidth="1"/>
    <col min="4596" max="4596" width="11.42578125" customWidth="1"/>
    <col min="4597" max="4597" width="10.7109375" bestFit="1" customWidth="1"/>
    <col min="4598" max="4598" width="10.140625" customWidth="1"/>
    <col min="4599" max="4599" width="9.7109375" customWidth="1"/>
    <col min="4600" max="4600" width="7.85546875" customWidth="1"/>
    <col min="4601" max="4601" width="10.7109375" customWidth="1"/>
    <col min="4602" max="4602" width="10.85546875" customWidth="1"/>
    <col min="4603" max="4603" width="10.140625" customWidth="1"/>
    <col min="4604" max="4604" width="9.85546875" customWidth="1"/>
    <col min="4841" max="4841" width="4" bestFit="1" customWidth="1"/>
    <col min="4842" max="4842" width="27.85546875" customWidth="1"/>
    <col min="4843" max="4845" width="0" hidden="1" customWidth="1"/>
    <col min="4846" max="4846" width="8.85546875" customWidth="1"/>
    <col min="4847" max="4847" width="12.42578125" customWidth="1"/>
    <col min="4848" max="4848" width="7.42578125" customWidth="1"/>
    <col min="4849" max="4849" width="12.5703125" customWidth="1"/>
    <col min="4850" max="4851" width="9" customWidth="1"/>
    <col min="4852" max="4852" width="11.42578125" customWidth="1"/>
    <col min="4853" max="4853" width="10.7109375" bestFit="1" customWidth="1"/>
    <col min="4854" max="4854" width="10.140625" customWidth="1"/>
    <col min="4855" max="4855" width="9.7109375" customWidth="1"/>
    <col min="4856" max="4856" width="7.85546875" customWidth="1"/>
    <col min="4857" max="4857" width="10.7109375" customWidth="1"/>
    <col min="4858" max="4858" width="10.85546875" customWidth="1"/>
    <col min="4859" max="4859" width="10.140625" customWidth="1"/>
    <col min="4860" max="4860" width="9.85546875" customWidth="1"/>
    <col min="5097" max="5097" width="4" bestFit="1" customWidth="1"/>
    <col min="5098" max="5098" width="27.85546875" customWidth="1"/>
    <col min="5099" max="5101" width="0" hidden="1" customWidth="1"/>
    <col min="5102" max="5102" width="8.85546875" customWidth="1"/>
    <col min="5103" max="5103" width="12.42578125" customWidth="1"/>
    <col min="5104" max="5104" width="7.42578125" customWidth="1"/>
    <col min="5105" max="5105" width="12.5703125" customWidth="1"/>
    <col min="5106" max="5107" width="9" customWidth="1"/>
    <col min="5108" max="5108" width="11.42578125" customWidth="1"/>
    <col min="5109" max="5109" width="10.7109375" bestFit="1" customWidth="1"/>
    <col min="5110" max="5110" width="10.140625" customWidth="1"/>
    <col min="5111" max="5111" width="9.7109375" customWidth="1"/>
    <col min="5112" max="5112" width="7.85546875" customWidth="1"/>
    <col min="5113" max="5113" width="10.7109375" customWidth="1"/>
    <col min="5114" max="5114" width="10.85546875" customWidth="1"/>
    <col min="5115" max="5115" width="10.140625" customWidth="1"/>
    <col min="5116" max="5116" width="9.85546875" customWidth="1"/>
    <col min="5353" max="5353" width="4" bestFit="1" customWidth="1"/>
    <col min="5354" max="5354" width="27.85546875" customWidth="1"/>
    <col min="5355" max="5357" width="0" hidden="1" customWidth="1"/>
    <col min="5358" max="5358" width="8.85546875" customWidth="1"/>
    <col min="5359" max="5359" width="12.42578125" customWidth="1"/>
    <col min="5360" max="5360" width="7.42578125" customWidth="1"/>
    <col min="5361" max="5361" width="12.5703125" customWidth="1"/>
    <col min="5362" max="5363" width="9" customWidth="1"/>
    <col min="5364" max="5364" width="11.42578125" customWidth="1"/>
    <col min="5365" max="5365" width="10.7109375" bestFit="1" customWidth="1"/>
    <col min="5366" max="5366" width="10.140625" customWidth="1"/>
    <col min="5367" max="5367" width="9.7109375" customWidth="1"/>
    <col min="5368" max="5368" width="7.85546875" customWidth="1"/>
    <col min="5369" max="5369" width="10.7109375" customWidth="1"/>
    <col min="5370" max="5370" width="10.85546875" customWidth="1"/>
    <col min="5371" max="5371" width="10.140625" customWidth="1"/>
    <col min="5372" max="5372" width="9.85546875" customWidth="1"/>
    <col min="5609" max="5609" width="4" bestFit="1" customWidth="1"/>
    <col min="5610" max="5610" width="27.85546875" customWidth="1"/>
    <col min="5611" max="5613" width="0" hidden="1" customWidth="1"/>
    <col min="5614" max="5614" width="8.85546875" customWidth="1"/>
    <col min="5615" max="5615" width="12.42578125" customWidth="1"/>
    <col min="5616" max="5616" width="7.42578125" customWidth="1"/>
    <col min="5617" max="5617" width="12.5703125" customWidth="1"/>
    <col min="5618" max="5619" width="9" customWidth="1"/>
    <col min="5620" max="5620" width="11.42578125" customWidth="1"/>
    <col min="5621" max="5621" width="10.7109375" bestFit="1" customWidth="1"/>
    <col min="5622" max="5622" width="10.140625" customWidth="1"/>
    <col min="5623" max="5623" width="9.7109375" customWidth="1"/>
    <col min="5624" max="5624" width="7.85546875" customWidth="1"/>
    <col min="5625" max="5625" width="10.7109375" customWidth="1"/>
    <col min="5626" max="5626" width="10.85546875" customWidth="1"/>
    <col min="5627" max="5627" width="10.140625" customWidth="1"/>
    <col min="5628" max="5628" width="9.85546875" customWidth="1"/>
    <col min="5865" max="5865" width="4" bestFit="1" customWidth="1"/>
    <col min="5866" max="5866" width="27.85546875" customWidth="1"/>
    <col min="5867" max="5869" width="0" hidden="1" customWidth="1"/>
    <col min="5870" max="5870" width="8.85546875" customWidth="1"/>
    <col min="5871" max="5871" width="12.42578125" customWidth="1"/>
    <col min="5872" max="5872" width="7.42578125" customWidth="1"/>
    <col min="5873" max="5873" width="12.5703125" customWidth="1"/>
    <col min="5874" max="5875" width="9" customWidth="1"/>
    <col min="5876" max="5876" width="11.42578125" customWidth="1"/>
    <col min="5877" max="5877" width="10.7109375" bestFit="1" customWidth="1"/>
    <col min="5878" max="5878" width="10.140625" customWidth="1"/>
    <col min="5879" max="5879" width="9.7109375" customWidth="1"/>
    <col min="5880" max="5880" width="7.85546875" customWidth="1"/>
    <col min="5881" max="5881" width="10.7109375" customWidth="1"/>
    <col min="5882" max="5882" width="10.85546875" customWidth="1"/>
    <col min="5883" max="5883" width="10.140625" customWidth="1"/>
    <col min="5884" max="5884" width="9.85546875" customWidth="1"/>
    <col min="6121" max="6121" width="4" bestFit="1" customWidth="1"/>
    <col min="6122" max="6122" width="27.85546875" customWidth="1"/>
    <col min="6123" max="6125" width="0" hidden="1" customWidth="1"/>
    <col min="6126" max="6126" width="8.85546875" customWidth="1"/>
    <col min="6127" max="6127" width="12.42578125" customWidth="1"/>
    <col min="6128" max="6128" width="7.42578125" customWidth="1"/>
    <col min="6129" max="6129" width="12.5703125" customWidth="1"/>
    <col min="6130" max="6131" width="9" customWidth="1"/>
    <col min="6132" max="6132" width="11.42578125" customWidth="1"/>
    <col min="6133" max="6133" width="10.7109375" bestFit="1" customWidth="1"/>
    <col min="6134" max="6134" width="10.140625" customWidth="1"/>
    <col min="6135" max="6135" width="9.7109375" customWidth="1"/>
    <col min="6136" max="6136" width="7.85546875" customWidth="1"/>
    <col min="6137" max="6137" width="10.7109375" customWidth="1"/>
    <col min="6138" max="6138" width="10.85546875" customWidth="1"/>
    <col min="6139" max="6139" width="10.140625" customWidth="1"/>
    <col min="6140" max="6140" width="9.85546875" customWidth="1"/>
    <col min="6377" max="6377" width="4" bestFit="1" customWidth="1"/>
    <col min="6378" max="6378" width="27.85546875" customWidth="1"/>
    <col min="6379" max="6381" width="0" hidden="1" customWidth="1"/>
    <col min="6382" max="6382" width="8.85546875" customWidth="1"/>
    <col min="6383" max="6383" width="12.42578125" customWidth="1"/>
    <col min="6384" max="6384" width="7.42578125" customWidth="1"/>
    <col min="6385" max="6385" width="12.5703125" customWidth="1"/>
    <col min="6386" max="6387" width="9" customWidth="1"/>
    <col min="6388" max="6388" width="11.42578125" customWidth="1"/>
    <col min="6389" max="6389" width="10.7109375" bestFit="1" customWidth="1"/>
    <col min="6390" max="6390" width="10.140625" customWidth="1"/>
    <col min="6391" max="6391" width="9.7109375" customWidth="1"/>
    <col min="6392" max="6392" width="7.85546875" customWidth="1"/>
    <col min="6393" max="6393" width="10.7109375" customWidth="1"/>
    <col min="6394" max="6394" width="10.85546875" customWidth="1"/>
    <col min="6395" max="6395" width="10.140625" customWidth="1"/>
    <col min="6396" max="6396" width="9.85546875" customWidth="1"/>
    <col min="6633" max="6633" width="4" bestFit="1" customWidth="1"/>
    <col min="6634" max="6634" width="27.85546875" customWidth="1"/>
    <col min="6635" max="6637" width="0" hidden="1" customWidth="1"/>
    <col min="6638" max="6638" width="8.85546875" customWidth="1"/>
    <col min="6639" max="6639" width="12.42578125" customWidth="1"/>
    <col min="6640" max="6640" width="7.42578125" customWidth="1"/>
    <col min="6641" max="6641" width="12.5703125" customWidth="1"/>
    <col min="6642" max="6643" width="9" customWidth="1"/>
    <col min="6644" max="6644" width="11.42578125" customWidth="1"/>
    <col min="6645" max="6645" width="10.7109375" bestFit="1" customWidth="1"/>
    <col min="6646" max="6646" width="10.140625" customWidth="1"/>
    <col min="6647" max="6647" width="9.7109375" customWidth="1"/>
    <col min="6648" max="6648" width="7.85546875" customWidth="1"/>
    <col min="6649" max="6649" width="10.7109375" customWidth="1"/>
    <col min="6650" max="6650" width="10.85546875" customWidth="1"/>
    <col min="6651" max="6651" width="10.140625" customWidth="1"/>
    <col min="6652" max="6652" width="9.85546875" customWidth="1"/>
    <col min="6889" max="6889" width="4" bestFit="1" customWidth="1"/>
    <col min="6890" max="6890" width="27.85546875" customWidth="1"/>
    <col min="6891" max="6893" width="0" hidden="1" customWidth="1"/>
    <col min="6894" max="6894" width="8.85546875" customWidth="1"/>
    <col min="6895" max="6895" width="12.42578125" customWidth="1"/>
    <col min="6896" max="6896" width="7.42578125" customWidth="1"/>
    <col min="6897" max="6897" width="12.5703125" customWidth="1"/>
    <col min="6898" max="6899" width="9" customWidth="1"/>
    <col min="6900" max="6900" width="11.42578125" customWidth="1"/>
    <col min="6901" max="6901" width="10.7109375" bestFit="1" customWidth="1"/>
    <col min="6902" max="6902" width="10.140625" customWidth="1"/>
    <col min="6903" max="6903" width="9.7109375" customWidth="1"/>
    <col min="6904" max="6904" width="7.85546875" customWidth="1"/>
    <col min="6905" max="6905" width="10.7109375" customWidth="1"/>
    <col min="6906" max="6906" width="10.85546875" customWidth="1"/>
    <col min="6907" max="6907" width="10.140625" customWidth="1"/>
    <col min="6908" max="6908" width="9.85546875" customWidth="1"/>
    <col min="7145" max="7145" width="4" bestFit="1" customWidth="1"/>
    <col min="7146" max="7146" width="27.85546875" customWidth="1"/>
    <col min="7147" max="7149" width="0" hidden="1" customWidth="1"/>
    <col min="7150" max="7150" width="8.85546875" customWidth="1"/>
    <col min="7151" max="7151" width="12.42578125" customWidth="1"/>
    <col min="7152" max="7152" width="7.42578125" customWidth="1"/>
    <col min="7153" max="7153" width="12.5703125" customWidth="1"/>
    <col min="7154" max="7155" width="9" customWidth="1"/>
    <col min="7156" max="7156" width="11.42578125" customWidth="1"/>
    <col min="7157" max="7157" width="10.7109375" bestFit="1" customWidth="1"/>
    <col min="7158" max="7158" width="10.140625" customWidth="1"/>
    <col min="7159" max="7159" width="9.7109375" customWidth="1"/>
    <col min="7160" max="7160" width="7.85546875" customWidth="1"/>
    <col min="7161" max="7161" width="10.7109375" customWidth="1"/>
    <col min="7162" max="7162" width="10.85546875" customWidth="1"/>
    <col min="7163" max="7163" width="10.140625" customWidth="1"/>
    <col min="7164" max="7164" width="9.85546875" customWidth="1"/>
    <col min="7401" max="7401" width="4" bestFit="1" customWidth="1"/>
    <col min="7402" max="7402" width="27.85546875" customWidth="1"/>
    <col min="7403" max="7405" width="0" hidden="1" customWidth="1"/>
    <col min="7406" max="7406" width="8.85546875" customWidth="1"/>
    <col min="7407" max="7407" width="12.42578125" customWidth="1"/>
    <col min="7408" max="7408" width="7.42578125" customWidth="1"/>
    <col min="7409" max="7409" width="12.5703125" customWidth="1"/>
    <col min="7410" max="7411" width="9" customWidth="1"/>
    <col min="7412" max="7412" width="11.42578125" customWidth="1"/>
    <col min="7413" max="7413" width="10.7109375" bestFit="1" customWidth="1"/>
    <col min="7414" max="7414" width="10.140625" customWidth="1"/>
    <col min="7415" max="7415" width="9.7109375" customWidth="1"/>
    <col min="7416" max="7416" width="7.85546875" customWidth="1"/>
    <col min="7417" max="7417" width="10.7109375" customWidth="1"/>
    <col min="7418" max="7418" width="10.85546875" customWidth="1"/>
    <col min="7419" max="7419" width="10.140625" customWidth="1"/>
    <col min="7420" max="7420" width="9.85546875" customWidth="1"/>
    <col min="7657" max="7657" width="4" bestFit="1" customWidth="1"/>
    <col min="7658" max="7658" width="27.85546875" customWidth="1"/>
    <col min="7659" max="7661" width="0" hidden="1" customWidth="1"/>
    <col min="7662" max="7662" width="8.85546875" customWidth="1"/>
    <col min="7663" max="7663" width="12.42578125" customWidth="1"/>
    <col min="7664" max="7664" width="7.42578125" customWidth="1"/>
    <col min="7665" max="7665" width="12.5703125" customWidth="1"/>
    <col min="7666" max="7667" width="9" customWidth="1"/>
    <col min="7668" max="7668" width="11.42578125" customWidth="1"/>
    <col min="7669" max="7669" width="10.7109375" bestFit="1" customWidth="1"/>
    <col min="7670" max="7670" width="10.140625" customWidth="1"/>
    <col min="7671" max="7671" width="9.7109375" customWidth="1"/>
    <col min="7672" max="7672" width="7.85546875" customWidth="1"/>
    <col min="7673" max="7673" width="10.7109375" customWidth="1"/>
    <col min="7674" max="7674" width="10.85546875" customWidth="1"/>
    <col min="7675" max="7675" width="10.140625" customWidth="1"/>
    <col min="7676" max="7676" width="9.85546875" customWidth="1"/>
    <col min="7913" max="7913" width="4" bestFit="1" customWidth="1"/>
    <col min="7914" max="7914" width="27.85546875" customWidth="1"/>
    <col min="7915" max="7917" width="0" hidden="1" customWidth="1"/>
    <col min="7918" max="7918" width="8.85546875" customWidth="1"/>
    <col min="7919" max="7919" width="12.42578125" customWidth="1"/>
    <col min="7920" max="7920" width="7.42578125" customWidth="1"/>
    <col min="7921" max="7921" width="12.5703125" customWidth="1"/>
    <col min="7922" max="7923" width="9" customWidth="1"/>
    <col min="7924" max="7924" width="11.42578125" customWidth="1"/>
    <col min="7925" max="7925" width="10.7109375" bestFit="1" customWidth="1"/>
    <col min="7926" max="7926" width="10.140625" customWidth="1"/>
    <col min="7927" max="7927" width="9.7109375" customWidth="1"/>
    <col min="7928" max="7928" width="7.85546875" customWidth="1"/>
    <col min="7929" max="7929" width="10.7109375" customWidth="1"/>
    <col min="7930" max="7930" width="10.85546875" customWidth="1"/>
    <col min="7931" max="7931" width="10.140625" customWidth="1"/>
    <col min="7932" max="7932" width="9.85546875" customWidth="1"/>
    <col min="8169" max="8169" width="4" bestFit="1" customWidth="1"/>
    <col min="8170" max="8170" width="27.85546875" customWidth="1"/>
    <col min="8171" max="8173" width="0" hidden="1" customWidth="1"/>
    <col min="8174" max="8174" width="8.85546875" customWidth="1"/>
    <col min="8175" max="8175" width="12.42578125" customWidth="1"/>
    <col min="8176" max="8176" width="7.42578125" customWidth="1"/>
    <col min="8177" max="8177" width="12.5703125" customWidth="1"/>
    <col min="8178" max="8179" width="9" customWidth="1"/>
    <col min="8180" max="8180" width="11.42578125" customWidth="1"/>
    <col min="8181" max="8181" width="10.7109375" bestFit="1" customWidth="1"/>
    <col min="8182" max="8182" width="10.140625" customWidth="1"/>
    <col min="8183" max="8183" width="9.7109375" customWidth="1"/>
    <col min="8184" max="8184" width="7.85546875" customWidth="1"/>
    <col min="8185" max="8185" width="10.7109375" customWidth="1"/>
    <col min="8186" max="8186" width="10.85546875" customWidth="1"/>
    <col min="8187" max="8187" width="10.140625" customWidth="1"/>
    <col min="8188" max="8188" width="9.85546875" customWidth="1"/>
    <col min="8425" max="8425" width="4" bestFit="1" customWidth="1"/>
    <col min="8426" max="8426" width="27.85546875" customWidth="1"/>
    <col min="8427" max="8429" width="0" hidden="1" customWidth="1"/>
    <col min="8430" max="8430" width="8.85546875" customWidth="1"/>
    <col min="8431" max="8431" width="12.42578125" customWidth="1"/>
    <col min="8432" max="8432" width="7.42578125" customWidth="1"/>
    <col min="8433" max="8433" width="12.5703125" customWidth="1"/>
    <col min="8434" max="8435" width="9" customWidth="1"/>
    <col min="8436" max="8436" width="11.42578125" customWidth="1"/>
    <col min="8437" max="8437" width="10.7109375" bestFit="1" customWidth="1"/>
    <col min="8438" max="8438" width="10.140625" customWidth="1"/>
    <col min="8439" max="8439" width="9.7109375" customWidth="1"/>
    <col min="8440" max="8440" width="7.85546875" customWidth="1"/>
    <col min="8441" max="8441" width="10.7109375" customWidth="1"/>
    <col min="8442" max="8442" width="10.85546875" customWidth="1"/>
    <col min="8443" max="8443" width="10.140625" customWidth="1"/>
    <col min="8444" max="8444" width="9.85546875" customWidth="1"/>
    <col min="8681" max="8681" width="4" bestFit="1" customWidth="1"/>
    <col min="8682" max="8682" width="27.85546875" customWidth="1"/>
    <col min="8683" max="8685" width="0" hidden="1" customWidth="1"/>
    <col min="8686" max="8686" width="8.85546875" customWidth="1"/>
    <col min="8687" max="8687" width="12.42578125" customWidth="1"/>
    <col min="8688" max="8688" width="7.42578125" customWidth="1"/>
    <col min="8689" max="8689" width="12.5703125" customWidth="1"/>
    <col min="8690" max="8691" width="9" customWidth="1"/>
    <col min="8692" max="8692" width="11.42578125" customWidth="1"/>
    <col min="8693" max="8693" width="10.7109375" bestFit="1" customWidth="1"/>
    <col min="8694" max="8694" width="10.140625" customWidth="1"/>
    <col min="8695" max="8695" width="9.7109375" customWidth="1"/>
    <col min="8696" max="8696" width="7.85546875" customWidth="1"/>
    <col min="8697" max="8697" width="10.7109375" customWidth="1"/>
    <col min="8698" max="8698" width="10.85546875" customWidth="1"/>
    <col min="8699" max="8699" width="10.140625" customWidth="1"/>
    <col min="8700" max="8700" width="9.85546875" customWidth="1"/>
    <col min="8937" max="8937" width="4" bestFit="1" customWidth="1"/>
    <col min="8938" max="8938" width="27.85546875" customWidth="1"/>
    <col min="8939" max="8941" width="0" hidden="1" customWidth="1"/>
    <col min="8942" max="8942" width="8.85546875" customWidth="1"/>
    <col min="8943" max="8943" width="12.42578125" customWidth="1"/>
    <col min="8944" max="8944" width="7.42578125" customWidth="1"/>
    <col min="8945" max="8945" width="12.5703125" customWidth="1"/>
    <col min="8946" max="8947" width="9" customWidth="1"/>
    <col min="8948" max="8948" width="11.42578125" customWidth="1"/>
    <col min="8949" max="8949" width="10.7109375" bestFit="1" customWidth="1"/>
    <col min="8950" max="8950" width="10.140625" customWidth="1"/>
    <col min="8951" max="8951" width="9.7109375" customWidth="1"/>
    <col min="8952" max="8952" width="7.85546875" customWidth="1"/>
    <col min="8953" max="8953" width="10.7109375" customWidth="1"/>
    <col min="8954" max="8954" width="10.85546875" customWidth="1"/>
    <col min="8955" max="8955" width="10.140625" customWidth="1"/>
    <col min="8956" max="8956" width="9.85546875" customWidth="1"/>
    <col min="9193" max="9193" width="4" bestFit="1" customWidth="1"/>
    <col min="9194" max="9194" width="27.85546875" customWidth="1"/>
    <col min="9195" max="9197" width="0" hidden="1" customWidth="1"/>
    <col min="9198" max="9198" width="8.85546875" customWidth="1"/>
    <col min="9199" max="9199" width="12.42578125" customWidth="1"/>
    <col min="9200" max="9200" width="7.42578125" customWidth="1"/>
    <col min="9201" max="9201" width="12.5703125" customWidth="1"/>
    <col min="9202" max="9203" width="9" customWidth="1"/>
    <col min="9204" max="9204" width="11.42578125" customWidth="1"/>
    <col min="9205" max="9205" width="10.7109375" bestFit="1" customWidth="1"/>
    <col min="9206" max="9206" width="10.140625" customWidth="1"/>
    <col min="9207" max="9207" width="9.7109375" customWidth="1"/>
    <col min="9208" max="9208" width="7.85546875" customWidth="1"/>
    <col min="9209" max="9209" width="10.7109375" customWidth="1"/>
    <col min="9210" max="9210" width="10.85546875" customWidth="1"/>
    <col min="9211" max="9211" width="10.140625" customWidth="1"/>
    <col min="9212" max="9212" width="9.85546875" customWidth="1"/>
    <col min="9449" max="9449" width="4" bestFit="1" customWidth="1"/>
    <col min="9450" max="9450" width="27.85546875" customWidth="1"/>
    <col min="9451" max="9453" width="0" hidden="1" customWidth="1"/>
    <col min="9454" max="9454" width="8.85546875" customWidth="1"/>
    <col min="9455" max="9455" width="12.42578125" customWidth="1"/>
    <col min="9456" max="9456" width="7.42578125" customWidth="1"/>
    <col min="9457" max="9457" width="12.5703125" customWidth="1"/>
    <col min="9458" max="9459" width="9" customWidth="1"/>
    <col min="9460" max="9460" width="11.42578125" customWidth="1"/>
    <col min="9461" max="9461" width="10.7109375" bestFit="1" customWidth="1"/>
    <col min="9462" max="9462" width="10.140625" customWidth="1"/>
    <col min="9463" max="9463" width="9.7109375" customWidth="1"/>
    <col min="9464" max="9464" width="7.85546875" customWidth="1"/>
    <col min="9465" max="9465" width="10.7109375" customWidth="1"/>
    <col min="9466" max="9466" width="10.85546875" customWidth="1"/>
    <col min="9467" max="9467" width="10.140625" customWidth="1"/>
    <col min="9468" max="9468" width="9.85546875" customWidth="1"/>
    <col min="9705" max="9705" width="4" bestFit="1" customWidth="1"/>
    <col min="9706" max="9706" width="27.85546875" customWidth="1"/>
    <col min="9707" max="9709" width="0" hidden="1" customWidth="1"/>
    <col min="9710" max="9710" width="8.85546875" customWidth="1"/>
    <col min="9711" max="9711" width="12.42578125" customWidth="1"/>
    <col min="9712" max="9712" width="7.42578125" customWidth="1"/>
    <col min="9713" max="9713" width="12.5703125" customWidth="1"/>
    <col min="9714" max="9715" width="9" customWidth="1"/>
    <col min="9716" max="9716" width="11.42578125" customWidth="1"/>
    <col min="9717" max="9717" width="10.7109375" bestFit="1" customWidth="1"/>
    <col min="9718" max="9718" width="10.140625" customWidth="1"/>
    <col min="9719" max="9719" width="9.7109375" customWidth="1"/>
    <col min="9720" max="9720" width="7.85546875" customWidth="1"/>
    <col min="9721" max="9721" width="10.7109375" customWidth="1"/>
    <col min="9722" max="9722" width="10.85546875" customWidth="1"/>
    <col min="9723" max="9723" width="10.140625" customWidth="1"/>
    <col min="9724" max="9724" width="9.85546875" customWidth="1"/>
    <col min="9961" max="9961" width="4" bestFit="1" customWidth="1"/>
    <col min="9962" max="9962" width="27.85546875" customWidth="1"/>
    <col min="9963" max="9965" width="0" hidden="1" customWidth="1"/>
    <col min="9966" max="9966" width="8.85546875" customWidth="1"/>
    <col min="9967" max="9967" width="12.42578125" customWidth="1"/>
    <col min="9968" max="9968" width="7.42578125" customWidth="1"/>
    <col min="9969" max="9969" width="12.5703125" customWidth="1"/>
    <col min="9970" max="9971" width="9" customWidth="1"/>
    <col min="9972" max="9972" width="11.42578125" customWidth="1"/>
    <col min="9973" max="9973" width="10.7109375" bestFit="1" customWidth="1"/>
    <col min="9974" max="9974" width="10.140625" customWidth="1"/>
    <col min="9975" max="9975" width="9.7109375" customWidth="1"/>
    <col min="9976" max="9976" width="7.85546875" customWidth="1"/>
    <col min="9977" max="9977" width="10.7109375" customWidth="1"/>
    <col min="9978" max="9978" width="10.85546875" customWidth="1"/>
    <col min="9979" max="9979" width="10.140625" customWidth="1"/>
    <col min="9980" max="9980" width="9.85546875" customWidth="1"/>
    <col min="10217" max="10217" width="4" bestFit="1" customWidth="1"/>
    <col min="10218" max="10218" width="27.85546875" customWidth="1"/>
    <col min="10219" max="10221" width="0" hidden="1" customWidth="1"/>
    <col min="10222" max="10222" width="8.85546875" customWidth="1"/>
    <col min="10223" max="10223" width="12.42578125" customWidth="1"/>
    <col min="10224" max="10224" width="7.42578125" customWidth="1"/>
    <col min="10225" max="10225" width="12.5703125" customWidth="1"/>
    <col min="10226" max="10227" width="9" customWidth="1"/>
    <col min="10228" max="10228" width="11.42578125" customWidth="1"/>
    <col min="10229" max="10229" width="10.7109375" bestFit="1" customWidth="1"/>
    <col min="10230" max="10230" width="10.140625" customWidth="1"/>
    <col min="10231" max="10231" width="9.7109375" customWidth="1"/>
    <col min="10232" max="10232" width="7.85546875" customWidth="1"/>
    <col min="10233" max="10233" width="10.7109375" customWidth="1"/>
    <col min="10234" max="10234" width="10.85546875" customWidth="1"/>
    <col min="10235" max="10235" width="10.140625" customWidth="1"/>
    <col min="10236" max="10236" width="9.85546875" customWidth="1"/>
    <col min="10473" max="10473" width="4" bestFit="1" customWidth="1"/>
    <col min="10474" max="10474" width="27.85546875" customWidth="1"/>
    <col min="10475" max="10477" width="0" hidden="1" customWidth="1"/>
    <col min="10478" max="10478" width="8.85546875" customWidth="1"/>
    <col min="10479" max="10479" width="12.42578125" customWidth="1"/>
    <col min="10480" max="10480" width="7.42578125" customWidth="1"/>
    <col min="10481" max="10481" width="12.5703125" customWidth="1"/>
    <col min="10482" max="10483" width="9" customWidth="1"/>
    <col min="10484" max="10484" width="11.42578125" customWidth="1"/>
    <col min="10485" max="10485" width="10.7109375" bestFit="1" customWidth="1"/>
    <col min="10486" max="10486" width="10.140625" customWidth="1"/>
    <col min="10487" max="10487" width="9.7109375" customWidth="1"/>
    <col min="10488" max="10488" width="7.85546875" customWidth="1"/>
    <col min="10489" max="10489" width="10.7109375" customWidth="1"/>
    <col min="10490" max="10490" width="10.85546875" customWidth="1"/>
    <col min="10491" max="10491" width="10.140625" customWidth="1"/>
    <col min="10492" max="10492" width="9.85546875" customWidth="1"/>
    <col min="10729" max="10729" width="4" bestFit="1" customWidth="1"/>
    <col min="10730" max="10730" width="27.85546875" customWidth="1"/>
    <col min="10731" max="10733" width="0" hidden="1" customWidth="1"/>
    <col min="10734" max="10734" width="8.85546875" customWidth="1"/>
    <col min="10735" max="10735" width="12.42578125" customWidth="1"/>
    <col min="10736" max="10736" width="7.42578125" customWidth="1"/>
    <col min="10737" max="10737" width="12.5703125" customWidth="1"/>
    <col min="10738" max="10739" width="9" customWidth="1"/>
    <col min="10740" max="10740" width="11.42578125" customWidth="1"/>
    <col min="10741" max="10741" width="10.7109375" bestFit="1" customWidth="1"/>
    <col min="10742" max="10742" width="10.140625" customWidth="1"/>
    <col min="10743" max="10743" width="9.7109375" customWidth="1"/>
    <col min="10744" max="10744" width="7.85546875" customWidth="1"/>
    <col min="10745" max="10745" width="10.7109375" customWidth="1"/>
    <col min="10746" max="10746" width="10.85546875" customWidth="1"/>
    <col min="10747" max="10747" width="10.140625" customWidth="1"/>
    <col min="10748" max="10748" width="9.85546875" customWidth="1"/>
    <col min="10985" max="10985" width="4" bestFit="1" customWidth="1"/>
    <col min="10986" max="10986" width="27.85546875" customWidth="1"/>
    <col min="10987" max="10989" width="0" hidden="1" customWidth="1"/>
    <col min="10990" max="10990" width="8.85546875" customWidth="1"/>
    <col min="10991" max="10991" width="12.42578125" customWidth="1"/>
    <col min="10992" max="10992" width="7.42578125" customWidth="1"/>
    <col min="10993" max="10993" width="12.5703125" customWidth="1"/>
    <col min="10994" max="10995" width="9" customWidth="1"/>
    <col min="10996" max="10996" width="11.42578125" customWidth="1"/>
    <col min="10997" max="10997" width="10.7109375" bestFit="1" customWidth="1"/>
    <col min="10998" max="10998" width="10.140625" customWidth="1"/>
    <col min="10999" max="10999" width="9.7109375" customWidth="1"/>
    <col min="11000" max="11000" width="7.85546875" customWidth="1"/>
    <col min="11001" max="11001" width="10.7109375" customWidth="1"/>
    <col min="11002" max="11002" width="10.85546875" customWidth="1"/>
    <col min="11003" max="11003" width="10.140625" customWidth="1"/>
    <col min="11004" max="11004" width="9.85546875" customWidth="1"/>
    <col min="11241" max="11241" width="4" bestFit="1" customWidth="1"/>
    <col min="11242" max="11242" width="27.85546875" customWidth="1"/>
    <col min="11243" max="11245" width="0" hidden="1" customWidth="1"/>
    <col min="11246" max="11246" width="8.85546875" customWidth="1"/>
    <col min="11247" max="11247" width="12.42578125" customWidth="1"/>
    <col min="11248" max="11248" width="7.42578125" customWidth="1"/>
    <col min="11249" max="11249" width="12.5703125" customWidth="1"/>
    <col min="11250" max="11251" width="9" customWidth="1"/>
    <col min="11252" max="11252" width="11.42578125" customWidth="1"/>
    <col min="11253" max="11253" width="10.7109375" bestFit="1" customWidth="1"/>
    <col min="11254" max="11254" width="10.140625" customWidth="1"/>
    <col min="11255" max="11255" width="9.7109375" customWidth="1"/>
    <col min="11256" max="11256" width="7.85546875" customWidth="1"/>
    <col min="11257" max="11257" width="10.7109375" customWidth="1"/>
    <col min="11258" max="11258" width="10.85546875" customWidth="1"/>
    <col min="11259" max="11259" width="10.140625" customWidth="1"/>
    <col min="11260" max="11260" width="9.85546875" customWidth="1"/>
    <col min="11497" max="11497" width="4" bestFit="1" customWidth="1"/>
    <col min="11498" max="11498" width="27.85546875" customWidth="1"/>
    <col min="11499" max="11501" width="0" hidden="1" customWidth="1"/>
    <col min="11502" max="11502" width="8.85546875" customWidth="1"/>
    <col min="11503" max="11503" width="12.42578125" customWidth="1"/>
    <col min="11504" max="11504" width="7.42578125" customWidth="1"/>
    <col min="11505" max="11505" width="12.5703125" customWidth="1"/>
    <col min="11506" max="11507" width="9" customWidth="1"/>
    <col min="11508" max="11508" width="11.42578125" customWidth="1"/>
    <col min="11509" max="11509" width="10.7109375" bestFit="1" customWidth="1"/>
    <col min="11510" max="11510" width="10.140625" customWidth="1"/>
    <col min="11511" max="11511" width="9.7109375" customWidth="1"/>
    <col min="11512" max="11512" width="7.85546875" customWidth="1"/>
    <col min="11513" max="11513" width="10.7109375" customWidth="1"/>
    <col min="11514" max="11514" width="10.85546875" customWidth="1"/>
    <col min="11515" max="11515" width="10.140625" customWidth="1"/>
    <col min="11516" max="11516" width="9.85546875" customWidth="1"/>
    <col min="11753" max="11753" width="4" bestFit="1" customWidth="1"/>
    <col min="11754" max="11754" width="27.85546875" customWidth="1"/>
    <col min="11755" max="11757" width="0" hidden="1" customWidth="1"/>
    <col min="11758" max="11758" width="8.85546875" customWidth="1"/>
    <col min="11759" max="11759" width="12.42578125" customWidth="1"/>
    <col min="11760" max="11760" width="7.42578125" customWidth="1"/>
    <col min="11761" max="11761" width="12.5703125" customWidth="1"/>
    <col min="11762" max="11763" width="9" customWidth="1"/>
    <col min="11764" max="11764" width="11.42578125" customWidth="1"/>
    <col min="11765" max="11765" width="10.7109375" bestFit="1" customWidth="1"/>
    <col min="11766" max="11766" width="10.140625" customWidth="1"/>
    <col min="11767" max="11767" width="9.7109375" customWidth="1"/>
    <col min="11768" max="11768" width="7.85546875" customWidth="1"/>
    <col min="11769" max="11769" width="10.7109375" customWidth="1"/>
    <col min="11770" max="11770" width="10.85546875" customWidth="1"/>
    <col min="11771" max="11771" width="10.140625" customWidth="1"/>
    <col min="11772" max="11772" width="9.85546875" customWidth="1"/>
    <col min="12009" max="12009" width="4" bestFit="1" customWidth="1"/>
    <col min="12010" max="12010" width="27.85546875" customWidth="1"/>
    <col min="12011" max="12013" width="0" hidden="1" customWidth="1"/>
    <col min="12014" max="12014" width="8.85546875" customWidth="1"/>
    <col min="12015" max="12015" width="12.42578125" customWidth="1"/>
    <col min="12016" max="12016" width="7.42578125" customWidth="1"/>
    <col min="12017" max="12017" width="12.5703125" customWidth="1"/>
    <col min="12018" max="12019" width="9" customWidth="1"/>
    <col min="12020" max="12020" width="11.42578125" customWidth="1"/>
    <col min="12021" max="12021" width="10.7109375" bestFit="1" customWidth="1"/>
    <col min="12022" max="12022" width="10.140625" customWidth="1"/>
    <col min="12023" max="12023" width="9.7109375" customWidth="1"/>
    <col min="12024" max="12024" width="7.85546875" customWidth="1"/>
    <col min="12025" max="12025" width="10.7109375" customWidth="1"/>
    <col min="12026" max="12026" width="10.85546875" customWidth="1"/>
    <col min="12027" max="12027" width="10.140625" customWidth="1"/>
    <col min="12028" max="12028" width="9.85546875" customWidth="1"/>
    <col min="12265" max="12265" width="4" bestFit="1" customWidth="1"/>
    <col min="12266" max="12266" width="27.85546875" customWidth="1"/>
    <col min="12267" max="12269" width="0" hidden="1" customWidth="1"/>
    <col min="12270" max="12270" width="8.85546875" customWidth="1"/>
    <col min="12271" max="12271" width="12.42578125" customWidth="1"/>
    <col min="12272" max="12272" width="7.42578125" customWidth="1"/>
    <col min="12273" max="12273" width="12.5703125" customWidth="1"/>
    <col min="12274" max="12275" width="9" customWidth="1"/>
    <col min="12276" max="12276" width="11.42578125" customWidth="1"/>
    <col min="12277" max="12277" width="10.7109375" bestFit="1" customWidth="1"/>
    <col min="12278" max="12278" width="10.140625" customWidth="1"/>
    <col min="12279" max="12279" width="9.7109375" customWidth="1"/>
    <col min="12280" max="12280" width="7.85546875" customWidth="1"/>
    <col min="12281" max="12281" width="10.7109375" customWidth="1"/>
    <col min="12282" max="12282" width="10.85546875" customWidth="1"/>
    <col min="12283" max="12283" width="10.140625" customWidth="1"/>
    <col min="12284" max="12284" width="9.85546875" customWidth="1"/>
    <col min="12521" max="12521" width="4" bestFit="1" customWidth="1"/>
    <col min="12522" max="12522" width="27.85546875" customWidth="1"/>
    <col min="12523" max="12525" width="0" hidden="1" customWidth="1"/>
    <col min="12526" max="12526" width="8.85546875" customWidth="1"/>
    <col min="12527" max="12527" width="12.42578125" customWidth="1"/>
    <col min="12528" max="12528" width="7.42578125" customWidth="1"/>
    <col min="12529" max="12529" width="12.5703125" customWidth="1"/>
    <col min="12530" max="12531" width="9" customWidth="1"/>
    <col min="12532" max="12532" width="11.42578125" customWidth="1"/>
    <col min="12533" max="12533" width="10.7109375" bestFit="1" customWidth="1"/>
    <col min="12534" max="12534" width="10.140625" customWidth="1"/>
    <col min="12535" max="12535" width="9.7109375" customWidth="1"/>
    <col min="12536" max="12536" width="7.85546875" customWidth="1"/>
    <col min="12537" max="12537" width="10.7109375" customWidth="1"/>
    <col min="12538" max="12538" width="10.85546875" customWidth="1"/>
    <col min="12539" max="12539" width="10.140625" customWidth="1"/>
    <col min="12540" max="12540" width="9.85546875" customWidth="1"/>
    <col min="12777" max="12777" width="4" bestFit="1" customWidth="1"/>
    <col min="12778" max="12778" width="27.85546875" customWidth="1"/>
    <col min="12779" max="12781" width="0" hidden="1" customWidth="1"/>
    <col min="12782" max="12782" width="8.85546875" customWidth="1"/>
    <col min="12783" max="12783" width="12.42578125" customWidth="1"/>
    <col min="12784" max="12784" width="7.42578125" customWidth="1"/>
    <col min="12785" max="12785" width="12.5703125" customWidth="1"/>
    <col min="12786" max="12787" width="9" customWidth="1"/>
    <col min="12788" max="12788" width="11.42578125" customWidth="1"/>
    <col min="12789" max="12789" width="10.7109375" bestFit="1" customWidth="1"/>
    <col min="12790" max="12790" width="10.140625" customWidth="1"/>
    <col min="12791" max="12791" width="9.7109375" customWidth="1"/>
    <col min="12792" max="12792" width="7.85546875" customWidth="1"/>
    <col min="12793" max="12793" width="10.7109375" customWidth="1"/>
    <col min="12794" max="12794" width="10.85546875" customWidth="1"/>
    <col min="12795" max="12795" width="10.140625" customWidth="1"/>
    <col min="12796" max="12796" width="9.85546875" customWidth="1"/>
    <col min="13033" max="13033" width="4" bestFit="1" customWidth="1"/>
    <col min="13034" max="13034" width="27.85546875" customWidth="1"/>
    <col min="13035" max="13037" width="0" hidden="1" customWidth="1"/>
    <col min="13038" max="13038" width="8.85546875" customWidth="1"/>
    <col min="13039" max="13039" width="12.42578125" customWidth="1"/>
    <col min="13040" max="13040" width="7.42578125" customWidth="1"/>
    <col min="13041" max="13041" width="12.5703125" customWidth="1"/>
    <col min="13042" max="13043" width="9" customWidth="1"/>
    <col min="13044" max="13044" width="11.42578125" customWidth="1"/>
    <col min="13045" max="13045" width="10.7109375" bestFit="1" customWidth="1"/>
    <col min="13046" max="13046" width="10.140625" customWidth="1"/>
    <col min="13047" max="13047" width="9.7109375" customWidth="1"/>
    <col min="13048" max="13048" width="7.85546875" customWidth="1"/>
    <col min="13049" max="13049" width="10.7109375" customWidth="1"/>
    <col min="13050" max="13050" width="10.85546875" customWidth="1"/>
    <col min="13051" max="13051" width="10.140625" customWidth="1"/>
    <col min="13052" max="13052" width="9.85546875" customWidth="1"/>
    <col min="13289" max="13289" width="4" bestFit="1" customWidth="1"/>
    <col min="13290" max="13290" width="27.85546875" customWidth="1"/>
    <col min="13291" max="13293" width="0" hidden="1" customWidth="1"/>
    <col min="13294" max="13294" width="8.85546875" customWidth="1"/>
    <col min="13295" max="13295" width="12.42578125" customWidth="1"/>
    <col min="13296" max="13296" width="7.42578125" customWidth="1"/>
    <col min="13297" max="13297" width="12.5703125" customWidth="1"/>
    <col min="13298" max="13299" width="9" customWidth="1"/>
    <col min="13300" max="13300" width="11.42578125" customWidth="1"/>
    <col min="13301" max="13301" width="10.7109375" bestFit="1" customWidth="1"/>
    <col min="13302" max="13302" width="10.140625" customWidth="1"/>
    <col min="13303" max="13303" width="9.7109375" customWidth="1"/>
    <col min="13304" max="13304" width="7.85546875" customWidth="1"/>
    <col min="13305" max="13305" width="10.7109375" customWidth="1"/>
    <col min="13306" max="13306" width="10.85546875" customWidth="1"/>
    <col min="13307" max="13307" width="10.140625" customWidth="1"/>
    <col min="13308" max="13308" width="9.85546875" customWidth="1"/>
    <col min="13545" max="13545" width="4" bestFit="1" customWidth="1"/>
    <col min="13546" max="13546" width="27.85546875" customWidth="1"/>
    <col min="13547" max="13549" width="0" hidden="1" customWidth="1"/>
    <col min="13550" max="13550" width="8.85546875" customWidth="1"/>
    <col min="13551" max="13551" width="12.42578125" customWidth="1"/>
    <col min="13552" max="13552" width="7.42578125" customWidth="1"/>
    <col min="13553" max="13553" width="12.5703125" customWidth="1"/>
    <col min="13554" max="13555" width="9" customWidth="1"/>
    <col min="13556" max="13556" width="11.42578125" customWidth="1"/>
    <col min="13557" max="13557" width="10.7109375" bestFit="1" customWidth="1"/>
    <col min="13558" max="13558" width="10.140625" customWidth="1"/>
    <col min="13559" max="13559" width="9.7109375" customWidth="1"/>
    <col min="13560" max="13560" width="7.85546875" customWidth="1"/>
    <col min="13561" max="13561" width="10.7109375" customWidth="1"/>
    <col min="13562" max="13562" width="10.85546875" customWidth="1"/>
    <col min="13563" max="13563" width="10.140625" customWidth="1"/>
    <col min="13564" max="13564" width="9.85546875" customWidth="1"/>
    <col min="13801" max="13801" width="4" bestFit="1" customWidth="1"/>
    <col min="13802" max="13802" width="27.85546875" customWidth="1"/>
    <col min="13803" max="13805" width="0" hidden="1" customWidth="1"/>
    <col min="13806" max="13806" width="8.85546875" customWidth="1"/>
    <col min="13807" max="13807" width="12.42578125" customWidth="1"/>
    <col min="13808" max="13808" width="7.42578125" customWidth="1"/>
    <col min="13809" max="13809" width="12.5703125" customWidth="1"/>
    <col min="13810" max="13811" width="9" customWidth="1"/>
    <col min="13812" max="13812" width="11.42578125" customWidth="1"/>
    <col min="13813" max="13813" width="10.7109375" bestFit="1" customWidth="1"/>
    <col min="13814" max="13814" width="10.140625" customWidth="1"/>
    <col min="13815" max="13815" width="9.7109375" customWidth="1"/>
    <col min="13816" max="13816" width="7.85546875" customWidth="1"/>
    <col min="13817" max="13817" width="10.7109375" customWidth="1"/>
    <col min="13818" max="13818" width="10.85546875" customWidth="1"/>
    <col min="13819" max="13819" width="10.140625" customWidth="1"/>
    <col min="13820" max="13820" width="9.85546875" customWidth="1"/>
    <col min="14057" max="14057" width="4" bestFit="1" customWidth="1"/>
    <col min="14058" max="14058" width="27.85546875" customWidth="1"/>
    <col min="14059" max="14061" width="0" hidden="1" customWidth="1"/>
    <col min="14062" max="14062" width="8.85546875" customWidth="1"/>
    <col min="14063" max="14063" width="12.42578125" customWidth="1"/>
    <col min="14064" max="14064" width="7.42578125" customWidth="1"/>
    <col min="14065" max="14065" width="12.5703125" customWidth="1"/>
    <col min="14066" max="14067" width="9" customWidth="1"/>
    <col min="14068" max="14068" width="11.42578125" customWidth="1"/>
    <col min="14069" max="14069" width="10.7109375" bestFit="1" customWidth="1"/>
    <col min="14070" max="14070" width="10.140625" customWidth="1"/>
    <col min="14071" max="14071" width="9.7109375" customWidth="1"/>
    <col min="14072" max="14072" width="7.85546875" customWidth="1"/>
    <col min="14073" max="14073" width="10.7109375" customWidth="1"/>
    <col min="14074" max="14074" width="10.85546875" customWidth="1"/>
    <col min="14075" max="14075" width="10.140625" customWidth="1"/>
    <col min="14076" max="14076" width="9.85546875" customWidth="1"/>
    <col min="14313" max="14313" width="4" bestFit="1" customWidth="1"/>
    <col min="14314" max="14314" width="27.85546875" customWidth="1"/>
    <col min="14315" max="14317" width="0" hidden="1" customWidth="1"/>
    <col min="14318" max="14318" width="8.85546875" customWidth="1"/>
    <col min="14319" max="14319" width="12.42578125" customWidth="1"/>
    <col min="14320" max="14320" width="7.42578125" customWidth="1"/>
    <col min="14321" max="14321" width="12.5703125" customWidth="1"/>
    <col min="14322" max="14323" width="9" customWidth="1"/>
    <col min="14324" max="14324" width="11.42578125" customWidth="1"/>
    <col min="14325" max="14325" width="10.7109375" bestFit="1" customWidth="1"/>
    <col min="14326" max="14326" width="10.140625" customWidth="1"/>
    <col min="14327" max="14327" width="9.7109375" customWidth="1"/>
    <col min="14328" max="14328" width="7.85546875" customWidth="1"/>
    <col min="14329" max="14329" width="10.7109375" customWidth="1"/>
    <col min="14330" max="14330" width="10.85546875" customWidth="1"/>
    <col min="14331" max="14331" width="10.140625" customWidth="1"/>
    <col min="14332" max="14332" width="9.85546875" customWidth="1"/>
    <col min="14569" max="14569" width="4" bestFit="1" customWidth="1"/>
    <col min="14570" max="14570" width="27.85546875" customWidth="1"/>
    <col min="14571" max="14573" width="0" hidden="1" customWidth="1"/>
    <col min="14574" max="14574" width="8.85546875" customWidth="1"/>
    <col min="14575" max="14575" width="12.42578125" customWidth="1"/>
    <col min="14576" max="14576" width="7.42578125" customWidth="1"/>
    <col min="14577" max="14577" width="12.5703125" customWidth="1"/>
    <col min="14578" max="14579" width="9" customWidth="1"/>
    <col min="14580" max="14580" width="11.42578125" customWidth="1"/>
    <col min="14581" max="14581" width="10.7109375" bestFit="1" customWidth="1"/>
    <col min="14582" max="14582" width="10.140625" customWidth="1"/>
    <col min="14583" max="14583" width="9.7109375" customWidth="1"/>
    <col min="14584" max="14584" width="7.85546875" customWidth="1"/>
    <col min="14585" max="14585" width="10.7109375" customWidth="1"/>
    <col min="14586" max="14586" width="10.85546875" customWidth="1"/>
    <col min="14587" max="14587" width="10.140625" customWidth="1"/>
    <col min="14588" max="14588" width="9.85546875" customWidth="1"/>
    <col min="14825" max="14825" width="4" bestFit="1" customWidth="1"/>
    <col min="14826" max="14826" width="27.85546875" customWidth="1"/>
    <col min="14827" max="14829" width="0" hidden="1" customWidth="1"/>
    <col min="14830" max="14830" width="8.85546875" customWidth="1"/>
    <col min="14831" max="14831" width="12.42578125" customWidth="1"/>
    <col min="14832" max="14832" width="7.42578125" customWidth="1"/>
    <col min="14833" max="14833" width="12.5703125" customWidth="1"/>
    <col min="14834" max="14835" width="9" customWidth="1"/>
    <col min="14836" max="14836" width="11.42578125" customWidth="1"/>
    <col min="14837" max="14837" width="10.7109375" bestFit="1" customWidth="1"/>
    <col min="14838" max="14838" width="10.140625" customWidth="1"/>
    <col min="14839" max="14839" width="9.7109375" customWidth="1"/>
    <col min="14840" max="14840" width="7.85546875" customWidth="1"/>
    <col min="14841" max="14841" width="10.7109375" customWidth="1"/>
    <col min="14842" max="14842" width="10.85546875" customWidth="1"/>
    <col min="14843" max="14843" width="10.140625" customWidth="1"/>
    <col min="14844" max="14844" width="9.85546875" customWidth="1"/>
    <col min="15081" max="15081" width="4" bestFit="1" customWidth="1"/>
    <col min="15082" max="15082" width="27.85546875" customWidth="1"/>
    <col min="15083" max="15085" width="0" hidden="1" customWidth="1"/>
    <col min="15086" max="15086" width="8.85546875" customWidth="1"/>
    <col min="15087" max="15087" width="12.42578125" customWidth="1"/>
    <col min="15088" max="15088" width="7.42578125" customWidth="1"/>
    <col min="15089" max="15089" width="12.5703125" customWidth="1"/>
    <col min="15090" max="15091" width="9" customWidth="1"/>
    <col min="15092" max="15092" width="11.42578125" customWidth="1"/>
    <col min="15093" max="15093" width="10.7109375" bestFit="1" customWidth="1"/>
    <col min="15094" max="15094" width="10.140625" customWidth="1"/>
    <col min="15095" max="15095" width="9.7109375" customWidth="1"/>
    <col min="15096" max="15096" width="7.85546875" customWidth="1"/>
    <col min="15097" max="15097" width="10.7109375" customWidth="1"/>
    <col min="15098" max="15098" width="10.85546875" customWidth="1"/>
    <col min="15099" max="15099" width="10.140625" customWidth="1"/>
    <col min="15100" max="15100" width="9.85546875" customWidth="1"/>
    <col min="15337" max="15337" width="4" bestFit="1" customWidth="1"/>
    <col min="15338" max="15338" width="27.85546875" customWidth="1"/>
    <col min="15339" max="15341" width="0" hidden="1" customWidth="1"/>
    <col min="15342" max="15342" width="8.85546875" customWidth="1"/>
    <col min="15343" max="15343" width="12.42578125" customWidth="1"/>
    <col min="15344" max="15344" width="7.42578125" customWidth="1"/>
    <col min="15345" max="15345" width="12.5703125" customWidth="1"/>
    <col min="15346" max="15347" width="9" customWidth="1"/>
    <col min="15348" max="15348" width="11.42578125" customWidth="1"/>
    <col min="15349" max="15349" width="10.7109375" bestFit="1" customWidth="1"/>
    <col min="15350" max="15350" width="10.140625" customWidth="1"/>
    <col min="15351" max="15351" width="9.7109375" customWidth="1"/>
    <col min="15352" max="15352" width="7.85546875" customWidth="1"/>
    <col min="15353" max="15353" width="10.7109375" customWidth="1"/>
    <col min="15354" max="15354" width="10.85546875" customWidth="1"/>
    <col min="15355" max="15355" width="10.140625" customWidth="1"/>
    <col min="15356" max="15356" width="9.85546875" customWidth="1"/>
    <col min="15593" max="15593" width="4" bestFit="1" customWidth="1"/>
    <col min="15594" max="15594" width="27.85546875" customWidth="1"/>
    <col min="15595" max="15597" width="0" hidden="1" customWidth="1"/>
    <col min="15598" max="15598" width="8.85546875" customWidth="1"/>
    <col min="15599" max="15599" width="12.42578125" customWidth="1"/>
    <col min="15600" max="15600" width="7.42578125" customWidth="1"/>
    <col min="15601" max="15601" width="12.5703125" customWidth="1"/>
    <col min="15602" max="15603" width="9" customWidth="1"/>
    <col min="15604" max="15604" width="11.42578125" customWidth="1"/>
    <col min="15605" max="15605" width="10.7109375" bestFit="1" customWidth="1"/>
    <col min="15606" max="15606" width="10.140625" customWidth="1"/>
    <col min="15607" max="15607" width="9.7109375" customWidth="1"/>
    <col min="15608" max="15608" width="7.85546875" customWidth="1"/>
    <col min="15609" max="15609" width="10.7109375" customWidth="1"/>
    <col min="15610" max="15610" width="10.85546875" customWidth="1"/>
    <col min="15611" max="15611" width="10.140625" customWidth="1"/>
    <col min="15612" max="15612" width="9.85546875" customWidth="1"/>
    <col min="15849" max="15849" width="4" bestFit="1" customWidth="1"/>
    <col min="15850" max="15850" width="27.85546875" customWidth="1"/>
    <col min="15851" max="15853" width="0" hidden="1" customWidth="1"/>
    <col min="15854" max="15854" width="8.85546875" customWidth="1"/>
    <col min="15855" max="15855" width="12.42578125" customWidth="1"/>
    <col min="15856" max="15856" width="7.42578125" customWidth="1"/>
    <col min="15857" max="15857" width="12.5703125" customWidth="1"/>
    <col min="15858" max="15859" width="9" customWidth="1"/>
    <col min="15860" max="15860" width="11.42578125" customWidth="1"/>
    <col min="15861" max="15861" width="10.7109375" bestFit="1" customWidth="1"/>
    <col min="15862" max="15862" width="10.140625" customWidth="1"/>
    <col min="15863" max="15863" width="9.7109375" customWidth="1"/>
    <col min="15864" max="15864" width="7.85546875" customWidth="1"/>
    <col min="15865" max="15865" width="10.7109375" customWidth="1"/>
    <col min="15866" max="15866" width="10.85546875" customWidth="1"/>
    <col min="15867" max="15867" width="10.140625" customWidth="1"/>
    <col min="15868" max="15868" width="9.85546875" customWidth="1"/>
    <col min="16105" max="16105" width="4" bestFit="1" customWidth="1"/>
    <col min="16106" max="16106" width="27.85546875" customWidth="1"/>
    <col min="16107" max="16109" width="0" hidden="1" customWidth="1"/>
    <col min="16110" max="16110" width="8.85546875" customWidth="1"/>
    <col min="16111" max="16111" width="12.42578125" customWidth="1"/>
    <col min="16112" max="16112" width="7.42578125" customWidth="1"/>
    <col min="16113" max="16113" width="12.5703125" customWidth="1"/>
    <col min="16114" max="16115" width="9" customWidth="1"/>
    <col min="16116" max="16116" width="11.42578125" customWidth="1"/>
    <col min="16117" max="16117" width="10.7109375" bestFit="1" customWidth="1"/>
    <col min="16118" max="16118" width="10.140625" customWidth="1"/>
    <col min="16119" max="16119" width="9.7109375" customWidth="1"/>
    <col min="16120" max="16120" width="7.85546875" customWidth="1"/>
    <col min="16121" max="16121" width="10.7109375" customWidth="1"/>
    <col min="16122" max="16122" width="10.85546875" customWidth="1"/>
    <col min="16123" max="16123" width="10.140625" customWidth="1"/>
    <col min="16124" max="16124" width="9.85546875" customWidth="1"/>
  </cols>
  <sheetData>
    <row r="1" spans="1:36" ht="15.75" thickBot="1">
      <c r="A1" s="2" t="s">
        <v>467</v>
      </c>
    </row>
    <row r="2" spans="1:36" ht="45.75" customHeight="1" thickBot="1">
      <c r="B2" s="353" t="s">
        <v>475</v>
      </c>
      <c r="C2" s="354"/>
      <c r="D2" s="354"/>
      <c r="E2" s="354"/>
      <c r="F2" s="354"/>
      <c r="G2" s="354"/>
      <c r="H2" s="354"/>
      <c r="I2" s="354"/>
      <c r="J2" s="354"/>
      <c r="K2" s="354"/>
      <c r="L2" s="354"/>
      <c r="M2" s="354"/>
      <c r="N2" s="355"/>
    </row>
    <row r="3" spans="1:36" ht="21" customHeight="1">
      <c r="B3" s="356" t="s">
        <v>205</v>
      </c>
      <c r="C3" s="357" t="s">
        <v>267</v>
      </c>
      <c r="D3" s="358" t="s">
        <v>268</v>
      </c>
      <c r="E3" s="359"/>
      <c r="F3" s="359"/>
      <c r="G3" s="357" t="s">
        <v>477</v>
      </c>
      <c r="H3" s="357"/>
      <c r="I3" s="357"/>
      <c r="J3" s="357" t="s">
        <v>476</v>
      </c>
      <c r="K3" s="357"/>
      <c r="L3" s="357"/>
      <c r="M3" s="357"/>
      <c r="N3" s="360"/>
    </row>
    <row r="4" spans="1:36" ht="63">
      <c r="B4" s="361"/>
      <c r="C4" s="362"/>
      <c r="D4" s="363" t="s">
        <v>270</v>
      </c>
      <c r="E4" s="363" t="s">
        <v>271</v>
      </c>
      <c r="F4" s="363" t="s">
        <v>293</v>
      </c>
      <c r="G4" s="364" t="s">
        <v>294</v>
      </c>
      <c r="H4" s="364" t="s">
        <v>295</v>
      </c>
      <c r="I4" s="365" t="s">
        <v>296</v>
      </c>
      <c r="J4" s="366" t="s">
        <v>297</v>
      </c>
      <c r="K4" s="366" t="s">
        <v>298</v>
      </c>
      <c r="L4" s="364" t="s">
        <v>294</v>
      </c>
      <c r="M4" s="364" t="s">
        <v>295</v>
      </c>
      <c r="N4" s="367" t="s">
        <v>296</v>
      </c>
    </row>
    <row r="5" spans="1:36" ht="17.25">
      <c r="B5" s="368">
        <v>1</v>
      </c>
      <c r="C5" s="369" t="s">
        <v>43</v>
      </c>
      <c r="D5" s="370"/>
      <c r="E5" s="371"/>
      <c r="F5" s="371"/>
      <c r="G5" s="372">
        <v>6.883666727808289</v>
      </c>
      <c r="H5" s="372">
        <v>2.4681824385268425</v>
      </c>
      <c r="I5" s="372">
        <v>0.76220422965865331</v>
      </c>
      <c r="J5" s="373">
        <v>113360.82522699999</v>
      </c>
      <c r="K5" s="373">
        <v>109062.398103</v>
      </c>
      <c r="L5" s="372">
        <v>0.28629715780737519</v>
      </c>
      <c r="M5" s="372">
        <v>5.070003461952461E-2</v>
      </c>
      <c r="N5" s="374">
        <v>5.7319639831657707E-2</v>
      </c>
    </row>
    <row r="6" spans="1:36" ht="17.25">
      <c r="B6" s="375">
        <v>2</v>
      </c>
      <c r="C6" s="376" t="s">
        <v>168</v>
      </c>
      <c r="D6" s="377"/>
      <c r="E6" s="378"/>
      <c r="F6" s="378"/>
      <c r="G6" s="379">
        <v>4.9192271378184209</v>
      </c>
      <c r="H6" s="379">
        <v>0.14746269470735024</v>
      </c>
      <c r="I6" s="379">
        <v>2.5380268417885064E-2</v>
      </c>
      <c r="J6" s="380">
        <v>31516.353812000001</v>
      </c>
      <c r="K6" s="380">
        <v>24977.231487000001</v>
      </c>
      <c r="L6" s="379">
        <v>0.22829352813041803</v>
      </c>
      <c r="M6" s="379">
        <v>0</v>
      </c>
      <c r="N6" s="381">
        <v>0</v>
      </c>
    </row>
    <row r="7" spans="1:36" ht="17.25">
      <c r="B7" s="368">
        <v>3</v>
      </c>
      <c r="C7" s="382" t="s">
        <v>65</v>
      </c>
      <c r="D7" s="370"/>
      <c r="E7" s="371"/>
      <c r="F7" s="371"/>
      <c r="G7" s="372">
        <v>4.435335927657075</v>
      </c>
      <c r="H7" s="372">
        <v>0.31852124615904059</v>
      </c>
      <c r="I7" s="372">
        <v>5.7852558954290201E-2</v>
      </c>
      <c r="J7" s="373">
        <v>85701</v>
      </c>
      <c r="K7" s="373">
        <v>100521.361383</v>
      </c>
      <c r="L7" s="372">
        <v>0.11061575450097635</v>
      </c>
      <c r="M7" s="372">
        <v>0</v>
      </c>
      <c r="N7" s="374">
        <v>6.6842109706028937E-5</v>
      </c>
    </row>
    <row r="8" spans="1:36" ht="17.25">
      <c r="B8" s="383">
        <v>4</v>
      </c>
      <c r="C8" s="384" t="s">
        <v>278</v>
      </c>
      <c r="D8" s="385"/>
      <c r="E8" s="386"/>
      <c r="F8" s="386"/>
      <c r="G8" s="387">
        <v>2.076620210657925</v>
      </c>
      <c r="H8" s="387">
        <v>0.78707123544276958</v>
      </c>
      <c r="I8" s="387">
        <v>0.54547864350469188</v>
      </c>
      <c r="J8" s="388">
        <v>8880</v>
      </c>
      <c r="K8" s="388">
        <v>9239</v>
      </c>
      <c r="L8" s="387">
        <v>3.4181747737412366E-2</v>
      </c>
      <c r="M8" s="387">
        <v>3.6314708590043196E-2</v>
      </c>
      <c r="N8" s="389">
        <v>0.28850647971106863</v>
      </c>
    </row>
    <row r="9" spans="1:36" s="57" customFormat="1" ht="20.25" customHeight="1">
      <c r="A9" s="2"/>
      <c r="B9" s="368">
        <v>5</v>
      </c>
      <c r="C9" s="369" t="s">
        <v>151</v>
      </c>
      <c r="D9" s="370"/>
      <c r="E9" s="371"/>
      <c r="F9" s="371"/>
      <c r="G9" s="372">
        <v>1.8671811140372643</v>
      </c>
      <c r="H9" s="372">
        <v>3.5472189020304294E-2</v>
      </c>
      <c r="I9" s="372">
        <v>4.4922191906642548E-3</v>
      </c>
      <c r="J9" s="373">
        <v>73404.462457999995</v>
      </c>
      <c r="K9" s="373">
        <v>27235.416216000001</v>
      </c>
      <c r="L9" s="372">
        <v>9.1705614375377817E-2</v>
      </c>
      <c r="M9" s="372">
        <v>0</v>
      </c>
      <c r="N9" s="374">
        <v>0</v>
      </c>
      <c r="O9" s="2"/>
      <c r="P9" s="2"/>
      <c r="Q9" s="2"/>
      <c r="R9" s="2"/>
      <c r="S9" s="2"/>
      <c r="T9" s="2"/>
      <c r="U9" s="2"/>
      <c r="V9" s="2"/>
      <c r="W9" s="2"/>
      <c r="X9" s="2"/>
      <c r="Y9" s="2"/>
      <c r="Z9" s="2"/>
      <c r="AA9" s="2"/>
      <c r="AB9" s="2"/>
      <c r="AC9" s="2"/>
      <c r="AD9" s="2"/>
      <c r="AE9" s="2"/>
      <c r="AF9" s="2"/>
      <c r="AG9" s="2"/>
      <c r="AH9" s="2"/>
      <c r="AI9" s="2"/>
      <c r="AJ9" s="2"/>
    </row>
    <row r="10" spans="1:36" s="2" customFormat="1" ht="20.25" customHeight="1">
      <c r="B10" s="375">
        <v>6</v>
      </c>
      <c r="C10" s="376" t="s">
        <v>165</v>
      </c>
      <c r="D10" s="377"/>
      <c r="E10" s="378"/>
      <c r="F10" s="378"/>
      <c r="G10" s="379">
        <v>1.8473087308595062</v>
      </c>
      <c r="H10" s="379">
        <v>7.6431578555195404E-2</v>
      </c>
      <c r="I10" s="379">
        <v>0.10873290860996238</v>
      </c>
      <c r="J10" s="380">
        <v>7742</v>
      </c>
      <c r="K10" s="380">
        <v>8159</v>
      </c>
      <c r="L10" s="379">
        <v>4.1663336835732284E-2</v>
      </c>
      <c r="M10" s="379">
        <v>0</v>
      </c>
      <c r="N10" s="381">
        <v>4.8395601820205844E-2</v>
      </c>
    </row>
    <row r="11" spans="1:36" s="57" customFormat="1" ht="20.25" customHeight="1">
      <c r="A11" s="2"/>
      <c r="B11" s="368">
        <v>7</v>
      </c>
      <c r="C11" s="369" t="s">
        <v>41</v>
      </c>
      <c r="D11" s="370"/>
      <c r="E11" s="371"/>
      <c r="F11" s="371"/>
      <c r="G11" s="372">
        <v>1.1874517673364751</v>
      </c>
      <c r="H11" s="372">
        <v>2.2178488890011421</v>
      </c>
      <c r="I11" s="372">
        <v>0.35958207765970435</v>
      </c>
      <c r="J11" s="373">
        <v>31119.701074000001</v>
      </c>
      <c r="K11" s="373">
        <v>23809.198111999998</v>
      </c>
      <c r="L11" s="372">
        <v>3.3691268461525627E-2</v>
      </c>
      <c r="M11" s="372">
        <v>9.4287604734970901E-3</v>
      </c>
      <c r="N11" s="374">
        <v>3.1000977631835912E-2</v>
      </c>
      <c r="O11" s="2"/>
      <c r="P11" s="2"/>
      <c r="Q11" s="2"/>
      <c r="R11" s="2"/>
      <c r="S11" s="2"/>
      <c r="T11" s="2"/>
      <c r="U11" s="2"/>
      <c r="V11" s="2"/>
      <c r="W11" s="2"/>
      <c r="X11" s="2"/>
      <c r="Y11" s="2"/>
      <c r="Z11" s="2"/>
      <c r="AA11" s="2"/>
      <c r="AB11" s="2"/>
      <c r="AC11" s="2"/>
      <c r="AD11" s="2"/>
      <c r="AE11" s="2"/>
      <c r="AF11" s="2"/>
      <c r="AG11" s="2"/>
      <c r="AH11" s="2"/>
      <c r="AI11" s="2"/>
      <c r="AJ11" s="2"/>
    </row>
    <row r="12" spans="1:36" s="2" customFormat="1" ht="20.25" customHeight="1">
      <c r="B12" s="375">
        <v>8</v>
      </c>
      <c r="C12" s="376" t="s">
        <v>35</v>
      </c>
      <c r="D12" s="377"/>
      <c r="E12" s="378"/>
      <c r="F12" s="378"/>
      <c r="G12" s="379">
        <v>0.88753555527947758</v>
      </c>
      <c r="H12" s="379">
        <v>4.2280997166208055E-2</v>
      </c>
      <c r="I12" s="379">
        <v>0.39763439977001108</v>
      </c>
      <c r="J12" s="380">
        <v>13263</v>
      </c>
      <c r="K12" s="380">
        <v>10915</v>
      </c>
      <c r="L12" s="379">
        <v>0.13199299776482246</v>
      </c>
      <c r="M12" s="379">
        <v>9.9085190220522161E-4</v>
      </c>
      <c r="N12" s="381">
        <v>2.3319584303062423E-2</v>
      </c>
    </row>
    <row r="13" spans="1:36" s="57" customFormat="1" ht="20.25" customHeight="1">
      <c r="A13" s="2"/>
      <c r="B13" s="368">
        <v>9</v>
      </c>
      <c r="C13" s="369" t="s">
        <v>38</v>
      </c>
      <c r="D13" s="370"/>
      <c r="E13" s="371"/>
      <c r="F13" s="371"/>
      <c r="G13" s="372">
        <v>0.80922974625992217</v>
      </c>
      <c r="H13" s="372">
        <v>5.9025487150021635E-2</v>
      </c>
      <c r="I13" s="372">
        <v>0.95402665758691385</v>
      </c>
      <c r="J13" s="373">
        <v>16865</v>
      </c>
      <c r="K13" s="373">
        <v>11259</v>
      </c>
      <c r="L13" s="372">
        <v>2.6446061824590181E-2</v>
      </c>
      <c r="M13" s="372">
        <v>1.7733837269875753E-3</v>
      </c>
      <c r="N13" s="374">
        <v>0.19107101293461756</v>
      </c>
      <c r="O13" s="2"/>
      <c r="P13" s="2"/>
      <c r="Q13" s="2"/>
      <c r="R13" s="2"/>
      <c r="S13" s="2"/>
      <c r="T13" s="2"/>
      <c r="U13" s="2"/>
      <c r="V13" s="2"/>
      <c r="W13" s="2"/>
      <c r="X13" s="2"/>
      <c r="Y13" s="2"/>
      <c r="Z13" s="2"/>
      <c r="AA13" s="2"/>
      <c r="AB13" s="2"/>
      <c r="AC13" s="2"/>
      <c r="AD13" s="2"/>
      <c r="AE13" s="2"/>
      <c r="AF13" s="2"/>
      <c r="AG13" s="2"/>
      <c r="AH13" s="2"/>
      <c r="AI13" s="2"/>
      <c r="AJ13" s="2"/>
    </row>
    <row r="14" spans="1:36" s="2" customFormat="1" ht="20.25" customHeight="1">
      <c r="B14" s="375">
        <v>10</v>
      </c>
      <c r="C14" s="390" t="s">
        <v>27</v>
      </c>
      <c r="D14" s="377"/>
      <c r="E14" s="378"/>
      <c r="F14" s="378"/>
      <c r="G14" s="379">
        <v>0.56784564693780881</v>
      </c>
      <c r="H14" s="379">
        <v>0.26</v>
      </c>
      <c r="I14" s="379">
        <v>0.53</v>
      </c>
      <c r="J14" s="380">
        <v>23638.599756</v>
      </c>
      <c r="K14" s="380">
        <v>19427.488670999999</v>
      </c>
      <c r="L14" s="379">
        <v>1.1422584895713963E-2</v>
      </c>
      <c r="M14" s="379">
        <v>0.01</v>
      </c>
      <c r="N14" s="381">
        <v>0.17</v>
      </c>
    </row>
    <row r="15" spans="1:36" s="57" customFormat="1" ht="20.25" customHeight="1">
      <c r="A15" s="2"/>
      <c r="B15" s="368">
        <v>11</v>
      </c>
      <c r="C15" s="369" t="s">
        <v>181</v>
      </c>
      <c r="D15" s="370"/>
      <c r="E15" s="371"/>
      <c r="F15" s="371"/>
      <c r="G15" s="372">
        <v>0.48775793099739012</v>
      </c>
      <c r="H15" s="372">
        <v>0.94740102934361048</v>
      </c>
      <c r="I15" s="372">
        <v>2.0386857574944506E-2</v>
      </c>
      <c r="J15" s="373">
        <v>49716</v>
      </c>
      <c r="K15" s="373">
        <v>58874</v>
      </c>
      <c r="L15" s="372">
        <v>3.2248605819934439E-2</v>
      </c>
      <c r="M15" s="372">
        <v>1.0066983662205408E-2</v>
      </c>
      <c r="N15" s="374">
        <v>2.543738042487767E-3</v>
      </c>
      <c r="O15" s="2"/>
      <c r="P15" s="2"/>
      <c r="Q15" s="2"/>
      <c r="R15" s="2"/>
      <c r="S15" s="2"/>
      <c r="T15" s="2"/>
      <c r="U15" s="2"/>
      <c r="V15" s="2"/>
      <c r="W15" s="2"/>
      <c r="X15" s="2"/>
      <c r="Y15" s="2"/>
      <c r="Z15" s="2"/>
      <c r="AA15" s="2"/>
      <c r="AB15" s="2"/>
      <c r="AC15" s="2"/>
      <c r="AD15" s="2"/>
      <c r="AE15" s="2"/>
      <c r="AF15" s="2"/>
      <c r="AG15" s="2"/>
      <c r="AH15" s="2"/>
      <c r="AI15" s="2"/>
      <c r="AJ15" s="2"/>
    </row>
    <row r="16" spans="1:36" s="2" customFormat="1" ht="20.25" customHeight="1">
      <c r="B16" s="383">
        <v>12</v>
      </c>
      <c r="C16" s="384" t="s">
        <v>34</v>
      </c>
      <c r="D16" s="385"/>
      <c r="E16" s="386"/>
      <c r="F16" s="386"/>
      <c r="G16" s="387">
        <v>0.48434403622346439</v>
      </c>
      <c r="H16" s="387">
        <v>1.2560921994724281</v>
      </c>
      <c r="I16" s="387">
        <v>1.5921366662479588E-2</v>
      </c>
      <c r="J16" s="388">
        <v>8294</v>
      </c>
      <c r="K16" s="388">
        <v>8268</v>
      </c>
      <c r="L16" s="387">
        <v>3.6585053307818479E-3</v>
      </c>
      <c r="M16" s="387">
        <v>0</v>
      </c>
      <c r="N16" s="389">
        <v>0</v>
      </c>
    </row>
    <row r="17" spans="1:36" s="57" customFormat="1" ht="20.25" customHeight="1">
      <c r="A17" s="2"/>
      <c r="B17" s="368">
        <v>13</v>
      </c>
      <c r="C17" s="382" t="s">
        <v>40</v>
      </c>
      <c r="D17" s="370"/>
      <c r="E17" s="371"/>
      <c r="F17" s="371"/>
      <c r="G17" s="372">
        <v>0.46592307426561824</v>
      </c>
      <c r="H17" s="372">
        <v>0.69689937504247346</v>
      </c>
      <c r="I17" s="372">
        <v>0.87120413181746104</v>
      </c>
      <c r="J17" s="373">
        <v>190811</v>
      </c>
      <c r="K17" s="373">
        <v>160813</v>
      </c>
      <c r="L17" s="372">
        <v>4.7496198067246441E-2</v>
      </c>
      <c r="M17" s="372">
        <v>1.9956847201546307E-2</v>
      </c>
      <c r="N17" s="374">
        <v>9.3150022078790876E-2</v>
      </c>
      <c r="O17" s="2"/>
      <c r="P17" s="2"/>
      <c r="Q17" s="2"/>
      <c r="R17" s="2"/>
      <c r="S17" s="2"/>
      <c r="T17" s="2"/>
      <c r="U17" s="2"/>
      <c r="V17" s="2"/>
      <c r="W17" s="2"/>
      <c r="X17" s="2"/>
      <c r="Y17" s="2"/>
      <c r="Z17" s="2"/>
      <c r="AA17" s="2"/>
      <c r="AB17" s="2"/>
      <c r="AC17" s="2"/>
      <c r="AD17" s="2"/>
      <c r="AE17" s="2"/>
      <c r="AF17" s="2"/>
      <c r="AG17" s="2"/>
      <c r="AH17" s="2"/>
      <c r="AI17" s="2"/>
      <c r="AJ17" s="2"/>
    </row>
    <row r="18" spans="1:36" s="2" customFormat="1" ht="20.25" customHeight="1">
      <c r="B18" s="375">
        <v>14</v>
      </c>
      <c r="C18" s="376" t="s">
        <v>170</v>
      </c>
      <c r="D18" s="377"/>
      <c r="E18" s="378"/>
      <c r="F18" s="378"/>
      <c r="G18" s="379">
        <v>0.39176068350841153</v>
      </c>
      <c r="H18" s="379">
        <v>0.85</v>
      </c>
      <c r="I18" s="379">
        <v>0.1</v>
      </c>
      <c r="J18" s="380">
        <v>26940.647959999998</v>
      </c>
      <c r="K18" s="380">
        <v>28313.934447</v>
      </c>
      <c r="L18" s="379">
        <v>0.18</v>
      </c>
      <c r="M18" s="379">
        <v>0.04</v>
      </c>
      <c r="N18" s="381">
        <v>0.02</v>
      </c>
    </row>
    <row r="19" spans="1:36" s="57" customFormat="1" ht="20.25" customHeight="1">
      <c r="A19" s="2"/>
      <c r="B19" s="368">
        <v>15</v>
      </c>
      <c r="C19" s="382" t="s">
        <v>31</v>
      </c>
      <c r="D19" s="370"/>
      <c r="E19" s="371"/>
      <c r="F19" s="371"/>
      <c r="G19" s="372">
        <v>0.37975789418821682</v>
      </c>
      <c r="H19" s="372">
        <v>1.8788089933270471</v>
      </c>
      <c r="I19" s="372">
        <v>0.81739223556441942</v>
      </c>
      <c r="J19" s="373">
        <v>5764</v>
      </c>
      <c r="K19" s="373">
        <v>4809</v>
      </c>
      <c r="L19" s="372">
        <v>2.3047885389806223E-4</v>
      </c>
      <c r="M19" s="372">
        <v>3.6768997429205551E-2</v>
      </c>
      <c r="N19" s="374">
        <v>0.12266808252308738</v>
      </c>
      <c r="O19" s="2"/>
      <c r="P19" s="2"/>
      <c r="Q19" s="2"/>
      <c r="R19" s="2"/>
      <c r="S19" s="2"/>
      <c r="T19" s="2"/>
      <c r="U19" s="2"/>
      <c r="V19" s="2"/>
      <c r="W19" s="2"/>
      <c r="X19" s="2"/>
      <c r="Y19" s="2"/>
      <c r="Z19" s="2"/>
      <c r="AA19" s="2"/>
      <c r="AB19" s="2"/>
      <c r="AC19" s="2"/>
      <c r="AD19" s="2"/>
      <c r="AE19" s="2"/>
      <c r="AF19" s="2"/>
      <c r="AG19" s="2"/>
      <c r="AH19" s="2"/>
      <c r="AI19" s="2"/>
      <c r="AJ19" s="2"/>
    </row>
    <row r="20" spans="1:36" s="2" customFormat="1" ht="20.25" customHeight="1">
      <c r="B20" s="383">
        <v>16</v>
      </c>
      <c r="C20" s="384" t="s">
        <v>163</v>
      </c>
      <c r="D20" s="385"/>
      <c r="E20" s="386"/>
      <c r="F20" s="386"/>
      <c r="G20" s="387">
        <v>0.3719441898672558</v>
      </c>
      <c r="H20" s="387">
        <v>0.24083054052535993</v>
      </c>
      <c r="I20" s="387">
        <v>2.0024901237572785</v>
      </c>
      <c r="J20" s="388">
        <v>615</v>
      </c>
      <c r="K20" s="388">
        <v>724</v>
      </c>
      <c r="L20" s="387">
        <v>4.802916405094346E-3</v>
      </c>
      <c r="M20" s="387">
        <v>0</v>
      </c>
      <c r="N20" s="389">
        <v>4.4485333910596385E-2</v>
      </c>
    </row>
    <row r="21" spans="1:36" s="57" customFormat="1" ht="20.25" customHeight="1">
      <c r="A21" s="2"/>
      <c r="B21" s="368">
        <v>17</v>
      </c>
      <c r="C21" s="382" t="s">
        <v>26</v>
      </c>
      <c r="D21" s="370"/>
      <c r="E21" s="371"/>
      <c r="F21" s="371"/>
      <c r="G21" s="372">
        <v>0.30767003225146422</v>
      </c>
      <c r="H21" s="372">
        <v>1.4640257920776605</v>
      </c>
      <c r="I21" s="372">
        <v>0.99426953232677162</v>
      </c>
      <c r="J21" s="373">
        <v>31193</v>
      </c>
      <c r="K21" s="373">
        <v>39929</v>
      </c>
      <c r="L21" s="372">
        <v>7.2669699315517974E-3</v>
      </c>
      <c r="M21" s="372">
        <v>6.5792303906378163E-2</v>
      </c>
      <c r="N21" s="374">
        <v>9.2566397491751579E-2</v>
      </c>
      <c r="O21" s="2"/>
      <c r="P21" s="2"/>
      <c r="Q21" s="2"/>
      <c r="R21" s="2"/>
      <c r="S21" s="2"/>
      <c r="T21" s="2"/>
      <c r="U21" s="2"/>
      <c r="V21" s="2"/>
      <c r="W21" s="2"/>
      <c r="X21" s="2"/>
      <c r="Y21" s="2"/>
      <c r="Z21" s="2"/>
      <c r="AA21" s="2"/>
      <c r="AB21" s="2"/>
      <c r="AC21" s="2"/>
      <c r="AD21" s="2"/>
      <c r="AE21" s="2"/>
      <c r="AF21" s="2"/>
      <c r="AG21" s="2"/>
      <c r="AH21" s="2"/>
      <c r="AI21" s="2"/>
      <c r="AJ21" s="2"/>
    </row>
    <row r="22" spans="1:36" s="2" customFormat="1" ht="20.25" customHeight="1">
      <c r="B22" s="375">
        <v>18</v>
      </c>
      <c r="C22" s="384" t="s">
        <v>28</v>
      </c>
      <c r="D22" s="385"/>
      <c r="E22" s="386"/>
      <c r="F22" s="386"/>
      <c r="G22" s="387">
        <v>0.15603741036832389</v>
      </c>
      <c r="H22" s="387">
        <v>1.3614135298541929</v>
      </c>
      <c r="I22" s="387">
        <v>0.84369463856796623</v>
      </c>
      <c r="J22" s="388">
        <v>1501538</v>
      </c>
      <c r="K22" s="388">
        <v>1523863</v>
      </c>
      <c r="L22" s="387">
        <v>4.3766726651699086E-4</v>
      </c>
      <c r="M22" s="387">
        <v>6.5341749838746022E-2</v>
      </c>
      <c r="N22" s="389">
        <v>0.10414640201744851</v>
      </c>
    </row>
    <row r="23" spans="1:36" s="57" customFormat="1" ht="20.25" customHeight="1">
      <c r="A23" s="2"/>
      <c r="B23" s="368">
        <v>19</v>
      </c>
      <c r="C23" s="369" t="s">
        <v>37</v>
      </c>
      <c r="D23" s="370"/>
      <c r="E23" s="371"/>
      <c r="F23" s="371"/>
      <c r="G23" s="372">
        <v>0.15568319547935894</v>
      </c>
      <c r="H23" s="372">
        <v>0.58387566779990285</v>
      </c>
      <c r="I23" s="372">
        <v>0.78508402136959687</v>
      </c>
      <c r="J23" s="373">
        <v>8945</v>
      </c>
      <c r="K23" s="373">
        <v>7893</v>
      </c>
      <c r="L23" s="372">
        <v>1.0065952663621982E-2</v>
      </c>
      <c r="M23" s="372">
        <v>7.6952260964802391E-3</v>
      </c>
      <c r="N23" s="374">
        <v>3.8429601208329459E-2</v>
      </c>
      <c r="O23" s="2"/>
      <c r="P23" s="2"/>
      <c r="Q23" s="2"/>
      <c r="R23" s="2"/>
      <c r="S23" s="2"/>
      <c r="T23" s="2"/>
      <c r="U23" s="2"/>
      <c r="V23" s="2"/>
      <c r="W23" s="2"/>
      <c r="X23" s="2"/>
      <c r="Y23" s="2"/>
      <c r="Z23" s="2"/>
      <c r="AA23" s="2"/>
      <c r="AB23" s="2"/>
      <c r="AC23" s="2"/>
      <c r="AD23" s="2"/>
      <c r="AE23" s="2"/>
      <c r="AF23" s="2"/>
      <c r="AG23" s="2"/>
      <c r="AH23" s="2"/>
      <c r="AI23" s="2"/>
      <c r="AJ23" s="2"/>
    </row>
    <row r="24" spans="1:36" s="2" customFormat="1" ht="17.25">
      <c r="B24" s="383">
        <v>20</v>
      </c>
      <c r="C24" s="376" t="s">
        <v>36</v>
      </c>
      <c r="D24" s="377"/>
      <c r="E24" s="378"/>
      <c r="F24" s="378"/>
      <c r="G24" s="379">
        <v>0.15525208672117094</v>
      </c>
      <c r="H24" s="379">
        <v>5.2746093492450716E-4</v>
      </c>
      <c r="I24" s="379">
        <v>0.45499219797367091</v>
      </c>
      <c r="J24" s="380">
        <v>5347</v>
      </c>
      <c r="K24" s="380">
        <v>7665</v>
      </c>
      <c r="L24" s="379">
        <v>1.5891029662491785E-2</v>
      </c>
      <c r="M24" s="379">
        <v>0</v>
      </c>
      <c r="N24" s="381">
        <v>0.20583084258271964</v>
      </c>
    </row>
    <row r="25" spans="1:36" s="57" customFormat="1" ht="20.25" customHeight="1">
      <c r="A25" s="2"/>
      <c r="B25" s="368">
        <v>21</v>
      </c>
      <c r="C25" s="369" t="s">
        <v>39</v>
      </c>
      <c r="D25" s="370"/>
      <c r="E25" s="371"/>
      <c r="F25" s="371"/>
      <c r="G25" s="372">
        <v>0.1428894732909872</v>
      </c>
      <c r="H25" s="372">
        <v>2.4764608813822558E-2</v>
      </c>
      <c r="I25" s="372">
        <v>0.29650189283634248</v>
      </c>
      <c r="J25" s="373">
        <v>3567</v>
      </c>
      <c r="K25" s="373">
        <v>5888</v>
      </c>
      <c r="L25" s="372">
        <v>1.7879760700751691E-2</v>
      </c>
      <c r="M25" s="372">
        <v>0</v>
      </c>
      <c r="N25" s="374">
        <v>1.3101129955202143E-2</v>
      </c>
      <c r="O25" s="2"/>
      <c r="P25" s="2"/>
      <c r="Q25" s="2"/>
      <c r="R25" s="2"/>
      <c r="S25" s="2"/>
      <c r="T25" s="2"/>
      <c r="U25" s="2"/>
      <c r="V25" s="2"/>
      <c r="W25" s="2"/>
      <c r="X25" s="2"/>
      <c r="Y25" s="2"/>
      <c r="Z25" s="2"/>
      <c r="AA25" s="2"/>
      <c r="AB25" s="2"/>
      <c r="AC25" s="2"/>
      <c r="AD25" s="2"/>
      <c r="AE25" s="2"/>
      <c r="AF25" s="2"/>
      <c r="AG25" s="2"/>
      <c r="AH25" s="2"/>
      <c r="AI25" s="2"/>
      <c r="AJ25" s="2"/>
    </row>
    <row r="26" spans="1:36" s="2" customFormat="1" ht="17.25">
      <c r="B26" s="375">
        <v>22</v>
      </c>
      <c r="C26" s="384" t="s">
        <v>169</v>
      </c>
      <c r="D26" s="385"/>
      <c r="E26" s="386"/>
      <c r="F26" s="386"/>
      <c r="G26" s="387">
        <v>0.13160635606810531</v>
      </c>
      <c r="H26" s="387">
        <v>0.59394179370421696</v>
      </c>
      <c r="I26" s="387">
        <v>0</v>
      </c>
      <c r="J26" s="388">
        <v>166</v>
      </c>
      <c r="K26" s="388">
        <v>458</v>
      </c>
      <c r="L26" s="387">
        <v>2.5070856207233629E-2</v>
      </c>
      <c r="M26" s="387">
        <v>0</v>
      </c>
      <c r="N26" s="389">
        <v>0</v>
      </c>
    </row>
    <row r="27" spans="1:36" s="57" customFormat="1" ht="20.25" customHeight="1">
      <c r="A27" s="2"/>
      <c r="B27" s="368">
        <v>23</v>
      </c>
      <c r="C27" s="369" t="s">
        <v>45</v>
      </c>
      <c r="D27" s="370"/>
      <c r="E27" s="371"/>
      <c r="F27" s="371"/>
      <c r="G27" s="372">
        <v>0.12954481349541055</v>
      </c>
      <c r="H27" s="372">
        <v>5.2282808236169682</v>
      </c>
      <c r="I27" s="372">
        <v>4.5773257256263955</v>
      </c>
      <c r="J27" s="373">
        <v>0</v>
      </c>
      <c r="K27" s="373">
        <v>498</v>
      </c>
      <c r="L27" s="372">
        <v>6.8212041625519953E-3</v>
      </c>
      <c r="M27" s="372">
        <v>0.24167339976658586</v>
      </c>
      <c r="N27" s="374">
        <v>0.17712541520782835</v>
      </c>
      <c r="O27" s="2"/>
      <c r="P27" s="2"/>
      <c r="Q27" s="2"/>
      <c r="R27" s="2"/>
      <c r="S27" s="2"/>
      <c r="T27" s="2"/>
      <c r="U27" s="2"/>
      <c r="V27" s="2"/>
      <c r="W27" s="2"/>
      <c r="X27" s="2"/>
      <c r="Y27" s="2"/>
      <c r="Z27" s="2"/>
      <c r="AA27" s="2"/>
      <c r="AB27" s="2"/>
      <c r="AC27" s="2"/>
      <c r="AD27" s="2"/>
      <c r="AE27" s="2"/>
      <c r="AF27" s="2"/>
      <c r="AG27" s="2"/>
      <c r="AH27" s="2"/>
      <c r="AI27" s="2"/>
      <c r="AJ27" s="2"/>
    </row>
    <row r="28" spans="1:36" s="2" customFormat="1" ht="17.25">
      <c r="B28" s="383">
        <v>24</v>
      </c>
      <c r="C28" s="384" t="s">
        <v>24</v>
      </c>
      <c r="D28" s="385"/>
      <c r="E28" s="386"/>
      <c r="F28" s="386"/>
      <c r="G28" s="387">
        <v>6.264049963610599E-2</v>
      </c>
      <c r="H28" s="387">
        <v>8.8150112700114941E-2</v>
      </c>
      <c r="I28" s="387">
        <v>0.68599371961752598</v>
      </c>
      <c r="J28" s="388">
        <v>5763</v>
      </c>
      <c r="K28" s="388">
        <v>7186</v>
      </c>
      <c r="L28" s="387">
        <v>1.097549039383338E-2</v>
      </c>
      <c r="M28" s="387">
        <v>9.6478479908189835E-3</v>
      </c>
      <c r="N28" s="389">
        <v>0.13188819389062253</v>
      </c>
    </row>
    <row r="29" spans="1:36" s="57" customFormat="1" ht="20.25" customHeight="1">
      <c r="A29" s="2"/>
      <c r="B29" s="368">
        <v>25</v>
      </c>
      <c r="C29" s="382" t="s">
        <v>152</v>
      </c>
      <c r="D29" s="370"/>
      <c r="E29" s="371"/>
      <c r="F29" s="371"/>
      <c r="G29" s="372">
        <v>2.1132845249533971E-2</v>
      </c>
      <c r="H29" s="372">
        <v>1.6415068734640303</v>
      </c>
      <c r="I29" s="372">
        <v>1.3139351716096961</v>
      </c>
      <c r="J29" s="373">
        <v>28697</v>
      </c>
      <c r="K29" s="373">
        <v>29022</v>
      </c>
      <c r="L29" s="372">
        <v>7.6926243763499741E-4</v>
      </c>
      <c r="M29" s="372">
        <v>0.11301603236895744</v>
      </c>
      <c r="N29" s="374">
        <v>0.25249688174987073</v>
      </c>
      <c r="O29" s="2"/>
      <c r="P29" s="2"/>
      <c r="Q29" s="2"/>
      <c r="R29" s="2"/>
      <c r="S29" s="2"/>
      <c r="T29" s="2"/>
      <c r="U29" s="2"/>
      <c r="V29" s="2"/>
      <c r="W29" s="2"/>
      <c r="X29" s="2"/>
      <c r="Y29" s="2"/>
      <c r="Z29" s="2"/>
      <c r="AA29" s="2"/>
      <c r="AB29" s="2"/>
      <c r="AC29" s="2"/>
      <c r="AD29" s="2"/>
      <c r="AE29" s="2"/>
      <c r="AF29" s="2"/>
      <c r="AG29" s="2"/>
      <c r="AH29" s="2"/>
      <c r="AI29" s="2"/>
      <c r="AJ29" s="2"/>
    </row>
    <row r="30" spans="1:36" s="2" customFormat="1" ht="20.25" customHeight="1">
      <c r="B30" s="375">
        <v>26</v>
      </c>
      <c r="C30" s="391" t="s">
        <v>446</v>
      </c>
      <c r="D30" s="385"/>
      <c r="E30" s="386"/>
      <c r="F30" s="386"/>
      <c r="G30" s="387">
        <v>2.100955129045123E-2</v>
      </c>
      <c r="H30" s="387">
        <v>1.2692499430264357</v>
      </c>
      <c r="I30" s="387">
        <v>6.8510711030082038E-3</v>
      </c>
      <c r="J30" s="388">
        <v>0</v>
      </c>
      <c r="K30" s="388">
        <v>5995</v>
      </c>
      <c r="L30" s="387">
        <v>1.6270093889774375E-2</v>
      </c>
      <c r="M30" s="387">
        <v>0.16370043955680319</v>
      </c>
      <c r="N30" s="389">
        <v>1.637997121095969E-3</v>
      </c>
    </row>
    <row r="31" spans="1:36" s="57" customFormat="1" ht="20.25" customHeight="1">
      <c r="A31" s="2"/>
      <c r="B31" s="368">
        <v>27</v>
      </c>
      <c r="C31" s="382" t="s">
        <v>445</v>
      </c>
      <c r="D31" s="370"/>
      <c r="E31" s="371"/>
      <c r="F31" s="371"/>
      <c r="G31" s="372">
        <v>1.9860567474048445E-2</v>
      </c>
      <c r="H31" s="372">
        <v>1.6592560553633218</v>
      </c>
      <c r="I31" s="372">
        <v>0.8782871972318339</v>
      </c>
      <c r="J31" s="373">
        <v>2</v>
      </c>
      <c r="K31" s="373">
        <v>208</v>
      </c>
      <c r="L31" s="372">
        <v>2.1762361288174294E-2</v>
      </c>
      <c r="M31" s="372">
        <v>0</v>
      </c>
      <c r="N31" s="374">
        <v>0</v>
      </c>
      <c r="O31" s="2"/>
      <c r="P31" s="2"/>
      <c r="Q31" s="2"/>
      <c r="R31" s="2"/>
      <c r="S31" s="2"/>
      <c r="T31" s="2"/>
      <c r="U31" s="2"/>
      <c r="V31" s="2"/>
      <c r="W31" s="2"/>
      <c r="X31" s="2"/>
      <c r="Y31" s="2"/>
      <c r="Z31" s="2"/>
      <c r="AA31" s="2"/>
      <c r="AB31" s="2"/>
      <c r="AC31" s="2"/>
      <c r="AD31" s="2"/>
      <c r="AE31" s="2"/>
      <c r="AF31" s="2"/>
      <c r="AG31" s="2"/>
      <c r="AH31" s="2"/>
      <c r="AI31" s="2"/>
      <c r="AJ31" s="2"/>
    </row>
    <row r="32" spans="1:36" s="2" customFormat="1" ht="20.25" customHeight="1">
      <c r="B32" s="383">
        <v>28</v>
      </c>
      <c r="C32" s="376" t="s">
        <v>30</v>
      </c>
      <c r="D32" s="377"/>
      <c r="E32" s="378"/>
      <c r="F32" s="378"/>
      <c r="G32" s="379">
        <v>9.1993055363974938E-3</v>
      </c>
      <c r="H32" s="379">
        <v>1.4598636591333134</v>
      </c>
      <c r="I32" s="379">
        <v>1.5277625723267243</v>
      </c>
      <c r="J32" s="380">
        <v>0</v>
      </c>
      <c r="K32" s="380">
        <v>406</v>
      </c>
      <c r="L32" s="379">
        <v>1.2026897971222653E-4</v>
      </c>
      <c r="M32" s="379">
        <v>0.21362085809750536</v>
      </c>
      <c r="N32" s="381">
        <v>0.22175718559313931</v>
      </c>
    </row>
    <row r="33" spans="1:36" s="2" customFormat="1" ht="20.25" customHeight="1">
      <c r="B33" s="368">
        <v>29</v>
      </c>
      <c r="C33" s="369" t="s">
        <v>18</v>
      </c>
      <c r="D33" s="370"/>
      <c r="E33" s="371"/>
      <c r="F33" s="371"/>
      <c r="G33" s="372">
        <v>3.9897024144076214E-3</v>
      </c>
      <c r="H33" s="372">
        <v>0.69456827486574912</v>
      </c>
      <c r="I33" s="372">
        <v>1.3252820126170823</v>
      </c>
      <c r="J33" s="373">
        <v>0</v>
      </c>
      <c r="K33" s="373">
        <v>406</v>
      </c>
      <c r="L33" s="372">
        <v>4.5560156225157842E-5</v>
      </c>
      <c r="M33" s="372">
        <v>2.15020474354943E-2</v>
      </c>
      <c r="N33" s="374">
        <v>0.13688581351554743</v>
      </c>
    </row>
    <row r="34" spans="1:36" s="57" customFormat="1" ht="20.25" customHeight="1">
      <c r="A34" s="2"/>
      <c r="B34" s="375">
        <v>30</v>
      </c>
      <c r="C34" s="384" t="s">
        <v>472</v>
      </c>
      <c r="D34" s="385"/>
      <c r="E34" s="386"/>
      <c r="F34" s="386"/>
      <c r="G34" s="387">
        <v>0</v>
      </c>
      <c r="H34" s="387">
        <v>1.4648989762201396</v>
      </c>
      <c r="I34" s="387">
        <v>0</v>
      </c>
      <c r="J34" s="388" t="s">
        <v>49</v>
      </c>
      <c r="K34" s="388">
        <v>0</v>
      </c>
      <c r="L34" s="387">
        <v>0</v>
      </c>
      <c r="M34" s="387">
        <v>1.2535881690345554E-3</v>
      </c>
      <c r="N34" s="389">
        <v>0</v>
      </c>
      <c r="O34" s="2"/>
      <c r="P34" s="2"/>
      <c r="Q34" s="2"/>
      <c r="R34" s="2"/>
      <c r="S34" s="2"/>
      <c r="T34" s="2"/>
      <c r="U34" s="2"/>
      <c r="V34" s="2"/>
      <c r="W34" s="2"/>
      <c r="X34" s="2"/>
      <c r="Y34" s="2"/>
      <c r="Z34" s="2"/>
      <c r="AA34" s="2"/>
      <c r="AB34" s="2"/>
      <c r="AC34" s="2"/>
      <c r="AD34" s="2"/>
      <c r="AE34" s="2"/>
      <c r="AF34" s="2"/>
      <c r="AG34" s="2"/>
      <c r="AH34" s="2"/>
      <c r="AI34" s="2"/>
      <c r="AJ34" s="2"/>
    </row>
    <row r="35" spans="1:36" ht="20.25" customHeight="1">
      <c r="B35" s="333" t="s">
        <v>279</v>
      </c>
      <c r="C35" s="334"/>
      <c r="D35" s="392">
        <v>31956.091589</v>
      </c>
      <c r="E35" s="392">
        <v>24400.091589</v>
      </c>
      <c r="F35" s="392">
        <v>28178.091589</v>
      </c>
      <c r="G35" s="393">
        <v>0.32159904787457699</v>
      </c>
      <c r="H35" s="393">
        <v>1.2746542104105116</v>
      </c>
      <c r="I35" s="393">
        <v>0.89113808501931635</v>
      </c>
      <c r="J35" s="394">
        <f>SUM(J5:J34)</f>
        <v>2272849.5902869999</v>
      </c>
      <c r="K35" s="394">
        <f>SUM(K5:K34)</f>
        <v>2235824.0284190001</v>
      </c>
      <c r="L35" s="393">
        <v>9.9962900046365981E-3</v>
      </c>
      <c r="M35" s="393">
        <v>6.2933319757733655E-2</v>
      </c>
      <c r="N35" s="393">
        <v>0.11596903812989991</v>
      </c>
    </row>
    <row r="36" spans="1:36" s="57" customFormat="1" ht="20.25" customHeight="1">
      <c r="A36" s="2"/>
      <c r="B36" s="368">
        <v>31</v>
      </c>
      <c r="C36" s="369" t="s">
        <v>159</v>
      </c>
      <c r="D36" s="370"/>
      <c r="E36" s="371"/>
      <c r="F36" s="371"/>
      <c r="G36" s="372">
        <v>11.082285556579139</v>
      </c>
      <c r="H36" s="372">
        <v>0.79450563080722902</v>
      </c>
      <c r="I36" s="372">
        <v>0.38944620763228172</v>
      </c>
      <c r="J36" s="373">
        <v>8872</v>
      </c>
      <c r="K36" s="373">
        <v>14146.275159999999</v>
      </c>
      <c r="L36" s="372">
        <v>0.22291414898008896</v>
      </c>
      <c r="M36" s="372">
        <v>0</v>
      </c>
      <c r="N36" s="374">
        <v>2.1497697858549438E-3</v>
      </c>
      <c r="O36" s="2"/>
      <c r="P36" s="2"/>
      <c r="Q36" s="2"/>
      <c r="R36" s="2"/>
      <c r="S36" s="2"/>
      <c r="T36" s="2"/>
      <c r="U36" s="2"/>
      <c r="V36" s="2"/>
      <c r="W36" s="2"/>
      <c r="X36" s="2"/>
      <c r="Y36" s="2"/>
      <c r="Z36" s="2"/>
      <c r="AA36" s="2"/>
      <c r="AB36" s="2"/>
      <c r="AC36" s="2"/>
      <c r="AD36" s="2"/>
      <c r="AE36" s="2"/>
      <c r="AF36" s="2"/>
      <c r="AG36" s="2"/>
      <c r="AH36" s="2"/>
      <c r="AI36" s="2"/>
      <c r="AJ36" s="2"/>
    </row>
    <row r="37" spans="1:36" s="2" customFormat="1" ht="20.25" customHeight="1">
      <c r="B37" s="383">
        <v>32</v>
      </c>
      <c r="C37" s="395" t="s">
        <v>154</v>
      </c>
      <c r="D37" s="385"/>
      <c r="E37" s="386"/>
      <c r="F37" s="386"/>
      <c r="G37" s="387">
        <v>7.8568670836703598</v>
      </c>
      <c r="H37" s="387">
        <v>0.1943291007559147</v>
      </c>
      <c r="I37" s="387">
        <v>0.42218990151967989</v>
      </c>
      <c r="J37" s="388">
        <v>5004.2904669999998</v>
      </c>
      <c r="K37" s="388">
        <v>6228.1064710000001</v>
      </c>
      <c r="L37" s="387">
        <v>0.46648265427544694</v>
      </c>
      <c r="M37" s="396">
        <v>0</v>
      </c>
      <c r="N37" s="397">
        <v>2.1014937252169549E-3</v>
      </c>
    </row>
    <row r="38" spans="1:36" s="57" customFormat="1" ht="20.25" customHeight="1">
      <c r="A38" s="2"/>
      <c r="B38" s="368">
        <v>33</v>
      </c>
      <c r="C38" s="369" t="s">
        <v>172</v>
      </c>
      <c r="D38" s="370"/>
      <c r="E38" s="371"/>
      <c r="F38" s="371"/>
      <c r="G38" s="372">
        <v>2.8375220416808609</v>
      </c>
      <c r="H38" s="372">
        <v>1.7872177573158738</v>
      </c>
      <c r="I38" s="372">
        <v>0.66381714417047788</v>
      </c>
      <c r="J38" s="373">
        <v>7798.0894159999998</v>
      </c>
      <c r="K38" s="373">
        <v>8524.5161389999994</v>
      </c>
      <c r="L38" s="372">
        <v>0.3261257996608235</v>
      </c>
      <c r="M38" s="372">
        <v>3.3064552651120801E-3</v>
      </c>
      <c r="N38" s="374">
        <v>0.12528332225441996</v>
      </c>
      <c r="O38" s="2"/>
      <c r="P38" s="2"/>
      <c r="Q38" s="2"/>
      <c r="R38" s="2"/>
      <c r="S38" s="2"/>
      <c r="T38" s="2"/>
      <c r="U38" s="2"/>
      <c r="V38" s="2"/>
      <c r="W38" s="2"/>
      <c r="X38" s="2"/>
      <c r="Y38" s="2"/>
      <c r="Z38" s="2"/>
      <c r="AA38" s="2"/>
      <c r="AB38" s="2"/>
      <c r="AC38" s="2"/>
      <c r="AD38" s="2"/>
      <c r="AE38" s="2"/>
      <c r="AF38" s="2"/>
      <c r="AG38" s="2"/>
      <c r="AH38" s="2"/>
      <c r="AI38" s="2"/>
      <c r="AJ38" s="2"/>
    </row>
    <row r="39" spans="1:36" s="2" customFormat="1" ht="20.25" customHeight="1">
      <c r="B39" s="375">
        <v>34</v>
      </c>
      <c r="C39" s="398" t="s">
        <v>106</v>
      </c>
      <c r="D39" s="390"/>
      <c r="E39" s="377"/>
      <c r="F39" s="378"/>
      <c r="G39" s="379">
        <v>2.2306049396008447</v>
      </c>
      <c r="H39" s="379">
        <v>0.70428005572219865</v>
      </c>
      <c r="I39" s="379">
        <v>0.20603512624138615</v>
      </c>
      <c r="J39" s="380">
        <v>36127.817438999999</v>
      </c>
      <c r="K39" s="380">
        <v>37816.153618999997</v>
      </c>
      <c r="L39" s="380">
        <v>7.0747335644829032E-2</v>
      </c>
      <c r="M39" s="379">
        <v>9.3772110228887394E-3</v>
      </c>
      <c r="N39" s="381">
        <v>1.4048076280406897E-2</v>
      </c>
    </row>
    <row r="40" spans="1:36" s="57" customFormat="1" ht="20.25" customHeight="1">
      <c r="A40" s="2"/>
      <c r="B40" s="368">
        <v>35</v>
      </c>
      <c r="C40" s="369" t="s">
        <v>162</v>
      </c>
      <c r="D40" s="370"/>
      <c r="E40" s="371"/>
      <c r="F40" s="371"/>
      <c r="G40" s="372">
        <v>2.0077588063085892</v>
      </c>
      <c r="H40" s="372">
        <v>0.1200629778528732</v>
      </c>
      <c r="I40" s="372">
        <v>4.495367704575539E-2</v>
      </c>
      <c r="J40" s="373">
        <v>4093.9612299999999</v>
      </c>
      <c r="K40" s="373">
        <v>4467.1867389999998</v>
      </c>
      <c r="L40" s="372">
        <v>2.0844921570458228E-2</v>
      </c>
      <c r="M40" s="372">
        <v>0</v>
      </c>
      <c r="N40" s="374">
        <v>1.8031856082203273E-3</v>
      </c>
      <c r="O40" s="2"/>
      <c r="P40" s="2"/>
      <c r="Q40" s="2"/>
      <c r="R40" s="2"/>
      <c r="S40" s="2"/>
      <c r="T40" s="2"/>
      <c r="U40" s="2"/>
      <c r="V40" s="2"/>
      <c r="W40" s="2"/>
      <c r="X40" s="2"/>
      <c r="Y40" s="2"/>
      <c r="Z40" s="2"/>
      <c r="AA40" s="2"/>
      <c r="AB40" s="2"/>
      <c r="AC40" s="2"/>
      <c r="AD40" s="2"/>
      <c r="AE40" s="2"/>
      <c r="AF40" s="2"/>
      <c r="AG40" s="2"/>
      <c r="AH40" s="2"/>
      <c r="AI40" s="2"/>
      <c r="AJ40" s="2"/>
    </row>
    <row r="41" spans="1:36" s="2" customFormat="1" ht="20.25" customHeight="1">
      <c r="B41" s="375">
        <v>36</v>
      </c>
      <c r="C41" s="399" t="s">
        <v>52</v>
      </c>
      <c r="D41" s="377"/>
      <c r="E41" s="378"/>
      <c r="F41" s="378"/>
      <c r="G41" s="379">
        <v>1.5573011387238813</v>
      </c>
      <c r="H41" s="379">
        <v>2.1393262160927179E-3</v>
      </c>
      <c r="I41" s="379">
        <v>1.1662443401320981E-2</v>
      </c>
      <c r="J41" s="380">
        <v>52214</v>
      </c>
      <c r="K41" s="380">
        <v>59269</v>
      </c>
      <c r="L41" s="379">
        <v>4.9440783939148143E-2</v>
      </c>
      <c r="M41" s="379">
        <v>0</v>
      </c>
      <c r="N41" s="379">
        <v>0</v>
      </c>
      <c r="O41" s="55"/>
    </row>
    <row r="42" spans="1:36" s="57" customFormat="1" ht="20.25" customHeight="1">
      <c r="A42" s="2"/>
      <c r="B42" s="368">
        <v>37</v>
      </c>
      <c r="C42" s="369" t="s">
        <v>21</v>
      </c>
      <c r="D42" s="370"/>
      <c r="E42" s="371"/>
      <c r="F42" s="371"/>
      <c r="G42" s="372">
        <v>1.4136683585958956</v>
      </c>
      <c r="H42" s="372">
        <v>2.102360270638412E-2</v>
      </c>
      <c r="I42" s="372">
        <v>6.412589598731662E-2</v>
      </c>
      <c r="J42" s="373">
        <v>145051</v>
      </c>
      <c r="K42" s="373">
        <v>109411</v>
      </c>
      <c r="L42" s="372">
        <v>8.5661890876594093E-2</v>
      </c>
      <c r="M42" s="372">
        <v>6.4408089656060798E-5</v>
      </c>
      <c r="N42" s="374">
        <v>2.0642792734767487E-2</v>
      </c>
      <c r="O42" s="2"/>
      <c r="P42" s="2"/>
      <c r="Q42" s="2"/>
      <c r="R42" s="2"/>
      <c r="S42" s="2"/>
      <c r="T42" s="2"/>
      <c r="U42" s="2"/>
      <c r="V42" s="2"/>
      <c r="W42" s="2"/>
      <c r="X42" s="2"/>
      <c r="Y42" s="2"/>
      <c r="Z42" s="2"/>
      <c r="AA42" s="2"/>
      <c r="AB42" s="2"/>
      <c r="AC42" s="2"/>
      <c r="AD42" s="2"/>
      <c r="AE42" s="2"/>
      <c r="AF42" s="2"/>
      <c r="AG42" s="2"/>
      <c r="AH42" s="2"/>
      <c r="AI42" s="2"/>
      <c r="AJ42" s="2"/>
    </row>
    <row r="43" spans="1:36" s="2" customFormat="1" ht="20.25" customHeight="1">
      <c r="B43" s="375">
        <v>38</v>
      </c>
      <c r="C43" s="376" t="s">
        <v>55</v>
      </c>
      <c r="D43" s="377"/>
      <c r="E43" s="378"/>
      <c r="F43" s="378"/>
      <c r="G43" s="379">
        <v>1.0689105517746993</v>
      </c>
      <c r="H43" s="379">
        <v>1.9213267266659925E-3</v>
      </c>
      <c r="I43" s="379">
        <v>0.1546162402669633</v>
      </c>
      <c r="J43" s="380">
        <v>6039</v>
      </c>
      <c r="K43" s="380">
        <v>7467</v>
      </c>
      <c r="L43" s="379">
        <v>7.0465528405267722E-2</v>
      </c>
      <c r="M43" s="379">
        <v>8.6513505719503989E-4</v>
      </c>
      <c r="N43" s="381">
        <v>0</v>
      </c>
    </row>
    <row r="44" spans="1:36" s="57" customFormat="1" ht="20.25" customHeight="1">
      <c r="A44" s="2"/>
      <c r="B44" s="368">
        <v>39</v>
      </c>
      <c r="C44" s="369" t="s">
        <v>54</v>
      </c>
      <c r="D44" s="370"/>
      <c r="E44" s="371"/>
      <c r="F44" s="371"/>
      <c r="G44" s="372">
        <v>0.96160355374240714</v>
      </c>
      <c r="H44" s="372">
        <v>2.3525172449294758E-2</v>
      </c>
      <c r="I44" s="372">
        <v>7.1347678369195922E-2</v>
      </c>
      <c r="J44" s="373">
        <v>13352</v>
      </c>
      <c r="K44" s="373">
        <v>13059</v>
      </c>
      <c r="L44" s="372">
        <v>7.9854718210284267E-2</v>
      </c>
      <c r="M44" s="372">
        <v>1.9570429081657613E-3</v>
      </c>
      <c r="N44" s="374">
        <v>7.9260237780713338E-3</v>
      </c>
      <c r="O44" s="2"/>
      <c r="P44" s="2"/>
      <c r="Q44" s="2"/>
      <c r="R44" s="2"/>
      <c r="S44" s="2"/>
      <c r="T44" s="2"/>
      <c r="U44" s="2"/>
      <c r="V44" s="2"/>
      <c r="W44" s="2"/>
      <c r="X44" s="2"/>
      <c r="Y44" s="2"/>
      <c r="Z44" s="2"/>
      <c r="AA44" s="2"/>
      <c r="AB44" s="2"/>
      <c r="AC44" s="2"/>
      <c r="AD44" s="2"/>
      <c r="AE44" s="2"/>
      <c r="AF44" s="2"/>
      <c r="AG44" s="2"/>
      <c r="AH44" s="2"/>
      <c r="AI44" s="2"/>
      <c r="AJ44" s="2"/>
    </row>
    <row r="45" spans="1:36" s="2" customFormat="1" ht="20.25" customHeight="1">
      <c r="B45" s="375">
        <v>40</v>
      </c>
      <c r="C45" s="376" t="s">
        <v>196</v>
      </c>
      <c r="D45" s="377"/>
      <c r="E45" s="378"/>
      <c r="F45" s="378"/>
      <c r="G45" s="379">
        <v>0.76838407495901606</v>
      </c>
      <c r="H45" s="379">
        <v>0.97082730304184273</v>
      </c>
      <c r="I45" s="379">
        <v>1.7118944648689356E-2</v>
      </c>
      <c r="J45" s="380">
        <v>34162.499078000001</v>
      </c>
      <c r="K45" s="380">
        <v>32064.298629000001</v>
      </c>
      <c r="L45" s="379">
        <v>8.2380887379497988E-2</v>
      </c>
      <c r="M45" s="379">
        <v>0</v>
      </c>
      <c r="N45" s="381">
        <v>1.5487628352893663E-3</v>
      </c>
    </row>
    <row r="46" spans="1:36" ht="20.25" customHeight="1">
      <c r="B46" s="333" t="s">
        <v>281</v>
      </c>
      <c r="C46" s="334"/>
      <c r="D46" s="392"/>
      <c r="E46" s="392"/>
      <c r="F46" s="392"/>
      <c r="G46" s="393">
        <v>2.0764816869729437</v>
      </c>
      <c r="H46" s="393">
        <v>0.31787572236517952</v>
      </c>
      <c r="I46" s="393">
        <v>0.10738207095987019</v>
      </c>
      <c r="J46" s="394">
        <f>SUM(J36:J45)</f>
        <v>312714.65763000003</v>
      </c>
      <c r="K46" s="394">
        <f>SUM(K36:K45)</f>
        <v>292452.53675700002</v>
      </c>
      <c r="L46" s="393">
        <v>9.5025947824551288E-2</v>
      </c>
      <c r="M46" s="393">
        <v>1.5409439295531128E-3</v>
      </c>
      <c r="N46" s="393">
        <v>1.2828335876296818E-2</v>
      </c>
    </row>
    <row r="47" spans="1:36" s="57" customFormat="1" ht="20.25" customHeight="1">
      <c r="A47" s="2"/>
      <c r="B47" s="368">
        <v>41</v>
      </c>
      <c r="C47" s="369" t="s">
        <v>63</v>
      </c>
      <c r="D47" s="370"/>
      <c r="E47" s="371"/>
      <c r="F47" s="371"/>
      <c r="G47" s="372">
        <v>4.0161603902104455</v>
      </c>
      <c r="H47" s="372">
        <v>0.41070632480195701</v>
      </c>
      <c r="I47" s="372">
        <v>0.16559024245264686</v>
      </c>
      <c r="J47" s="373">
        <v>97260</v>
      </c>
      <c r="K47" s="373">
        <v>107055</v>
      </c>
      <c r="L47" s="372">
        <v>4.415287857419465E-2</v>
      </c>
      <c r="M47" s="372">
        <v>0</v>
      </c>
      <c r="N47" s="374">
        <v>2.539648231702375E-3</v>
      </c>
      <c r="O47" s="2"/>
      <c r="P47" s="2"/>
      <c r="Q47" s="2"/>
      <c r="R47" s="2"/>
      <c r="S47" s="2"/>
      <c r="T47" s="2"/>
      <c r="U47" s="2"/>
      <c r="V47" s="2"/>
      <c r="W47" s="2"/>
      <c r="X47" s="2"/>
      <c r="Y47" s="2"/>
      <c r="Z47" s="2"/>
      <c r="AA47" s="2"/>
      <c r="AB47" s="2"/>
      <c r="AC47" s="2"/>
      <c r="AD47" s="2"/>
      <c r="AE47" s="2"/>
      <c r="AF47" s="2"/>
      <c r="AG47" s="2"/>
      <c r="AH47" s="2"/>
      <c r="AI47" s="2"/>
      <c r="AJ47" s="2"/>
    </row>
    <row r="48" spans="1:36" s="2" customFormat="1" ht="20.25" customHeight="1">
      <c r="B48" s="375">
        <v>42</v>
      </c>
      <c r="C48" s="400" t="s">
        <v>62</v>
      </c>
      <c r="D48" s="377"/>
      <c r="E48" s="378"/>
      <c r="F48" s="378"/>
      <c r="G48" s="379">
        <v>3.2410678477394512</v>
      </c>
      <c r="H48" s="379">
        <v>5.2494667290983822E-2</v>
      </c>
      <c r="I48" s="379">
        <v>7.1864106966338895E-2</v>
      </c>
      <c r="J48" s="380">
        <v>220466</v>
      </c>
      <c r="K48" s="380">
        <v>223480</v>
      </c>
      <c r="L48" s="379">
        <v>0.10143166023470797</v>
      </c>
      <c r="M48" s="379">
        <v>2.2361659592928349E-5</v>
      </c>
      <c r="N48" s="381">
        <v>4.6691145230034394E-3</v>
      </c>
    </row>
    <row r="49" spans="1:36" s="57" customFormat="1" ht="20.25" customHeight="1">
      <c r="A49" s="2"/>
      <c r="B49" s="368">
        <v>43</v>
      </c>
      <c r="C49" s="369" t="s">
        <v>160</v>
      </c>
      <c r="D49" s="370"/>
      <c r="E49" s="371"/>
      <c r="F49" s="371"/>
      <c r="G49" s="372">
        <v>3.0192308014138347</v>
      </c>
      <c r="H49" s="372">
        <v>0</v>
      </c>
      <c r="I49" s="372">
        <v>0</v>
      </c>
      <c r="J49" s="373">
        <v>412973.12739199999</v>
      </c>
      <c r="K49" s="373">
        <v>354201.564227</v>
      </c>
      <c r="L49" s="372">
        <v>4.5805473672066034E-2</v>
      </c>
      <c r="M49" s="372">
        <v>0</v>
      </c>
      <c r="N49" s="374">
        <v>0</v>
      </c>
      <c r="O49" s="2"/>
      <c r="P49" s="2"/>
      <c r="Q49" s="2"/>
      <c r="R49" s="2"/>
      <c r="S49" s="2"/>
      <c r="T49" s="2"/>
      <c r="U49" s="2"/>
      <c r="V49" s="2"/>
      <c r="W49" s="2"/>
      <c r="X49" s="2"/>
      <c r="Y49" s="2"/>
      <c r="Z49" s="2"/>
      <c r="AA49" s="2"/>
      <c r="AB49" s="2"/>
      <c r="AC49" s="2"/>
      <c r="AD49" s="2"/>
      <c r="AE49" s="2"/>
      <c r="AF49" s="2"/>
      <c r="AG49" s="2"/>
      <c r="AH49" s="2"/>
      <c r="AI49" s="2"/>
      <c r="AJ49" s="2"/>
    </row>
    <row r="50" spans="1:36" s="2" customFormat="1" ht="20.25" customHeight="1">
      <c r="B50" s="383">
        <v>44</v>
      </c>
      <c r="C50" s="391" t="s">
        <v>282</v>
      </c>
      <c r="D50" s="385">
        <v>721175.19925900002</v>
      </c>
      <c r="E50" s="386">
        <v>753332.73595799995</v>
      </c>
      <c r="F50" s="386">
        <v>737253.96760850004</v>
      </c>
      <c r="G50" s="387">
        <v>1.9202198123425727</v>
      </c>
      <c r="H50" s="387">
        <v>8.7854719778992054E-4</v>
      </c>
      <c r="I50" s="387">
        <v>0.92369335147981879</v>
      </c>
      <c r="J50" s="388">
        <v>260837</v>
      </c>
      <c r="K50" s="388">
        <v>256611</v>
      </c>
      <c r="L50" s="387">
        <v>3.632236080938817E-4</v>
      </c>
      <c r="M50" s="387">
        <v>0</v>
      </c>
      <c r="N50" s="389">
        <v>9.4959104560642504E-3</v>
      </c>
    </row>
    <row r="51" spans="1:36" s="57" customFormat="1" ht="20.25" customHeight="1">
      <c r="A51" s="2"/>
      <c r="B51" s="368">
        <v>45</v>
      </c>
      <c r="C51" s="369" t="s">
        <v>187</v>
      </c>
      <c r="D51" s="370">
        <v>423584</v>
      </c>
      <c r="E51" s="371">
        <v>331498</v>
      </c>
      <c r="F51" s="371">
        <v>377541</v>
      </c>
      <c r="G51" s="372">
        <v>1.2727223800093035</v>
      </c>
      <c r="H51" s="372">
        <v>1.447525549877805</v>
      </c>
      <c r="I51" s="372">
        <v>0.47715091090868694</v>
      </c>
      <c r="J51" s="373">
        <v>186175</v>
      </c>
      <c r="K51" s="373">
        <v>0</v>
      </c>
      <c r="L51" s="372">
        <v>6.9030631726899966E-2</v>
      </c>
      <c r="M51" s="372">
        <v>9.4552261613691929E-3</v>
      </c>
      <c r="N51" s="374">
        <v>6.692517318663406E-2</v>
      </c>
      <c r="O51" s="2"/>
      <c r="P51" s="2"/>
      <c r="Q51" s="2"/>
      <c r="R51" s="2"/>
      <c r="S51" s="2"/>
      <c r="T51" s="2"/>
      <c r="U51" s="2"/>
      <c r="V51" s="2"/>
      <c r="W51" s="2"/>
      <c r="X51" s="2"/>
      <c r="Y51" s="2"/>
      <c r="Z51" s="2"/>
      <c r="AA51" s="2"/>
      <c r="AB51" s="2"/>
      <c r="AC51" s="2"/>
      <c r="AD51" s="2"/>
      <c r="AE51" s="2"/>
      <c r="AF51" s="2"/>
      <c r="AG51" s="2"/>
      <c r="AH51" s="2"/>
      <c r="AI51" s="2"/>
      <c r="AJ51" s="2"/>
    </row>
    <row r="52" spans="1:36" s="2" customFormat="1" ht="20.25" customHeight="1">
      <c r="B52" s="383">
        <v>46</v>
      </c>
      <c r="C52" s="391" t="s">
        <v>60</v>
      </c>
      <c r="D52" s="385"/>
      <c r="E52" s="386"/>
      <c r="F52" s="386"/>
      <c r="G52" s="387">
        <v>1.0857505278819382</v>
      </c>
      <c r="H52" s="387">
        <v>1.0590192387543749</v>
      </c>
      <c r="I52" s="387">
        <v>1.0262857219046024</v>
      </c>
      <c r="J52" s="388">
        <v>227149.29104000001</v>
      </c>
      <c r="K52" s="388">
        <v>226589.82612099999</v>
      </c>
      <c r="L52" s="387">
        <v>4.0728805821394716E-2</v>
      </c>
      <c r="M52" s="387">
        <v>5.1479359131110299E-2</v>
      </c>
      <c r="N52" s="389">
        <v>8.5074029353722228E-2</v>
      </c>
    </row>
    <row r="53" spans="1:36" s="57" customFormat="1" ht="20.25" customHeight="1">
      <c r="A53" s="2"/>
      <c r="B53" s="368">
        <v>47</v>
      </c>
      <c r="C53" s="369" t="s">
        <v>291</v>
      </c>
      <c r="D53" s="370"/>
      <c r="E53" s="371"/>
      <c r="F53" s="371"/>
      <c r="G53" s="372">
        <v>0.92625490102058183</v>
      </c>
      <c r="H53" s="372">
        <v>0.43865401278675259</v>
      </c>
      <c r="I53" s="372">
        <v>0.47215213778977383</v>
      </c>
      <c r="J53" s="373">
        <v>235012.53531100001</v>
      </c>
      <c r="K53" s="373">
        <v>248040.053893</v>
      </c>
      <c r="L53" s="372">
        <v>6.2972543562259661E-2</v>
      </c>
      <c r="M53" s="372">
        <v>0.13069808599022195</v>
      </c>
      <c r="N53" s="374">
        <v>0.13666862479454236</v>
      </c>
      <c r="O53" s="2"/>
      <c r="P53" s="2"/>
      <c r="Q53" s="2"/>
      <c r="R53" s="2"/>
      <c r="S53" s="2"/>
      <c r="T53" s="2"/>
      <c r="U53" s="2"/>
      <c r="V53" s="2"/>
      <c r="W53" s="2"/>
      <c r="X53" s="2"/>
      <c r="Y53" s="2"/>
      <c r="Z53" s="2"/>
      <c r="AA53" s="2"/>
      <c r="AB53" s="2"/>
      <c r="AC53" s="2"/>
      <c r="AD53" s="2"/>
      <c r="AE53" s="2"/>
      <c r="AF53" s="2"/>
      <c r="AG53" s="2"/>
      <c r="AH53" s="2"/>
      <c r="AI53" s="2"/>
      <c r="AJ53" s="2"/>
    </row>
    <row r="54" spans="1:36" s="57" customFormat="1" ht="20.25" customHeight="1">
      <c r="A54" s="2"/>
      <c r="B54" s="401">
        <v>48</v>
      </c>
      <c r="C54" s="376" t="s">
        <v>474</v>
      </c>
      <c r="D54" s="377"/>
      <c r="E54" s="378"/>
      <c r="F54" s="378"/>
      <c r="G54" s="379">
        <v>0.28461457810329588</v>
      </c>
      <c r="H54" s="379">
        <v>0.97963758050258876</v>
      </c>
      <c r="I54" s="379">
        <v>0</v>
      </c>
      <c r="J54" s="380" t="s">
        <v>49</v>
      </c>
      <c r="K54" s="380">
        <v>136691</v>
      </c>
      <c r="L54" s="379">
        <v>0.28461457810329588</v>
      </c>
      <c r="M54" s="402">
        <v>0.97963758050258876</v>
      </c>
      <c r="N54" s="379">
        <v>0</v>
      </c>
      <c r="O54" s="2"/>
      <c r="P54" s="2"/>
      <c r="Q54" s="2"/>
      <c r="R54" s="2"/>
      <c r="S54" s="2"/>
      <c r="T54" s="2"/>
      <c r="U54" s="2"/>
      <c r="V54" s="2"/>
      <c r="W54" s="2"/>
      <c r="X54" s="2"/>
      <c r="Y54" s="2"/>
      <c r="Z54" s="2"/>
      <c r="AA54" s="2"/>
      <c r="AB54" s="2"/>
      <c r="AC54" s="2"/>
      <c r="AD54" s="2"/>
      <c r="AE54" s="2"/>
      <c r="AF54" s="2"/>
      <c r="AG54" s="2"/>
      <c r="AH54" s="2"/>
      <c r="AI54" s="2"/>
      <c r="AJ54" s="2"/>
    </row>
    <row r="55" spans="1:36" s="57" customFormat="1" ht="20.25" customHeight="1">
      <c r="A55" s="2"/>
      <c r="B55" s="368">
        <v>49</v>
      </c>
      <c r="C55" s="369" t="s">
        <v>469</v>
      </c>
      <c r="D55" s="370"/>
      <c r="E55" s="371"/>
      <c r="F55" s="371"/>
      <c r="G55" s="372">
        <v>0.1393059913342298</v>
      </c>
      <c r="H55" s="372">
        <v>0.84085985357836546</v>
      </c>
      <c r="I55" s="372">
        <v>0</v>
      </c>
      <c r="J55" s="373" t="s">
        <v>49</v>
      </c>
      <c r="K55" s="373">
        <v>14918</v>
      </c>
      <c r="L55" s="372">
        <v>0.1393059913342298</v>
      </c>
      <c r="M55" s="372">
        <v>0.84085985357836546</v>
      </c>
      <c r="N55" s="374">
        <v>0</v>
      </c>
      <c r="O55" s="2"/>
      <c r="P55" s="2"/>
      <c r="Q55" s="2"/>
      <c r="R55" s="2"/>
      <c r="S55" s="2"/>
      <c r="T55" s="2"/>
      <c r="U55" s="2"/>
      <c r="V55" s="2"/>
      <c r="W55" s="2"/>
      <c r="X55" s="2"/>
      <c r="Y55" s="2"/>
      <c r="Z55" s="2"/>
      <c r="AA55" s="2"/>
      <c r="AB55" s="2"/>
      <c r="AC55" s="2"/>
      <c r="AD55" s="2"/>
      <c r="AE55" s="2"/>
      <c r="AF55" s="2"/>
      <c r="AG55" s="2"/>
      <c r="AH55" s="2"/>
      <c r="AI55" s="2"/>
      <c r="AJ55" s="2"/>
    </row>
    <row r="56" spans="1:36" ht="15.75">
      <c r="B56" s="333" t="s">
        <v>283</v>
      </c>
      <c r="C56" s="334"/>
      <c r="D56" s="392">
        <v>1328502.9998879998</v>
      </c>
      <c r="E56" s="392">
        <v>1209067.1873089999</v>
      </c>
      <c r="F56" s="392">
        <v>1268785.0935985001</v>
      </c>
      <c r="G56" s="393">
        <v>1.83</v>
      </c>
      <c r="H56" s="393">
        <v>0.49</v>
      </c>
      <c r="I56" s="393">
        <v>0.39</v>
      </c>
      <c r="J56" s="394">
        <f>SUM(J47:J55)</f>
        <v>1639872.953743</v>
      </c>
      <c r="K56" s="394">
        <f>SUM(K47:K55)</f>
        <v>1567586.4442409999</v>
      </c>
      <c r="L56" s="393">
        <v>0.08</v>
      </c>
      <c r="M56" s="393">
        <v>0.17</v>
      </c>
      <c r="N56" s="393">
        <v>0.04</v>
      </c>
    </row>
    <row r="57" spans="1:36" s="57" customFormat="1" ht="20.25" customHeight="1">
      <c r="A57" s="2"/>
      <c r="B57" s="375">
        <v>50</v>
      </c>
      <c r="C57" s="400" t="s">
        <v>225</v>
      </c>
      <c r="D57" s="377">
        <v>82869</v>
      </c>
      <c r="E57" s="378">
        <v>75769</v>
      </c>
      <c r="F57" s="378">
        <v>79319</v>
      </c>
      <c r="G57" s="379">
        <v>0.36712564399415842</v>
      </c>
      <c r="H57" s="379">
        <v>7.3116709261287577E-2</v>
      </c>
      <c r="I57" s="379">
        <v>0.10505050505050505</v>
      </c>
      <c r="J57" s="380">
        <v>99300</v>
      </c>
      <c r="K57" s="380">
        <v>94828</v>
      </c>
      <c r="L57" s="379">
        <v>8.0018046147680797E-3</v>
      </c>
      <c r="M57" s="379">
        <v>4.932283852935737E-4</v>
      </c>
      <c r="N57" s="381">
        <v>2.6213033560081384E-2</v>
      </c>
      <c r="O57" s="2"/>
      <c r="P57" s="2"/>
      <c r="Q57" s="2"/>
      <c r="R57" s="2"/>
      <c r="S57" s="2"/>
      <c r="T57" s="2"/>
      <c r="U57" s="2"/>
      <c r="V57" s="2"/>
      <c r="W57" s="2"/>
      <c r="X57" s="2"/>
      <c r="Y57" s="2"/>
      <c r="Z57" s="2"/>
      <c r="AA57" s="2"/>
      <c r="AB57" s="2"/>
      <c r="AC57" s="2"/>
      <c r="AD57" s="2"/>
      <c r="AE57" s="2"/>
      <c r="AF57" s="2"/>
      <c r="AG57" s="2"/>
      <c r="AH57" s="2"/>
      <c r="AI57" s="2"/>
      <c r="AJ57" s="2"/>
    </row>
    <row r="58" spans="1:36" ht="15.75">
      <c r="B58" s="333" t="s">
        <v>299</v>
      </c>
      <c r="C58" s="334"/>
      <c r="D58" s="392">
        <v>1328502.9998879998</v>
      </c>
      <c r="E58" s="392">
        <v>1209067.1873089999</v>
      </c>
      <c r="F58" s="392">
        <v>1268785.0935985001</v>
      </c>
      <c r="G58" s="393">
        <v>0.36712564399415842</v>
      </c>
      <c r="H58" s="393">
        <v>7.3116709261287577E-2</v>
      </c>
      <c r="I58" s="393">
        <v>0.10505050505050505</v>
      </c>
      <c r="J58" s="394">
        <v>99300</v>
      </c>
      <c r="K58" s="394">
        <v>94828</v>
      </c>
      <c r="L58" s="393">
        <v>8.0018046147680797E-3</v>
      </c>
      <c r="M58" s="393">
        <v>4.932283852935737E-4</v>
      </c>
      <c r="N58" s="393">
        <v>2.6213033560081384E-2</v>
      </c>
    </row>
    <row r="59" spans="1:36" s="57" customFormat="1" ht="20.25" customHeight="1">
      <c r="A59" s="2"/>
      <c r="B59" s="368">
        <v>51</v>
      </c>
      <c r="C59" s="369" t="s">
        <v>143</v>
      </c>
      <c r="D59" s="370"/>
      <c r="E59" s="371"/>
      <c r="F59" s="371"/>
      <c r="G59" s="372">
        <v>22.513805742882774</v>
      </c>
      <c r="H59" s="372">
        <v>2.3748482208735031</v>
      </c>
      <c r="I59" s="372">
        <v>0.46203358138002054</v>
      </c>
      <c r="J59" s="373">
        <v>29880.080030000001</v>
      </c>
      <c r="K59" s="373">
        <v>33160.006761999997</v>
      </c>
      <c r="L59" s="372">
        <v>0.75699326906098741</v>
      </c>
      <c r="M59" s="372">
        <v>2.8019945251282802E-3</v>
      </c>
      <c r="N59" s="374">
        <v>3.0000341874843711E-2</v>
      </c>
      <c r="O59" s="2"/>
      <c r="P59" s="2"/>
      <c r="Q59" s="2"/>
      <c r="R59" s="2"/>
      <c r="S59" s="2"/>
      <c r="T59" s="2"/>
      <c r="U59" s="2"/>
      <c r="V59" s="2"/>
      <c r="W59" s="2"/>
      <c r="X59" s="2"/>
      <c r="Y59" s="2"/>
      <c r="Z59" s="2"/>
      <c r="AA59" s="2"/>
      <c r="AB59" s="2"/>
      <c r="AC59" s="2"/>
      <c r="AD59" s="2"/>
      <c r="AE59" s="2"/>
      <c r="AF59" s="2"/>
      <c r="AG59" s="2"/>
      <c r="AH59" s="2"/>
      <c r="AI59" s="2"/>
      <c r="AJ59" s="2"/>
    </row>
    <row r="60" spans="1:36" s="2" customFormat="1" ht="20.25" customHeight="1">
      <c r="B60" s="375">
        <v>52</v>
      </c>
      <c r="C60" s="403" t="s">
        <v>113</v>
      </c>
      <c r="D60" s="377"/>
      <c r="E60" s="378"/>
      <c r="F60" s="378"/>
      <c r="G60" s="379">
        <v>16.349801379390588</v>
      </c>
      <c r="H60" s="379">
        <v>0.4693537056550755</v>
      </c>
      <c r="I60" s="379">
        <v>0.1974007727432385</v>
      </c>
      <c r="J60" s="380">
        <v>17318</v>
      </c>
      <c r="K60" s="380">
        <v>16987</v>
      </c>
      <c r="L60" s="379">
        <v>0.32343038110902256</v>
      </c>
      <c r="M60" s="379">
        <v>0</v>
      </c>
      <c r="N60" s="381">
        <v>1.6628108733371891E-3</v>
      </c>
    </row>
    <row r="61" spans="1:36" s="57" customFormat="1" ht="20.25" customHeight="1">
      <c r="A61" s="2"/>
      <c r="B61" s="368">
        <v>53</v>
      </c>
      <c r="C61" s="369" t="s">
        <v>90</v>
      </c>
      <c r="D61" s="370"/>
      <c r="E61" s="371"/>
      <c r="F61" s="371"/>
      <c r="G61" s="372">
        <v>15.80733720319884</v>
      </c>
      <c r="H61" s="372">
        <v>0.41091411938957251</v>
      </c>
      <c r="I61" s="372">
        <v>0.28306314777053299</v>
      </c>
      <c r="J61" s="373">
        <v>20312.947858</v>
      </c>
      <c r="K61" s="373">
        <v>24030.801335</v>
      </c>
      <c r="L61" s="372">
        <v>0.32370413744079146</v>
      </c>
      <c r="M61" s="372">
        <v>0</v>
      </c>
      <c r="N61" s="374">
        <v>1.6984327934029923E-3</v>
      </c>
      <c r="O61" s="2"/>
      <c r="P61" s="2"/>
      <c r="Q61" s="2"/>
      <c r="R61" s="2"/>
      <c r="S61" s="2"/>
      <c r="T61" s="2"/>
      <c r="U61" s="2"/>
      <c r="V61" s="2"/>
      <c r="W61" s="2"/>
      <c r="X61" s="2"/>
      <c r="Y61" s="2"/>
      <c r="Z61" s="2"/>
      <c r="AA61" s="2"/>
      <c r="AB61" s="2"/>
      <c r="AC61" s="2"/>
      <c r="AD61" s="2"/>
      <c r="AE61" s="2"/>
      <c r="AF61" s="2"/>
      <c r="AG61" s="2"/>
      <c r="AH61" s="2"/>
      <c r="AI61" s="2"/>
      <c r="AJ61" s="2"/>
    </row>
    <row r="62" spans="1:36" s="2" customFormat="1" ht="20.25" customHeight="1">
      <c r="B62" s="375">
        <v>54</v>
      </c>
      <c r="C62" s="400" t="s">
        <v>245</v>
      </c>
      <c r="D62" s="377"/>
      <c r="E62" s="378"/>
      <c r="F62" s="378"/>
      <c r="G62" s="379">
        <v>14.526688623997892</v>
      </c>
      <c r="H62" s="379">
        <v>0.36221975976375859</v>
      </c>
      <c r="I62" s="379">
        <v>9.6363936392867888E-2</v>
      </c>
      <c r="J62" s="380">
        <v>21102.877586999999</v>
      </c>
      <c r="K62" s="380">
        <v>14659.880695</v>
      </c>
      <c r="L62" s="379">
        <v>0.30206384536562225</v>
      </c>
      <c r="M62" s="379">
        <v>9.3333922813865697E-3</v>
      </c>
      <c r="N62" s="381">
        <v>2.8012023268202094E-3</v>
      </c>
    </row>
    <row r="63" spans="1:36" s="57" customFormat="1" ht="20.25" customHeight="1">
      <c r="A63" s="2"/>
      <c r="B63" s="368">
        <v>55</v>
      </c>
      <c r="C63" s="369" t="s">
        <v>96</v>
      </c>
      <c r="D63" s="370"/>
      <c r="E63" s="371"/>
      <c r="F63" s="371"/>
      <c r="G63" s="372">
        <v>13.262598369810471</v>
      </c>
      <c r="H63" s="372">
        <v>0.79583548220732336</v>
      </c>
      <c r="I63" s="372">
        <v>0.31001805054151627</v>
      </c>
      <c r="J63" s="373">
        <v>19045</v>
      </c>
      <c r="K63" s="373">
        <v>0</v>
      </c>
      <c r="L63" s="372">
        <v>8.5524269207396475E-2</v>
      </c>
      <c r="M63" s="372">
        <v>0</v>
      </c>
      <c r="N63" s="374">
        <v>0</v>
      </c>
      <c r="O63" s="2"/>
      <c r="P63" s="2"/>
      <c r="Q63" s="2"/>
      <c r="R63" s="2"/>
      <c r="S63" s="2"/>
      <c r="T63" s="2"/>
      <c r="U63" s="2"/>
      <c r="V63" s="2"/>
      <c r="W63" s="2"/>
      <c r="X63" s="2"/>
      <c r="Y63" s="2"/>
      <c r="Z63" s="2"/>
      <c r="AA63" s="2"/>
      <c r="AB63" s="2"/>
      <c r="AC63" s="2"/>
      <c r="AD63" s="2"/>
      <c r="AE63" s="2"/>
      <c r="AF63" s="2"/>
      <c r="AG63" s="2"/>
      <c r="AH63" s="2"/>
      <c r="AI63" s="2"/>
      <c r="AJ63" s="2"/>
    </row>
    <row r="64" spans="1:36" s="2" customFormat="1" ht="20.25" customHeight="1">
      <c r="B64" s="375">
        <v>56</v>
      </c>
      <c r="C64" s="390" t="s">
        <v>135</v>
      </c>
      <c r="D64" s="377"/>
      <c r="E64" s="378"/>
      <c r="F64" s="378"/>
      <c r="G64" s="379">
        <v>11.400432220659555</v>
      </c>
      <c r="H64" s="379">
        <v>5.4413191076624637E-2</v>
      </c>
      <c r="I64" s="379">
        <v>1.9398642095053346E-3</v>
      </c>
      <c r="J64" s="380">
        <v>9476</v>
      </c>
      <c r="K64" s="380">
        <v>15036</v>
      </c>
      <c r="L64" s="379">
        <v>0.25920282741393408</v>
      </c>
      <c r="M64" s="379">
        <v>0</v>
      </c>
      <c r="N64" s="381">
        <v>0</v>
      </c>
    </row>
    <row r="65" spans="1:36" s="57" customFormat="1" ht="20.25" customHeight="1">
      <c r="A65" s="2"/>
      <c r="B65" s="368">
        <v>57</v>
      </c>
      <c r="C65" s="369" t="s">
        <v>171</v>
      </c>
      <c r="D65" s="370"/>
      <c r="E65" s="371"/>
      <c r="F65" s="371"/>
      <c r="G65" s="372">
        <v>10.568303619579378</v>
      </c>
      <c r="H65" s="372">
        <v>0.80104224827842918</v>
      </c>
      <c r="I65" s="372">
        <v>3.5548110924995345E-2</v>
      </c>
      <c r="J65" s="373">
        <v>2953</v>
      </c>
      <c r="K65" s="373">
        <v>2730</v>
      </c>
      <c r="L65" s="372">
        <v>0.30507101065509074</v>
      </c>
      <c r="M65" s="372">
        <v>0</v>
      </c>
      <c r="N65" s="374">
        <v>1.9731649565903711E-3</v>
      </c>
      <c r="O65" s="2"/>
      <c r="P65" s="2"/>
      <c r="Q65" s="2"/>
      <c r="R65" s="2"/>
      <c r="S65" s="2"/>
      <c r="T65" s="2"/>
      <c r="U65" s="2"/>
      <c r="V65" s="2"/>
      <c r="W65" s="2"/>
      <c r="X65" s="2"/>
      <c r="Y65" s="2"/>
      <c r="Z65" s="2"/>
      <c r="AA65" s="2"/>
      <c r="AB65" s="2"/>
      <c r="AC65" s="2"/>
      <c r="AD65" s="2"/>
      <c r="AE65" s="2"/>
      <c r="AF65" s="2"/>
      <c r="AG65" s="2"/>
      <c r="AH65" s="2"/>
      <c r="AI65" s="2"/>
      <c r="AJ65" s="2"/>
    </row>
    <row r="66" spans="1:36" s="2" customFormat="1" ht="20.25" customHeight="1">
      <c r="B66" s="375">
        <v>58</v>
      </c>
      <c r="C66" s="403" t="s">
        <v>84</v>
      </c>
      <c r="D66" s="377"/>
      <c r="E66" s="378"/>
      <c r="F66" s="378"/>
      <c r="G66" s="379">
        <v>9.8365293472818571</v>
      </c>
      <c r="H66" s="379">
        <v>0.94148897460155734</v>
      </c>
      <c r="I66" s="379">
        <v>0.15896465565339737</v>
      </c>
      <c r="J66" s="380">
        <v>58534</v>
      </c>
      <c r="K66" s="380">
        <v>52258</v>
      </c>
      <c r="L66" s="379">
        <v>0.23709818136450855</v>
      </c>
      <c r="M66" s="379">
        <v>6.808615994057935E-4</v>
      </c>
      <c r="N66" s="381">
        <v>8.8202525377568703E-4</v>
      </c>
    </row>
    <row r="67" spans="1:36" s="57" customFormat="1" ht="20.25" customHeight="1">
      <c r="A67" s="2"/>
      <c r="B67" s="368">
        <v>59</v>
      </c>
      <c r="C67" s="369" t="s">
        <v>285</v>
      </c>
      <c r="D67" s="370"/>
      <c r="E67" s="371"/>
      <c r="F67" s="371"/>
      <c r="G67" s="372">
        <v>9.2495383068030232</v>
      </c>
      <c r="H67" s="372">
        <v>0.10426856380613606</v>
      </c>
      <c r="I67" s="372">
        <v>0.21948643841707424</v>
      </c>
      <c r="J67" s="373">
        <v>18570</v>
      </c>
      <c r="K67" s="373">
        <v>22744</v>
      </c>
      <c r="L67" s="372">
        <v>0.26304352128122133</v>
      </c>
      <c r="M67" s="372">
        <v>0</v>
      </c>
      <c r="N67" s="374">
        <v>0</v>
      </c>
      <c r="O67" s="2"/>
      <c r="P67" s="2"/>
      <c r="Q67" s="2"/>
      <c r="R67" s="2"/>
      <c r="S67" s="2"/>
      <c r="T67" s="2"/>
      <c r="U67" s="2"/>
      <c r="V67" s="2"/>
      <c r="W67" s="2"/>
      <c r="X67" s="2"/>
      <c r="Y67" s="2"/>
      <c r="Z67" s="2"/>
      <c r="AA67" s="2"/>
      <c r="AB67" s="2"/>
      <c r="AC67" s="2"/>
      <c r="AD67" s="2"/>
      <c r="AE67" s="2"/>
      <c r="AF67" s="2"/>
      <c r="AG67" s="2"/>
      <c r="AH67" s="2"/>
      <c r="AI67" s="2"/>
      <c r="AJ67" s="2"/>
    </row>
    <row r="68" spans="1:36" s="2" customFormat="1" ht="20.25" customHeight="1">
      <c r="B68" s="375">
        <v>60</v>
      </c>
      <c r="C68" s="400" t="s">
        <v>88</v>
      </c>
      <c r="D68" s="377"/>
      <c r="E68" s="378"/>
      <c r="F68" s="378"/>
      <c r="G68" s="379">
        <v>8.3241490192760192</v>
      </c>
      <c r="H68" s="379">
        <v>0.42570135746606336</v>
      </c>
      <c r="I68" s="379">
        <v>9.9954751131221722E-2</v>
      </c>
      <c r="J68" s="380">
        <v>32916</v>
      </c>
      <c r="K68" s="380">
        <v>34691</v>
      </c>
      <c r="L68" s="379">
        <v>0.17417439725011796</v>
      </c>
      <c r="M68" s="379">
        <v>0</v>
      </c>
      <c r="N68" s="381">
        <v>9.1325739704792071E-3</v>
      </c>
    </row>
    <row r="69" spans="1:36" s="57" customFormat="1" ht="20.25" customHeight="1">
      <c r="A69" s="2"/>
      <c r="B69" s="368">
        <v>61</v>
      </c>
      <c r="C69" s="369" t="s">
        <v>116</v>
      </c>
      <c r="D69" s="370"/>
      <c r="E69" s="371"/>
      <c r="F69" s="371"/>
      <c r="G69" s="372">
        <v>7.5541857290082586</v>
      </c>
      <c r="H69" s="372">
        <v>0.66037118796500693</v>
      </c>
      <c r="I69" s="372">
        <v>0.50862562341591044</v>
      </c>
      <c r="J69" s="373">
        <v>14769</v>
      </c>
      <c r="K69" s="373">
        <v>12003</v>
      </c>
      <c r="L69" s="372">
        <v>0.144461354171285</v>
      </c>
      <c r="M69" s="372">
        <v>0</v>
      </c>
      <c r="N69" s="374">
        <v>0.1358161531072194</v>
      </c>
      <c r="O69" s="2"/>
      <c r="P69" s="2"/>
      <c r="Q69" s="2"/>
      <c r="R69" s="2"/>
      <c r="S69" s="2"/>
      <c r="T69" s="2"/>
      <c r="U69" s="2"/>
      <c r="V69" s="2"/>
      <c r="W69" s="2"/>
      <c r="X69" s="2"/>
      <c r="Y69" s="2"/>
      <c r="Z69" s="2"/>
      <c r="AA69" s="2"/>
      <c r="AB69" s="2"/>
      <c r="AC69" s="2"/>
      <c r="AD69" s="2"/>
      <c r="AE69" s="2"/>
      <c r="AF69" s="2"/>
      <c r="AG69" s="2"/>
      <c r="AH69" s="2"/>
      <c r="AI69" s="2"/>
      <c r="AJ69" s="2"/>
    </row>
    <row r="70" spans="1:36" s="2" customFormat="1" ht="20.25" customHeight="1">
      <c r="B70" s="375">
        <v>62</v>
      </c>
      <c r="C70" s="400" t="s">
        <v>139</v>
      </c>
      <c r="D70" s="377"/>
      <c r="E70" s="378"/>
      <c r="F70" s="378"/>
      <c r="G70" s="379">
        <v>7.5533800287276112</v>
      </c>
      <c r="H70" s="379">
        <v>7.9204466154919745E-2</v>
      </c>
      <c r="I70" s="379">
        <v>2.3028611304954642E-2</v>
      </c>
      <c r="J70" s="380">
        <v>8778</v>
      </c>
      <c r="K70" s="380">
        <v>9453</v>
      </c>
      <c r="L70" s="379">
        <v>7.2161742881160021E-2</v>
      </c>
      <c r="M70" s="379">
        <v>6.3045077230219609E-3</v>
      </c>
      <c r="N70" s="381">
        <v>0</v>
      </c>
    </row>
    <row r="71" spans="1:36" s="57" customFormat="1" ht="20.25" customHeight="1">
      <c r="A71" s="2"/>
      <c r="B71" s="368">
        <v>63</v>
      </c>
      <c r="C71" s="369" t="s">
        <v>132</v>
      </c>
      <c r="D71" s="370"/>
      <c r="E71" s="371"/>
      <c r="F71" s="371"/>
      <c r="G71" s="372">
        <v>7.4801757584018471</v>
      </c>
      <c r="H71" s="372">
        <v>1.7850858214337229</v>
      </c>
      <c r="I71" s="372">
        <v>0.92946776287321509</v>
      </c>
      <c r="J71" s="373">
        <v>7676</v>
      </c>
      <c r="K71" s="373">
        <v>19728</v>
      </c>
      <c r="L71" s="372">
        <v>0.43395605425580336</v>
      </c>
      <c r="M71" s="372">
        <v>8.279472007282658E-2</v>
      </c>
      <c r="N71" s="374">
        <v>1.4747382794720073E-2</v>
      </c>
      <c r="O71" s="2"/>
      <c r="P71" s="2"/>
      <c r="Q71" s="2"/>
      <c r="R71" s="2"/>
      <c r="S71" s="2"/>
      <c r="T71" s="2"/>
      <c r="U71" s="2"/>
      <c r="V71" s="2"/>
      <c r="W71" s="2"/>
      <c r="X71" s="2"/>
      <c r="Y71" s="2"/>
      <c r="Z71" s="2"/>
      <c r="AA71" s="2"/>
      <c r="AB71" s="2"/>
      <c r="AC71" s="2"/>
      <c r="AD71" s="2"/>
      <c r="AE71" s="2"/>
      <c r="AF71" s="2"/>
      <c r="AG71" s="2"/>
      <c r="AH71" s="2"/>
      <c r="AI71" s="2"/>
      <c r="AJ71" s="2"/>
    </row>
    <row r="72" spans="1:36" s="2" customFormat="1" ht="20.25" customHeight="1">
      <c r="B72" s="375">
        <v>64</v>
      </c>
      <c r="C72" s="403" t="s">
        <v>131</v>
      </c>
      <c r="D72" s="377"/>
      <c r="E72" s="378"/>
      <c r="F72" s="378"/>
      <c r="G72" s="379">
        <v>7.3622405046653148</v>
      </c>
      <c r="H72" s="379">
        <v>1.7200811359026369</v>
      </c>
      <c r="I72" s="379">
        <v>1.642292089249493</v>
      </c>
      <c r="J72" s="380">
        <v>9342</v>
      </c>
      <c r="K72" s="380">
        <v>10156</v>
      </c>
      <c r="L72" s="379">
        <v>0.44724634188563878</v>
      </c>
      <c r="M72" s="379">
        <v>2.4954552966451826E-2</v>
      </c>
      <c r="N72" s="381">
        <v>1.685671789786812E-2</v>
      </c>
    </row>
    <row r="73" spans="1:36" s="57" customFormat="1" ht="20.25" customHeight="1">
      <c r="A73" s="2"/>
      <c r="B73" s="368">
        <v>65</v>
      </c>
      <c r="C73" s="369" t="s">
        <v>122</v>
      </c>
      <c r="D73" s="370"/>
      <c r="E73" s="371"/>
      <c r="F73" s="371"/>
      <c r="G73" s="372">
        <v>6.9322829214258572</v>
      </c>
      <c r="H73" s="372">
        <v>3.1331011776624034</v>
      </c>
      <c r="I73" s="372">
        <v>0.91904520704064829</v>
      </c>
      <c r="J73" s="373">
        <v>208202</v>
      </c>
      <c r="K73" s="373">
        <v>185410</v>
      </c>
      <c r="L73" s="372">
        <v>0.27038021986552535</v>
      </c>
      <c r="M73" s="372">
        <v>1.0445701593794154E-3</v>
      </c>
      <c r="N73" s="374">
        <v>5.0848575811053752E-2</v>
      </c>
      <c r="O73" s="2"/>
      <c r="P73" s="2"/>
      <c r="Q73" s="2"/>
      <c r="R73" s="2"/>
      <c r="S73" s="2"/>
      <c r="T73" s="2"/>
      <c r="U73" s="2"/>
      <c r="V73" s="2"/>
      <c r="W73" s="2"/>
      <c r="X73" s="2"/>
      <c r="Y73" s="2"/>
      <c r="Z73" s="2"/>
      <c r="AA73" s="2"/>
      <c r="AB73" s="2"/>
      <c r="AC73" s="2"/>
      <c r="AD73" s="2"/>
      <c r="AE73" s="2"/>
      <c r="AF73" s="2"/>
      <c r="AG73" s="2"/>
      <c r="AH73" s="2"/>
      <c r="AI73" s="2"/>
      <c r="AJ73" s="2"/>
    </row>
    <row r="74" spans="1:36" s="2" customFormat="1" ht="20.25" customHeight="1">
      <c r="B74" s="375">
        <v>66</v>
      </c>
      <c r="C74" s="390" t="s">
        <v>120</v>
      </c>
      <c r="D74" s="377"/>
      <c r="E74" s="378"/>
      <c r="F74" s="378"/>
      <c r="G74" s="379">
        <v>6.5511413600692388</v>
      </c>
      <c r="H74" s="379">
        <v>0.7496320665844789</v>
      </c>
      <c r="I74" s="379">
        <v>0.30248176842485741</v>
      </c>
      <c r="J74" s="380">
        <v>20609.419362000001</v>
      </c>
      <c r="K74" s="380">
        <v>19773.105229000001</v>
      </c>
      <c r="L74" s="379">
        <v>0.52424369901009604</v>
      </c>
      <c r="M74" s="379">
        <v>6.370520339614727E-2</v>
      </c>
      <c r="N74" s="381">
        <v>5.7302374016625537E-2</v>
      </c>
    </row>
    <row r="75" spans="1:36" s="57" customFormat="1" ht="20.25" customHeight="1">
      <c r="A75" s="2"/>
      <c r="B75" s="368">
        <v>67</v>
      </c>
      <c r="C75" s="369" t="s">
        <v>288</v>
      </c>
      <c r="D75" s="370"/>
      <c r="E75" s="371"/>
      <c r="F75" s="371"/>
      <c r="G75" s="372">
        <v>6.5084859532514709</v>
      </c>
      <c r="H75" s="372">
        <v>3.0239223315404478</v>
      </c>
      <c r="I75" s="372">
        <v>0.5917280739737657</v>
      </c>
      <c r="J75" s="373">
        <v>75543.016793999996</v>
      </c>
      <c r="K75" s="373">
        <v>65303.955076999999</v>
      </c>
      <c r="L75" s="372">
        <v>0.16268783112354035</v>
      </c>
      <c r="M75" s="372">
        <v>1.431649967870636E-3</v>
      </c>
      <c r="N75" s="374">
        <v>8.3337258569345554E-2</v>
      </c>
      <c r="O75" s="2"/>
      <c r="P75" s="2"/>
      <c r="Q75" s="2"/>
      <c r="R75" s="2"/>
      <c r="S75" s="2"/>
      <c r="T75" s="2"/>
      <c r="U75" s="2"/>
      <c r="V75" s="2"/>
      <c r="W75" s="2"/>
      <c r="X75" s="2"/>
      <c r="Y75" s="2"/>
      <c r="Z75" s="2"/>
      <c r="AA75" s="2"/>
      <c r="AB75" s="2"/>
      <c r="AC75" s="2"/>
      <c r="AD75" s="2"/>
      <c r="AE75" s="2"/>
      <c r="AF75" s="2"/>
      <c r="AG75" s="2"/>
      <c r="AH75" s="2"/>
      <c r="AI75" s="2"/>
      <c r="AJ75" s="2"/>
    </row>
    <row r="76" spans="1:36" s="2" customFormat="1" ht="20.25" customHeight="1">
      <c r="B76" s="375">
        <v>68</v>
      </c>
      <c r="C76" s="376" t="s">
        <v>74</v>
      </c>
      <c r="D76" s="377"/>
      <c r="E76" s="378"/>
      <c r="F76" s="378"/>
      <c r="G76" s="379">
        <v>6.1484973918110715</v>
      </c>
      <c r="H76" s="379">
        <v>1.4862751111792669</v>
      </c>
      <c r="I76" s="379">
        <v>0.94832080969176502</v>
      </c>
      <c r="J76" s="380">
        <v>109013</v>
      </c>
      <c r="K76" s="380">
        <v>121689</v>
      </c>
      <c r="L76" s="379">
        <v>0.13621756859477219</v>
      </c>
      <c r="M76" s="379">
        <v>0.10712335852418034</v>
      </c>
      <c r="N76" s="381">
        <v>5.9864180148080037E-2</v>
      </c>
    </row>
    <row r="77" spans="1:36" s="57" customFormat="1" ht="20.25" customHeight="1">
      <c r="A77" s="2"/>
      <c r="B77" s="368">
        <v>69</v>
      </c>
      <c r="C77" s="369" t="s">
        <v>173</v>
      </c>
      <c r="D77" s="370"/>
      <c r="E77" s="371"/>
      <c r="F77" s="371"/>
      <c r="G77" s="372">
        <v>5.7933287203253769</v>
      </c>
      <c r="H77" s="372">
        <v>1.6686289200470941</v>
      </c>
      <c r="I77" s="372">
        <v>1.1307931071390345</v>
      </c>
      <c r="J77" s="373">
        <v>10898</v>
      </c>
      <c r="K77" s="373">
        <v>11076</v>
      </c>
      <c r="L77" s="372">
        <v>0.21088568692423387</v>
      </c>
      <c r="M77" s="372">
        <v>2.8200789622109417E-3</v>
      </c>
      <c r="N77" s="374">
        <v>3.8541079150216208E-3</v>
      </c>
      <c r="O77" s="2"/>
      <c r="P77" s="2"/>
      <c r="Q77" s="2"/>
      <c r="R77" s="2"/>
      <c r="S77" s="2"/>
      <c r="T77" s="2"/>
      <c r="U77" s="2"/>
      <c r="V77" s="2"/>
      <c r="W77" s="2"/>
      <c r="X77" s="2"/>
      <c r="Y77" s="2"/>
      <c r="Z77" s="2"/>
      <c r="AA77" s="2"/>
      <c r="AB77" s="2"/>
      <c r="AC77" s="2"/>
      <c r="AD77" s="2"/>
      <c r="AE77" s="2"/>
      <c r="AF77" s="2"/>
      <c r="AG77" s="2"/>
      <c r="AH77" s="2"/>
      <c r="AI77" s="2"/>
      <c r="AJ77" s="2"/>
    </row>
    <row r="78" spans="1:36" s="2" customFormat="1" ht="20.25" customHeight="1">
      <c r="B78" s="375">
        <v>70</v>
      </c>
      <c r="C78" s="400" t="s">
        <v>137</v>
      </c>
      <c r="D78" s="377"/>
      <c r="E78" s="378"/>
      <c r="F78" s="378"/>
      <c r="G78" s="379">
        <v>5.615124173065972</v>
      </c>
      <c r="H78" s="379">
        <v>2.6408029612756265</v>
      </c>
      <c r="I78" s="379">
        <v>1.1237734361310672</v>
      </c>
      <c r="J78" s="380">
        <v>194747</v>
      </c>
      <c r="K78" s="380">
        <v>189434</v>
      </c>
      <c r="L78" s="379">
        <v>3.9303014718950646E-2</v>
      </c>
      <c r="M78" s="379">
        <v>9.6762081179518636E-2</v>
      </c>
      <c r="N78" s="381">
        <v>4.1803822421367508E-2</v>
      </c>
    </row>
    <row r="79" spans="1:36" s="57" customFormat="1" ht="20.25" customHeight="1">
      <c r="A79" s="2"/>
      <c r="B79" s="368">
        <v>71</v>
      </c>
      <c r="C79" s="369" t="s">
        <v>292</v>
      </c>
      <c r="D79" s="370"/>
      <c r="E79" s="371"/>
      <c r="F79" s="371"/>
      <c r="G79" s="372">
        <v>5.5962275143434601</v>
      </c>
      <c r="H79" s="372">
        <v>2.189731542309711</v>
      </c>
      <c r="I79" s="372">
        <v>1.2839832395795907</v>
      </c>
      <c r="J79" s="373">
        <v>110560.65023299999</v>
      </c>
      <c r="K79" s="373">
        <v>102878.388123</v>
      </c>
      <c r="L79" s="372">
        <v>0.21985733673680372</v>
      </c>
      <c r="M79" s="372">
        <v>8.8070252230497428E-2</v>
      </c>
      <c r="N79" s="374">
        <v>2.6335578413496107E-2</v>
      </c>
      <c r="O79" s="2"/>
      <c r="P79" s="2"/>
      <c r="Q79" s="2"/>
      <c r="R79" s="2"/>
      <c r="S79" s="2"/>
      <c r="T79" s="2"/>
      <c r="U79" s="2"/>
      <c r="V79" s="2"/>
      <c r="W79" s="2"/>
      <c r="X79" s="2"/>
      <c r="Y79" s="2"/>
      <c r="Z79" s="2"/>
      <c r="AA79" s="2"/>
      <c r="AB79" s="2"/>
      <c r="AC79" s="2"/>
      <c r="AD79" s="2"/>
      <c r="AE79" s="2"/>
      <c r="AF79" s="2"/>
      <c r="AG79" s="2"/>
      <c r="AH79" s="2"/>
      <c r="AI79" s="2"/>
      <c r="AJ79" s="2"/>
    </row>
    <row r="80" spans="1:36" s="2" customFormat="1" ht="20.25" customHeight="1">
      <c r="B80" s="375">
        <v>72</v>
      </c>
      <c r="C80" s="404" t="s">
        <v>468</v>
      </c>
      <c r="D80" s="405"/>
      <c r="E80" s="378"/>
      <c r="F80" s="378"/>
      <c r="G80" s="379">
        <v>5.5801860974274771</v>
      </c>
      <c r="H80" s="379">
        <v>0.81</v>
      </c>
      <c r="I80" s="379">
        <v>0</v>
      </c>
      <c r="J80" s="380" t="s">
        <v>49</v>
      </c>
      <c r="K80" s="380">
        <v>5550</v>
      </c>
      <c r="L80" s="379">
        <v>5.5801860974274771</v>
      </c>
      <c r="M80" s="379">
        <v>0.81</v>
      </c>
      <c r="N80" s="379">
        <v>0</v>
      </c>
      <c r="O80" s="99"/>
    </row>
    <row r="81" spans="1:36" s="57" customFormat="1" ht="20.25" customHeight="1">
      <c r="A81" s="2"/>
      <c r="B81" s="368">
        <v>73</v>
      </c>
      <c r="C81" s="369" t="s">
        <v>144</v>
      </c>
      <c r="D81" s="370"/>
      <c r="E81" s="371"/>
      <c r="F81" s="371"/>
      <c r="G81" s="372">
        <v>5.5722604083129692</v>
      </c>
      <c r="H81" s="372">
        <v>1.8287561654082891</v>
      </c>
      <c r="I81" s="372">
        <v>1.0438724660788627</v>
      </c>
      <c r="J81" s="373">
        <v>92360.390339999998</v>
      </c>
      <c r="K81" s="373">
        <v>64152.071643000003</v>
      </c>
      <c r="L81" s="372">
        <v>0.28619569628972058</v>
      </c>
      <c r="M81" s="372">
        <v>6.8594751175273883E-3</v>
      </c>
      <c r="N81" s="374">
        <v>0.1639466493315066</v>
      </c>
      <c r="O81" s="2"/>
      <c r="P81" s="2"/>
      <c r="Q81" s="2"/>
      <c r="R81" s="2"/>
      <c r="S81" s="2"/>
      <c r="T81" s="2"/>
      <c r="U81" s="2"/>
      <c r="V81" s="2"/>
      <c r="W81" s="2"/>
      <c r="X81" s="2"/>
      <c r="Y81" s="2"/>
      <c r="Z81" s="2"/>
      <c r="AA81" s="2"/>
      <c r="AB81" s="2"/>
      <c r="AC81" s="2"/>
      <c r="AD81" s="2"/>
      <c r="AE81" s="2"/>
      <c r="AF81" s="2"/>
      <c r="AG81" s="2"/>
      <c r="AH81" s="2"/>
      <c r="AI81" s="2"/>
      <c r="AJ81" s="2"/>
    </row>
    <row r="82" spans="1:36" s="2" customFormat="1" ht="20.25" customHeight="1">
      <c r="B82" s="375">
        <v>74</v>
      </c>
      <c r="C82" s="403" t="s">
        <v>158</v>
      </c>
      <c r="D82" s="377"/>
      <c r="E82" s="378"/>
      <c r="F82" s="378"/>
      <c r="G82" s="379">
        <v>5.4289688214204155</v>
      </c>
      <c r="H82" s="379">
        <v>1.4438608510314379</v>
      </c>
      <c r="I82" s="379">
        <v>1.4185887188855903</v>
      </c>
      <c r="J82" s="380">
        <v>19128</v>
      </c>
      <c r="K82" s="380">
        <v>9029</v>
      </c>
      <c r="L82" s="379">
        <v>0.38175811678459409</v>
      </c>
      <c r="M82" s="379">
        <v>2.9177912320373475E-3</v>
      </c>
      <c r="N82" s="381">
        <v>0.52629659347873659</v>
      </c>
    </row>
    <row r="83" spans="1:36" s="57" customFormat="1" ht="20.25" customHeight="1">
      <c r="A83" s="2"/>
      <c r="B83" s="368">
        <v>75</v>
      </c>
      <c r="C83" s="369" t="s">
        <v>183</v>
      </c>
      <c r="D83" s="370"/>
      <c r="E83" s="371"/>
      <c r="F83" s="371"/>
      <c r="G83" s="372">
        <v>5.2975561288848256</v>
      </c>
      <c r="H83" s="372">
        <v>2.0088064760226558</v>
      </c>
      <c r="I83" s="372">
        <v>1.0332094384141663</v>
      </c>
      <c r="J83" s="373">
        <v>35252.605033</v>
      </c>
      <c r="K83" s="373">
        <v>42120.013219</v>
      </c>
      <c r="L83" s="372">
        <v>0.30411420533868322</v>
      </c>
      <c r="M83" s="372">
        <v>5.5222380875465382E-2</v>
      </c>
      <c r="N83" s="374">
        <v>0.16407539066687454</v>
      </c>
      <c r="O83" s="2"/>
      <c r="P83" s="2"/>
      <c r="Q83" s="2"/>
      <c r="R83" s="2"/>
      <c r="S83" s="2"/>
      <c r="T83" s="2"/>
      <c r="U83" s="2"/>
      <c r="V83" s="2"/>
      <c r="W83" s="2"/>
      <c r="X83" s="2"/>
      <c r="Y83" s="2"/>
      <c r="Z83" s="2"/>
      <c r="AA83" s="2"/>
      <c r="AB83" s="2"/>
      <c r="AC83" s="2"/>
      <c r="AD83" s="2"/>
      <c r="AE83" s="2"/>
      <c r="AF83" s="2"/>
      <c r="AG83" s="2"/>
      <c r="AH83" s="2"/>
      <c r="AI83" s="2"/>
      <c r="AJ83" s="2"/>
    </row>
    <row r="84" spans="1:36" s="2" customFormat="1" ht="20.25" customHeight="1">
      <c r="B84" s="375">
        <v>76</v>
      </c>
      <c r="C84" s="400" t="s">
        <v>466</v>
      </c>
      <c r="D84" s="377"/>
      <c r="E84" s="378"/>
      <c r="F84" s="378"/>
      <c r="G84" s="379">
        <v>5.1499442511300515</v>
      </c>
      <c r="H84" s="379">
        <v>3.8500163380895329</v>
      </c>
      <c r="I84" s="379">
        <v>0.6646062520422612</v>
      </c>
      <c r="J84" s="380">
        <v>92906</v>
      </c>
      <c r="K84" s="380">
        <v>106877</v>
      </c>
      <c r="L84" s="379">
        <v>0.15190962097618796</v>
      </c>
      <c r="M84" s="379">
        <v>2.4380343094671721E-2</v>
      </c>
      <c r="N84" s="381">
        <v>6.7758356133243491E-2</v>
      </c>
    </row>
    <row r="85" spans="1:36" s="57" customFormat="1" ht="20.25" customHeight="1">
      <c r="A85" s="2"/>
      <c r="B85" s="368">
        <v>77</v>
      </c>
      <c r="C85" s="369" t="s">
        <v>111</v>
      </c>
      <c r="D85" s="370"/>
      <c r="E85" s="371"/>
      <c r="F85" s="371"/>
      <c r="G85" s="372">
        <v>5.1283341911522147</v>
      </c>
      <c r="H85" s="372">
        <v>9.7164278362029344E-2</v>
      </c>
      <c r="I85" s="372">
        <v>0.11238347453499113</v>
      </c>
      <c r="J85" s="373">
        <v>39257.786831999998</v>
      </c>
      <c r="K85" s="373">
        <v>33602.017072000002</v>
      </c>
      <c r="L85" s="372">
        <v>0.32187962886741928</v>
      </c>
      <c r="M85" s="372">
        <v>3.4935702355999137E-4</v>
      </c>
      <c r="N85" s="374">
        <v>2.1760599405011707E-2</v>
      </c>
      <c r="O85" s="2"/>
      <c r="P85" s="2"/>
      <c r="Q85" s="2"/>
      <c r="R85" s="2"/>
      <c r="S85" s="2"/>
      <c r="T85" s="2"/>
      <c r="U85" s="2"/>
      <c r="V85" s="2"/>
      <c r="W85" s="2"/>
      <c r="X85" s="2"/>
      <c r="Y85" s="2"/>
      <c r="Z85" s="2"/>
      <c r="AA85" s="2"/>
      <c r="AB85" s="2"/>
      <c r="AC85" s="2"/>
      <c r="AD85" s="2"/>
      <c r="AE85" s="2"/>
      <c r="AF85" s="2"/>
      <c r="AG85" s="2"/>
      <c r="AH85" s="2"/>
      <c r="AI85" s="2"/>
      <c r="AJ85" s="2"/>
    </row>
    <row r="86" spans="1:36" s="2" customFormat="1" ht="20.25" customHeight="1">
      <c r="B86" s="375">
        <v>78</v>
      </c>
      <c r="C86" s="400" t="s">
        <v>124</v>
      </c>
      <c r="D86" s="377"/>
      <c r="E86" s="378"/>
      <c r="F86" s="378"/>
      <c r="G86" s="379">
        <v>5.0600442135073029</v>
      </c>
      <c r="H86" s="379">
        <v>0.11349988879828007</v>
      </c>
      <c r="I86" s="379">
        <v>3.9958484691229888E-2</v>
      </c>
      <c r="J86" s="380">
        <v>17100</v>
      </c>
      <c r="K86" s="380">
        <v>15284</v>
      </c>
      <c r="L86" s="379">
        <v>0.13495481366297984</v>
      </c>
      <c r="M86" s="379">
        <v>0</v>
      </c>
      <c r="N86" s="381">
        <v>0</v>
      </c>
    </row>
    <row r="87" spans="1:36" s="57" customFormat="1" ht="20.25" customHeight="1">
      <c r="A87" s="2"/>
      <c r="B87" s="368">
        <v>79</v>
      </c>
      <c r="C87" s="369" t="s">
        <v>94</v>
      </c>
      <c r="D87" s="370"/>
      <c r="E87" s="371"/>
      <c r="F87" s="371"/>
      <c r="G87" s="372">
        <v>4.5241614178739304</v>
      </c>
      <c r="H87" s="372">
        <v>0.17194166566228758</v>
      </c>
      <c r="I87" s="372">
        <v>0.24804146076895264</v>
      </c>
      <c r="J87" s="373">
        <v>32140</v>
      </c>
      <c r="K87" s="373">
        <v>0</v>
      </c>
      <c r="L87" s="372">
        <v>0.48625140292225566</v>
      </c>
      <c r="M87" s="372">
        <v>1.3003011223651792E-3</v>
      </c>
      <c r="N87" s="374">
        <v>0</v>
      </c>
      <c r="O87" s="2"/>
      <c r="P87" s="2"/>
      <c r="Q87" s="2"/>
      <c r="R87" s="2"/>
      <c r="S87" s="2"/>
      <c r="T87" s="2"/>
      <c r="U87" s="2"/>
      <c r="V87" s="2"/>
      <c r="W87" s="2"/>
      <c r="X87" s="2"/>
      <c r="Y87" s="2"/>
      <c r="Z87" s="2"/>
      <c r="AA87" s="2"/>
      <c r="AB87" s="2"/>
      <c r="AC87" s="2"/>
      <c r="AD87" s="2"/>
      <c r="AE87" s="2"/>
      <c r="AF87" s="2"/>
      <c r="AG87" s="2"/>
      <c r="AH87" s="2"/>
      <c r="AI87" s="2"/>
      <c r="AJ87" s="2"/>
    </row>
    <row r="88" spans="1:36" s="2" customFormat="1" ht="20.25" customHeight="1">
      <c r="B88" s="375">
        <v>80</v>
      </c>
      <c r="C88" s="376" t="s">
        <v>104</v>
      </c>
      <c r="D88" s="377"/>
      <c r="E88" s="378"/>
      <c r="F88" s="378"/>
      <c r="G88" s="379">
        <v>4.1709369127269298</v>
      </c>
      <c r="H88" s="379">
        <v>0.11892654811452524</v>
      </c>
      <c r="I88" s="379">
        <v>3.6753323232627255E-2</v>
      </c>
      <c r="J88" s="380">
        <v>36354.392859</v>
      </c>
      <c r="K88" s="380">
        <v>33469.125372000002</v>
      </c>
      <c r="L88" s="379">
        <v>9.0681443505189557E-2</v>
      </c>
      <c r="M88" s="379">
        <v>1.3865292630603166E-3</v>
      </c>
      <c r="N88" s="381">
        <v>4.7336410372440371E-3</v>
      </c>
    </row>
    <row r="89" spans="1:36" s="57" customFormat="1" ht="20.25" customHeight="1">
      <c r="A89" s="2"/>
      <c r="B89" s="368">
        <v>81</v>
      </c>
      <c r="C89" s="369" t="s">
        <v>166</v>
      </c>
      <c r="D89" s="370"/>
      <c r="E89" s="371"/>
      <c r="F89" s="371"/>
      <c r="G89" s="372">
        <v>4.1008560947343335</v>
      </c>
      <c r="H89" s="372">
        <v>2.5222397418503171</v>
      </c>
      <c r="I89" s="372">
        <v>0.7761724909244252</v>
      </c>
      <c r="J89" s="373">
        <v>41980</v>
      </c>
      <c r="K89" s="373">
        <v>49285</v>
      </c>
      <c r="L89" s="372">
        <v>8.1733635290711537E-2</v>
      </c>
      <c r="M89" s="372">
        <v>1.6179025171157056E-3</v>
      </c>
      <c r="N89" s="374">
        <v>6.7900814060424405E-2</v>
      </c>
      <c r="O89" s="2"/>
      <c r="P89" s="2"/>
      <c r="Q89" s="2"/>
      <c r="R89" s="2"/>
      <c r="S89" s="2"/>
      <c r="T89" s="2"/>
      <c r="U89" s="2"/>
      <c r="V89" s="2"/>
      <c r="W89" s="2"/>
      <c r="X89" s="2"/>
      <c r="Y89" s="2"/>
      <c r="Z89" s="2"/>
      <c r="AA89" s="2"/>
      <c r="AB89" s="2"/>
      <c r="AC89" s="2"/>
      <c r="AD89" s="2"/>
      <c r="AE89" s="2"/>
      <c r="AF89" s="2"/>
      <c r="AG89" s="2"/>
      <c r="AH89" s="2"/>
      <c r="AI89" s="2"/>
      <c r="AJ89" s="2"/>
    </row>
    <row r="90" spans="1:36" s="2" customFormat="1" ht="20.25" customHeight="1">
      <c r="B90" s="375">
        <v>82</v>
      </c>
      <c r="C90" s="403" t="s">
        <v>77</v>
      </c>
      <c r="D90" s="377"/>
      <c r="E90" s="378"/>
      <c r="F90" s="378"/>
      <c r="G90" s="379">
        <v>4.0899069559135928</v>
      </c>
      <c r="H90" s="379">
        <v>0.22015615085386378</v>
      </c>
      <c r="I90" s="379">
        <v>0.25229674179932132</v>
      </c>
      <c r="J90" s="380">
        <v>39928</v>
      </c>
      <c r="K90" s="380">
        <v>40574</v>
      </c>
      <c r="L90" s="379">
        <v>0.21546010965197418</v>
      </c>
      <c r="M90" s="379">
        <v>0</v>
      </c>
      <c r="N90" s="381">
        <v>6.1110388766090235E-2</v>
      </c>
    </row>
    <row r="91" spans="1:36" s="57" customFormat="1" ht="20.25" customHeight="1">
      <c r="A91" s="2"/>
      <c r="B91" s="368">
        <v>83</v>
      </c>
      <c r="C91" s="369" t="s">
        <v>147</v>
      </c>
      <c r="D91" s="370"/>
      <c r="E91" s="371"/>
      <c r="F91" s="371"/>
      <c r="G91" s="372">
        <v>3.6644216870886783</v>
      </c>
      <c r="H91" s="372">
        <v>1.4928526702629685</v>
      </c>
      <c r="I91" s="372">
        <v>0.67767632597649419</v>
      </c>
      <c r="J91" s="373">
        <v>130022.80476699999</v>
      </c>
      <c r="K91" s="373">
        <v>109087.50642799999</v>
      </c>
      <c r="L91" s="372">
        <v>8.6239941177989249E-2</v>
      </c>
      <c r="M91" s="372">
        <v>1.6647998470267815E-2</v>
      </c>
      <c r="N91" s="374">
        <v>7.4746625907763889E-2</v>
      </c>
      <c r="O91" s="2"/>
      <c r="P91" s="2"/>
      <c r="Q91" s="2"/>
      <c r="R91" s="2"/>
      <c r="S91" s="2"/>
      <c r="T91" s="2"/>
      <c r="U91" s="2"/>
      <c r="V91" s="2"/>
      <c r="W91" s="2"/>
      <c r="X91" s="2"/>
      <c r="Y91" s="2"/>
      <c r="Z91" s="2"/>
      <c r="AA91" s="2"/>
      <c r="AB91" s="2"/>
      <c r="AC91" s="2"/>
      <c r="AD91" s="2"/>
      <c r="AE91" s="2"/>
      <c r="AF91" s="2"/>
      <c r="AG91" s="2"/>
      <c r="AH91" s="2"/>
      <c r="AI91" s="2"/>
      <c r="AJ91" s="2"/>
    </row>
    <row r="92" spans="1:36" s="2" customFormat="1" ht="20.25" customHeight="1">
      <c r="B92" s="375">
        <v>84</v>
      </c>
      <c r="C92" s="390" t="s">
        <v>98</v>
      </c>
      <c r="D92" s="377"/>
      <c r="E92" s="378"/>
      <c r="F92" s="378"/>
      <c r="G92" s="379">
        <v>3.4516897195280016</v>
      </c>
      <c r="H92" s="379">
        <v>0.46805638062321109</v>
      </c>
      <c r="I92" s="379">
        <v>0.2182858994437544</v>
      </c>
      <c r="J92" s="380">
        <v>24644</v>
      </c>
      <c r="K92" s="380">
        <v>24290</v>
      </c>
      <c r="L92" s="379">
        <v>2.8154931390778851E-2</v>
      </c>
      <c r="M92" s="379">
        <v>0</v>
      </c>
      <c r="N92" s="381">
        <v>4.2260068461310906E-3</v>
      </c>
    </row>
    <row r="93" spans="1:36" s="57" customFormat="1" ht="20.25" customHeight="1">
      <c r="A93" s="2"/>
      <c r="B93" s="368">
        <v>85</v>
      </c>
      <c r="C93" s="369" t="s">
        <v>82</v>
      </c>
      <c r="D93" s="370"/>
      <c r="E93" s="371"/>
      <c r="F93" s="371"/>
      <c r="G93" s="372">
        <v>3.4375209923398327</v>
      </c>
      <c r="H93" s="372">
        <v>1.3840529247910863E-2</v>
      </c>
      <c r="I93" s="372">
        <v>0.21570334261838439</v>
      </c>
      <c r="J93" s="373">
        <v>11691</v>
      </c>
      <c r="K93" s="373">
        <v>11910</v>
      </c>
      <c r="L93" s="372">
        <v>9.001891753926702E-3</v>
      </c>
      <c r="M93" s="372">
        <v>0</v>
      </c>
      <c r="N93" s="374">
        <v>0</v>
      </c>
      <c r="O93" s="2"/>
      <c r="P93" s="2"/>
      <c r="Q93" s="2"/>
      <c r="R93" s="2"/>
      <c r="S93" s="2"/>
      <c r="T93" s="2"/>
      <c r="U93" s="2"/>
      <c r="V93" s="2"/>
      <c r="W93" s="2"/>
      <c r="X93" s="2"/>
      <c r="Y93" s="2"/>
      <c r="Z93" s="2"/>
      <c r="AA93" s="2"/>
      <c r="AB93" s="2"/>
      <c r="AC93" s="2"/>
      <c r="AD93" s="2"/>
      <c r="AE93" s="2"/>
      <c r="AF93" s="2"/>
      <c r="AG93" s="2"/>
      <c r="AH93" s="2"/>
      <c r="AI93" s="2"/>
      <c r="AJ93" s="2"/>
    </row>
    <row r="94" spans="1:36" s="2" customFormat="1" ht="20.25" customHeight="1">
      <c r="B94" s="375">
        <v>86</v>
      </c>
      <c r="C94" s="390" t="s">
        <v>286</v>
      </c>
      <c r="D94" s="377"/>
      <c r="E94" s="378"/>
      <c r="F94" s="378"/>
      <c r="G94" s="379">
        <v>3.3127850952944358</v>
      </c>
      <c r="H94" s="379">
        <v>0.15560598018402569</v>
      </c>
      <c r="I94" s="379">
        <v>2.4755259737541595E-2</v>
      </c>
      <c r="J94" s="380">
        <v>20168.214115999999</v>
      </c>
      <c r="K94" s="380">
        <v>19623.316028000001</v>
      </c>
      <c r="L94" s="379">
        <v>0.22275866971051944</v>
      </c>
      <c r="M94" s="379">
        <v>0</v>
      </c>
      <c r="N94" s="381">
        <v>0</v>
      </c>
    </row>
    <row r="95" spans="1:36" s="57" customFormat="1" ht="20.25" customHeight="1">
      <c r="A95" s="2"/>
      <c r="B95" s="368">
        <v>87</v>
      </c>
      <c r="C95" s="369" t="s">
        <v>71</v>
      </c>
      <c r="D95" s="370"/>
      <c r="E95" s="371"/>
      <c r="F95" s="371"/>
      <c r="G95" s="372">
        <v>3.201153840514976</v>
      </c>
      <c r="H95" s="372">
        <v>0.45227215609221139</v>
      </c>
      <c r="I95" s="372">
        <v>0.28227741095295755</v>
      </c>
      <c r="J95" s="373">
        <v>115404</v>
      </c>
      <c r="K95" s="373">
        <v>104409</v>
      </c>
      <c r="L95" s="372">
        <v>0.10398381188215892</v>
      </c>
      <c r="M95" s="372">
        <v>8.1205152203948829E-3</v>
      </c>
      <c r="N95" s="374">
        <v>2.0109640326246823E-2</v>
      </c>
      <c r="O95" s="2"/>
      <c r="P95" s="2"/>
      <c r="Q95" s="2"/>
      <c r="R95" s="2"/>
      <c r="S95" s="2"/>
      <c r="T95" s="2"/>
      <c r="U95" s="2"/>
      <c r="V95" s="2"/>
      <c r="W95" s="2"/>
      <c r="X95" s="2"/>
      <c r="Y95" s="2"/>
      <c r="Z95" s="2"/>
      <c r="AA95" s="2"/>
      <c r="AB95" s="2"/>
      <c r="AC95" s="2"/>
      <c r="AD95" s="2"/>
      <c r="AE95" s="2"/>
      <c r="AF95" s="2"/>
      <c r="AG95" s="2"/>
      <c r="AH95" s="2"/>
      <c r="AI95" s="2"/>
      <c r="AJ95" s="2"/>
    </row>
    <row r="96" spans="1:36" s="2" customFormat="1" ht="20.25" customHeight="1">
      <c r="B96" s="375">
        <v>88</v>
      </c>
      <c r="C96" s="400" t="s">
        <v>128</v>
      </c>
      <c r="D96" s="377"/>
      <c r="E96" s="378"/>
      <c r="F96" s="378"/>
      <c r="G96" s="379">
        <v>3.1937016941736056</v>
      </c>
      <c r="H96" s="379">
        <v>2.3721307788755088</v>
      </c>
      <c r="I96" s="379">
        <v>0.82690251964671346</v>
      </c>
      <c r="J96" s="380">
        <v>647497</v>
      </c>
      <c r="K96" s="380">
        <v>641006</v>
      </c>
      <c r="L96" s="379">
        <v>4.400063791691728E-2</v>
      </c>
      <c r="M96" s="379">
        <v>6.0664496469986853E-2</v>
      </c>
      <c r="N96" s="381">
        <v>7.5566615702245349E-2</v>
      </c>
    </row>
    <row r="97" spans="1:36" s="57" customFormat="1" ht="20.25" customHeight="1">
      <c r="A97" s="2"/>
      <c r="B97" s="368">
        <v>89</v>
      </c>
      <c r="C97" s="369" t="s">
        <v>141</v>
      </c>
      <c r="D97" s="370"/>
      <c r="E97" s="371"/>
      <c r="F97" s="371"/>
      <c r="G97" s="372">
        <v>3.1330125143230041</v>
      </c>
      <c r="H97" s="372">
        <v>0.54137131798645333</v>
      </c>
      <c r="I97" s="372">
        <v>0.21683656247890368</v>
      </c>
      <c r="J97" s="373">
        <v>60196</v>
      </c>
      <c r="K97" s="373">
        <v>55652</v>
      </c>
      <c r="L97" s="372">
        <v>1.4275364419965148E-2</v>
      </c>
      <c r="M97" s="372">
        <v>3.0339805825242718E-3</v>
      </c>
      <c r="N97" s="374">
        <v>2.2747074931540951E-2</v>
      </c>
      <c r="O97" s="2"/>
      <c r="P97" s="2"/>
      <c r="Q97" s="2"/>
      <c r="R97" s="2"/>
      <c r="S97" s="2"/>
      <c r="T97" s="2"/>
      <c r="U97" s="2"/>
      <c r="V97" s="2"/>
      <c r="W97" s="2"/>
      <c r="X97" s="2"/>
      <c r="Y97" s="2"/>
      <c r="Z97" s="2"/>
      <c r="AA97" s="2"/>
      <c r="AB97" s="2"/>
      <c r="AC97" s="2"/>
      <c r="AD97" s="2"/>
      <c r="AE97" s="2"/>
      <c r="AF97" s="2"/>
      <c r="AG97" s="2"/>
      <c r="AH97" s="2"/>
      <c r="AI97" s="2"/>
      <c r="AJ97" s="2"/>
    </row>
    <row r="98" spans="1:36" s="2" customFormat="1" ht="17.25">
      <c r="B98" s="375">
        <v>90</v>
      </c>
      <c r="C98" s="390" t="s">
        <v>126</v>
      </c>
      <c r="D98" s="377"/>
      <c r="E98" s="378"/>
      <c r="F98" s="378"/>
      <c r="G98" s="379">
        <v>2.9271887324016919</v>
      </c>
      <c r="H98" s="379">
        <v>0.49684444136209166</v>
      </c>
      <c r="I98" s="379">
        <v>0.43727026839586658</v>
      </c>
      <c r="J98" s="380">
        <v>17511</v>
      </c>
      <c r="K98" s="380">
        <v>16827</v>
      </c>
      <c r="L98" s="379">
        <v>8.73814340143243E-2</v>
      </c>
      <c r="M98" s="379">
        <v>1.8785957496771164E-3</v>
      </c>
      <c r="N98" s="381">
        <v>1.4206880356933193E-2</v>
      </c>
    </row>
    <row r="99" spans="1:36" s="57" customFormat="1" ht="20.25" customHeight="1">
      <c r="A99" s="2"/>
      <c r="B99" s="368">
        <v>91</v>
      </c>
      <c r="C99" s="369" t="s">
        <v>287</v>
      </c>
      <c r="D99" s="370"/>
      <c r="E99" s="371"/>
      <c r="F99" s="371"/>
      <c r="G99" s="372">
        <v>2.8877484486285629</v>
      </c>
      <c r="H99" s="372">
        <v>0.16495195477156041</v>
      </c>
      <c r="I99" s="372">
        <v>0.10883592704317079</v>
      </c>
      <c r="J99" s="373">
        <v>48547</v>
      </c>
      <c r="K99" s="373">
        <v>46210</v>
      </c>
      <c r="L99" s="372">
        <v>0.16653516628979395</v>
      </c>
      <c r="M99" s="372">
        <v>2.6118549759902437E-2</v>
      </c>
      <c r="N99" s="374">
        <v>1.3872303666251683E-2</v>
      </c>
      <c r="O99" s="2"/>
      <c r="P99" s="2"/>
      <c r="Q99" s="2"/>
      <c r="R99" s="2"/>
      <c r="S99" s="2"/>
      <c r="T99" s="2"/>
      <c r="U99" s="2"/>
      <c r="V99" s="2"/>
      <c r="W99" s="2"/>
      <c r="X99" s="2"/>
      <c r="Y99" s="2"/>
      <c r="Z99" s="2"/>
      <c r="AA99" s="2"/>
      <c r="AB99" s="2"/>
      <c r="AC99" s="2"/>
      <c r="AD99" s="2"/>
      <c r="AE99" s="2"/>
      <c r="AF99" s="2"/>
      <c r="AG99" s="2"/>
      <c r="AH99" s="2"/>
      <c r="AI99" s="2"/>
      <c r="AJ99" s="2"/>
    </row>
    <row r="100" spans="1:36" s="2" customFormat="1" ht="20.25" customHeight="1">
      <c r="B100" s="375">
        <v>92</v>
      </c>
      <c r="C100" s="390" t="s">
        <v>76</v>
      </c>
      <c r="D100" s="377"/>
      <c r="E100" s="378"/>
      <c r="F100" s="378"/>
      <c r="G100" s="379">
        <v>2.8352280808613046</v>
      </c>
      <c r="H100" s="379">
        <v>0.49129692044877415</v>
      </c>
      <c r="I100" s="379">
        <v>0.75603675146590332</v>
      </c>
      <c r="J100" s="380">
        <v>79127</v>
      </c>
      <c r="K100" s="380">
        <v>76095</v>
      </c>
      <c r="L100" s="379">
        <v>1.9523079068470227E-3</v>
      </c>
      <c r="M100" s="379">
        <v>0</v>
      </c>
      <c r="N100" s="381">
        <v>1.2043457866913452E-3</v>
      </c>
    </row>
    <row r="101" spans="1:36" s="57" customFormat="1" ht="20.25" customHeight="1">
      <c r="A101" s="2"/>
      <c r="B101" s="368">
        <v>93</v>
      </c>
      <c r="C101" s="369" t="s">
        <v>167</v>
      </c>
      <c r="D101" s="370"/>
      <c r="E101" s="371"/>
      <c r="F101" s="371"/>
      <c r="G101" s="372">
        <v>2.8237034666860312</v>
      </c>
      <c r="H101" s="372">
        <v>1.0227923936491374</v>
      </c>
      <c r="I101" s="372">
        <v>0.1209414327190081</v>
      </c>
      <c r="J101" s="373">
        <v>14720.705841000001</v>
      </c>
      <c r="K101" s="373">
        <v>14383.518647999999</v>
      </c>
      <c r="L101" s="372">
        <v>6.3999956890617826E-2</v>
      </c>
      <c r="M101" s="372">
        <v>0</v>
      </c>
      <c r="N101" s="374">
        <v>8.0146131085536317E-3</v>
      </c>
      <c r="O101" s="2"/>
      <c r="P101" s="2"/>
      <c r="Q101" s="2"/>
      <c r="R101" s="2"/>
      <c r="S101" s="2"/>
      <c r="T101" s="2"/>
      <c r="U101" s="2"/>
      <c r="V101" s="2"/>
      <c r="W101" s="2"/>
      <c r="X101" s="2"/>
      <c r="Y101" s="2"/>
      <c r="Z101" s="2"/>
      <c r="AA101" s="2"/>
      <c r="AB101" s="2"/>
      <c r="AC101" s="2"/>
      <c r="AD101" s="2"/>
      <c r="AE101" s="2"/>
      <c r="AF101" s="2"/>
      <c r="AG101" s="2"/>
      <c r="AH101" s="2"/>
      <c r="AI101" s="2"/>
      <c r="AJ101" s="2"/>
    </row>
    <row r="102" spans="1:36" s="2" customFormat="1" ht="20.25" customHeight="1">
      <c r="B102" s="375">
        <v>94</v>
      </c>
      <c r="C102" s="403" t="s">
        <v>117</v>
      </c>
      <c r="D102" s="377"/>
      <c r="E102" s="378"/>
      <c r="F102" s="378"/>
      <c r="G102" s="379">
        <v>2.4581628142746226</v>
      </c>
      <c r="H102" s="379">
        <v>0</v>
      </c>
      <c r="I102" s="379">
        <v>4.9079414374445428E-2</v>
      </c>
      <c r="J102" s="380">
        <v>17738</v>
      </c>
      <c r="K102" s="380">
        <v>17743</v>
      </c>
      <c r="L102" s="379">
        <v>1.3201131574958315E-2</v>
      </c>
      <c r="M102" s="379">
        <v>0</v>
      </c>
      <c r="N102" s="381">
        <v>2.6779849426506997E-3</v>
      </c>
    </row>
    <row r="103" spans="1:36" s="57" customFormat="1" ht="20.25" customHeight="1">
      <c r="A103" s="2"/>
      <c r="B103" s="368">
        <v>95</v>
      </c>
      <c r="C103" s="369" t="s">
        <v>156</v>
      </c>
      <c r="D103" s="370"/>
      <c r="E103" s="371"/>
      <c r="F103" s="371"/>
      <c r="G103" s="372">
        <v>2.4562999393606439</v>
      </c>
      <c r="H103" s="372">
        <v>2.4574873998272602</v>
      </c>
      <c r="I103" s="372">
        <v>0.76357593449003469</v>
      </c>
      <c r="J103" s="373">
        <v>193092</v>
      </c>
      <c r="K103" s="373">
        <v>175022</v>
      </c>
      <c r="L103" s="372">
        <v>7.7924984108717843E-2</v>
      </c>
      <c r="M103" s="372">
        <v>2.9607995640280844E-2</v>
      </c>
      <c r="N103" s="374">
        <v>7.032163510632107E-2</v>
      </c>
      <c r="O103" s="2"/>
      <c r="P103" s="2"/>
      <c r="Q103" s="2"/>
      <c r="R103" s="2"/>
      <c r="S103" s="2"/>
      <c r="T103" s="2"/>
      <c r="U103" s="2"/>
      <c r="V103" s="2"/>
      <c r="W103" s="2"/>
      <c r="X103" s="2"/>
      <c r="Y103" s="2"/>
      <c r="Z103" s="2"/>
      <c r="AA103" s="2"/>
      <c r="AB103" s="2"/>
      <c r="AC103" s="2"/>
      <c r="AD103" s="2"/>
      <c r="AE103" s="2"/>
      <c r="AF103" s="2"/>
      <c r="AG103" s="2"/>
      <c r="AH103" s="2"/>
      <c r="AI103" s="2"/>
      <c r="AJ103" s="2"/>
    </row>
    <row r="104" spans="1:36" s="2" customFormat="1" ht="20.25" customHeight="1">
      <c r="B104" s="375">
        <v>96</v>
      </c>
      <c r="C104" s="403" t="s">
        <v>257</v>
      </c>
      <c r="D104" s="377"/>
      <c r="E104" s="378"/>
      <c r="F104" s="378"/>
      <c r="G104" s="379">
        <v>2.4378717583717684</v>
      </c>
      <c r="H104" s="379">
        <v>0.11877653746128185</v>
      </c>
      <c r="I104" s="379">
        <v>0.59808133791194273</v>
      </c>
      <c r="J104" s="380">
        <v>41180.190180999998</v>
      </c>
      <c r="K104" s="380">
        <v>33888.552144000001</v>
      </c>
      <c r="L104" s="379">
        <v>0.22393610723603513</v>
      </c>
      <c r="M104" s="379">
        <v>8.9599546417659952E-4</v>
      </c>
      <c r="N104" s="381">
        <v>1.5117705041890061E-2</v>
      </c>
    </row>
    <row r="105" spans="1:36" s="57" customFormat="1" ht="20.25" customHeight="1">
      <c r="A105" s="2"/>
      <c r="B105" s="368">
        <v>97</v>
      </c>
      <c r="C105" s="369" t="s">
        <v>99</v>
      </c>
      <c r="D105" s="370"/>
      <c r="E105" s="371"/>
      <c r="F105" s="371"/>
      <c r="G105" s="372">
        <v>2.3585578582065772</v>
      </c>
      <c r="H105" s="372">
        <v>2.7052365778873324</v>
      </c>
      <c r="I105" s="372">
        <v>1.5323934347381711</v>
      </c>
      <c r="J105" s="373">
        <v>273611</v>
      </c>
      <c r="K105" s="373">
        <v>258259</v>
      </c>
      <c r="L105" s="372">
        <v>9.2232265303710231E-2</v>
      </c>
      <c r="M105" s="372">
        <v>1.007692924112509E-2</v>
      </c>
      <c r="N105" s="374">
        <v>0.13457408446189598</v>
      </c>
      <c r="O105" s="2"/>
      <c r="P105" s="2"/>
      <c r="Q105" s="2"/>
      <c r="R105" s="2"/>
      <c r="S105" s="2"/>
      <c r="T105" s="2"/>
      <c r="U105" s="2"/>
      <c r="V105" s="2"/>
      <c r="W105" s="2"/>
      <c r="X105" s="2"/>
      <c r="Y105" s="2"/>
      <c r="Z105" s="2"/>
      <c r="AA105" s="2"/>
      <c r="AB105" s="2"/>
      <c r="AC105" s="2"/>
      <c r="AD105" s="2"/>
      <c r="AE105" s="2"/>
      <c r="AF105" s="2"/>
      <c r="AG105" s="2"/>
      <c r="AH105" s="2"/>
      <c r="AI105" s="2"/>
      <c r="AJ105" s="2"/>
    </row>
    <row r="106" spans="1:36" s="2" customFormat="1" ht="20.25" customHeight="1">
      <c r="B106" s="375">
        <v>98</v>
      </c>
      <c r="C106" s="406" t="s">
        <v>148</v>
      </c>
      <c r="D106" s="377"/>
      <c r="E106" s="378"/>
      <c r="F106" s="378"/>
      <c r="G106" s="379">
        <v>2.2202537453806439</v>
      </c>
      <c r="H106" s="379">
        <v>1.3435212382730601</v>
      </c>
      <c r="I106" s="379">
        <v>0.91191339254223402</v>
      </c>
      <c r="J106" s="380">
        <v>61153.504687000001</v>
      </c>
      <c r="K106" s="380">
        <v>59263.038756000002</v>
      </c>
      <c r="L106" s="379">
        <v>9.1999145667745183E-2</v>
      </c>
      <c r="M106" s="379">
        <v>3.7437562244179855E-4</v>
      </c>
      <c r="N106" s="381">
        <v>2.6470154491236433E-2</v>
      </c>
    </row>
    <row r="107" spans="1:36" s="57" customFormat="1" ht="20.25" customHeight="1">
      <c r="A107" s="2"/>
      <c r="B107" s="368">
        <v>99</v>
      </c>
      <c r="C107" s="369" t="s">
        <v>86</v>
      </c>
      <c r="D107" s="370"/>
      <c r="E107" s="371"/>
      <c r="F107" s="371"/>
      <c r="G107" s="372">
        <v>2.2082376803522528</v>
      </c>
      <c r="H107" s="372">
        <v>0.35128992102661849</v>
      </c>
      <c r="I107" s="372">
        <v>0.27121722339054277</v>
      </c>
      <c r="J107" s="373">
        <v>49549.547479000001</v>
      </c>
      <c r="K107" s="373">
        <v>50933.100213999998</v>
      </c>
      <c r="L107" s="372">
        <v>2.4150391965354377E-2</v>
      </c>
      <c r="M107" s="372">
        <v>2.0139733702268892E-2</v>
      </c>
      <c r="N107" s="374">
        <v>9.0657041609096562E-3</v>
      </c>
      <c r="O107" s="2"/>
      <c r="P107" s="2"/>
      <c r="Q107" s="2"/>
      <c r="R107" s="2"/>
      <c r="S107" s="2"/>
      <c r="T107" s="2"/>
      <c r="U107" s="2"/>
      <c r="V107" s="2"/>
      <c r="W107" s="2"/>
      <c r="X107" s="2"/>
      <c r="Y107" s="2"/>
      <c r="Z107" s="2"/>
      <c r="AA107" s="2"/>
      <c r="AB107" s="2"/>
      <c r="AC107" s="2"/>
      <c r="AD107" s="2"/>
      <c r="AE107" s="2"/>
      <c r="AF107" s="2"/>
      <c r="AG107" s="2"/>
      <c r="AH107" s="2"/>
      <c r="AI107" s="2"/>
      <c r="AJ107" s="2"/>
    </row>
    <row r="108" spans="1:36" s="2" customFormat="1" ht="20.25" customHeight="1">
      <c r="B108" s="375">
        <v>100</v>
      </c>
      <c r="C108" s="400" t="s">
        <v>150</v>
      </c>
      <c r="D108" s="377"/>
      <c r="E108" s="378"/>
      <c r="F108" s="378"/>
      <c r="G108" s="379">
        <v>2.1494132024342774</v>
      </c>
      <c r="H108" s="379">
        <v>1.5748513603837406</v>
      </c>
      <c r="I108" s="379">
        <v>1.0511973848380374</v>
      </c>
      <c r="J108" s="380">
        <v>129405.047481</v>
      </c>
      <c r="K108" s="380">
        <v>140009.47198100001</v>
      </c>
      <c r="L108" s="379">
        <v>4.8038837245923151E-2</v>
      </c>
      <c r="M108" s="379">
        <v>4.8381724113997153E-2</v>
      </c>
      <c r="N108" s="381">
        <v>3.4555055039992344E-2</v>
      </c>
    </row>
    <row r="109" spans="1:36" s="57" customFormat="1" ht="20.25" customHeight="1">
      <c r="A109" s="2"/>
      <c r="B109" s="368">
        <v>101</v>
      </c>
      <c r="C109" s="369" t="s">
        <v>103</v>
      </c>
      <c r="D109" s="370"/>
      <c r="E109" s="371"/>
      <c r="F109" s="371"/>
      <c r="G109" s="372">
        <v>2.1039338211436576</v>
      </c>
      <c r="H109" s="372">
        <v>0.15260946349187016</v>
      </c>
      <c r="I109" s="372">
        <v>8.3003471164971684E-2</v>
      </c>
      <c r="J109" s="373">
        <v>19435</v>
      </c>
      <c r="K109" s="373">
        <v>18685</v>
      </c>
      <c r="L109" s="372">
        <v>2.1877614209827357E-2</v>
      </c>
      <c r="M109" s="372">
        <v>1.0347498893315626E-2</v>
      </c>
      <c r="N109" s="374">
        <v>5.422753430721558E-3</v>
      </c>
      <c r="O109" s="2"/>
      <c r="P109" s="2"/>
      <c r="Q109" s="2"/>
      <c r="R109" s="2"/>
      <c r="S109" s="2"/>
      <c r="T109" s="2"/>
      <c r="U109" s="2"/>
      <c r="V109" s="2"/>
      <c r="W109" s="2"/>
      <c r="X109" s="2"/>
      <c r="Y109" s="2"/>
      <c r="Z109" s="2"/>
      <c r="AA109" s="2"/>
      <c r="AB109" s="2"/>
      <c r="AC109" s="2"/>
      <c r="AD109" s="2"/>
      <c r="AE109" s="2"/>
      <c r="AF109" s="2"/>
      <c r="AG109" s="2"/>
      <c r="AH109" s="2"/>
      <c r="AI109" s="2"/>
      <c r="AJ109" s="2"/>
    </row>
    <row r="110" spans="1:36" s="2" customFormat="1" ht="20.25" customHeight="1">
      <c r="B110" s="375">
        <v>102</v>
      </c>
      <c r="C110" s="400" t="s">
        <v>198</v>
      </c>
      <c r="D110" s="377"/>
      <c r="E110" s="378"/>
      <c r="F110" s="378"/>
      <c r="G110" s="379">
        <v>1.9921204867344904</v>
      </c>
      <c r="H110" s="379">
        <v>1.0897666068222622</v>
      </c>
      <c r="I110" s="379">
        <v>5.0468781168960704E-2</v>
      </c>
      <c r="J110" s="380">
        <v>4453.5294990000002</v>
      </c>
      <c r="K110" s="380">
        <v>4248</v>
      </c>
      <c r="L110" s="379">
        <v>0.4737327188940092</v>
      </c>
      <c r="M110" s="379">
        <v>0</v>
      </c>
      <c r="N110" s="381">
        <v>0</v>
      </c>
    </row>
    <row r="111" spans="1:36" s="57" customFormat="1" ht="20.25" customHeight="1">
      <c r="A111" s="2"/>
      <c r="B111" s="368">
        <v>103</v>
      </c>
      <c r="C111" s="369" t="s">
        <v>83</v>
      </c>
      <c r="D111" s="370"/>
      <c r="E111" s="371"/>
      <c r="F111" s="371"/>
      <c r="G111" s="372">
        <v>1.9802176834052614</v>
      </c>
      <c r="H111" s="372">
        <v>2.4950689640216002</v>
      </c>
      <c r="I111" s="372">
        <v>0.99319034503697601</v>
      </c>
      <c r="J111" s="373">
        <v>707996</v>
      </c>
      <c r="K111" s="373">
        <v>677497</v>
      </c>
      <c r="L111" s="372">
        <v>5.898903208058881E-2</v>
      </c>
      <c r="M111" s="372">
        <v>1.6171358112916877E-2</v>
      </c>
      <c r="N111" s="374">
        <v>6.1251416806028636E-2</v>
      </c>
      <c r="O111" s="2"/>
      <c r="P111" s="2"/>
      <c r="Q111" s="2"/>
      <c r="R111" s="2"/>
      <c r="S111" s="2"/>
      <c r="T111" s="2"/>
      <c r="U111" s="2"/>
      <c r="V111" s="2"/>
      <c r="W111" s="2"/>
      <c r="X111" s="2"/>
      <c r="Y111" s="2"/>
      <c r="Z111" s="2"/>
      <c r="AA111" s="2"/>
      <c r="AB111" s="2"/>
      <c r="AC111" s="2"/>
      <c r="AD111" s="2"/>
      <c r="AE111" s="2"/>
      <c r="AF111" s="2"/>
      <c r="AG111" s="2"/>
      <c r="AH111" s="2"/>
      <c r="AI111" s="2"/>
      <c r="AJ111" s="2"/>
    </row>
    <row r="112" spans="1:36" s="2" customFormat="1" ht="20.25" customHeight="1">
      <c r="B112" s="375">
        <v>104</v>
      </c>
      <c r="C112" s="403" t="s">
        <v>79</v>
      </c>
      <c r="D112" s="377"/>
      <c r="E112" s="378"/>
      <c r="F112" s="378"/>
      <c r="G112" s="379">
        <v>1.9384695352856787</v>
      </c>
      <c r="H112" s="379">
        <v>0.52210882125591207</v>
      </c>
      <c r="I112" s="379">
        <v>0.305737157231386</v>
      </c>
      <c r="J112" s="380">
        <v>220470</v>
      </c>
      <c r="K112" s="380">
        <v>0</v>
      </c>
      <c r="L112" s="379">
        <v>2.4076773448014479E-2</v>
      </c>
      <c r="M112" s="379">
        <v>6.0331358383738378E-4</v>
      </c>
      <c r="N112" s="381">
        <v>3.2176724471327134E-2</v>
      </c>
    </row>
    <row r="113" spans="1:36" s="57" customFormat="1" ht="20.25" customHeight="1">
      <c r="A113" s="2"/>
      <c r="B113" s="368">
        <v>105</v>
      </c>
      <c r="C113" s="369" t="s">
        <v>130</v>
      </c>
      <c r="D113" s="370"/>
      <c r="E113" s="371"/>
      <c r="F113" s="371"/>
      <c r="G113" s="372">
        <v>1.7898859523842636</v>
      </c>
      <c r="H113" s="372">
        <v>1.6648440043364614</v>
      </c>
      <c r="I113" s="372">
        <v>0.93066086786119528</v>
      </c>
      <c r="J113" s="373">
        <v>412359</v>
      </c>
      <c r="K113" s="373">
        <v>417989</v>
      </c>
      <c r="L113" s="372">
        <v>5.6739667384027352E-2</v>
      </c>
      <c r="M113" s="372">
        <v>0.13319642941930582</v>
      </c>
      <c r="N113" s="374">
        <v>3.6406153553962303E-2</v>
      </c>
      <c r="O113" s="2"/>
      <c r="P113" s="2"/>
      <c r="Q113" s="2"/>
      <c r="R113" s="2"/>
      <c r="S113" s="2"/>
      <c r="T113" s="2"/>
      <c r="U113" s="2"/>
      <c r="V113" s="2"/>
      <c r="W113" s="2"/>
      <c r="X113" s="2"/>
      <c r="Y113" s="2"/>
      <c r="Z113" s="2"/>
      <c r="AA113" s="2"/>
      <c r="AB113" s="2"/>
      <c r="AC113" s="2"/>
      <c r="AD113" s="2"/>
      <c r="AE113" s="2"/>
      <c r="AF113" s="2"/>
      <c r="AG113" s="2"/>
      <c r="AH113" s="2"/>
      <c r="AI113" s="2"/>
      <c r="AJ113" s="2"/>
    </row>
    <row r="114" spans="1:36" s="2" customFormat="1" ht="20.25" customHeight="1">
      <c r="B114" s="375">
        <v>106</v>
      </c>
      <c r="C114" s="403" t="s">
        <v>190</v>
      </c>
      <c r="D114" s="377"/>
      <c r="E114" s="378"/>
      <c r="F114" s="378"/>
      <c r="G114" s="379">
        <v>1.604333933457138</v>
      </c>
      <c r="H114" s="379">
        <v>5.0716048081904309E-2</v>
      </c>
      <c r="I114" s="379">
        <v>6.3122865245985121E-2</v>
      </c>
      <c r="J114" s="380">
        <v>131534</v>
      </c>
      <c r="K114" s="380">
        <v>147776</v>
      </c>
      <c r="L114" s="379">
        <v>9.0424932585527931E-2</v>
      </c>
      <c r="M114" s="379">
        <v>4.1704772392168576E-2</v>
      </c>
      <c r="N114" s="381">
        <v>8.7814255585210617E-3</v>
      </c>
    </row>
    <row r="115" spans="1:36" s="57" customFormat="1" ht="20.25" customHeight="1">
      <c r="A115" s="2"/>
      <c r="B115" s="368">
        <v>107</v>
      </c>
      <c r="C115" s="369" t="s">
        <v>442</v>
      </c>
      <c r="D115" s="370"/>
      <c r="E115" s="371"/>
      <c r="F115" s="371"/>
      <c r="G115" s="372">
        <v>1.3149417963645418</v>
      </c>
      <c r="H115" s="372">
        <v>1.4170816733067728</v>
      </c>
      <c r="I115" s="372">
        <v>0</v>
      </c>
      <c r="J115" s="373">
        <v>17253</v>
      </c>
      <c r="K115" s="373">
        <v>39465</v>
      </c>
      <c r="L115" s="372">
        <v>0.61828214304461937</v>
      </c>
      <c r="M115" s="372">
        <v>0.42350956130483691</v>
      </c>
      <c r="N115" s="374">
        <v>0</v>
      </c>
      <c r="O115" s="2"/>
      <c r="P115" s="2"/>
      <c r="Q115" s="2"/>
      <c r="R115" s="2"/>
      <c r="S115" s="2"/>
      <c r="T115" s="2"/>
      <c r="U115" s="2"/>
      <c r="V115" s="2"/>
      <c r="W115" s="2"/>
      <c r="X115" s="2"/>
      <c r="Y115" s="2"/>
      <c r="Z115" s="2"/>
      <c r="AA115" s="2"/>
      <c r="AB115" s="2"/>
      <c r="AC115" s="2"/>
      <c r="AD115" s="2"/>
      <c r="AE115" s="2"/>
      <c r="AF115" s="2"/>
      <c r="AG115" s="2"/>
      <c r="AH115" s="2"/>
      <c r="AI115" s="2"/>
      <c r="AJ115" s="2"/>
    </row>
    <row r="116" spans="1:36" s="2" customFormat="1" ht="20.25" customHeight="1">
      <c r="B116" s="375">
        <v>108</v>
      </c>
      <c r="C116" s="400" t="s">
        <v>92</v>
      </c>
      <c r="D116" s="377"/>
      <c r="E116" s="378"/>
      <c r="F116" s="378"/>
      <c r="G116" s="379">
        <v>1.2594843760067529</v>
      </c>
      <c r="H116" s="379">
        <v>0.68073721812469612</v>
      </c>
      <c r="I116" s="379">
        <v>0.46631402452256465</v>
      </c>
      <c r="J116" s="380">
        <v>1515385</v>
      </c>
      <c r="K116" s="380">
        <v>1472468</v>
      </c>
      <c r="L116" s="379">
        <v>2.0260838186736008E-2</v>
      </c>
      <c r="M116" s="379">
        <v>3.6291312999980882E-2</v>
      </c>
      <c r="N116" s="381">
        <v>5.5677223595788208E-2</v>
      </c>
    </row>
    <row r="117" spans="1:36" s="2" customFormat="1" ht="20.25" customHeight="1">
      <c r="B117" s="368">
        <v>109</v>
      </c>
      <c r="C117" s="369" t="s">
        <v>81</v>
      </c>
      <c r="D117" s="370"/>
      <c r="E117" s="371"/>
      <c r="F117" s="371"/>
      <c r="G117" s="372">
        <v>1.0757310480006892</v>
      </c>
      <c r="H117" s="372">
        <v>0.47003667905400931</v>
      </c>
      <c r="I117" s="372">
        <v>0.45996323707455672</v>
      </c>
      <c r="J117" s="373">
        <v>85227.334103999994</v>
      </c>
      <c r="K117" s="373">
        <v>90625.241450999994</v>
      </c>
      <c r="L117" s="372">
        <v>8.1512465524356953E-2</v>
      </c>
      <c r="M117" s="372">
        <v>9.7592869588995126E-3</v>
      </c>
      <c r="N117" s="374">
        <v>3.3234886640633263E-3</v>
      </c>
    </row>
    <row r="118" spans="1:36" s="57" customFormat="1" ht="20.25" customHeight="1">
      <c r="A118" s="2"/>
      <c r="B118" s="375">
        <v>110</v>
      </c>
      <c r="C118" s="407" t="s">
        <v>202</v>
      </c>
      <c r="D118" s="377"/>
      <c r="E118" s="378"/>
      <c r="F118" s="378"/>
      <c r="G118" s="379">
        <v>1.0746932106803218</v>
      </c>
      <c r="H118" s="379">
        <v>0.88972201901975123</v>
      </c>
      <c r="I118" s="379">
        <v>9.9305047549378203E-2</v>
      </c>
      <c r="J118" s="380">
        <v>1485</v>
      </c>
      <c r="K118" s="380">
        <v>0</v>
      </c>
      <c r="L118" s="379">
        <v>0.26185561495431658</v>
      </c>
      <c r="M118" s="408">
        <v>0</v>
      </c>
      <c r="N118" s="409">
        <v>0</v>
      </c>
      <c r="O118" s="2"/>
      <c r="P118" s="2"/>
      <c r="Q118" s="2"/>
      <c r="R118" s="2"/>
      <c r="S118" s="2"/>
      <c r="T118" s="2"/>
      <c r="U118" s="2"/>
      <c r="V118" s="2"/>
      <c r="W118" s="2"/>
      <c r="X118" s="2"/>
      <c r="Y118" s="2"/>
      <c r="Z118" s="2"/>
      <c r="AA118" s="2"/>
      <c r="AB118" s="2"/>
      <c r="AC118" s="2"/>
      <c r="AD118" s="2"/>
      <c r="AE118" s="2"/>
      <c r="AF118" s="2"/>
      <c r="AG118" s="2"/>
      <c r="AH118" s="2"/>
      <c r="AI118" s="2"/>
      <c r="AJ118" s="2"/>
    </row>
    <row r="119" spans="1:36" s="57" customFormat="1" ht="20.25" customHeight="1">
      <c r="A119" s="2"/>
      <c r="B119" s="368">
        <v>111</v>
      </c>
      <c r="C119" s="369" t="s">
        <v>161</v>
      </c>
      <c r="D119" s="370"/>
      <c r="E119" s="371"/>
      <c r="F119" s="371"/>
      <c r="G119" s="372">
        <v>0.95629555198378591</v>
      </c>
      <c r="H119" s="372">
        <v>2.4528773777635304E-2</v>
      </c>
      <c r="I119" s="372">
        <v>2.4503450679476964E-2</v>
      </c>
      <c r="J119" s="373">
        <v>167590.783509</v>
      </c>
      <c r="K119" s="373">
        <v>175158.346892</v>
      </c>
      <c r="L119" s="372">
        <v>4.0187755408796814E-2</v>
      </c>
      <c r="M119" s="372">
        <v>2.0982041931186985E-2</v>
      </c>
      <c r="N119" s="410">
        <v>2.0960380420008213E-2</v>
      </c>
      <c r="O119" s="2"/>
      <c r="P119" s="2"/>
      <c r="Q119" s="2"/>
      <c r="R119" s="2"/>
      <c r="S119" s="2"/>
      <c r="T119" s="2"/>
      <c r="U119" s="2"/>
      <c r="V119" s="2"/>
      <c r="W119" s="2"/>
      <c r="X119" s="2"/>
      <c r="Y119" s="2"/>
      <c r="Z119" s="2"/>
      <c r="AA119" s="2"/>
      <c r="AB119" s="2"/>
      <c r="AC119" s="2"/>
      <c r="AD119" s="2"/>
      <c r="AE119" s="2"/>
      <c r="AF119" s="2"/>
      <c r="AG119" s="2"/>
      <c r="AH119" s="2"/>
      <c r="AI119" s="2"/>
      <c r="AJ119" s="2"/>
    </row>
    <row r="120" spans="1:36" s="57" customFormat="1" ht="20.25" customHeight="1">
      <c r="A120" s="2"/>
      <c r="B120" s="375">
        <v>112</v>
      </c>
      <c r="C120" s="403" t="s">
        <v>443</v>
      </c>
      <c r="D120" s="377"/>
      <c r="E120" s="378"/>
      <c r="F120" s="378"/>
      <c r="G120" s="379">
        <v>0.71778118287344417</v>
      </c>
      <c r="H120" s="379">
        <v>1.0477110285286633</v>
      </c>
      <c r="I120" s="379">
        <v>0</v>
      </c>
      <c r="J120" s="380">
        <v>4201.585239</v>
      </c>
      <c r="K120" s="380">
        <v>4370.9994939999997</v>
      </c>
      <c r="L120" s="379">
        <v>0.23481173719538484</v>
      </c>
      <c r="M120" s="402">
        <v>4.3747906712972968E-2</v>
      </c>
      <c r="N120" s="379">
        <v>0</v>
      </c>
      <c r="O120" s="2"/>
      <c r="P120" s="2"/>
      <c r="Q120" s="2"/>
      <c r="R120" s="2"/>
      <c r="S120" s="2"/>
      <c r="T120" s="2"/>
      <c r="U120" s="2"/>
      <c r="V120" s="2"/>
      <c r="W120" s="2"/>
      <c r="X120" s="2"/>
      <c r="Y120" s="2"/>
      <c r="Z120" s="2"/>
      <c r="AA120" s="2"/>
      <c r="AB120" s="2"/>
      <c r="AC120" s="2"/>
      <c r="AD120" s="2"/>
      <c r="AE120" s="2"/>
      <c r="AF120" s="2"/>
      <c r="AG120" s="2"/>
      <c r="AH120" s="2"/>
      <c r="AI120" s="2"/>
      <c r="AJ120" s="2"/>
    </row>
    <row r="121" spans="1:36" s="57" customFormat="1" ht="20.25" customHeight="1">
      <c r="A121" s="2"/>
      <c r="B121" s="368">
        <v>113</v>
      </c>
      <c r="C121" s="369" t="s">
        <v>473</v>
      </c>
      <c r="D121" s="370"/>
      <c r="E121" s="371"/>
      <c r="F121" s="371"/>
      <c r="G121" s="372">
        <v>5.1555408620798389E-2</v>
      </c>
      <c r="H121" s="372">
        <v>1.0730276849340985</v>
      </c>
      <c r="I121" s="372">
        <v>7.630699375670051E-3</v>
      </c>
      <c r="J121" s="373" t="s">
        <v>49</v>
      </c>
      <c r="K121" s="373">
        <v>2121</v>
      </c>
      <c r="L121" s="372">
        <v>4.7889058315271515E-2</v>
      </c>
      <c r="M121" s="411">
        <v>5.8578876457149549E-2</v>
      </c>
      <c r="N121" s="372">
        <v>7.0880440513150953E-3</v>
      </c>
      <c r="O121" s="2"/>
      <c r="P121" s="2"/>
      <c r="Q121" s="2"/>
      <c r="R121" s="2"/>
      <c r="S121" s="2"/>
      <c r="T121" s="2"/>
      <c r="U121" s="2"/>
      <c r="V121" s="2"/>
      <c r="W121" s="2"/>
      <c r="X121" s="2"/>
      <c r="Y121" s="2"/>
      <c r="Z121" s="2"/>
      <c r="AA121" s="2"/>
      <c r="AB121" s="2"/>
      <c r="AC121" s="2"/>
      <c r="AD121" s="2"/>
      <c r="AE121" s="2"/>
      <c r="AF121" s="2"/>
      <c r="AG121" s="2"/>
      <c r="AH121" s="2"/>
      <c r="AI121" s="2"/>
      <c r="AJ121" s="2"/>
    </row>
    <row r="122" spans="1:36" s="57" customFormat="1" ht="20.25" customHeight="1">
      <c r="A122" s="2"/>
      <c r="B122" s="375">
        <v>114</v>
      </c>
      <c r="C122" s="403" t="s">
        <v>470</v>
      </c>
      <c r="D122" s="377"/>
      <c r="E122" s="378"/>
      <c r="F122" s="378"/>
      <c r="G122" s="379" t="s">
        <v>49</v>
      </c>
      <c r="H122" s="379" t="s">
        <v>49</v>
      </c>
      <c r="I122" s="379" t="s">
        <v>49</v>
      </c>
      <c r="J122" s="380" t="s">
        <v>49</v>
      </c>
      <c r="K122" s="380" t="s">
        <v>49</v>
      </c>
      <c r="L122" s="379" t="s">
        <v>49</v>
      </c>
      <c r="M122" s="402" t="s">
        <v>49</v>
      </c>
      <c r="N122" s="379" t="s">
        <v>49</v>
      </c>
      <c r="O122" s="2"/>
      <c r="P122" s="2"/>
      <c r="Q122" s="2"/>
      <c r="R122" s="2"/>
      <c r="S122" s="2"/>
      <c r="T122" s="2"/>
      <c r="U122" s="2"/>
      <c r="V122" s="2"/>
      <c r="W122" s="2"/>
      <c r="X122" s="2"/>
      <c r="Y122" s="2"/>
      <c r="Z122" s="2"/>
      <c r="AA122" s="2"/>
      <c r="AB122" s="2"/>
      <c r="AC122" s="2"/>
      <c r="AD122" s="2"/>
      <c r="AE122" s="2"/>
      <c r="AF122" s="2"/>
      <c r="AG122" s="2"/>
      <c r="AH122" s="2"/>
      <c r="AI122" s="2"/>
      <c r="AJ122" s="2"/>
    </row>
    <row r="123" spans="1:36" ht="15.75">
      <c r="B123" s="333" t="s">
        <v>289</v>
      </c>
      <c r="C123" s="334"/>
      <c r="D123" s="392">
        <v>2041720.9964330001</v>
      </c>
      <c r="E123" s="392">
        <v>1719886.520912</v>
      </c>
      <c r="F123" s="392">
        <v>1880803.7586725</v>
      </c>
      <c r="G123" s="393">
        <v>3.13</v>
      </c>
      <c r="H123" s="393">
        <v>1.5</v>
      </c>
      <c r="I123" s="393">
        <v>0.68</v>
      </c>
      <c r="J123" s="394">
        <f>SUM(J59:J122)</f>
        <v>6669301.4138309993</v>
      </c>
      <c r="K123" s="394">
        <f>SUM(K59:K122)</f>
        <v>6268158.4565630006</v>
      </c>
      <c r="L123" s="393">
        <v>0.10382624618664456</v>
      </c>
      <c r="M123" s="393">
        <v>0.04</v>
      </c>
      <c r="N123" s="412">
        <v>4.9963636297716656E-2</v>
      </c>
    </row>
    <row r="124" spans="1:36" ht="20.25" customHeight="1">
      <c r="B124" s="368">
        <v>115</v>
      </c>
      <c r="C124" s="382" t="s">
        <v>185</v>
      </c>
      <c r="D124" s="370"/>
      <c r="E124" s="371"/>
      <c r="F124" s="371"/>
      <c r="G124" s="372">
        <v>2.2930830667439697</v>
      </c>
      <c r="H124" s="372">
        <v>1.1100000000000001</v>
      </c>
      <c r="I124" s="372">
        <v>4.5249957069910592E-2</v>
      </c>
      <c r="J124" s="373">
        <v>128034</v>
      </c>
      <c r="K124" s="373">
        <v>123889</v>
      </c>
      <c r="L124" s="372">
        <v>0.22576427912578437</v>
      </c>
      <c r="M124" s="372">
        <v>0</v>
      </c>
      <c r="N124" s="374">
        <v>8.9103844136131719E-3</v>
      </c>
    </row>
    <row r="125" spans="1:36" s="57" customFormat="1" ht="20.25" customHeight="1">
      <c r="A125" s="2"/>
      <c r="B125" s="375">
        <v>116</v>
      </c>
      <c r="C125" s="376" t="s">
        <v>204</v>
      </c>
      <c r="D125" s="377"/>
      <c r="E125" s="378"/>
      <c r="F125" s="378"/>
      <c r="G125" s="379">
        <v>0.92803732370422198</v>
      </c>
      <c r="H125" s="379">
        <v>1.26</v>
      </c>
      <c r="I125" s="379">
        <v>9.7598050451798146E-3</v>
      </c>
      <c r="J125" s="380">
        <v>230911</v>
      </c>
      <c r="K125" s="380">
        <v>252165</v>
      </c>
      <c r="L125" s="379">
        <v>0.14286137859373951</v>
      </c>
      <c r="M125" s="379">
        <v>0</v>
      </c>
      <c r="N125" s="381">
        <v>0</v>
      </c>
      <c r="O125" s="2"/>
      <c r="P125" s="2"/>
      <c r="Q125" s="2"/>
      <c r="R125" s="2"/>
      <c r="S125" s="2"/>
      <c r="T125" s="2"/>
      <c r="U125" s="2"/>
      <c r="V125" s="2"/>
      <c r="W125" s="2"/>
      <c r="X125" s="2"/>
      <c r="Y125" s="2"/>
      <c r="Z125" s="2"/>
      <c r="AA125" s="2"/>
      <c r="AB125" s="2"/>
      <c r="AC125" s="2"/>
      <c r="AD125" s="2"/>
      <c r="AE125" s="2"/>
      <c r="AF125" s="2"/>
      <c r="AG125" s="2"/>
      <c r="AH125" s="2"/>
      <c r="AI125" s="2"/>
      <c r="AJ125" s="2"/>
    </row>
    <row r="126" spans="1:36" ht="20.25" customHeight="1">
      <c r="B126" s="368">
        <v>117</v>
      </c>
      <c r="C126" s="369" t="s">
        <v>192</v>
      </c>
      <c r="D126" s="370"/>
      <c r="E126" s="371"/>
      <c r="F126" s="371"/>
      <c r="G126" s="372">
        <v>0.82411031938339074</v>
      </c>
      <c r="H126" s="372">
        <v>0.93</v>
      </c>
      <c r="I126" s="372">
        <v>9.3501247475347507E-2</v>
      </c>
      <c r="J126" s="373">
        <v>262114</v>
      </c>
      <c r="K126" s="373">
        <v>245782</v>
      </c>
      <c r="L126" s="372">
        <v>6.3804255072741581E-2</v>
      </c>
      <c r="M126" s="372">
        <v>0</v>
      </c>
      <c r="N126" s="374">
        <v>2.6416983855635661E-2</v>
      </c>
    </row>
    <row r="127" spans="1:36" ht="20.25" customHeight="1">
      <c r="B127" s="375">
        <v>118</v>
      </c>
      <c r="C127" s="400" t="s">
        <v>305</v>
      </c>
      <c r="D127" s="377"/>
      <c r="E127" s="378"/>
      <c r="F127" s="378"/>
      <c r="G127" s="379">
        <v>0.40878356341054756</v>
      </c>
      <c r="H127" s="379">
        <v>1.03</v>
      </c>
      <c r="I127" s="379">
        <v>9.8466338277803558E-2</v>
      </c>
      <c r="J127" s="380">
        <v>285453</v>
      </c>
      <c r="K127" s="380">
        <v>366697</v>
      </c>
      <c r="L127" s="379">
        <v>9.7013899609000809E-2</v>
      </c>
      <c r="M127" s="413">
        <v>0</v>
      </c>
      <c r="N127" s="414">
        <v>1.7794798378484682E-2</v>
      </c>
    </row>
    <row r="128" spans="1:36" ht="20.25" customHeight="1">
      <c r="B128" s="368">
        <v>119</v>
      </c>
      <c r="C128" s="369" t="s">
        <v>444</v>
      </c>
      <c r="D128" s="370"/>
      <c r="E128" s="371"/>
      <c r="F128" s="371"/>
      <c r="G128" s="372">
        <v>5.7678145039544007E-2</v>
      </c>
      <c r="H128" s="372">
        <v>1</v>
      </c>
      <c r="I128" s="372">
        <v>5.0888613558368948E-2</v>
      </c>
      <c r="J128" s="373">
        <v>49912</v>
      </c>
      <c r="K128" s="373">
        <v>79603</v>
      </c>
      <c r="L128" s="372">
        <v>2.352838408411741E-2</v>
      </c>
      <c r="M128" s="372">
        <v>0</v>
      </c>
      <c r="N128" s="374">
        <v>1.3975357030717093E-2</v>
      </c>
    </row>
    <row r="129" spans="1:36" ht="15.75">
      <c r="B129" s="333" t="s">
        <v>261</v>
      </c>
      <c r="C129" s="334"/>
      <c r="D129" s="392">
        <v>2041720.9964330001</v>
      </c>
      <c r="E129" s="392">
        <v>1719886.520912</v>
      </c>
      <c r="F129" s="392">
        <v>1880803.7586725</v>
      </c>
      <c r="G129" s="393">
        <v>0.61548146968448625</v>
      </c>
      <c r="H129" s="393">
        <v>0.67</v>
      </c>
      <c r="I129" s="393">
        <v>4.320385654434615E-2</v>
      </c>
      <c r="J129" s="394">
        <f>SUM(J124:J128)</f>
        <v>956424</v>
      </c>
      <c r="K129" s="394">
        <f>SUM(K124:K128)</f>
        <v>1068136</v>
      </c>
      <c r="L129" s="393">
        <v>7.8685779289687119E-2</v>
      </c>
      <c r="M129" s="393">
        <v>0</v>
      </c>
      <c r="N129" s="393">
        <v>8.9168669729959207E-3</v>
      </c>
    </row>
    <row r="130" spans="1:36" ht="15.75">
      <c r="B130" s="333" t="s">
        <v>290</v>
      </c>
      <c r="C130" s="334"/>
      <c r="D130" s="392">
        <v>3402180.0879100002</v>
      </c>
      <c r="E130" s="392">
        <v>2953353.7998099998</v>
      </c>
      <c r="F130" s="392">
        <v>3177766.94386</v>
      </c>
      <c r="G130" s="393">
        <v>0.89969199781360998</v>
      </c>
      <c r="H130" s="393">
        <v>1.23</v>
      </c>
      <c r="I130" s="393">
        <v>0.77752448945318231</v>
      </c>
      <c r="J130" s="394">
        <f>J129+J123+J58+J56+J46+J35</f>
        <v>11950462.615490999</v>
      </c>
      <c r="K130" s="394">
        <f>K129+K123+K58+K56+K46+K35</f>
        <v>11526985.465980001</v>
      </c>
      <c r="L130" s="393">
        <v>3.2406974485296648E-2</v>
      </c>
      <c r="M130" s="393">
        <v>6.0096664929187762E-2</v>
      </c>
      <c r="N130" s="415">
        <v>9.4753339529737413E-2</v>
      </c>
    </row>
    <row r="131" spans="1:36" ht="18" thickBot="1">
      <c r="B131" s="416" t="s">
        <v>300</v>
      </c>
      <c r="C131" s="417"/>
      <c r="D131" s="418"/>
      <c r="E131" s="418"/>
      <c r="F131" s="418"/>
      <c r="G131" s="419">
        <v>0.2</v>
      </c>
      <c r="H131" s="419" t="s">
        <v>49</v>
      </c>
      <c r="I131" s="419" t="s">
        <v>49</v>
      </c>
      <c r="J131" s="420"/>
      <c r="K131" s="420"/>
      <c r="L131" s="419">
        <v>8.9340784628899311E-3</v>
      </c>
      <c r="M131" s="421" t="s">
        <v>49</v>
      </c>
      <c r="N131" s="422" t="s">
        <v>49</v>
      </c>
    </row>
    <row r="132" spans="1:36" s="18" customFormat="1" ht="6.75" customHeight="1">
      <c r="A132" s="2"/>
      <c r="B132" s="423"/>
      <c r="C132" s="423"/>
      <c r="D132" s="424"/>
      <c r="E132" s="424"/>
      <c r="F132" s="424"/>
      <c r="G132" s="425"/>
      <c r="H132" s="425"/>
      <c r="I132" s="425"/>
      <c r="J132" s="426"/>
      <c r="K132" s="426"/>
      <c r="L132" s="425"/>
      <c r="M132" s="427"/>
      <c r="N132" s="427"/>
      <c r="O132" s="2"/>
      <c r="P132" s="2"/>
      <c r="Q132" s="2"/>
      <c r="R132" s="2"/>
      <c r="S132" s="2"/>
      <c r="T132" s="2"/>
      <c r="U132" s="2"/>
      <c r="V132" s="2"/>
      <c r="W132" s="2"/>
      <c r="X132" s="2"/>
      <c r="Y132" s="2"/>
      <c r="Z132" s="2"/>
      <c r="AA132" s="2"/>
      <c r="AB132" s="2"/>
      <c r="AC132" s="2"/>
      <c r="AD132" s="2"/>
      <c r="AE132" s="2"/>
      <c r="AF132" s="2"/>
      <c r="AG132" s="2"/>
      <c r="AH132" s="2"/>
      <c r="AI132" s="2"/>
      <c r="AJ132" s="2"/>
    </row>
    <row r="133" spans="1:36" s="56" customFormat="1" ht="45" customHeight="1">
      <c r="A133" s="58"/>
      <c r="B133" s="428" t="s">
        <v>301</v>
      </c>
      <c r="C133" s="429" t="s">
        <v>302</v>
      </c>
      <c r="D133" s="429"/>
      <c r="E133" s="429"/>
      <c r="F133" s="429"/>
      <c r="G133" s="429"/>
      <c r="H133" s="429"/>
      <c r="I133" s="429"/>
      <c r="J133" s="429"/>
      <c r="K133" s="429"/>
      <c r="L133" s="429"/>
      <c r="M133" s="429"/>
      <c r="N133" s="429"/>
      <c r="O133" s="58"/>
      <c r="P133" s="58"/>
      <c r="Q133" s="58"/>
      <c r="R133" s="58"/>
      <c r="S133" s="58"/>
      <c r="T133" s="58"/>
      <c r="U133" s="58"/>
      <c r="V133" s="58"/>
      <c r="W133" s="58"/>
      <c r="X133" s="58"/>
      <c r="Y133" s="58"/>
      <c r="Z133" s="58"/>
      <c r="AA133" s="58"/>
      <c r="AB133" s="58"/>
      <c r="AC133" s="58"/>
      <c r="AD133" s="58"/>
      <c r="AE133" s="58"/>
      <c r="AF133" s="58"/>
      <c r="AG133" s="58"/>
      <c r="AH133" s="58"/>
      <c r="AI133" s="58"/>
      <c r="AJ133" s="58"/>
    </row>
    <row r="134" spans="1:36" s="56" customFormat="1" ht="31.5" customHeight="1">
      <c r="A134" s="58"/>
      <c r="B134" s="430" t="s">
        <v>303</v>
      </c>
      <c r="C134" s="431" t="s">
        <v>304</v>
      </c>
      <c r="D134" s="431"/>
      <c r="E134" s="431"/>
      <c r="F134" s="431"/>
      <c r="G134" s="431"/>
      <c r="H134" s="431"/>
      <c r="I134" s="431"/>
      <c r="J134" s="431"/>
      <c r="K134" s="431"/>
      <c r="L134" s="431"/>
      <c r="M134" s="431"/>
      <c r="N134" s="431"/>
      <c r="O134" s="58"/>
      <c r="P134" s="58"/>
      <c r="Q134" s="58"/>
      <c r="R134" s="58"/>
      <c r="S134" s="58"/>
      <c r="T134" s="58"/>
      <c r="U134" s="58"/>
      <c r="V134" s="58"/>
      <c r="W134" s="58"/>
      <c r="X134" s="58"/>
      <c r="Y134" s="58"/>
      <c r="Z134" s="58"/>
      <c r="AA134" s="58"/>
      <c r="AB134" s="58"/>
      <c r="AC134" s="58"/>
      <c r="AD134" s="58"/>
      <c r="AE134" s="58"/>
      <c r="AF134" s="58"/>
      <c r="AG134" s="58"/>
      <c r="AH134" s="58"/>
      <c r="AI134" s="58"/>
      <c r="AJ134" s="58"/>
    </row>
    <row r="135" spans="1:36" s="56" customFormat="1" ht="33" customHeight="1">
      <c r="A135" s="58"/>
      <c r="B135" s="430"/>
      <c r="C135" s="431"/>
      <c r="D135" s="431"/>
      <c r="E135" s="431"/>
      <c r="F135" s="431"/>
      <c r="G135" s="431"/>
      <c r="H135" s="431"/>
      <c r="I135" s="431"/>
      <c r="J135" s="431"/>
      <c r="K135" s="431"/>
      <c r="L135" s="431"/>
      <c r="M135" s="431"/>
      <c r="N135" s="431"/>
      <c r="O135" s="58"/>
      <c r="P135" s="58"/>
      <c r="Q135" s="58"/>
      <c r="R135" s="58"/>
      <c r="S135" s="58"/>
      <c r="T135" s="58"/>
      <c r="U135" s="58"/>
      <c r="V135" s="58"/>
      <c r="W135" s="58"/>
      <c r="X135" s="58"/>
      <c r="Y135" s="58"/>
      <c r="Z135" s="58"/>
      <c r="AA135" s="58"/>
      <c r="AB135" s="58"/>
      <c r="AC135" s="58"/>
      <c r="AD135" s="58"/>
      <c r="AE135" s="58"/>
      <c r="AF135" s="58"/>
      <c r="AG135" s="58"/>
      <c r="AH135" s="58"/>
      <c r="AI135" s="58"/>
      <c r="AJ135" s="58"/>
    </row>
    <row r="136" spans="1:36" s="56" customFormat="1" ht="19.5" customHeight="1">
      <c r="A136" s="58"/>
      <c r="B136" s="432" t="s">
        <v>407</v>
      </c>
      <c r="C136" s="432" t="s">
        <v>495</v>
      </c>
      <c r="D136" s="432"/>
      <c r="E136" s="432"/>
      <c r="F136" s="432"/>
      <c r="G136" s="432"/>
      <c r="H136" s="432"/>
      <c r="I136" s="432"/>
      <c r="J136" s="432"/>
      <c r="K136" s="432"/>
      <c r="L136" s="432"/>
      <c r="M136" s="432"/>
      <c r="N136" s="432"/>
      <c r="O136" s="58"/>
      <c r="P136" s="58"/>
      <c r="Q136" s="58"/>
      <c r="R136" s="58"/>
      <c r="S136" s="58"/>
      <c r="T136" s="58"/>
      <c r="U136" s="58"/>
      <c r="V136" s="58"/>
      <c r="W136" s="58"/>
      <c r="X136" s="58"/>
      <c r="Y136" s="58"/>
      <c r="Z136" s="58"/>
      <c r="AA136" s="58"/>
      <c r="AB136" s="58"/>
      <c r="AC136" s="58"/>
      <c r="AD136" s="58"/>
      <c r="AE136" s="58"/>
      <c r="AF136" s="58"/>
      <c r="AG136" s="58"/>
      <c r="AH136" s="58"/>
      <c r="AI136" s="58"/>
      <c r="AJ136" s="58"/>
    </row>
    <row r="137" spans="1:36" s="56" customFormat="1" ht="19.5" customHeight="1">
      <c r="A137" s="58"/>
      <c r="B137" s="433" t="s">
        <v>494</v>
      </c>
      <c r="C137" s="433"/>
      <c r="D137" s="433"/>
      <c r="E137" s="433"/>
      <c r="F137" s="433"/>
      <c r="G137" s="433"/>
      <c r="H137" s="433"/>
      <c r="I137" s="433"/>
      <c r="J137" s="433"/>
      <c r="K137" s="433"/>
      <c r="L137" s="433"/>
      <c r="M137" s="433"/>
      <c r="N137" s="433"/>
      <c r="O137" s="58"/>
      <c r="P137" s="58"/>
      <c r="Q137" s="58"/>
      <c r="R137" s="58"/>
      <c r="S137" s="58"/>
      <c r="T137" s="58"/>
      <c r="U137" s="58"/>
      <c r="V137" s="58"/>
      <c r="W137" s="58"/>
      <c r="X137" s="58"/>
      <c r="Y137" s="58"/>
      <c r="Z137" s="58"/>
      <c r="AA137" s="58"/>
      <c r="AB137" s="58"/>
      <c r="AC137" s="58"/>
      <c r="AD137" s="58"/>
      <c r="AE137" s="58"/>
      <c r="AF137" s="58"/>
      <c r="AG137" s="58"/>
      <c r="AH137" s="58"/>
      <c r="AI137" s="58"/>
      <c r="AJ137" s="58"/>
    </row>
    <row r="138" spans="1:36" ht="14.25" customHeight="1"/>
    <row r="139" spans="1:36" ht="14.25" customHeight="1"/>
    <row r="140" spans="1:36" ht="14.25" customHeight="1">
      <c r="C140" s="335"/>
      <c r="D140" s="335"/>
      <c r="E140" s="335"/>
      <c r="F140" s="335"/>
      <c r="G140" s="335"/>
    </row>
    <row r="141" spans="1:36" ht="14.25" customHeight="1">
      <c r="C141" s="335"/>
      <c r="D141" s="335"/>
      <c r="E141" s="335"/>
      <c r="F141" s="335"/>
      <c r="G141" s="335"/>
    </row>
    <row r="142" spans="1:36" ht="14.25" customHeight="1">
      <c r="C142" s="335"/>
      <c r="D142" s="335"/>
      <c r="E142" s="335"/>
      <c r="F142" s="335"/>
      <c r="G142" s="335"/>
    </row>
    <row r="143" spans="1:36" ht="14.25" customHeight="1">
      <c r="C143" s="335"/>
      <c r="D143" s="335"/>
      <c r="E143" s="335"/>
      <c r="F143" s="335"/>
      <c r="G143" s="335"/>
    </row>
  </sheetData>
  <sortState ref="B124:N128">
    <sortCondition descending="1" ref="G124:G128"/>
  </sortState>
  <mergeCells count="18">
    <mergeCell ref="C140:G143"/>
    <mergeCell ref="B137:N137"/>
    <mergeCell ref="C133:N133"/>
    <mergeCell ref="B134:B135"/>
    <mergeCell ref="C134:N135"/>
    <mergeCell ref="B2:N2"/>
    <mergeCell ref="B131:C131"/>
    <mergeCell ref="B130:C130"/>
    <mergeCell ref="B123:C123"/>
    <mergeCell ref="B58:C58"/>
    <mergeCell ref="B56:C56"/>
    <mergeCell ref="B35:C35"/>
    <mergeCell ref="B46:C46"/>
    <mergeCell ref="B129:C129"/>
    <mergeCell ref="B3:B4"/>
    <mergeCell ref="C3:C4"/>
    <mergeCell ref="G3:I3"/>
    <mergeCell ref="J3:N3"/>
  </mergeCells>
  <pageMargins left="0" right="0" top="0" bottom="0" header="0" footer="0"/>
  <pageSetup paperSize="9" scale="80" orientation="portrait" r:id="rId1"/>
</worksheet>
</file>

<file path=xl/worksheets/sheet5.xml><?xml version="1.0" encoding="utf-8"?>
<worksheet xmlns="http://schemas.openxmlformats.org/spreadsheetml/2006/main" xmlns:r="http://schemas.openxmlformats.org/officeDocument/2006/relationships">
  <dimension ref="G3:R35"/>
  <sheetViews>
    <sheetView rightToLeft="1" topLeftCell="A16" workbookViewId="0">
      <selection activeCell="P14" sqref="G8:P14"/>
    </sheetView>
  </sheetViews>
  <sheetFormatPr defaultRowHeight="15"/>
  <cols>
    <col min="9" max="9" width="9.5703125" bestFit="1" customWidth="1"/>
    <col min="11" max="11" width="13.28515625" customWidth="1"/>
    <col min="14" max="14" width="8.28515625" customWidth="1"/>
    <col min="15" max="15" width="16.42578125" customWidth="1"/>
    <col min="17" max="17" width="10" customWidth="1"/>
  </cols>
  <sheetData>
    <row r="3" spans="7:18" ht="15.75" thickBot="1"/>
    <row r="4" spans="7:18" ht="18" thickTop="1" thickBot="1">
      <c r="G4" s="346" t="s">
        <v>408</v>
      </c>
      <c r="H4" s="339" t="s">
        <v>409</v>
      </c>
      <c r="I4" s="340"/>
      <c r="J4" s="339" t="s">
        <v>410</v>
      </c>
      <c r="K4" s="352"/>
      <c r="L4" s="340"/>
      <c r="M4" s="339" t="s">
        <v>411</v>
      </c>
      <c r="N4" s="352"/>
      <c r="O4" s="352"/>
      <c r="P4" s="340"/>
      <c r="Q4" s="346" t="s">
        <v>412</v>
      </c>
    </row>
    <row r="5" spans="7:18" ht="54.75" thickTop="1">
      <c r="G5" s="347"/>
      <c r="H5" s="72" t="s">
        <v>413</v>
      </c>
      <c r="I5" s="72" t="s">
        <v>415</v>
      </c>
      <c r="J5" s="72" t="s">
        <v>413</v>
      </c>
      <c r="K5" s="72" t="s">
        <v>413</v>
      </c>
      <c r="L5" s="72" t="s">
        <v>418</v>
      </c>
      <c r="M5" s="346" t="s">
        <v>420</v>
      </c>
      <c r="N5" s="346" t="s">
        <v>421</v>
      </c>
      <c r="O5" s="346" t="s">
        <v>422</v>
      </c>
      <c r="P5" s="72" t="s">
        <v>423</v>
      </c>
      <c r="Q5" s="347"/>
    </row>
    <row r="6" spans="7:18" ht="27">
      <c r="G6" s="347"/>
      <c r="H6" s="72" t="s">
        <v>414</v>
      </c>
      <c r="I6" s="72">
        <v>1392</v>
      </c>
      <c r="J6" s="72" t="s">
        <v>416</v>
      </c>
      <c r="K6" s="72" t="s">
        <v>417</v>
      </c>
      <c r="L6" s="72" t="s">
        <v>419</v>
      </c>
      <c r="M6" s="347"/>
      <c r="N6" s="347"/>
      <c r="O6" s="347"/>
      <c r="P6" s="72" t="s">
        <v>424</v>
      </c>
      <c r="Q6" s="347"/>
    </row>
    <row r="7" spans="7:18" ht="17.25" thickBot="1">
      <c r="G7" s="348"/>
      <c r="H7" s="73">
        <v>1392</v>
      </c>
      <c r="I7" s="71"/>
      <c r="J7" s="73">
        <v>1392</v>
      </c>
      <c r="K7" s="73">
        <v>1392</v>
      </c>
      <c r="L7" s="71"/>
      <c r="M7" s="348"/>
      <c r="N7" s="348"/>
      <c r="O7" s="348"/>
      <c r="P7" s="71"/>
      <c r="Q7" s="348"/>
    </row>
    <row r="8" spans="7:18" ht="19.5" thickTop="1" thickBot="1">
      <c r="G8" s="74"/>
      <c r="H8" s="76"/>
      <c r="I8" s="76"/>
      <c r="J8" s="76"/>
      <c r="K8" s="76"/>
      <c r="L8" s="76"/>
      <c r="M8" s="76"/>
      <c r="N8" s="76"/>
      <c r="O8" s="76"/>
      <c r="P8" s="84"/>
      <c r="Q8" s="79" t="s">
        <v>49</v>
      </c>
      <c r="R8">
        <v>77238</v>
      </c>
    </row>
    <row r="9" spans="7:18" ht="19.5" thickTop="1" thickBot="1">
      <c r="G9" s="74"/>
      <c r="H9" s="76"/>
      <c r="I9" s="76"/>
      <c r="J9" s="76"/>
      <c r="K9" s="76"/>
      <c r="L9" s="76"/>
      <c r="M9" s="76"/>
      <c r="N9" s="76"/>
      <c r="O9" s="76"/>
      <c r="P9" s="84"/>
      <c r="Q9" s="79" t="s">
        <v>49</v>
      </c>
      <c r="R9">
        <v>1215</v>
      </c>
    </row>
    <row r="10" spans="7:18" ht="19.5" thickTop="1" thickBot="1">
      <c r="G10" s="74"/>
      <c r="H10" s="76"/>
      <c r="I10" s="76"/>
      <c r="J10" s="76"/>
      <c r="K10" s="76"/>
      <c r="L10" s="76"/>
      <c r="M10" s="76"/>
      <c r="N10" s="76"/>
      <c r="O10" s="76"/>
      <c r="P10" s="84"/>
      <c r="Q10" s="80" t="s">
        <v>49</v>
      </c>
      <c r="R10">
        <v>4745</v>
      </c>
    </row>
    <row r="11" spans="7:18" ht="19.5" thickTop="1" thickBot="1">
      <c r="G11" s="74"/>
      <c r="H11" s="76"/>
      <c r="I11" s="76"/>
      <c r="J11" s="76"/>
      <c r="K11" s="76"/>
      <c r="L11" s="76"/>
      <c r="M11" s="76"/>
      <c r="N11" s="76"/>
      <c r="O11" s="76"/>
      <c r="P11" s="84"/>
      <c r="Q11" s="81" t="s">
        <v>49</v>
      </c>
      <c r="R11">
        <v>13995</v>
      </c>
    </row>
    <row r="12" spans="7:18" ht="19.5" thickTop="1" thickBot="1">
      <c r="G12" s="74"/>
      <c r="H12" s="76"/>
      <c r="I12" s="76"/>
      <c r="J12" s="76"/>
      <c r="K12" s="76"/>
      <c r="L12" s="76"/>
      <c r="M12" s="76"/>
      <c r="N12" s="76"/>
      <c r="O12" s="76"/>
      <c r="P12" s="84"/>
      <c r="Q12" s="82" t="s">
        <v>49</v>
      </c>
      <c r="R12">
        <v>51</v>
      </c>
    </row>
    <row r="13" spans="7:18" ht="55.5" thickTop="1" thickBot="1">
      <c r="G13" s="74"/>
      <c r="H13" s="76"/>
      <c r="I13" s="76"/>
      <c r="J13" s="76"/>
      <c r="K13" s="76"/>
      <c r="L13" s="76"/>
      <c r="M13" s="76"/>
      <c r="N13" s="76"/>
      <c r="O13" s="76"/>
      <c r="P13" s="84"/>
      <c r="Q13" s="85" t="s">
        <v>431</v>
      </c>
      <c r="R13">
        <v>2975</v>
      </c>
    </row>
    <row r="14" spans="7:18" ht="21" thickTop="1" thickBot="1">
      <c r="G14" s="75"/>
      <c r="H14" s="77"/>
      <c r="I14" s="77"/>
      <c r="J14" s="77"/>
      <c r="K14" s="77"/>
      <c r="L14" s="77"/>
      <c r="M14" s="77"/>
      <c r="N14" s="77"/>
      <c r="O14" s="77"/>
      <c r="P14" s="77"/>
      <c r="Q14" s="83" t="s">
        <v>49</v>
      </c>
    </row>
    <row r="15" spans="7:18" ht="16.5" thickTop="1" thickBot="1"/>
    <row r="16" spans="7:18" ht="18" thickTop="1" thickBot="1">
      <c r="G16" s="336" t="s">
        <v>272</v>
      </c>
      <c r="H16" s="346" t="s">
        <v>434</v>
      </c>
      <c r="I16" s="351" t="s">
        <v>435</v>
      </c>
      <c r="J16" s="351"/>
      <c r="K16" s="346" t="s">
        <v>408</v>
      </c>
    </row>
    <row r="17" spans="7:15" ht="16.5" thickTop="1" thickBot="1">
      <c r="G17" s="337"/>
      <c r="H17" s="347"/>
      <c r="I17" s="346" t="s">
        <v>436</v>
      </c>
      <c r="J17" s="349" t="s">
        <v>437</v>
      </c>
      <c r="K17" s="347"/>
      <c r="M17" s="350" t="s">
        <v>432</v>
      </c>
    </row>
    <row r="18" spans="7:15" ht="16.5" thickTop="1" thickBot="1">
      <c r="G18" s="338"/>
      <c r="H18" s="348"/>
      <c r="I18" s="348"/>
      <c r="J18" s="349"/>
      <c r="K18" s="348"/>
      <c r="M18" s="342"/>
    </row>
    <row r="19" spans="7:15" ht="17.25" customHeight="1" thickTop="1" thickBot="1">
      <c r="G19" s="87"/>
      <c r="H19" s="88"/>
      <c r="I19" s="88"/>
      <c r="J19" s="88"/>
      <c r="K19" s="89" t="s">
        <v>425</v>
      </c>
    </row>
    <row r="20" spans="7:15" ht="17.25" customHeight="1" thickTop="1" thickBot="1">
      <c r="G20" s="87"/>
      <c r="H20" s="88"/>
      <c r="I20" s="88"/>
      <c r="J20" s="88"/>
      <c r="K20" s="89" t="s">
        <v>433</v>
      </c>
    </row>
    <row r="21" spans="7:15" ht="17.25" customHeight="1" thickTop="1" thickBot="1">
      <c r="G21" s="87"/>
      <c r="H21" s="88"/>
      <c r="I21" s="88"/>
      <c r="J21" s="88"/>
      <c r="K21" s="89" t="s">
        <v>426</v>
      </c>
    </row>
    <row r="22" spans="7:15" ht="17.25" customHeight="1" thickTop="1" thickBot="1">
      <c r="G22" s="87"/>
      <c r="H22" s="88"/>
      <c r="I22" s="88"/>
      <c r="J22" s="88"/>
      <c r="K22" s="89" t="s">
        <v>427</v>
      </c>
    </row>
    <row r="23" spans="7:15" ht="17.25" customHeight="1" thickTop="1" thickBot="1">
      <c r="G23" s="87"/>
      <c r="H23" s="88"/>
      <c r="I23" s="88"/>
      <c r="J23" s="88"/>
      <c r="K23" s="89" t="s">
        <v>428</v>
      </c>
    </row>
    <row r="24" spans="7:15" ht="17.25" customHeight="1" thickTop="1" thickBot="1">
      <c r="G24" s="87"/>
      <c r="H24" s="88"/>
      <c r="I24" s="88"/>
      <c r="J24" s="88"/>
      <c r="K24" s="89" t="s">
        <v>429</v>
      </c>
    </row>
    <row r="25" spans="7:15" ht="18.75" thickTop="1" thickBot="1">
      <c r="G25" s="90"/>
      <c r="H25" s="90"/>
      <c r="I25" s="90"/>
      <c r="J25" s="90"/>
      <c r="K25" s="78" t="s">
        <v>430</v>
      </c>
    </row>
    <row r="26" spans="7:15" ht="16.5" thickTop="1" thickBot="1"/>
    <row r="27" spans="7:15" ht="27" customHeight="1" thickTop="1" thickBot="1">
      <c r="K27" s="339" t="s">
        <v>438</v>
      </c>
      <c r="L27" s="340"/>
      <c r="M27" s="339" t="s">
        <v>439</v>
      </c>
      <c r="N27" s="340"/>
      <c r="O27" s="341" t="s">
        <v>408</v>
      </c>
    </row>
    <row r="28" spans="7:15" ht="19.5" customHeight="1" thickTop="1" thickBot="1">
      <c r="K28" s="86" t="s">
        <v>440</v>
      </c>
      <c r="L28" s="91" t="s">
        <v>441</v>
      </c>
      <c r="M28" s="91" t="s">
        <v>440</v>
      </c>
      <c r="N28" s="91" t="s">
        <v>441</v>
      </c>
      <c r="O28" s="342"/>
    </row>
    <row r="29" spans="7:15" ht="19.5" customHeight="1" thickTop="1" thickBot="1">
      <c r="K29" s="343"/>
      <c r="L29" s="343"/>
      <c r="M29" s="93"/>
      <c r="N29" s="93"/>
      <c r="O29" s="92" t="s">
        <v>425</v>
      </c>
    </row>
    <row r="30" spans="7:15" ht="19.5" customHeight="1" thickTop="1" thickBot="1">
      <c r="K30" s="344"/>
      <c r="L30" s="344"/>
      <c r="M30" s="93"/>
      <c r="N30" s="93"/>
      <c r="O30" s="92" t="s">
        <v>433</v>
      </c>
    </row>
    <row r="31" spans="7:15" ht="19.5" customHeight="1" thickTop="1" thickBot="1">
      <c r="K31" s="344"/>
      <c r="L31" s="344"/>
      <c r="M31" s="93"/>
      <c r="N31" s="93"/>
      <c r="O31" s="92" t="s">
        <v>426</v>
      </c>
    </row>
    <row r="32" spans="7:15" ht="19.5" customHeight="1" thickTop="1" thickBot="1">
      <c r="K32" s="344"/>
      <c r="L32" s="344"/>
      <c r="M32" s="93"/>
      <c r="N32" s="93"/>
      <c r="O32" s="92" t="s">
        <v>427</v>
      </c>
    </row>
    <row r="33" spans="11:15" ht="19.5" customHeight="1" thickTop="1" thickBot="1">
      <c r="K33" s="344"/>
      <c r="L33" s="344"/>
      <c r="M33" s="93"/>
      <c r="N33" s="93"/>
      <c r="O33" s="92" t="s">
        <v>428</v>
      </c>
    </row>
    <row r="34" spans="11:15" ht="19.5" customHeight="1" thickTop="1" thickBot="1">
      <c r="K34" s="345"/>
      <c r="L34" s="345"/>
      <c r="M34" s="93"/>
      <c r="N34" s="93"/>
      <c r="O34" s="92" t="s">
        <v>429</v>
      </c>
    </row>
    <row r="35" spans="11:15" ht="15.75" thickTop="1"/>
  </sheetData>
  <mergeCells count="20">
    <mergeCell ref="G4:G7"/>
    <mergeCell ref="H4:I4"/>
    <mergeCell ref="J4:L4"/>
    <mergeCell ref="M4:P4"/>
    <mergeCell ref="Q4:Q7"/>
    <mergeCell ref="M5:M7"/>
    <mergeCell ref="N5:N7"/>
    <mergeCell ref="O5:O7"/>
    <mergeCell ref="G16:G18"/>
    <mergeCell ref="K27:L27"/>
    <mergeCell ref="M27:N27"/>
    <mergeCell ref="O27:O28"/>
    <mergeCell ref="K29:K34"/>
    <mergeCell ref="L29:L34"/>
    <mergeCell ref="K16:K18"/>
    <mergeCell ref="J17:J18"/>
    <mergeCell ref="M17:M18"/>
    <mergeCell ref="I16:J16"/>
    <mergeCell ref="I17:I18"/>
    <mergeCell ref="H16:H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پیوست1</vt:lpstr>
      <vt:lpstr>پیوست2</vt:lpstr>
      <vt:lpstr>پیوست3</vt:lpstr>
      <vt:lpstr>پیوست4</vt:lpstr>
      <vt:lpstr>Sheet1</vt:lpstr>
      <vt:lpstr>Sheet1!_Hlk310465175</vt:lpstr>
      <vt:lpstr>Sheet1!_Hlk310469968</vt:lpstr>
      <vt:lpstr>Sheet1!_Hlk310472910</vt:lpstr>
      <vt:lpstr>پیوست1!Print_Area</vt:lpstr>
      <vt:lpstr>پیوست2!Print_Area</vt:lpstr>
      <vt:lpstr>پیوست3!Print_Area</vt:lpstr>
      <vt:lpstr>پیوست4!Print_Area</vt:lpstr>
      <vt:lpstr>پیوست1!Print_Titles</vt:lpstr>
      <vt:lpstr>پیوست2!Print_Titles</vt:lpstr>
      <vt:lpstr>پیوست3!Print_Titles</vt:lpstr>
      <vt:lpstr>پیوست4!Print_Titles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2014-04-13T21:28:12Z</dcterms:modified>
</cp:coreProperties>
</file>