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filterPrivacy="1" defaultThemeVersion="124226"/>
  <bookViews>
    <workbookView xWindow="240" yWindow="105" windowWidth="3900" windowHeight="2790" activeTab="4"/>
  </bookViews>
  <sheets>
    <sheet name="پیوست1" sheetId="8" r:id="rId1"/>
    <sheet name="پیوست2" sheetId="4" r:id="rId2"/>
    <sheet name="پیوست3" sheetId="9" r:id="rId3"/>
    <sheet name="پیوست 4" sheetId="12" r:id="rId4"/>
    <sheet name="پیوست 5" sheetId="13" r:id="rId5"/>
  </sheets>
  <externalReferences>
    <externalReference r:id="rId6"/>
  </externalReferences>
  <definedNames>
    <definedName name="_xlnm._FilterDatabase" localSheetId="3" hidden="1">'پیوست 4'!$C$17:$C$39</definedName>
    <definedName name="_xlnm._FilterDatabase" localSheetId="4" hidden="1">'پیوست 5'!$A$3:$V$3</definedName>
    <definedName name="_xlnm._FilterDatabase" localSheetId="0" hidden="1">پیوست1!$A$3:$BB$3</definedName>
    <definedName name="_xlnm._FilterDatabase" localSheetId="1" hidden="1">پیوست2!$A$6:$AJ$155</definedName>
    <definedName name="_xlnm._FilterDatabase" localSheetId="2" hidden="1">پیوست3!$C$17:$Q$40</definedName>
    <definedName name="_xlnm.Print_Area" localSheetId="3">'پیوست 4'!$B$2:$K$152</definedName>
    <definedName name="_xlnm.Print_Area" localSheetId="1">پیوست2!$B$2:$J$155</definedName>
    <definedName name="_xlnm.Print_Area" localSheetId="2">پیوست3!$B$2:$Q$152</definedName>
    <definedName name="_xlnm.Print_Titles" localSheetId="3">'پیوست 4'!$2:$4</definedName>
    <definedName name="_xlnm.Print_Titles" localSheetId="4">'پیوست 5'!$2:$3</definedName>
    <definedName name="_xlnm.Print_Titles" localSheetId="0">پیوست1!$2:$3</definedName>
    <definedName name="_xlnm.Print_Titles" localSheetId="1">پیوست2!$2:$6</definedName>
    <definedName name="_xlnm.Print_Titles" localSheetId="2">پیوست3!$2:$5</definedName>
  </definedNames>
  <calcPr calcId="125725"/>
</workbook>
</file>

<file path=xl/calcChain.xml><?xml version="1.0" encoding="utf-8"?>
<calcChain xmlns="http://schemas.openxmlformats.org/spreadsheetml/2006/main">
  <c r="L149" i="12"/>
  <c r="L148"/>
  <c r="L147"/>
  <c r="L146"/>
  <c r="L145"/>
  <c r="L144"/>
  <c r="L143"/>
  <c r="L142"/>
  <c r="L141"/>
  <c r="L139"/>
  <c r="L138"/>
  <c r="L137"/>
  <c r="L136"/>
  <c r="L135"/>
  <c r="L134"/>
  <c r="L133"/>
  <c r="L132"/>
  <c r="L131"/>
  <c r="L130"/>
  <c r="L129"/>
  <c r="L128"/>
  <c r="L127"/>
  <c r="L126"/>
  <c r="L125"/>
  <c r="L124"/>
  <c r="L123"/>
  <c r="L122"/>
  <c r="L121"/>
  <c r="L120"/>
  <c r="L119"/>
  <c r="L118"/>
  <c r="L117"/>
  <c r="L116"/>
  <c r="L115"/>
  <c r="L114"/>
  <c r="L113"/>
  <c r="L112"/>
  <c r="L111"/>
  <c r="L110"/>
  <c r="L109"/>
  <c r="L108"/>
  <c r="L107"/>
  <c r="L106"/>
  <c r="L105"/>
  <c r="L104"/>
  <c r="L103"/>
  <c r="L102"/>
  <c r="L101"/>
  <c r="L100"/>
  <c r="L99"/>
  <c r="L98"/>
  <c r="L97"/>
  <c r="L96"/>
  <c r="L95"/>
  <c r="L94"/>
  <c r="L93"/>
  <c r="L92"/>
  <c r="L91"/>
  <c r="L90"/>
  <c r="L89"/>
  <c r="L88"/>
  <c r="L87"/>
  <c r="L86"/>
  <c r="L85"/>
  <c r="L84"/>
  <c r="L83"/>
  <c r="L82"/>
  <c r="L81"/>
  <c r="L80"/>
  <c r="L79"/>
  <c r="L78"/>
  <c r="L77"/>
  <c r="L76"/>
  <c r="L75"/>
  <c r="L74"/>
  <c r="L73"/>
  <c r="L72"/>
  <c r="L71"/>
  <c r="L70"/>
  <c r="L69"/>
  <c r="L68"/>
  <c r="L66"/>
  <c r="L64"/>
  <c r="L63"/>
  <c r="L62"/>
  <c r="L61"/>
  <c r="L60"/>
  <c r="L59"/>
  <c r="L58"/>
  <c r="L57"/>
  <c r="L56"/>
  <c r="L55"/>
  <c r="L54"/>
  <c r="L52"/>
  <c r="L51"/>
  <c r="L50"/>
  <c r="L49"/>
  <c r="L48"/>
  <c r="L47"/>
  <c r="L46"/>
  <c r="L45"/>
  <c r="L44"/>
  <c r="L43"/>
  <c r="L42"/>
  <c r="L41"/>
  <c r="L39"/>
  <c r="L38"/>
  <c r="L37"/>
  <c r="L36"/>
  <c r="L35"/>
  <c r="L34"/>
  <c r="L33"/>
  <c r="L32"/>
  <c r="L31"/>
  <c r="L30"/>
  <c r="L29"/>
  <c r="L28"/>
  <c r="L27"/>
  <c r="L26"/>
  <c r="L25"/>
  <c r="L24"/>
  <c r="L23"/>
  <c r="L22"/>
  <c r="L21"/>
  <c r="L20"/>
  <c r="L19"/>
  <c r="L18"/>
  <c r="L17"/>
  <c r="L16"/>
  <c r="L15"/>
  <c r="L14"/>
  <c r="L13"/>
  <c r="L12"/>
  <c r="L11"/>
  <c r="L10"/>
  <c r="L9"/>
  <c r="L8"/>
  <c r="L7"/>
  <c r="L6"/>
  <c r="L5"/>
  <c r="L65" l="1"/>
  <c r="L53"/>
  <c r="L40"/>
  <c r="L150"/>
  <c r="R149" s="1"/>
  <c r="AA151" i="4"/>
  <c r="AA7"/>
  <c r="O149" i="12" l="1"/>
  <c r="M149"/>
  <c r="Q149"/>
  <c r="N149"/>
  <c r="P149"/>
  <c r="U150" i="4"/>
  <c r="Z9" i="8"/>
  <c r="U151" i="4" l="1"/>
  <c r="T151"/>
  <c r="S151"/>
  <c r="Q151"/>
  <c r="R151"/>
  <c r="R150"/>
  <c r="Z148" i="8" l="1"/>
  <c r="R66" i="12"/>
  <c r="R67" s="1"/>
  <c r="Q66"/>
  <c r="Q67" s="1"/>
  <c r="P66"/>
  <c r="P67" s="1"/>
  <c r="O66"/>
  <c r="O67" s="1"/>
  <c r="N66"/>
  <c r="N67" s="1"/>
  <c r="M66"/>
  <c r="M67" s="1"/>
  <c r="Z66" i="8" l="1"/>
  <c r="R5" i="12" l="1"/>
  <c r="Q41"/>
  <c r="R54"/>
  <c r="L140"/>
  <c r="Q68" s="1"/>
  <c r="Q141"/>
  <c r="Z38" i="8"/>
  <c r="AA20" i="4"/>
  <c r="AA27"/>
  <c r="AA11"/>
  <c r="AA23"/>
  <c r="AA10"/>
  <c r="AA16"/>
  <c r="AA9"/>
  <c r="AA12"/>
  <c r="AA8"/>
  <c r="AA25"/>
  <c r="AA15"/>
  <c r="AA14"/>
  <c r="AA19"/>
  <c r="AA24"/>
  <c r="AA21"/>
  <c r="AA30"/>
  <c r="AA22"/>
  <c r="AA17"/>
  <c r="AA33"/>
  <c r="AA28"/>
  <c r="AA31"/>
  <c r="AA32"/>
  <c r="AA34"/>
  <c r="AA35"/>
  <c r="AA18"/>
  <c r="AA36"/>
  <c r="AA26"/>
  <c r="AA13"/>
  <c r="AA37"/>
  <c r="AA29"/>
  <c r="AA38"/>
  <c r="AA39"/>
  <c r="AA40"/>
  <c r="AA41"/>
  <c r="AA44"/>
  <c r="AA45"/>
  <c r="AA46"/>
  <c r="AA47"/>
  <c r="AA43"/>
  <c r="AA52"/>
  <c r="AA50"/>
  <c r="AA51"/>
  <c r="AA48"/>
  <c r="AA53"/>
  <c r="AA49"/>
  <c r="AA54"/>
  <c r="AA56"/>
  <c r="AA57"/>
  <c r="AA61"/>
  <c r="AA62"/>
  <c r="AA59"/>
  <c r="AA58"/>
  <c r="AA60"/>
  <c r="AA63"/>
  <c r="AA65"/>
  <c r="AA64"/>
  <c r="AA66"/>
  <c r="AA68"/>
  <c r="AA71"/>
  <c r="AA76"/>
  <c r="AA74"/>
  <c r="AA70"/>
  <c r="AA83"/>
  <c r="AA85"/>
  <c r="AA99"/>
  <c r="AA75"/>
  <c r="AA82"/>
  <c r="AA114"/>
  <c r="AA105"/>
  <c r="AA80"/>
  <c r="AA98"/>
  <c r="AA96"/>
  <c r="AA86"/>
  <c r="AA79"/>
  <c r="AA109"/>
  <c r="AA102"/>
  <c r="AA118"/>
  <c r="AA87"/>
  <c r="AA101"/>
  <c r="AA107"/>
  <c r="AA84"/>
  <c r="AA93"/>
  <c r="AA108"/>
  <c r="AA119"/>
  <c r="AA106"/>
  <c r="AA100"/>
  <c r="AA126"/>
  <c r="AA81"/>
  <c r="AA78"/>
  <c r="AA92"/>
  <c r="AA111"/>
  <c r="AA110"/>
  <c r="AA128"/>
  <c r="AA117"/>
  <c r="AA116"/>
  <c r="AA130"/>
  <c r="AA136"/>
  <c r="AA113"/>
  <c r="AA88"/>
  <c r="AA120"/>
  <c r="AA72"/>
  <c r="AA125"/>
  <c r="AA95"/>
  <c r="AA97"/>
  <c r="AA104"/>
  <c r="AA77"/>
  <c r="AA89"/>
  <c r="AA134"/>
  <c r="AA112"/>
  <c r="AA90"/>
  <c r="AA103"/>
  <c r="AA124"/>
  <c r="AA115"/>
  <c r="AA133"/>
  <c r="AA91"/>
  <c r="AA94"/>
  <c r="AA141"/>
  <c r="AA121"/>
  <c r="AA137"/>
  <c r="AA135"/>
  <c r="AA73"/>
  <c r="AA123"/>
  <c r="AA132"/>
  <c r="AA127"/>
  <c r="AA122"/>
  <c r="AA131"/>
  <c r="AA139"/>
  <c r="AA138"/>
  <c r="AA140"/>
  <c r="AA129"/>
  <c r="AA145"/>
  <c r="AA146"/>
  <c r="AA143"/>
  <c r="AA147"/>
  <c r="AA149"/>
  <c r="AA148"/>
  <c r="AA150"/>
  <c r="AA144"/>
  <c r="Z57" i="8"/>
  <c r="Z147"/>
  <c r="P138" i="12" l="1"/>
  <c r="O139"/>
  <c r="R133"/>
  <c r="N139"/>
  <c r="N138"/>
  <c r="N131"/>
  <c r="O122"/>
  <c r="R139"/>
  <c r="O138"/>
  <c r="O131"/>
  <c r="N133"/>
  <c r="N125"/>
  <c r="N118"/>
  <c r="R131"/>
  <c r="O133"/>
  <c r="O130"/>
  <c r="M126"/>
  <c r="R128"/>
  <c r="P100"/>
  <c r="N130"/>
  <c r="R130"/>
  <c r="O125"/>
  <c r="R126"/>
  <c r="N128"/>
  <c r="O121"/>
  <c r="Q117"/>
  <c r="R112"/>
  <c r="R125"/>
  <c r="Q126"/>
  <c r="N122"/>
  <c r="P122"/>
  <c r="O128"/>
  <c r="N121"/>
  <c r="P121"/>
  <c r="P118"/>
  <c r="O100"/>
  <c r="N104"/>
  <c r="M101"/>
  <c r="O115"/>
  <c r="R104"/>
  <c r="P103"/>
  <c r="R93"/>
  <c r="P139"/>
  <c r="M139"/>
  <c r="Q139"/>
  <c r="R138"/>
  <c r="M138"/>
  <c r="Q138"/>
  <c r="M131"/>
  <c r="Q131"/>
  <c r="P131"/>
  <c r="P133"/>
  <c r="M133"/>
  <c r="Q133"/>
  <c r="P130"/>
  <c r="M130"/>
  <c r="Q130"/>
  <c r="P125"/>
  <c r="M125"/>
  <c r="Q125"/>
  <c r="O126"/>
  <c r="N126"/>
  <c r="P126"/>
  <c r="R122"/>
  <c r="M122"/>
  <c r="Q122"/>
  <c r="P128"/>
  <c r="M128"/>
  <c r="Q128"/>
  <c r="R121"/>
  <c r="M121"/>
  <c r="Q121"/>
  <c r="O118"/>
  <c r="M117"/>
  <c r="R117"/>
  <c r="N100"/>
  <c r="N115"/>
  <c r="Q115"/>
  <c r="M104"/>
  <c r="O112"/>
  <c r="O103"/>
  <c r="R108"/>
  <c r="M110"/>
  <c r="N97"/>
  <c r="R118"/>
  <c r="M118"/>
  <c r="Q118"/>
  <c r="O117"/>
  <c r="N117"/>
  <c r="P117"/>
  <c r="M100"/>
  <c r="R100"/>
  <c r="Q100"/>
  <c r="R115"/>
  <c r="M115"/>
  <c r="P115"/>
  <c r="O104"/>
  <c r="Q104"/>
  <c r="P104"/>
  <c r="M112"/>
  <c r="Q112"/>
  <c r="Q103"/>
  <c r="O108"/>
  <c r="N98"/>
  <c r="P101"/>
  <c r="N93"/>
  <c r="N92"/>
  <c r="P87"/>
  <c r="O9"/>
  <c r="N11"/>
  <c r="R14"/>
  <c r="M48"/>
  <c r="O6"/>
  <c r="P11"/>
  <c r="M14"/>
  <c r="Q18"/>
  <c r="N112"/>
  <c r="P112"/>
  <c r="N103"/>
  <c r="M103"/>
  <c r="R103"/>
  <c r="N108"/>
  <c r="M108"/>
  <c r="M98"/>
  <c r="P98"/>
  <c r="N101"/>
  <c r="N110"/>
  <c r="R110"/>
  <c r="M93"/>
  <c r="M107"/>
  <c r="R92"/>
  <c r="N73"/>
  <c r="M72"/>
  <c r="R64"/>
  <c r="N12"/>
  <c r="P12"/>
  <c r="N17"/>
  <c r="P51"/>
  <c r="Q48"/>
  <c r="Q45"/>
  <c r="P28"/>
  <c r="Q108"/>
  <c r="P108"/>
  <c r="O98"/>
  <c r="R98"/>
  <c r="Q98"/>
  <c r="O101"/>
  <c r="R101"/>
  <c r="Q101"/>
  <c r="O110"/>
  <c r="Q110"/>
  <c r="P110"/>
  <c r="O93"/>
  <c r="Q93"/>
  <c r="N107"/>
  <c r="R107"/>
  <c r="M92"/>
  <c r="M97"/>
  <c r="R86"/>
  <c r="M82"/>
  <c r="O74"/>
  <c r="R76"/>
  <c r="N86"/>
  <c r="N89"/>
  <c r="R73"/>
  <c r="O87"/>
  <c r="N79"/>
  <c r="P74"/>
  <c r="N76"/>
  <c r="R69"/>
  <c r="N48"/>
  <c r="Q51"/>
  <c r="Q47"/>
  <c r="P45"/>
  <c r="N6"/>
  <c r="R6"/>
  <c r="O11"/>
  <c r="N9"/>
  <c r="R9"/>
  <c r="Q14"/>
  <c r="M18"/>
  <c r="R18"/>
  <c r="O12"/>
  <c r="O23"/>
  <c r="N20"/>
  <c r="R32"/>
  <c r="P97"/>
  <c r="M86"/>
  <c r="M89"/>
  <c r="P89"/>
  <c r="M73"/>
  <c r="N82"/>
  <c r="R82"/>
  <c r="N87"/>
  <c r="O79"/>
  <c r="P79"/>
  <c r="N74"/>
  <c r="N72"/>
  <c r="R72"/>
  <c r="M76"/>
  <c r="N69"/>
  <c r="R68"/>
  <c r="M69"/>
  <c r="N68"/>
  <c r="P68"/>
  <c r="P93"/>
  <c r="O107"/>
  <c r="Q107"/>
  <c r="P107"/>
  <c r="O92"/>
  <c r="Q92"/>
  <c r="P92"/>
  <c r="O97"/>
  <c r="R97"/>
  <c r="Q97"/>
  <c r="O86"/>
  <c r="Q86"/>
  <c r="P86"/>
  <c r="O89"/>
  <c r="R89"/>
  <c r="Q89"/>
  <c r="O73"/>
  <c r="Q73"/>
  <c r="P73"/>
  <c r="O82"/>
  <c r="Q82"/>
  <c r="P82"/>
  <c r="M87"/>
  <c r="R87"/>
  <c r="Q87"/>
  <c r="M79"/>
  <c r="R79"/>
  <c r="Q79"/>
  <c r="M74"/>
  <c r="R74"/>
  <c r="Q74"/>
  <c r="O72"/>
  <c r="Q72"/>
  <c r="P72"/>
  <c r="O76"/>
  <c r="Q76"/>
  <c r="P76"/>
  <c r="O69"/>
  <c r="Q69"/>
  <c r="P69"/>
  <c r="M68"/>
  <c r="O68"/>
  <c r="O59"/>
  <c r="M60"/>
  <c r="R57"/>
  <c r="M64"/>
  <c r="O62"/>
  <c r="R60"/>
  <c r="M57"/>
  <c r="M54"/>
  <c r="M51"/>
  <c r="O47"/>
  <c r="P47"/>
  <c r="M45"/>
  <c r="Q42"/>
  <c r="O42"/>
  <c r="P42"/>
  <c r="O48"/>
  <c r="R48"/>
  <c r="P48"/>
  <c r="N51"/>
  <c r="O51"/>
  <c r="R51"/>
  <c r="N47"/>
  <c r="M47"/>
  <c r="R47"/>
  <c r="N45"/>
  <c r="O45"/>
  <c r="R45"/>
  <c r="N42"/>
  <c r="M42"/>
  <c r="R42"/>
  <c r="M41"/>
  <c r="N23"/>
  <c r="R23"/>
  <c r="R17"/>
  <c r="N28"/>
  <c r="N29"/>
  <c r="P36"/>
  <c r="M32"/>
  <c r="O26"/>
  <c r="N38"/>
  <c r="O17"/>
  <c r="O20"/>
  <c r="R20"/>
  <c r="O28"/>
  <c r="O29"/>
  <c r="R29"/>
  <c r="Q32"/>
  <c r="N26"/>
  <c r="N36"/>
  <c r="O37"/>
  <c r="P38"/>
  <c r="Q5"/>
  <c r="O145"/>
  <c r="O41"/>
  <c r="P41"/>
  <c r="R144"/>
  <c r="Q143"/>
  <c r="Q148"/>
  <c r="P145"/>
  <c r="M143"/>
  <c r="R41"/>
  <c r="N41"/>
  <c r="Z55" i="8"/>
  <c r="O148" i="12"/>
  <c r="P148"/>
  <c r="Q145"/>
  <c r="O144"/>
  <c r="Q144"/>
  <c r="R143"/>
  <c r="N64"/>
  <c r="N62"/>
  <c r="R62"/>
  <c r="N60"/>
  <c r="N59"/>
  <c r="P59"/>
  <c r="N57"/>
  <c r="O54"/>
  <c r="P54"/>
  <c r="P6"/>
  <c r="M6"/>
  <c r="Q6"/>
  <c r="R11"/>
  <c r="M11"/>
  <c r="Q11"/>
  <c r="P9"/>
  <c r="M9"/>
  <c r="Q9"/>
  <c r="O14"/>
  <c r="N14"/>
  <c r="P14"/>
  <c r="O18"/>
  <c r="N18"/>
  <c r="P18"/>
  <c r="R12"/>
  <c r="M12"/>
  <c r="Q12"/>
  <c r="P23"/>
  <c r="M23"/>
  <c r="Q23"/>
  <c r="P17"/>
  <c r="M17"/>
  <c r="Q17"/>
  <c r="M20"/>
  <c r="Q20"/>
  <c r="P20"/>
  <c r="R28"/>
  <c r="M28"/>
  <c r="Q28"/>
  <c r="M29"/>
  <c r="Q29"/>
  <c r="P29"/>
  <c r="O32"/>
  <c r="N32"/>
  <c r="P32"/>
  <c r="R26"/>
  <c r="P26"/>
  <c r="O36"/>
  <c r="N37"/>
  <c r="R37"/>
  <c r="O38"/>
  <c r="N5"/>
  <c r="P5"/>
  <c r="N148"/>
  <c r="M148"/>
  <c r="R148"/>
  <c r="N145"/>
  <c r="M145"/>
  <c r="R145"/>
  <c r="M144"/>
  <c r="N144"/>
  <c r="P144"/>
  <c r="O143"/>
  <c r="N143"/>
  <c r="P143"/>
  <c r="Q70"/>
  <c r="P70"/>
  <c r="O64"/>
  <c r="Q64"/>
  <c r="P64"/>
  <c r="P62"/>
  <c r="M62"/>
  <c r="Q62"/>
  <c r="O60"/>
  <c r="Q60"/>
  <c r="P60"/>
  <c r="R59"/>
  <c r="M59"/>
  <c r="Q59"/>
  <c r="O57"/>
  <c r="Q57"/>
  <c r="P57"/>
  <c r="Q54"/>
  <c r="N54"/>
  <c r="Q44"/>
  <c r="N44"/>
  <c r="M44"/>
  <c r="Q43"/>
  <c r="N43"/>
  <c r="O43"/>
  <c r="Q46"/>
  <c r="N46"/>
  <c r="M46"/>
  <c r="Q50"/>
  <c r="N50"/>
  <c r="O50"/>
  <c r="P52"/>
  <c r="Q52"/>
  <c r="O52"/>
  <c r="Q49"/>
  <c r="N49"/>
  <c r="O49"/>
  <c r="P44"/>
  <c r="R44"/>
  <c r="O44"/>
  <c r="R43"/>
  <c r="P43"/>
  <c r="M43"/>
  <c r="P46"/>
  <c r="R46"/>
  <c r="O46"/>
  <c r="R50"/>
  <c r="P50"/>
  <c r="M50"/>
  <c r="R52"/>
  <c r="M52"/>
  <c r="N52"/>
  <c r="R49"/>
  <c r="P49"/>
  <c r="M49"/>
  <c r="M26"/>
  <c r="Q26"/>
  <c r="R36"/>
  <c r="M36"/>
  <c r="Q36"/>
  <c r="P37"/>
  <c r="M37"/>
  <c r="Q37"/>
  <c r="R38"/>
  <c r="M38"/>
  <c r="Q38"/>
  <c r="M5"/>
  <c r="O5"/>
  <c r="M147"/>
  <c r="N147"/>
  <c r="P147"/>
  <c r="O146"/>
  <c r="N146"/>
  <c r="P146"/>
  <c r="N142"/>
  <c r="M142"/>
  <c r="R142"/>
  <c r="O141"/>
  <c r="N141"/>
  <c r="P141"/>
  <c r="O132"/>
  <c r="N132"/>
  <c r="R132"/>
  <c r="N96"/>
  <c r="O96"/>
  <c r="P96"/>
  <c r="M137"/>
  <c r="Q137"/>
  <c r="R137"/>
  <c r="N135"/>
  <c r="O135"/>
  <c r="P135"/>
  <c r="O134"/>
  <c r="N134"/>
  <c r="R134"/>
  <c r="M136"/>
  <c r="Q136"/>
  <c r="R136"/>
  <c r="O124"/>
  <c r="N124"/>
  <c r="R124"/>
  <c r="N114"/>
  <c r="O114"/>
  <c r="R114"/>
  <c r="N119"/>
  <c r="O119"/>
  <c r="R119"/>
  <c r="M127"/>
  <c r="Q127"/>
  <c r="R127"/>
  <c r="O123"/>
  <c r="N123"/>
  <c r="R123"/>
  <c r="O120"/>
  <c r="N120"/>
  <c r="R120"/>
  <c r="M129"/>
  <c r="Q129"/>
  <c r="R129"/>
  <c r="N95"/>
  <c r="M95"/>
  <c r="R95"/>
  <c r="M109"/>
  <c r="N109"/>
  <c r="P109"/>
  <c r="O113"/>
  <c r="N113"/>
  <c r="R113"/>
  <c r="N106"/>
  <c r="M106"/>
  <c r="R106"/>
  <c r="O105"/>
  <c r="N105"/>
  <c r="P105"/>
  <c r="M88"/>
  <c r="N88"/>
  <c r="P88"/>
  <c r="O99"/>
  <c r="N99"/>
  <c r="P99"/>
  <c r="M116"/>
  <c r="N116"/>
  <c r="P116"/>
  <c r="M102"/>
  <c r="N102"/>
  <c r="P102"/>
  <c r="N94"/>
  <c r="M94"/>
  <c r="R94"/>
  <c r="O91"/>
  <c r="N91"/>
  <c r="P91"/>
  <c r="O85"/>
  <c r="N85"/>
  <c r="P85"/>
  <c r="N111"/>
  <c r="M111"/>
  <c r="R111"/>
  <c r="O84"/>
  <c r="N84"/>
  <c r="P84"/>
  <c r="N90"/>
  <c r="M90"/>
  <c r="R90"/>
  <c r="N83"/>
  <c r="M83"/>
  <c r="R83"/>
  <c r="N80"/>
  <c r="M80"/>
  <c r="R80"/>
  <c r="M75"/>
  <c r="N75"/>
  <c r="P75"/>
  <c r="N81"/>
  <c r="M81"/>
  <c r="R81"/>
  <c r="N78"/>
  <c r="M78"/>
  <c r="R78"/>
  <c r="O71"/>
  <c r="N71"/>
  <c r="P71"/>
  <c r="M77"/>
  <c r="N77"/>
  <c r="P77"/>
  <c r="M70"/>
  <c r="N70"/>
  <c r="Q55"/>
  <c r="M55"/>
  <c r="R55"/>
  <c r="Q56"/>
  <c r="M56"/>
  <c r="P56"/>
  <c r="P58"/>
  <c r="N58"/>
  <c r="M58"/>
  <c r="Q61"/>
  <c r="M61"/>
  <c r="R61"/>
  <c r="P63"/>
  <c r="N63"/>
  <c r="M63"/>
  <c r="P55"/>
  <c r="O55"/>
  <c r="N55"/>
  <c r="R56"/>
  <c r="O56"/>
  <c r="N56"/>
  <c r="R58"/>
  <c r="Q58"/>
  <c r="O58"/>
  <c r="P61"/>
  <c r="O61"/>
  <c r="N61"/>
  <c r="R63"/>
  <c r="Q63"/>
  <c r="O63"/>
  <c r="Q39"/>
  <c r="M39"/>
  <c r="P39"/>
  <c r="R39"/>
  <c r="O39"/>
  <c r="N39"/>
  <c r="P33"/>
  <c r="Q33"/>
  <c r="M33"/>
  <c r="P35"/>
  <c r="N35"/>
  <c r="O35"/>
  <c r="P34"/>
  <c r="Q34"/>
  <c r="M34"/>
  <c r="Q30"/>
  <c r="M30"/>
  <c r="P30"/>
  <c r="Q24"/>
  <c r="M24"/>
  <c r="P24"/>
  <c r="P31"/>
  <c r="Q31"/>
  <c r="M31"/>
  <c r="P27"/>
  <c r="N27"/>
  <c r="O27"/>
  <c r="P21"/>
  <c r="N21"/>
  <c r="O21"/>
  <c r="Q25"/>
  <c r="M25"/>
  <c r="R25"/>
  <c r="P19"/>
  <c r="N19"/>
  <c r="O19"/>
  <c r="Q15"/>
  <c r="M15"/>
  <c r="P15"/>
  <c r="P13"/>
  <c r="Q13"/>
  <c r="M13"/>
  <c r="Q16"/>
  <c r="M16"/>
  <c r="R16"/>
  <c r="P22"/>
  <c r="Q22"/>
  <c r="M22"/>
  <c r="P8"/>
  <c r="Q8"/>
  <c r="M8"/>
  <c r="P7"/>
  <c r="N7"/>
  <c r="O7"/>
  <c r="P10"/>
  <c r="Q10"/>
  <c r="M10"/>
  <c r="R33"/>
  <c r="N33"/>
  <c r="O33"/>
  <c r="R35"/>
  <c r="Q35"/>
  <c r="M35"/>
  <c r="R34"/>
  <c r="N34"/>
  <c r="O34"/>
  <c r="R30"/>
  <c r="O30"/>
  <c r="N30"/>
  <c r="R24"/>
  <c r="O24"/>
  <c r="N24"/>
  <c r="R31"/>
  <c r="N31"/>
  <c r="O31"/>
  <c r="R27"/>
  <c r="Q27"/>
  <c r="M27"/>
  <c r="R21"/>
  <c r="Q21"/>
  <c r="M21"/>
  <c r="P25"/>
  <c r="O25"/>
  <c r="N25"/>
  <c r="R19"/>
  <c r="Q19"/>
  <c r="M19"/>
  <c r="R15"/>
  <c r="O15"/>
  <c r="N15"/>
  <c r="R13"/>
  <c r="N13"/>
  <c r="O13"/>
  <c r="P16"/>
  <c r="O16"/>
  <c r="N16"/>
  <c r="R22"/>
  <c r="N22"/>
  <c r="O22"/>
  <c r="R8"/>
  <c r="N8"/>
  <c r="O8"/>
  <c r="R7"/>
  <c r="Q7"/>
  <c r="M7"/>
  <c r="R10"/>
  <c r="N10"/>
  <c r="O10"/>
  <c r="O147"/>
  <c r="R147"/>
  <c r="Q147"/>
  <c r="M146"/>
  <c r="R146"/>
  <c r="Q146"/>
  <c r="O142"/>
  <c r="Q142"/>
  <c r="P142"/>
  <c r="M141"/>
  <c r="R141"/>
  <c r="M132"/>
  <c r="Q132"/>
  <c r="P132"/>
  <c r="R96"/>
  <c r="M96"/>
  <c r="Q96"/>
  <c r="O137"/>
  <c r="N137"/>
  <c r="P137"/>
  <c r="R135"/>
  <c r="M135"/>
  <c r="Q135"/>
  <c r="M134"/>
  <c r="Q134"/>
  <c r="P134"/>
  <c r="O136"/>
  <c r="N136"/>
  <c r="P136"/>
  <c r="M124"/>
  <c r="Q124"/>
  <c r="P124"/>
  <c r="P114"/>
  <c r="M114"/>
  <c r="Q114"/>
  <c r="P119"/>
  <c r="M119"/>
  <c r="Q119"/>
  <c r="O127"/>
  <c r="N127"/>
  <c r="P127"/>
  <c r="M123"/>
  <c r="Q123"/>
  <c r="P123"/>
  <c r="M120"/>
  <c r="Q120"/>
  <c r="P120"/>
  <c r="O129"/>
  <c r="N129"/>
  <c r="P129"/>
  <c r="O95"/>
  <c r="Q95"/>
  <c r="P95"/>
  <c r="O109"/>
  <c r="R109"/>
  <c r="Q109"/>
  <c r="M113"/>
  <c r="Q113"/>
  <c r="P113"/>
  <c r="O106"/>
  <c r="Q106"/>
  <c r="P106"/>
  <c r="M105"/>
  <c r="R105"/>
  <c r="Q105"/>
  <c r="O88"/>
  <c r="R88"/>
  <c r="Q88"/>
  <c r="M99"/>
  <c r="R99"/>
  <c r="Q99"/>
  <c r="O116"/>
  <c r="R116"/>
  <c r="Q116"/>
  <c r="O102"/>
  <c r="R102"/>
  <c r="Q102"/>
  <c r="O94"/>
  <c r="Q94"/>
  <c r="P94"/>
  <c r="M91"/>
  <c r="R91"/>
  <c r="Q91"/>
  <c r="M85"/>
  <c r="R85"/>
  <c r="Q85"/>
  <c r="O111"/>
  <c r="Q111"/>
  <c r="P111"/>
  <c r="M84"/>
  <c r="R84"/>
  <c r="Q84"/>
  <c r="O90"/>
  <c r="Q90"/>
  <c r="P90"/>
  <c r="O83"/>
  <c r="Q83"/>
  <c r="P83"/>
  <c r="O80"/>
  <c r="Q80"/>
  <c r="P80"/>
  <c r="O75"/>
  <c r="R75"/>
  <c r="Q75"/>
  <c r="O81"/>
  <c r="Q81"/>
  <c r="P81"/>
  <c r="O78"/>
  <c r="Q78"/>
  <c r="P78"/>
  <c r="M71"/>
  <c r="R71"/>
  <c r="Q71"/>
  <c r="O77"/>
  <c r="R77"/>
  <c r="Q77"/>
  <c r="O70"/>
  <c r="R70"/>
  <c r="Z56" i="8"/>
  <c r="Z62"/>
  <c r="Z63"/>
  <c r="Z60"/>
  <c r="Z54"/>
  <c r="Z59"/>
  <c r="Z58"/>
  <c r="Z61"/>
  <c r="N65" i="12" l="1"/>
  <c r="O65"/>
  <c r="Q65"/>
  <c r="M65"/>
  <c r="R65"/>
  <c r="R53"/>
  <c r="R40"/>
  <c r="P65"/>
  <c r="M53"/>
  <c r="Q53"/>
  <c r="N53"/>
  <c r="O53"/>
  <c r="P53"/>
  <c r="N40"/>
  <c r="M150"/>
  <c r="O40"/>
  <c r="Q40"/>
  <c r="M40"/>
  <c r="P40"/>
  <c r="O140"/>
  <c r="Q140"/>
  <c r="M140"/>
  <c r="N150"/>
  <c r="R150"/>
  <c r="Q150"/>
  <c r="P150"/>
  <c r="O150"/>
  <c r="N140"/>
  <c r="R140"/>
  <c r="P140"/>
  <c r="R144" i="4"/>
  <c r="U144"/>
  <c r="Q144"/>
  <c r="T144"/>
  <c r="S144"/>
  <c r="S41"/>
  <c r="Q41"/>
  <c r="R41"/>
  <c r="U41"/>
  <c r="T41"/>
  <c r="S129"/>
  <c r="R129"/>
  <c r="U129"/>
  <c r="Q129"/>
  <c r="T129"/>
  <c r="Q66"/>
  <c r="R66"/>
  <c r="S66"/>
  <c r="T66"/>
  <c r="U66"/>
  <c r="Z69" i="8" l="1"/>
  <c r="Z71"/>
  <c r="Z73"/>
  <c r="Z75"/>
  <c r="Z77"/>
  <c r="Z79"/>
  <c r="Z81"/>
  <c r="Z83"/>
  <c r="Z85"/>
  <c r="Z87"/>
  <c r="Z89"/>
  <c r="Z91"/>
  <c r="Z93"/>
  <c r="Z95"/>
  <c r="Z97"/>
  <c r="Z99"/>
  <c r="Z101"/>
  <c r="Z103"/>
  <c r="Z105"/>
  <c r="Z107"/>
  <c r="Z109"/>
  <c r="Z111"/>
  <c r="Z113"/>
  <c r="Z115"/>
  <c r="Z117"/>
  <c r="Z119"/>
  <c r="Z121"/>
  <c r="Z123"/>
  <c r="Z125"/>
  <c r="Z127"/>
  <c r="Z129"/>
  <c r="Z131"/>
  <c r="Z133"/>
  <c r="Z135"/>
  <c r="Z137"/>
  <c r="Z68"/>
  <c r="Z70"/>
  <c r="Z72"/>
  <c r="Z74"/>
  <c r="Z76"/>
  <c r="Z78"/>
  <c r="Z80"/>
  <c r="Z82"/>
  <c r="Z84"/>
  <c r="Z86"/>
  <c r="Z88"/>
  <c r="Z90"/>
  <c r="Z92"/>
  <c r="Z94"/>
  <c r="Z96"/>
  <c r="Z98"/>
  <c r="Z100"/>
  <c r="Z102"/>
  <c r="Z104"/>
  <c r="Z106"/>
  <c r="Z108"/>
  <c r="Z110"/>
  <c r="Z112"/>
  <c r="Z114"/>
  <c r="Z116"/>
  <c r="Z118"/>
  <c r="Z120"/>
  <c r="Z122"/>
  <c r="Z124"/>
  <c r="Z126"/>
  <c r="Z128"/>
  <c r="Z130"/>
  <c r="Z132"/>
  <c r="Z134"/>
  <c r="Z136"/>
  <c r="Z138"/>
  <c r="L67" i="12"/>
  <c r="L151" s="1"/>
  <c r="S7" i="4" l="1"/>
  <c r="R65"/>
  <c r="R116"/>
  <c r="U147"/>
  <c r="T45"/>
  <c r="T68"/>
  <c r="S68"/>
  <c r="R68"/>
  <c r="Q68"/>
  <c r="Q69" s="1"/>
  <c r="S65"/>
  <c r="S63"/>
  <c r="S58"/>
  <c r="S56"/>
  <c r="S57"/>
  <c r="S59"/>
  <c r="S62"/>
  <c r="S60"/>
  <c r="S64"/>
  <c r="R61"/>
  <c r="R7"/>
  <c r="T7"/>
  <c r="S22"/>
  <c r="R27"/>
  <c r="T27"/>
  <c r="S10"/>
  <c r="R11"/>
  <c r="T11"/>
  <c r="S23"/>
  <c r="R12"/>
  <c r="T12"/>
  <c r="S25"/>
  <c r="R14"/>
  <c r="T14"/>
  <c r="S8"/>
  <c r="R9"/>
  <c r="T9"/>
  <c r="S15"/>
  <c r="R17"/>
  <c r="T17"/>
  <c r="S19"/>
  <c r="R16"/>
  <c r="T16"/>
  <c r="S21"/>
  <c r="R30"/>
  <c r="T30"/>
  <c r="S34"/>
  <c r="R31"/>
  <c r="T31"/>
  <c r="S33"/>
  <c r="R32"/>
  <c r="T32"/>
  <c r="S28"/>
  <c r="R35"/>
  <c r="T35"/>
  <c r="S18"/>
  <c r="R36"/>
  <c r="T36"/>
  <c r="S26"/>
  <c r="R13"/>
  <c r="T13"/>
  <c r="S24"/>
  <c r="R37"/>
  <c r="T37"/>
  <c r="S29"/>
  <c r="R38"/>
  <c r="T38"/>
  <c r="S39"/>
  <c r="R40"/>
  <c r="T40"/>
  <c r="S20"/>
  <c r="Q7"/>
  <c r="Q27"/>
  <c r="Q11"/>
  <c r="Q12"/>
  <c r="Q14"/>
  <c r="Q9"/>
  <c r="Q17"/>
  <c r="Q16"/>
  <c r="Q30"/>
  <c r="Q31"/>
  <c r="Q32"/>
  <c r="Q35"/>
  <c r="Q36"/>
  <c r="Q13"/>
  <c r="Q37"/>
  <c r="Q38"/>
  <c r="Q40"/>
  <c r="S69" l="1"/>
  <c r="R69"/>
  <c r="T69"/>
  <c r="Z41" i="8"/>
  <c r="Z43"/>
  <c r="Z45"/>
  <c r="Z47"/>
  <c r="Z49"/>
  <c r="Z51"/>
  <c r="Z42"/>
  <c r="Z44"/>
  <c r="Z46"/>
  <c r="Z48"/>
  <c r="Z50"/>
  <c r="Z141"/>
  <c r="Z143"/>
  <c r="Z145"/>
  <c r="Z140"/>
  <c r="Z142"/>
  <c r="Z144"/>
  <c r="Z146"/>
  <c r="S143" i="4"/>
  <c r="T61"/>
  <c r="Q64"/>
  <c r="Q60"/>
  <c r="Q62"/>
  <c r="Q59"/>
  <c r="Q57"/>
  <c r="Q56"/>
  <c r="Q58"/>
  <c r="Q63"/>
  <c r="Q65"/>
  <c r="Q149"/>
  <c r="T122"/>
  <c r="T149"/>
  <c r="R148"/>
  <c r="T139"/>
  <c r="T100"/>
  <c r="Q147"/>
  <c r="T143"/>
  <c r="U149"/>
  <c r="S148"/>
  <c r="S150"/>
  <c r="S128"/>
  <c r="T132"/>
  <c r="T115"/>
  <c r="R141"/>
  <c r="Q47"/>
  <c r="T137"/>
  <c r="T124"/>
  <c r="R89"/>
  <c r="R112"/>
  <c r="R73"/>
  <c r="U143"/>
  <c r="Q143"/>
  <c r="R143"/>
  <c r="R149"/>
  <c r="S149"/>
  <c r="U148"/>
  <c r="Q148"/>
  <c r="U146"/>
  <c r="Q71"/>
  <c r="R140"/>
  <c r="R108"/>
  <c r="Q131"/>
  <c r="Q138"/>
  <c r="Q127"/>
  <c r="Q91"/>
  <c r="Q133"/>
  <c r="Q104"/>
  <c r="S123"/>
  <c r="S94"/>
  <c r="S136"/>
  <c r="S84"/>
  <c r="S119"/>
  <c r="Q146"/>
  <c r="Q140"/>
  <c r="R128"/>
  <c r="T108"/>
  <c r="S139"/>
  <c r="T131"/>
  <c r="S132"/>
  <c r="T138"/>
  <c r="S122"/>
  <c r="T127"/>
  <c r="S115"/>
  <c r="T91"/>
  <c r="S137"/>
  <c r="T133"/>
  <c r="S100"/>
  <c r="T104"/>
  <c r="S124"/>
  <c r="T123"/>
  <c r="Q111"/>
  <c r="R118"/>
  <c r="Q87"/>
  <c r="R120"/>
  <c r="Q82"/>
  <c r="R121"/>
  <c r="Q134"/>
  <c r="S90"/>
  <c r="R114"/>
  <c r="Q61"/>
  <c r="S61"/>
  <c r="S67" s="1"/>
  <c r="T64"/>
  <c r="R64"/>
  <c r="T60"/>
  <c r="R60"/>
  <c r="T62"/>
  <c r="R62"/>
  <c r="T59"/>
  <c r="R59"/>
  <c r="T57"/>
  <c r="R57"/>
  <c r="T56"/>
  <c r="R56"/>
  <c r="T58"/>
  <c r="R58"/>
  <c r="T63"/>
  <c r="R63"/>
  <c r="T65"/>
  <c r="R146"/>
  <c r="Q20"/>
  <c r="Q39"/>
  <c r="Q29"/>
  <c r="Q24"/>
  <c r="Q26"/>
  <c r="Q18"/>
  <c r="Q28"/>
  <c r="Q33"/>
  <c r="Q34"/>
  <c r="Q21"/>
  <c r="Q19"/>
  <c r="Q15"/>
  <c r="Q8"/>
  <c r="Q25"/>
  <c r="Q23"/>
  <c r="Q10"/>
  <c r="Q22"/>
  <c r="R20"/>
  <c r="T20"/>
  <c r="S40"/>
  <c r="T39"/>
  <c r="R39"/>
  <c r="S38"/>
  <c r="T29"/>
  <c r="R29"/>
  <c r="S37"/>
  <c r="T24"/>
  <c r="R24"/>
  <c r="S13"/>
  <c r="T26"/>
  <c r="R26"/>
  <c r="S36"/>
  <c r="T18"/>
  <c r="R18"/>
  <c r="S35"/>
  <c r="T28"/>
  <c r="R28"/>
  <c r="S32"/>
  <c r="T33"/>
  <c r="R33"/>
  <c r="S31"/>
  <c r="T34"/>
  <c r="R34"/>
  <c r="S30"/>
  <c r="T21"/>
  <c r="R21"/>
  <c r="S16"/>
  <c r="T19"/>
  <c r="R19"/>
  <c r="S17"/>
  <c r="T15"/>
  <c r="R15"/>
  <c r="S9"/>
  <c r="T8"/>
  <c r="R8"/>
  <c r="S14"/>
  <c r="T25"/>
  <c r="R25"/>
  <c r="S12"/>
  <c r="T23"/>
  <c r="R23"/>
  <c r="S11"/>
  <c r="T10"/>
  <c r="R10"/>
  <c r="S27"/>
  <c r="T22"/>
  <c r="R22"/>
  <c r="S46"/>
  <c r="T54"/>
  <c r="R53"/>
  <c r="R78"/>
  <c r="Q125"/>
  <c r="R135"/>
  <c r="Q92"/>
  <c r="R110"/>
  <c r="R97"/>
  <c r="Q88"/>
  <c r="S126"/>
  <c r="R93"/>
  <c r="S106"/>
  <c r="R145"/>
  <c r="T148"/>
  <c r="T150"/>
  <c r="Q150"/>
  <c r="S146"/>
  <c r="T146"/>
  <c r="T145"/>
  <c r="U145"/>
  <c r="R117"/>
  <c r="S85"/>
  <c r="R72"/>
  <c r="R103"/>
  <c r="S71"/>
  <c r="R98"/>
  <c r="Q95"/>
  <c r="Q106"/>
  <c r="T106"/>
  <c r="T103"/>
  <c r="S103"/>
  <c r="Q72"/>
  <c r="T72"/>
  <c r="T92"/>
  <c r="S92"/>
  <c r="Q85"/>
  <c r="T85"/>
  <c r="T93"/>
  <c r="S93"/>
  <c r="Q114"/>
  <c r="T114"/>
  <c r="Q126"/>
  <c r="T126"/>
  <c r="T117"/>
  <c r="S117"/>
  <c r="Q135"/>
  <c r="T135"/>
  <c r="T88"/>
  <c r="S88"/>
  <c r="Q119"/>
  <c r="T119"/>
  <c r="T97"/>
  <c r="S97"/>
  <c r="Q110"/>
  <c r="T110"/>
  <c r="T125"/>
  <c r="S125"/>
  <c r="Q90"/>
  <c r="T90"/>
  <c r="T78"/>
  <c r="S78"/>
  <c r="Q73"/>
  <c r="T73"/>
  <c r="T134"/>
  <c r="S134"/>
  <c r="Q84"/>
  <c r="T84"/>
  <c r="T121"/>
  <c r="S121"/>
  <c r="Q89"/>
  <c r="T89"/>
  <c r="T82"/>
  <c r="S82"/>
  <c r="Q136"/>
  <c r="T136"/>
  <c r="T120"/>
  <c r="S120"/>
  <c r="Q112"/>
  <c r="T112"/>
  <c r="T87"/>
  <c r="S87"/>
  <c r="Q94"/>
  <c r="T94"/>
  <c r="T118"/>
  <c r="S118"/>
  <c r="Q141"/>
  <c r="T141"/>
  <c r="T111"/>
  <c r="S111"/>
  <c r="Q123"/>
  <c r="Q50"/>
  <c r="S140"/>
  <c r="T140"/>
  <c r="T128"/>
  <c r="Q128"/>
  <c r="S108"/>
  <c r="Q108"/>
  <c r="Q139"/>
  <c r="R139"/>
  <c r="R131"/>
  <c r="S131"/>
  <c r="Q132"/>
  <c r="R132"/>
  <c r="R138"/>
  <c r="S138"/>
  <c r="Q122"/>
  <c r="R122"/>
  <c r="R127"/>
  <c r="S127"/>
  <c r="Q115"/>
  <c r="R115"/>
  <c r="R91"/>
  <c r="S91"/>
  <c r="Q137"/>
  <c r="R137"/>
  <c r="R133"/>
  <c r="S133"/>
  <c r="Q100"/>
  <c r="R100"/>
  <c r="R104"/>
  <c r="S104"/>
  <c r="Q124"/>
  <c r="R124"/>
  <c r="R123"/>
  <c r="R111"/>
  <c r="S141"/>
  <c r="Q118"/>
  <c r="R94"/>
  <c r="R87"/>
  <c r="S112"/>
  <c r="Q120"/>
  <c r="R136"/>
  <c r="R82"/>
  <c r="S89"/>
  <c r="Q121"/>
  <c r="R84"/>
  <c r="R134"/>
  <c r="S73"/>
  <c r="Q78"/>
  <c r="R90"/>
  <c r="R125"/>
  <c r="S110"/>
  <c r="Q97"/>
  <c r="R119"/>
  <c r="R88"/>
  <c r="S135"/>
  <c r="Q117"/>
  <c r="R126"/>
  <c r="S114"/>
  <c r="Q93"/>
  <c r="R85"/>
  <c r="R92"/>
  <c r="S72"/>
  <c r="Q103"/>
  <c r="R106"/>
  <c r="T113"/>
  <c r="R95"/>
  <c r="S116"/>
  <c r="Q130"/>
  <c r="Q113"/>
  <c r="R79"/>
  <c r="S145"/>
  <c r="S95"/>
  <c r="T95"/>
  <c r="T116"/>
  <c r="Q116"/>
  <c r="S130"/>
  <c r="T130"/>
  <c r="Q81"/>
  <c r="R77"/>
  <c r="Q101"/>
  <c r="R130"/>
  <c r="R113"/>
  <c r="S113"/>
  <c r="R81"/>
  <c r="S75"/>
  <c r="R74"/>
  <c r="Q145"/>
  <c r="S81"/>
  <c r="T81"/>
  <c r="T98"/>
  <c r="S98"/>
  <c r="Q77"/>
  <c r="R75"/>
  <c r="Q99"/>
  <c r="S86"/>
  <c r="Q80"/>
  <c r="R147"/>
  <c r="Q98"/>
  <c r="S77"/>
  <c r="T77"/>
  <c r="T75"/>
  <c r="R99"/>
  <c r="S79"/>
  <c r="Q74"/>
  <c r="R86"/>
  <c r="T80"/>
  <c r="T96"/>
  <c r="Q105"/>
  <c r="S109"/>
  <c r="T147"/>
  <c r="Q75"/>
  <c r="S99"/>
  <c r="T99"/>
  <c r="T79"/>
  <c r="Q79"/>
  <c r="S74"/>
  <c r="T74"/>
  <c r="T86"/>
  <c r="Q86"/>
  <c r="S101"/>
  <c r="T101"/>
  <c r="S96"/>
  <c r="T70"/>
  <c r="Q70"/>
  <c r="R107"/>
  <c r="R102"/>
  <c r="R83"/>
  <c r="R101"/>
  <c r="R80"/>
  <c r="S80"/>
  <c r="Q96"/>
  <c r="R96"/>
  <c r="R70"/>
  <c r="S70"/>
  <c r="R105"/>
  <c r="S107"/>
  <c r="Q102"/>
  <c r="R109"/>
  <c r="Q76"/>
  <c r="R71"/>
  <c r="S147"/>
  <c r="S105"/>
  <c r="T105"/>
  <c r="T107"/>
  <c r="Q107"/>
  <c r="S102"/>
  <c r="T102"/>
  <c r="T109"/>
  <c r="R76"/>
  <c r="S83"/>
  <c r="Q109"/>
  <c r="S76"/>
  <c r="T76"/>
  <c r="T83"/>
  <c r="Q83"/>
  <c r="T71"/>
  <c r="S44"/>
  <c r="R48"/>
  <c r="T51"/>
  <c r="Q52"/>
  <c r="S43"/>
  <c r="S49"/>
  <c r="T49"/>
  <c r="Q49"/>
  <c r="R49"/>
  <c r="Q44"/>
  <c r="R54"/>
  <c r="S50"/>
  <c r="T48"/>
  <c r="Q46"/>
  <c r="R51"/>
  <c r="S52"/>
  <c r="T53"/>
  <c r="Q43"/>
  <c r="R45"/>
  <c r="S47"/>
  <c r="R44"/>
  <c r="T44"/>
  <c r="S54"/>
  <c r="Q54"/>
  <c r="T50"/>
  <c r="R50"/>
  <c r="S48"/>
  <c r="Q48"/>
  <c r="T46"/>
  <c r="R46"/>
  <c r="S51"/>
  <c r="Q51"/>
  <c r="T52"/>
  <c r="R52"/>
  <c r="S53"/>
  <c r="Q53"/>
  <c r="T43"/>
  <c r="R43"/>
  <c r="S45"/>
  <c r="Q45"/>
  <c r="T47"/>
  <c r="R47"/>
  <c r="O151" l="1"/>
  <c r="K41"/>
  <c r="W69"/>
  <c r="Y69"/>
  <c r="M151"/>
  <c r="N151"/>
  <c r="K151"/>
  <c r="L151"/>
  <c r="U152"/>
  <c r="T152"/>
  <c r="S152"/>
  <c r="R152"/>
  <c r="Y151"/>
  <c r="Z151"/>
  <c r="W151"/>
  <c r="X151"/>
  <c r="Q152"/>
  <c r="Z149" i="8"/>
  <c r="S42" i="4"/>
  <c r="X42" s="1"/>
  <c r="T55"/>
  <c r="Y55" s="1"/>
  <c r="S55"/>
  <c r="X55" s="1"/>
  <c r="S142"/>
  <c r="X142" s="1"/>
  <c r="Q142"/>
  <c r="R142"/>
  <c r="T42"/>
  <c r="R67"/>
  <c r="W67" s="1"/>
  <c r="R55"/>
  <c r="W55" s="1"/>
  <c r="T142"/>
  <c r="Y142" s="1"/>
  <c r="R42"/>
  <c r="W42" s="1"/>
  <c r="T67"/>
  <c r="Q67"/>
  <c r="Q55"/>
  <c r="L41"/>
  <c r="O41"/>
  <c r="L51"/>
  <c r="K51"/>
  <c r="M51"/>
  <c r="N41"/>
  <c r="M41"/>
  <c r="N51"/>
  <c r="O51"/>
  <c r="Q42"/>
  <c r="Z144"/>
  <c r="N144"/>
  <c r="M144"/>
  <c r="W144"/>
  <c r="X144"/>
  <c r="L144"/>
  <c r="K144"/>
  <c r="O144"/>
  <c r="Y144"/>
  <c r="X67"/>
  <c r="X41"/>
  <c r="Z66"/>
  <c r="X129"/>
  <c r="Y41"/>
  <c r="Y66"/>
  <c r="Y129"/>
  <c r="Z41"/>
  <c r="X66"/>
  <c r="Z129"/>
  <c r="W41"/>
  <c r="W66"/>
  <c r="W129"/>
  <c r="K129"/>
  <c r="O129"/>
  <c r="N129"/>
  <c r="M129"/>
  <c r="L129"/>
  <c r="K143"/>
  <c r="L143"/>
  <c r="M143"/>
  <c r="N143"/>
  <c r="O143"/>
  <c r="Y20"/>
  <c r="Y7"/>
  <c r="Y22"/>
  <c r="Y27"/>
  <c r="Y10"/>
  <c r="Y11"/>
  <c r="Y23"/>
  <c r="Y12"/>
  <c r="Y25"/>
  <c r="Y14"/>
  <c r="Y8"/>
  <c r="Y9"/>
  <c r="Y15"/>
  <c r="Y17"/>
  <c r="Y19"/>
  <c r="Y16"/>
  <c r="Y21"/>
  <c r="Y30"/>
  <c r="Y34"/>
  <c r="Y31"/>
  <c r="Y33"/>
  <c r="Y32"/>
  <c r="Y28"/>
  <c r="Y35"/>
  <c r="Y18"/>
  <c r="Y36"/>
  <c r="Y26"/>
  <c r="Y13"/>
  <c r="Y24"/>
  <c r="Y37"/>
  <c r="Y29"/>
  <c r="Y38"/>
  <c r="Y39"/>
  <c r="Y40"/>
  <c r="Y44"/>
  <c r="Y47"/>
  <c r="Y45"/>
  <c r="Y43"/>
  <c r="Y53"/>
  <c r="Y52"/>
  <c r="Y51"/>
  <c r="Y46"/>
  <c r="Y48"/>
  <c r="Y50"/>
  <c r="Y54"/>
  <c r="Y49"/>
  <c r="Y61"/>
  <c r="Y65"/>
  <c r="Y63"/>
  <c r="Y58"/>
  <c r="Y56"/>
  <c r="Y57"/>
  <c r="X7"/>
  <c r="X27"/>
  <c r="X11"/>
  <c r="X12"/>
  <c r="X14"/>
  <c r="X9"/>
  <c r="X17"/>
  <c r="X16"/>
  <c r="X30"/>
  <c r="X31"/>
  <c r="X32"/>
  <c r="X35"/>
  <c r="X36"/>
  <c r="X13"/>
  <c r="X37"/>
  <c r="X38"/>
  <c r="X40"/>
  <c r="X47"/>
  <c r="X43"/>
  <c r="X52"/>
  <c r="X46"/>
  <c r="X50"/>
  <c r="X49"/>
  <c r="X65"/>
  <c r="X58"/>
  <c r="X57"/>
  <c r="Y59"/>
  <c r="Y62"/>
  <c r="Y60"/>
  <c r="Y64"/>
  <c r="Y68"/>
  <c r="Y71"/>
  <c r="Y83"/>
  <c r="Y76"/>
  <c r="Y109"/>
  <c r="Y102"/>
  <c r="Y107"/>
  <c r="Y105"/>
  <c r="Y70"/>
  <c r="Y96"/>
  <c r="Y80"/>
  <c r="Y101"/>
  <c r="Y86"/>
  <c r="Y74"/>
  <c r="Y79"/>
  <c r="Y99"/>
  <c r="Y75"/>
  <c r="Y77"/>
  <c r="Y98"/>
  <c r="Y81"/>
  <c r="Y113"/>
  <c r="Y130"/>
  <c r="Y116"/>
  <c r="Y95"/>
  <c r="Y106"/>
  <c r="Y103"/>
  <c r="Y72"/>
  <c r="Y92"/>
  <c r="Y85"/>
  <c r="Y93"/>
  <c r="Y114"/>
  <c r="Y126"/>
  <c r="Y117"/>
  <c r="Y135"/>
  <c r="Y88"/>
  <c r="Y119"/>
  <c r="Y97"/>
  <c r="Y110"/>
  <c r="Y125"/>
  <c r="Y90"/>
  <c r="Y78"/>
  <c r="Y73"/>
  <c r="Y134"/>
  <c r="Y84"/>
  <c r="Y121"/>
  <c r="Y89"/>
  <c r="Y82"/>
  <c r="Y136"/>
  <c r="Y120"/>
  <c r="Y112"/>
  <c r="Y87"/>
  <c r="Y94"/>
  <c r="Y118"/>
  <c r="Y141"/>
  <c r="Y111"/>
  <c r="Y123"/>
  <c r="Y124"/>
  <c r="Y104"/>
  <c r="Y100"/>
  <c r="Y133"/>
  <c r="Y137"/>
  <c r="Y91"/>
  <c r="Y115"/>
  <c r="Y127"/>
  <c r="Y122"/>
  <c r="Y138"/>
  <c r="Y132"/>
  <c r="Y131"/>
  <c r="Y139"/>
  <c r="Y108"/>
  <c r="Y128"/>
  <c r="Y140"/>
  <c r="Y147"/>
  <c r="Y145"/>
  <c r="Y146"/>
  <c r="Y150"/>
  <c r="Y148"/>
  <c r="Y149"/>
  <c r="Y143"/>
  <c r="X62"/>
  <c r="X64"/>
  <c r="X71"/>
  <c r="X76"/>
  <c r="X102"/>
  <c r="X105"/>
  <c r="X96"/>
  <c r="X101"/>
  <c r="X74"/>
  <c r="X99"/>
  <c r="X77"/>
  <c r="X81"/>
  <c r="X130"/>
  <c r="X95"/>
  <c r="X103"/>
  <c r="X92"/>
  <c r="X93"/>
  <c r="W20"/>
  <c r="W7"/>
  <c r="W22"/>
  <c r="W27"/>
  <c r="W10"/>
  <c r="W11"/>
  <c r="W23"/>
  <c r="W12"/>
  <c r="W25"/>
  <c r="W14"/>
  <c r="W8"/>
  <c r="W9"/>
  <c r="W15"/>
  <c r="W17"/>
  <c r="W19"/>
  <c r="W16"/>
  <c r="W21"/>
  <c r="W30"/>
  <c r="W34"/>
  <c r="W31"/>
  <c r="W33"/>
  <c r="W32"/>
  <c r="W28"/>
  <c r="W35"/>
  <c r="W18"/>
  <c r="W36"/>
  <c r="W26"/>
  <c r="W13"/>
  <c r="W24"/>
  <c r="W37"/>
  <c r="W29"/>
  <c r="W38"/>
  <c r="W39"/>
  <c r="W40"/>
  <c r="W44"/>
  <c r="W47"/>
  <c r="W45"/>
  <c r="W43"/>
  <c r="W53"/>
  <c r="W52"/>
  <c r="W51"/>
  <c r="W46"/>
  <c r="W48"/>
  <c r="W50"/>
  <c r="W54"/>
  <c r="W49"/>
  <c r="W61"/>
  <c r="W65"/>
  <c r="W63"/>
  <c r="W58"/>
  <c r="W56"/>
  <c r="W57"/>
  <c r="X20"/>
  <c r="X22"/>
  <c r="X10"/>
  <c r="X23"/>
  <c r="X25"/>
  <c r="X8"/>
  <c r="X15"/>
  <c r="X19"/>
  <c r="X21"/>
  <c r="X34"/>
  <c r="X33"/>
  <c r="X28"/>
  <c r="X18"/>
  <c r="X26"/>
  <c r="X24"/>
  <c r="X29"/>
  <c r="X39"/>
  <c r="X44"/>
  <c r="X45"/>
  <c r="X53"/>
  <c r="X51"/>
  <c r="X48"/>
  <c r="X54"/>
  <c r="X61"/>
  <c r="X63"/>
  <c r="X56"/>
  <c r="X69"/>
  <c r="W59"/>
  <c r="W62"/>
  <c r="W60"/>
  <c r="W64"/>
  <c r="W68"/>
  <c r="W71"/>
  <c r="W83"/>
  <c r="W76"/>
  <c r="W109"/>
  <c r="W102"/>
  <c r="W107"/>
  <c r="W105"/>
  <c r="W70"/>
  <c r="W96"/>
  <c r="W80"/>
  <c r="W101"/>
  <c r="W86"/>
  <c r="W74"/>
  <c r="W79"/>
  <c r="W99"/>
  <c r="W75"/>
  <c r="W77"/>
  <c r="W98"/>
  <c r="W81"/>
  <c r="W113"/>
  <c r="W130"/>
  <c r="W116"/>
  <c r="W95"/>
  <c r="W106"/>
  <c r="W103"/>
  <c r="W72"/>
  <c r="W92"/>
  <c r="W85"/>
  <c r="W93"/>
  <c r="W114"/>
  <c r="W126"/>
  <c r="W117"/>
  <c r="W135"/>
  <c r="W88"/>
  <c r="W119"/>
  <c r="W97"/>
  <c r="W110"/>
  <c r="W125"/>
  <c r="W90"/>
  <c r="W78"/>
  <c r="W73"/>
  <c r="W134"/>
  <c r="W84"/>
  <c r="W121"/>
  <c r="W89"/>
  <c r="W82"/>
  <c r="W136"/>
  <c r="W120"/>
  <c r="W112"/>
  <c r="W87"/>
  <c r="W94"/>
  <c r="W118"/>
  <c r="W141"/>
  <c r="W111"/>
  <c r="W123"/>
  <c r="W124"/>
  <c r="W104"/>
  <c r="W100"/>
  <c r="W133"/>
  <c r="W137"/>
  <c r="W91"/>
  <c r="W115"/>
  <c r="W127"/>
  <c r="W122"/>
  <c r="W138"/>
  <c r="W132"/>
  <c r="W131"/>
  <c r="W139"/>
  <c r="W108"/>
  <c r="W128"/>
  <c r="W140"/>
  <c r="W147"/>
  <c r="W145"/>
  <c r="W146"/>
  <c r="W150"/>
  <c r="W148"/>
  <c r="W149"/>
  <c r="W143"/>
  <c r="X59"/>
  <c r="X60"/>
  <c r="X68"/>
  <c r="X83"/>
  <c r="X109"/>
  <c r="X107"/>
  <c r="X70"/>
  <c r="X80"/>
  <c r="X86"/>
  <c r="X79"/>
  <c r="X75"/>
  <c r="X98"/>
  <c r="X113"/>
  <c r="X106"/>
  <c r="X85"/>
  <c r="X126"/>
  <c r="X135"/>
  <c r="X119"/>
  <c r="X110"/>
  <c r="X90"/>
  <c r="X73"/>
  <c r="X84"/>
  <c r="X89"/>
  <c r="X136"/>
  <c r="X112"/>
  <c r="X94"/>
  <c r="X141"/>
  <c r="X123"/>
  <c r="X104"/>
  <c r="X133"/>
  <c r="X91"/>
  <c r="X127"/>
  <c r="X138"/>
  <c r="X131"/>
  <c r="X108"/>
  <c r="X140"/>
  <c r="Z147"/>
  <c r="X145"/>
  <c r="Z146"/>
  <c r="X150"/>
  <c r="Z148"/>
  <c r="X149"/>
  <c r="Z143"/>
  <c r="X116"/>
  <c r="X72"/>
  <c r="X114"/>
  <c r="X117"/>
  <c r="X88"/>
  <c r="X97"/>
  <c r="X125"/>
  <c r="X78"/>
  <c r="X134"/>
  <c r="X121"/>
  <c r="X82"/>
  <c r="X120"/>
  <c r="X87"/>
  <c r="X118"/>
  <c r="X111"/>
  <c r="X124"/>
  <c r="X100"/>
  <c r="X137"/>
  <c r="X115"/>
  <c r="X122"/>
  <c r="X132"/>
  <c r="X139"/>
  <c r="X128"/>
  <c r="X147"/>
  <c r="Z145"/>
  <c r="X146"/>
  <c r="Z150"/>
  <c r="X148"/>
  <c r="Z149"/>
  <c r="X143"/>
  <c r="X152" l="1"/>
  <c r="Y152"/>
  <c r="W152"/>
  <c r="Z152"/>
  <c r="W142"/>
  <c r="W153" s="1"/>
  <c r="Y67"/>
  <c r="X153"/>
  <c r="Y42"/>
  <c r="S153"/>
  <c r="R153"/>
  <c r="T153"/>
  <c r="Y153" l="1"/>
  <c r="AB148" i="8" l="1"/>
  <c r="AB5"/>
  <c r="AB9"/>
  <c r="AB13"/>
  <c r="AB17"/>
  <c r="AB21"/>
  <c r="AB25"/>
  <c r="AB29"/>
  <c r="AB33"/>
  <c r="AB37"/>
  <c r="AB42"/>
  <c r="AB44"/>
  <c r="AB46"/>
  <c r="AB48"/>
  <c r="AB50"/>
  <c r="AB53"/>
  <c r="AB69"/>
  <c r="AB71"/>
  <c r="AB73"/>
  <c r="AB75"/>
  <c r="AB77"/>
  <c r="AB79"/>
  <c r="AB81"/>
  <c r="AB83"/>
  <c r="AB85"/>
  <c r="AB87"/>
  <c r="AB89"/>
  <c r="AB91"/>
  <c r="AB93"/>
  <c r="AB95"/>
  <c r="AB97"/>
  <c r="AB99"/>
  <c r="AB101"/>
  <c r="AB103"/>
  <c r="AB105"/>
  <c r="AB107"/>
  <c r="AB109"/>
  <c r="AB111"/>
  <c r="AB113"/>
  <c r="AB115"/>
  <c r="AB117"/>
  <c r="AB119"/>
  <c r="AB121"/>
  <c r="AB123"/>
  <c r="AB125"/>
  <c r="AB127"/>
  <c r="AB129"/>
  <c r="AB131"/>
  <c r="AB133"/>
  <c r="AB135"/>
  <c r="AB137"/>
  <c r="AB140"/>
  <c r="AB144"/>
  <c r="AB6"/>
  <c r="AB10"/>
  <c r="AB14"/>
  <c r="AB18"/>
  <c r="AB22"/>
  <c r="AB26"/>
  <c r="AB30"/>
  <c r="AB34"/>
  <c r="AB38"/>
  <c r="AB65"/>
  <c r="AB68"/>
  <c r="AB70"/>
  <c r="AB72"/>
  <c r="AB74"/>
  <c r="AB76"/>
  <c r="AB78"/>
  <c r="AB80"/>
  <c r="AB82"/>
  <c r="AB84"/>
  <c r="AB86"/>
  <c r="AB88"/>
  <c r="AB90"/>
  <c r="AB92"/>
  <c r="AB94"/>
  <c r="AB96"/>
  <c r="AB98"/>
  <c r="AB100"/>
  <c r="AB102"/>
  <c r="AB104"/>
  <c r="AB106"/>
  <c r="AB108"/>
  <c r="AB110"/>
  <c r="AB112"/>
  <c r="AB114"/>
  <c r="AB116"/>
  <c r="AB118"/>
  <c r="AB120"/>
  <c r="AB122"/>
  <c r="AB124"/>
  <c r="AB126"/>
  <c r="AB128"/>
  <c r="AB130"/>
  <c r="AB132"/>
  <c r="AB134"/>
  <c r="AB136"/>
  <c r="AB138"/>
  <c r="AB143"/>
  <c r="AB147"/>
  <c r="AB7"/>
  <c r="AB11"/>
  <c r="AB15"/>
  <c r="AB19"/>
  <c r="AB23"/>
  <c r="AB27"/>
  <c r="AB31"/>
  <c r="AB35"/>
  <c r="AB40"/>
  <c r="AB55"/>
  <c r="AB57"/>
  <c r="AB59"/>
  <c r="AB61"/>
  <c r="AB63"/>
  <c r="AB67"/>
  <c r="AB142"/>
  <c r="AB146"/>
  <c r="AB8"/>
  <c r="AB12"/>
  <c r="AB16"/>
  <c r="AB20"/>
  <c r="AB24"/>
  <c r="AB28"/>
  <c r="AB32"/>
  <c r="AB36"/>
  <c r="AB41"/>
  <c r="AB43"/>
  <c r="AB45"/>
  <c r="AB47"/>
  <c r="AB49"/>
  <c r="AB51"/>
  <c r="AB54"/>
  <c r="AB56"/>
  <c r="AB58"/>
  <c r="AB60"/>
  <c r="AB62"/>
  <c r="AB141"/>
  <c r="AB145"/>
  <c r="Z14"/>
  <c r="Z22"/>
  <c r="Z26"/>
  <c r="Z30"/>
  <c r="Z5"/>
  <c r="Z13"/>
  <c r="Z17"/>
  <c r="Z21"/>
  <c r="Z25"/>
  <c r="Z29"/>
  <c r="Z33"/>
  <c r="Z6"/>
  <c r="Z12"/>
  <c r="Z18"/>
  <c r="Z35"/>
  <c r="Z8"/>
  <c r="Z20"/>
  <c r="Z24"/>
  <c r="Z28"/>
  <c r="Z32"/>
  <c r="Z7"/>
  <c r="Z11"/>
  <c r="Z15"/>
  <c r="Z19"/>
  <c r="Z23"/>
  <c r="Z27"/>
  <c r="Z31"/>
  <c r="Z36"/>
  <c r="Z10"/>
  <c r="Z16"/>
  <c r="Z34"/>
  <c r="Z37"/>
  <c r="U152"/>
  <c r="M152"/>
  <c r="Z4"/>
  <c r="Z53"/>
  <c r="Z64" s="1"/>
  <c r="W152"/>
  <c r="Z39" l="1"/>
  <c r="K54" i="4"/>
  <c r="M54"/>
  <c r="L54"/>
  <c r="N54"/>
  <c r="N20"/>
  <c r="N22"/>
  <c r="M22"/>
  <c r="L23"/>
  <c r="K23"/>
  <c r="M12"/>
  <c r="L12"/>
  <c r="K17"/>
  <c r="N17"/>
  <c r="M14"/>
  <c r="L14"/>
  <c r="L15"/>
  <c r="K15"/>
  <c r="M16"/>
  <c r="L16"/>
  <c r="K35"/>
  <c r="N35"/>
  <c r="M30"/>
  <c r="L30"/>
  <c r="K31"/>
  <c r="N31"/>
  <c r="M32"/>
  <c r="L32"/>
  <c r="L28"/>
  <c r="K28"/>
  <c r="M13"/>
  <c r="L13"/>
  <c r="K37"/>
  <c r="N37"/>
  <c r="M38"/>
  <c r="L38"/>
  <c r="K40"/>
  <c r="N40"/>
  <c r="M44"/>
  <c r="L44"/>
  <c r="N47"/>
  <c r="M47"/>
  <c r="L52"/>
  <c r="K52"/>
  <c r="N46"/>
  <c r="M46"/>
  <c r="K48"/>
  <c r="N48"/>
  <c r="M56"/>
  <c r="L56"/>
  <c r="L65"/>
  <c r="K65"/>
  <c r="N58"/>
  <c r="M58"/>
  <c r="K59"/>
  <c r="N59"/>
  <c r="M60"/>
  <c r="L60"/>
  <c r="N68"/>
  <c r="M68"/>
  <c r="L76"/>
  <c r="K76"/>
  <c r="M109"/>
  <c r="L109"/>
  <c r="K107"/>
  <c r="N107"/>
  <c r="M113"/>
  <c r="L113"/>
  <c r="L105"/>
  <c r="K105"/>
  <c r="N74"/>
  <c r="M74"/>
  <c r="K70"/>
  <c r="N70"/>
  <c r="M85"/>
  <c r="L85"/>
  <c r="L87"/>
  <c r="K87"/>
  <c r="N101"/>
  <c r="M101"/>
  <c r="L81"/>
  <c r="K81"/>
  <c r="M79"/>
  <c r="L79"/>
  <c r="L92"/>
  <c r="K92"/>
  <c r="N99"/>
  <c r="M99"/>
  <c r="K84"/>
  <c r="N84"/>
  <c r="M136"/>
  <c r="L136"/>
  <c r="K72"/>
  <c r="N72"/>
  <c r="M114"/>
  <c r="L114"/>
  <c r="L117"/>
  <c r="K117"/>
  <c r="N97"/>
  <c r="M97"/>
  <c r="L121"/>
  <c r="K121"/>
  <c r="M112"/>
  <c r="L112"/>
  <c r="K119"/>
  <c r="N119"/>
  <c r="M90"/>
  <c r="L90"/>
  <c r="L93"/>
  <c r="N93"/>
  <c r="M110"/>
  <c r="L110"/>
  <c r="K104"/>
  <c r="N104"/>
  <c r="N124"/>
  <c r="M124"/>
  <c r="K141"/>
  <c r="N141"/>
  <c r="N118"/>
  <c r="M118"/>
  <c r="K123"/>
  <c r="N123"/>
  <c r="N132"/>
  <c r="M132"/>
  <c r="K138"/>
  <c r="N138"/>
  <c r="M133"/>
  <c r="L133"/>
  <c r="L139"/>
  <c r="K139"/>
  <c r="M140"/>
  <c r="L140"/>
  <c r="L145"/>
  <c r="K145"/>
  <c r="O145"/>
  <c r="M148"/>
  <c r="L148"/>
  <c r="L149"/>
  <c r="K149"/>
  <c r="O149"/>
  <c r="M7"/>
  <c r="L7"/>
  <c r="K27"/>
  <c r="N27"/>
  <c r="N10"/>
  <c r="M10"/>
  <c r="K11"/>
  <c r="N11"/>
  <c r="N25"/>
  <c r="M25"/>
  <c r="L19"/>
  <c r="K19"/>
  <c r="N8"/>
  <c r="M8"/>
  <c r="K9"/>
  <c r="N9"/>
  <c r="N21"/>
  <c r="M21"/>
  <c r="L34"/>
  <c r="K34"/>
  <c r="N18"/>
  <c r="M18"/>
  <c r="L33"/>
  <c r="K33"/>
  <c r="M36"/>
  <c r="L36"/>
  <c r="L26"/>
  <c r="K26"/>
  <c r="N24"/>
  <c r="M24"/>
  <c r="L29"/>
  <c r="K29"/>
  <c r="N39"/>
  <c r="M39"/>
  <c r="K53"/>
  <c r="N53"/>
  <c r="M45"/>
  <c r="L45"/>
  <c r="N43"/>
  <c r="M43"/>
  <c r="L50"/>
  <c r="K50"/>
  <c r="M61"/>
  <c r="L61"/>
  <c r="L57"/>
  <c r="K57"/>
  <c r="M63"/>
  <c r="L63"/>
  <c r="L62"/>
  <c r="K62"/>
  <c r="N64"/>
  <c r="M64"/>
  <c r="L71"/>
  <c r="K71"/>
  <c r="N96"/>
  <c r="M96"/>
  <c r="K86"/>
  <c r="N86"/>
  <c r="M83"/>
  <c r="L83"/>
  <c r="L77"/>
  <c r="K77"/>
  <c r="M80"/>
  <c r="L80"/>
  <c r="K73"/>
  <c r="N73"/>
  <c r="N130"/>
  <c r="M130"/>
  <c r="L82"/>
  <c r="K82"/>
  <c r="N128"/>
  <c r="M128"/>
  <c r="K75"/>
  <c r="N75"/>
  <c r="N102"/>
  <c r="M102"/>
  <c r="K116"/>
  <c r="N116"/>
  <c r="M89"/>
  <c r="L89"/>
  <c r="K98"/>
  <c r="N98"/>
  <c r="M126"/>
  <c r="L126"/>
  <c r="K106"/>
  <c r="N106"/>
  <c r="M91"/>
  <c r="L91"/>
  <c r="N88"/>
  <c r="M88"/>
  <c r="L103"/>
  <c r="K103"/>
  <c r="N125"/>
  <c r="M125"/>
  <c r="K94"/>
  <c r="N94"/>
  <c r="M135"/>
  <c r="L135"/>
  <c r="L95"/>
  <c r="K95"/>
  <c r="N134"/>
  <c r="M134"/>
  <c r="L100"/>
  <c r="K100"/>
  <c r="N111"/>
  <c r="M111"/>
  <c r="L78"/>
  <c r="K78"/>
  <c r="M127"/>
  <c r="L127"/>
  <c r="L122"/>
  <c r="K122"/>
  <c r="N137"/>
  <c r="M137"/>
  <c r="L115"/>
  <c r="K115"/>
  <c r="N120"/>
  <c r="M120"/>
  <c r="K131"/>
  <c r="N131"/>
  <c r="M108"/>
  <c r="L108"/>
  <c r="M146"/>
  <c r="L146"/>
  <c r="K147"/>
  <c r="O147"/>
  <c r="N147"/>
  <c r="N150"/>
  <c r="M150"/>
  <c r="M20"/>
  <c r="L20"/>
  <c r="K20"/>
  <c r="L22"/>
  <c r="K22"/>
  <c r="N23"/>
  <c r="M23"/>
  <c r="K12"/>
  <c r="N12"/>
  <c r="M17"/>
  <c r="L17"/>
  <c r="K14"/>
  <c r="N14"/>
  <c r="N15"/>
  <c r="M15"/>
  <c r="K16"/>
  <c r="N16"/>
  <c r="M35"/>
  <c r="L35"/>
  <c r="K30"/>
  <c r="N30"/>
  <c r="M31"/>
  <c r="L31"/>
  <c r="K32"/>
  <c r="N32"/>
  <c r="N28"/>
  <c r="M28"/>
  <c r="K13"/>
  <c r="N13"/>
  <c r="M37"/>
  <c r="L37"/>
  <c r="K38"/>
  <c r="N38"/>
  <c r="M40"/>
  <c r="L40"/>
  <c r="K44"/>
  <c r="N44"/>
  <c r="L47"/>
  <c r="K47"/>
  <c r="N52"/>
  <c r="M52"/>
  <c r="L46"/>
  <c r="K46"/>
  <c r="M48"/>
  <c r="L48"/>
  <c r="K56"/>
  <c r="N56"/>
  <c r="N65"/>
  <c r="M65"/>
  <c r="L58"/>
  <c r="K58"/>
  <c r="M59"/>
  <c r="L59"/>
  <c r="K60"/>
  <c r="N60"/>
  <c r="L68"/>
  <c r="K68"/>
  <c r="N76"/>
  <c r="M76"/>
  <c r="K109"/>
  <c r="N109"/>
  <c r="M107"/>
  <c r="L107"/>
  <c r="K113"/>
  <c r="N113"/>
  <c r="N105"/>
  <c r="M105"/>
  <c r="L74"/>
  <c r="K74"/>
  <c r="M70"/>
  <c r="L70"/>
  <c r="K85"/>
  <c r="N85"/>
  <c r="N87"/>
  <c r="M87"/>
  <c r="L101"/>
  <c r="K101"/>
  <c r="N81"/>
  <c r="M81"/>
  <c r="K79"/>
  <c r="N79"/>
  <c r="N92"/>
  <c r="M92"/>
  <c r="L99"/>
  <c r="K99"/>
  <c r="M84"/>
  <c r="L84"/>
  <c r="K136"/>
  <c r="N136"/>
  <c r="M72"/>
  <c r="L72"/>
  <c r="K114"/>
  <c r="N114"/>
  <c r="N117"/>
  <c r="M117"/>
  <c r="L97"/>
  <c r="K97"/>
  <c r="N121"/>
  <c r="M121"/>
  <c r="K112"/>
  <c r="N112"/>
  <c r="M119"/>
  <c r="L119"/>
  <c r="K90"/>
  <c r="N90"/>
  <c r="K93"/>
  <c r="M93"/>
  <c r="K110"/>
  <c r="N110"/>
  <c r="M104"/>
  <c r="L104"/>
  <c r="L124"/>
  <c r="K124"/>
  <c r="M141"/>
  <c r="L141"/>
  <c r="L118"/>
  <c r="K118"/>
  <c r="M123"/>
  <c r="L123"/>
  <c r="L132"/>
  <c r="K132"/>
  <c r="M138"/>
  <c r="L138"/>
  <c r="K133"/>
  <c r="N133"/>
  <c r="N139"/>
  <c r="M139"/>
  <c r="K140"/>
  <c r="N140"/>
  <c r="N145"/>
  <c r="M145"/>
  <c r="K148"/>
  <c r="O148"/>
  <c r="N148"/>
  <c r="N149"/>
  <c r="M149"/>
  <c r="K7"/>
  <c r="N7"/>
  <c r="M27"/>
  <c r="L27"/>
  <c r="L10"/>
  <c r="K10"/>
  <c r="M11"/>
  <c r="L11"/>
  <c r="L25"/>
  <c r="K25"/>
  <c r="N19"/>
  <c r="M19"/>
  <c r="L8"/>
  <c r="K8"/>
  <c r="M9"/>
  <c r="L9"/>
  <c r="L21"/>
  <c r="K21"/>
  <c r="N34"/>
  <c r="M34"/>
  <c r="L18"/>
  <c r="K18"/>
  <c r="N33"/>
  <c r="M33"/>
  <c r="K36"/>
  <c r="N36"/>
  <c r="N26"/>
  <c r="M26"/>
  <c r="L24"/>
  <c r="K24"/>
  <c r="N29"/>
  <c r="M29"/>
  <c r="L39"/>
  <c r="K39"/>
  <c r="M53"/>
  <c r="L53"/>
  <c r="K45"/>
  <c r="N45"/>
  <c r="L43"/>
  <c r="K43"/>
  <c r="N50"/>
  <c r="M50"/>
  <c r="K61"/>
  <c r="N61"/>
  <c r="N57"/>
  <c r="M57"/>
  <c r="K63"/>
  <c r="N63"/>
  <c r="N62"/>
  <c r="M62"/>
  <c r="L64"/>
  <c r="K64"/>
  <c r="N71"/>
  <c r="M71"/>
  <c r="L96"/>
  <c r="K96"/>
  <c r="M86"/>
  <c r="L86"/>
  <c r="K83"/>
  <c r="N83"/>
  <c r="N77"/>
  <c r="M77"/>
  <c r="K80"/>
  <c r="N80"/>
  <c r="M73"/>
  <c r="L73"/>
  <c r="L130"/>
  <c r="K130"/>
  <c r="N82"/>
  <c r="M82"/>
  <c r="L128"/>
  <c r="K128"/>
  <c r="M75"/>
  <c r="L75"/>
  <c r="L102"/>
  <c r="K102"/>
  <c r="M116"/>
  <c r="L116"/>
  <c r="K89"/>
  <c r="N89"/>
  <c r="M98"/>
  <c r="L98"/>
  <c r="K126"/>
  <c r="N126"/>
  <c r="M106"/>
  <c r="L106"/>
  <c r="K91"/>
  <c r="N91"/>
  <c r="L88"/>
  <c r="K88"/>
  <c r="N103"/>
  <c r="M103"/>
  <c r="L125"/>
  <c r="K125"/>
  <c r="M94"/>
  <c r="L94"/>
  <c r="K135"/>
  <c r="N135"/>
  <c r="N95"/>
  <c r="M95"/>
  <c r="L134"/>
  <c r="K134"/>
  <c r="N100"/>
  <c r="M100"/>
  <c r="L111"/>
  <c r="K111"/>
  <c r="N78"/>
  <c r="M78"/>
  <c r="K127"/>
  <c r="N127"/>
  <c r="N122"/>
  <c r="M122"/>
  <c r="L137"/>
  <c r="K137"/>
  <c r="N115"/>
  <c r="M115"/>
  <c r="L120"/>
  <c r="K120"/>
  <c r="M131"/>
  <c r="L131"/>
  <c r="K108"/>
  <c r="N108"/>
  <c r="K146"/>
  <c r="O146"/>
  <c r="N146"/>
  <c r="M147"/>
  <c r="L147"/>
  <c r="L150"/>
  <c r="K150"/>
  <c r="O150"/>
  <c r="Z67" i="8"/>
  <c r="Z139" s="1"/>
  <c r="Z40"/>
  <c r="Y152"/>
  <c r="K153" i="4" l="1"/>
  <c r="L153"/>
  <c r="N153"/>
  <c r="M153"/>
  <c r="J152" i="8"/>
  <c r="Z52"/>
  <c r="AB4"/>
  <c r="AB151" s="1"/>
  <c r="U89" i="4" l="1"/>
  <c r="Z89"/>
  <c r="O89"/>
  <c r="U43"/>
  <c r="Z43"/>
  <c r="O43"/>
  <c r="U17"/>
  <c r="Z17"/>
  <c r="O17"/>
  <c r="U91"/>
  <c r="Z91"/>
  <c r="O91"/>
  <c r="U95"/>
  <c r="Z95"/>
  <c r="O95"/>
  <c r="U115"/>
  <c r="Z115"/>
  <c r="O115"/>
  <c r="U82"/>
  <c r="Z82"/>
  <c r="O82"/>
  <c r="U79"/>
  <c r="Z79"/>
  <c r="O79"/>
  <c r="U108"/>
  <c r="Z108"/>
  <c r="O108"/>
  <c r="U73"/>
  <c r="Z73"/>
  <c r="O73"/>
  <c r="U92"/>
  <c r="Z92"/>
  <c r="O92"/>
  <c r="U47"/>
  <c r="Z47"/>
  <c r="O47"/>
  <c r="U90"/>
  <c r="Z90"/>
  <c r="O90"/>
  <c r="U102"/>
  <c r="Z102"/>
  <c r="O102"/>
  <c r="U81"/>
  <c r="Z81"/>
  <c r="O81"/>
  <c r="U9"/>
  <c r="Z9"/>
  <c r="O9"/>
  <c r="U124"/>
  <c r="Z124"/>
  <c r="O124"/>
  <c r="U60"/>
  <c r="Z60"/>
  <c r="O60"/>
  <c r="U121"/>
  <c r="Z121"/>
  <c r="O121"/>
  <c r="U38"/>
  <c r="Z38"/>
  <c r="O38"/>
  <c r="U63"/>
  <c r="Z63"/>
  <c r="O63"/>
  <c r="U88"/>
  <c r="Z88"/>
  <c r="O88"/>
  <c r="U46"/>
  <c r="Z46"/>
  <c r="O46"/>
  <c r="U103"/>
  <c r="Z103"/>
  <c r="O103"/>
  <c r="U33"/>
  <c r="Z33"/>
  <c r="O33"/>
  <c r="U32"/>
  <c r="Z32"/>
  <c r="O32"/>
  <c r="U101"/>
  <c r="Z101"/>
  <c r="O101"/>
  <c r="U80"/>
  <c r="Z80"/>
  <c r="O80"/>
  <c r="U58"/>
  <c r="Z58"/>
  <c r="O58"/>
  <c r="U44"/>
  <c r="Z44"/>
  <c r="O44"/>
  <c r="U94"/>
  <c r="Z94"/>
  <c r="O94"/>
  <c r="U93"/>
  <c r="Z93"/>
  <c r="O93"/>
  <c r="U31"/>
  <c r="Z31"/>
  <c r="O31"/>
  <c r="U118"/>
  <c r="Z118"/>
  <c r="O118"/>
  <c r="U122"/>
  <c r="Z122"/>
  <c r="O122"/>
  <c r="U48"/>
  <c r="Z48"/>
  <c r="O48"/>
  <c r="U45"/>
  <c r="Z45"/>
  <c r="O45"/>
  <c r="U97"/>
  <c r="Z97"/>
  <c r="O97"/>
  <c r="U64"/>
  <c r="Z64"/>
  <c r="O64"/>
  <c r="U8"/>
  <c r="Z8"/>
  <c r="O8"/>
  <c r="U86"/>
  <c r="Z86"/>
  <c r="O86"/>
  <c r="U57"/>
  <c r="Z57"/>
  <c r="O57"/>
  <c r="U131"/>
  <c r="Z131"/>
  <c r="O131"/>
  <c r="U123"/>
  <c r="Z123"/>
  <c r="O123"/>
  <c r="U49"/>
  <c r="Z49"/>
  <c r="U140"/>
  <c r="Z140"/>
  <c r="O140"/>
  <c r="U96"/>
  <c r="Z96"/>
  <c r="O96"/>
  <c r="U98"/>
  <c r="Z98"/>
  <c r="O98"/>
  <c r="U19"/>
  <c r="Z19"/>
  <c r="O19"/>
  <c r="U141"/>
  <c r="Z141"/>
  <c r="O141"/>
  <c r="U138"/>
  <c r="Z138"/>
  <c r="O138"/>
  <c r="U127"/>
  <c r="Z127"/>
  <c r="O127"/>
  <c r="U12"/>
  <c r="Z12"/>
  <c r="O12"/>
  <c r="U22"/>
  <c r="Z22"/>
  <c r="O22"/>
  <c r="U112"/>
  <c r="Z112"/>
  <c r="O112"/>
  <c r="U56"/>
  <c r="Z56"/>
  <c r="O56"/>
  <c r="U84"/>
  <c r="Z84"/>
  <c r="O84"/>
  <c r="U36"/>
  <c r="Z36"/>
  <c r="O36"/>
  <c r="U14"/>
  <c r="Z14"/>
  <c r="O14"/>
  <c r="U111"/>
  <c r="Z111"/>
  <c r="O111"/>
  <c r="U28"/>
  <c r="Z28"/>
  <c r="O28"/>
  <c r="U18"/>
  <c r="Z18"/>
  <c r="O18"/>
  <c r="U21"/>
  <c r="Z21"/>
  <c r="O21"/>
  <c r="U70"/>
  <c r="Z70"/>
  <c r="O70"/>
  <c r="U26"/>
  <c r="Z26"/>
  <c r="O26"/>
  <c r="U13"/>
  <c r="Z13"/>
  <c r="O13"/>
  <c r="U104"/>
  <c r="Z104"/>
  <c r="O104"/>
  <c r="U76"/>
  <c r="Z76"/>
  <c r="O76"/>
  <c r="U139"/>
  <c r="Z139"/>
  <c r="O139"/>
  <c r="U132"/>
  <c r="Z132"/>
  <c r="O132"/>
  <c r="U52"/>
  <c r="Z52"/>
  <c r="O52"/>
  <c r="U10"/>
  <c r="Z10"/>
  <c r="O10"/>
  <c r="U61"/>
  <c r="Z61"/>
  <c r="O61"/>
  <c r="U50"/>
  <c r="Z50"/>
  <c r="O50"/>
  <c r="U137"/>
  <c r="Z137"/>
  <c r="O137"/>
  <c r="U37"/>
  <c r="Z37"/>
  <c r="O37"/>
  <c r="U29"/>
  <c r="Z29"/>
  <c r="O29"/>
  <c r="U30"/>
  <c r="Z30"/>
  <c r="O30"/>
  <c r="U65"/>
  <c r="Z65"/>
  <c r="O65"/>
  <c r="U74"/>
  <c r="Z74"/>
  <c r="O74"/>
  <c r="U125"/>
  <c r="Z125"/>
  <c r="O125"/>
  <c r="U71"/>
  <c r="Z71"/>
  <c r="O71"/>
  <c r="U77"/>
  <c r="Z77"/>
  <c r="O77"/>
  <c r="U128"/>
  <c r="Z128"/>
  <c r="O128"/>
  <c r="U136"/>
  <c r="Z136"/>
  <c r="O136"/>
  <c r="U135"/>
  <c r="Z135"/>
  <c r="O135"/>
  <c r="U99"/>
  <c r="Z99"/>
  <c r="O99"/>
  <c r="U11"/>
  <c r="Z11"/>
  <c r="O11"/>
  <c r="U100"/>
  <c r="Z100"/>
  <c r="O100"/>
  <c r="U116"/>
  <c r="Z116"/>
  <c r="O116"/>
  <c r="U83"/>
  <c r="Z83"/>
  <c r="O83"/>
  <c r="U105"/>
  <c r="Z105"/>
  <c r="O105"/>
  <c r="U107"/>
  <c r="Z107"/>
  <c r="O107"/>
  <c r="U35"/>
  <c r="Z35"/>
  <c r="O35"/>
  <c r="U59"/>
  <c r="Z59"/>
  <c r="O59"/>
  <c r="U20"/>
  <c r="Z20"/>
  <c r="O20"/>
  <c r="U126"/>
  <c r="Z126"/>
  <c r="O126"/>
  <c r="U15"/>
  <c r="Z15"/>
  <c r="O15"/>
  <c r="U39"/>
  <c r="Z39"/>
  <c r="O39"/>
  <c r="U134"/>
  <c r="Z134"/>
  <c r="O134"/>
  <c r="U72"/>
  <c r="Z72"/>
  <c r="O72"/>
  <c r="U51"/>
  <c r="Z51"/>
  <c r="U34"/>
  <c r="Z34"/>
  <c r="O34"/>
  <c r="U110"/>
  <c r="Z110"/>
  <c r="O110"/>
  <c r="U7"/>
  <c r="Z7"/>
  <c r="O7"/>
  <c r="U27"/>
  <c r="Z27"/>
  <c r="O27"/>
  <c r="U130"/>
  <c r="Z130"/>
  <c r="O130"/>
  <c r="U62"/>
  <c r="Z62"/>
  <c r="O62"/>
  <c r="U24"/>
  <c r="Z24"/>
  <c r="O24"/>
  <c r="U23"/>
  <c r="Z23"/>
  <c r="O23"/>
  <c r="U25"/>
  <c r="Z25"/>
  <c r="O25"/>
  <c r="U87"/>
  <c r="Z87"/>
  <c r="O87"/>
  <c r="U114"/>
  <c r="Z114"/>
  <c r="O114"/>
  <c r="U16"/>
  <c r="Z16"/>
  <c r="O16"/>
  <c r="U113"/>
  <c r="Z113"/>
  <c r="O113"/>
  <c r="U68"/>
  <c r="Z68"/>
  <c r="O68"/>
  <c r="U133"/>
  <c r="Z133"/>
  <c r="O133"/>
  <c r="U85"/>
  <c r="Z85"/>
  <c r="O85"/>
  <c r="U120"/>
  <c r="Z120"/>
  <c r="O120"/>
  <c r="U109"/>
  <c r="Z109"/>
  <c r="O109"/>
  <c r="U53"/>
  <c r="Z53"/>
  <c r="O53"/>
  <c r="U117"/>
  <c r="Z117"/>
  <c r="O117"/>
  <c r="U106"/>
  <c r="Z106"/>
  <c r="O106"/>
  <c r="U75"/>
  <c r="Z75"/>
  <c r="O75"/>
  <c r="U119"/>
  <c r="Z119"/>
  <c r="O119"/>
  <c r="U69" l="1"/>
  <c r="U67"/>
  <c r="Z67" s="1"/>
  <c r="Z69" l="1"/>
  <c r="AA69"/>
  <c r="AA67"/>
  <c r="U54" l="1"/>
  <c r="U55" s="1"/>
  <c r="O54"/>
  <c r="Z54"/>
  <c r="U78"/>
  <c r="O78"/>
  <c r="Z78"/>
  <c r="U40"/>
  <c r="U42" s="1"/>
  <c r="O40"/>
  <c r="Z40"/>
  <c r="Z42" s="1"/>
  <c r="U142" l="1"/>
  <c r="O153"/>
  <c r="Z142" l="1"/>
  <c r="AA142"/>
  <c r="Z55"/>
  <c r="AA55"/>
  <c r="Z153"/>
  <c r="AA42"/>
  <c r="U153"/>
  <c r="Q153"/>
  <c r="AA152" l="1"/>
  <c r="AA153"/>
  <c r="R151" i="12" l="1"/>
  <c r="Q151"/>
  <c r="P151"/>
  <c r="O151"/>
  <c r="M151"/>
  <c r="N151"/>
</calcChain>
</file>

<file path=xl/sharedStrings.xml><?xml version="1.0" encoding="utf-8"?>
<sst xmlns="http://schemas.openxmlformats.org/spreadsheetml/2006/main" count="1408" uniqueCount="570">
  <si>
    <t>رديف</t>
  </si>
  <si>
    <t>نام صندوق سرمایه گذاری</t>
  </si>
  <si>
    <t>نام مدیر</t>
  </si>
  <si>
    <t>نوع صندوق</t>
  </si>
  <si>
    <t>نرخ سود - تضمین شده یا پیش بینی شده</t>
  </si>
  <si>
    <t>تاریخ آغاز فعالیت</t>
  </si>
  <si>
    <t>عمر صندوق (به ماه)</t>
  </si>
  <si>
    <t>تعداد واحدهاي سرمايه گذاري صندوق</t>
  </si>
  <si>
    <t>سقف واحدهای سرمایه گذاری صندوق</t>
  </si>
  <si>
    <t>ارزش خالص هر واحد سرمايه گذاري(ريال)</t>
  </si>
  <si>
    <t>بازده صندوق در  ماه گذشته (%)</t>
  </si>
  <si>
    <t>بازده صندوق در سال گذشته (%)</t>
  </si>
  <si>
    <t>بازده صندوق از ابتداي تأسيس صندوق تاکنون (%)</t>
  </si>
  <si>
    <t>تعداد سرمايه گذاران حقيقي</t>
  </si>
  <si>
    <t>تملك از كل سرمايه گذاران حقيقي(%)</t>
  </si>
  <si>
    <t>تعداد سرمايه گذاران حقوقي</t>
  </si>
  <si>
    <t>تملك از كل سرمايه گذاران حقوقي(%)</t>
  </si>
  <si>
    <t xml:space="preserve">جمع سرمايه گذاران </t>
  </si>
  <si>
    <t>کارآفرین</t>
  </si>
  <si>
    <t>کارگزاری بانک کارآفرین</t>
  </si>
  <si>
    <t>در اوراق بهادار با درآمد ثابت و با تضمین سود</t>
  </si>
  <si>
    <t>امين صبار (امین گلوبال)</t>
  </si>
  <si>
    <t>تأمین سرمایه امین</t>
  </si>
  <si>
    <t>در اوراق بهادار با درآمد ثابت و با پیش بینی سود</t>
  </si>
  <si>
    <t>نوين سامان</t>
  </si>
  <si>
    <t>تأمین سرمایه نوین</t>
  </si>
  <si>
    <t>آتيه نوين</t>
  </si>
  <si>
    <t>امین ملت</t>
  </si>
  <si>
    <t xml:space="preserve">یکم کارگزاری بانک کشاورزي </t>
  </si>
  <si>
    <t>کارگزاری بانک کشاورزی</t>
  </si>
  <si>
    <t>آرمان کارآفرین</t>
  </si>
  <si>
    <t>يكم ايرانيان</t>
  </si>
  <si>
    <t>پارسیان</t>
  </si>
  <si>
    <t>کارگزاری بانک پارسیان</t>
  </si>
  <si>
    <t>توس ایرانیان</t>
  </si>
  <si>
    <t xml:space="preserve">گسترش فردای ایرانیان </t>
  </si>
  <si>
    <t>ارمغان ایرانیان</t>
  </si>
  <si>
    <t>ارزش آفرینان دی</t>
  </si>
  <si>
    <t>نهال سرمایه ایرانیان</t>
  </si>
  <si>
    <t>امین سامان</t>
  </si>
  <si>
    <t>بانک ایران زمین</t>
  </si>
  <si>
    <t>کارگزاری آگاه</t>
  </si>
  <si>
    <t>اندوخته ملت</t>
  </si>
  <si>
    <t>تامین سرمایه بانک ملت</t>
  </si>
  <si>
    <t>امین آشنا ایرانیان</t>
  </si>
  <si>
    <t>کارگزاری سهم آشنا</t>
  </si>
  <si>
    <t>_</t>
  </si>
  <si>
    <t>کل ص س در اوراق بهادار با درآمد ثابت(جمع/ میانگین ساده)</t>
  </si>
  <si>
    <t>-</t>
  </si>
  <si>
    <t>بانک گردشگری</t>
  </si>
  <si>
    <t>مختلط</t>
  </si>
  <si>
    <t>تجربه ايرانيان</t>
  </si>
  <si>
    <t>در سهام و با اندازه بزرگ</t>
  </si>
  <si>
    <t>یکم نیکوکاری آگاه</t>
  </si>
  <si>
    <t>نيكوكاري بانك گردشگري</t>
  </si>
  <si>
    <t>کل ص س مختلط</t>
  </si>
  <si>
    <t>کارگزاری مفید</t>
  </si>
  <si>
    <t>سپهر اول کارگزاری بانک صادرات</t>
  </si>
  <si>
    <t>کارگزاری بانک صادرات</t>
  </si>
  <si>
    <t>پیشرو</t>
  </si>
  <si>
    <t>کارگزاری مقید</t>
  </si>
  <si>
    <t>بانک دي</t>
  </si>
  <si>
    <t>يکم سامان</t>
  </si>
  <si>
    <t>کارگزاری بانک سامان</t>
  </si>
  <si>
    <t>آتیه ملت</t>
  </si>
  <si>
    <t>تأمین سرمایه بانک ملت</t>
  </si>
  <si>
    <t>کل ص س در سهام در اندازه بزرگ (جمع/ میانگین ساده)</t>
  </si>
  <si>
    <t>شاخصی کارآفرين</t>
  </si>
  <si>
    <t>شاخصی و در اندازه بزرگ</t>
  </si>
  <si>
    <t>کل ص شاخصی(جمع/میانگین ساده)</t>
  </si>
  <si>
    <t>پويا</t>
  </si>
  <si>
    <t>کارگزاری نهایت نگر</t>
  </si>
  <si>
    <t>در سهام و با اندازه کوچک</t>
  </si>
  <si>
    <t>حافظ</t>
  </si>
  <si>
    <t>کارگزاری حافظ</t>
  </si>
  <si>
    <t>بانك صادرات</t>
  </si>
  <si>
    <t>بانك ملي</t>
  </si>
  <si>
    <t>کارگزاری بانک ملی</t>
  </si>
  <si>
    <t>پیشتاز</t>
  </si>
  <si>
    <t>کاسپين مهر ايرانيان</t>
  </si>
  <si>
    <t>آگاه</t>
  </si>
  <si>
    <t>بانك تجارت</t>
  </si>
  <si>
    <t>کارگزاری بانک تجارت</t>
  </si>
  <si>
    <t>بانك اقتصاد نوين</t>
  </si>
  <si>
    <t>کارگزاری بانک اقتصاد نوین</t>
  </si>
  <si>
    <t>کارگزاری بورس بیمه</t>
  </si>
  <si>
    <t>صنعت و معدن</t>
  </si>
  <si>
    <t>کارگزاری بانک صنعت و معدن</t>
  </si>
  <si>
    <t>بورسيران</t>
  </si>
  <si>
    <t>کارگزاری بورسیران</t>
  </si>
  <si>
    <t>کارگزاری سرمایه گذاری ملی ایران</t>
  </si>
  <si>
    <t>رضوي</t>
  </si>
  <si>
    <t>کارگزاری رضوی</t>
  </si>
  <si>
    <t>امين کارآفرين</t>
  </si>
  <si>
    <t>فارابي</t>
  </si>
  <si>
    <t>کارگزاری فارابی</t>
  </si>
  <si>
    <t>کارگزاری ایساتیس پویا</t>
  </si>
  <si>
    <t>بانک کشاورزي</t>
  </si>
  <si>
    <t>بانک مسکن</t>
  </si>
  <si>
    <t>کارگزاری بانک مسکن</t>
  </si>
  <si>
    <t>پارس</t>
  </si>
  <si>
    <t>کارگزاری آبان</t>
  </si>
  <si>
    <t>صبا</t>
  </si>
  <si>
    <t>کارگزاری صباتأمین</t>
  </si>
  <si>
    <t>کارگزاری تأمین سرمایه نوین</t>
  </si>
  <si>
    <t>گنجینه بهمن</t>
  </si>
  <si>
    <t>کارگزاری بهمن</t>
  </si>
  <si>
    <t>نوانديشان بازار سرمايه</t>
  </si>
  <si>
    <t>کارگزاری نواندیشان بازارسرمایه</t>
  </si>
  <si>
    <t>کارگزاری بانک رفاه</t>
  </si>
  <si>
    <t>کارگزاری ارگ هومن</t>
  </si>
  <si>
    <t>نقش جهان</t>
  </si>
  <si>
    <t>کارگزاری اردیبهشت ایرانیان</t>
  </si>
  <si>
    <t>تدبيرگران فردا</t>
  </si>
  <si>
    <t>کارگزاری تدبیرگران فردا</t>
  </si>
  <si>
    <t>آپادانا</t>
  </si>
  <si>
    <t>کارگزاری آپادانا</t>
  </si>
  <si>
    <t>راهنما</t>
  </si>
  <si>
    <t>کارگزاری راهنمای سرمایه گذاران</t>
  </si>
  <si>
    <t>سينا</t>
  </si>
  <si>
    <t>کارگزاری بهگزین</t>
  </si>
  <si>
    <t>عقيق</t>
  </si>
  <si>
    <t>تدبيرگر سرمايه</t>
  </si>
  <si>
    <t>کارگزاری تدبیرگر سرمایه</t>
  </si>
  <si>
    <t>کارآفرينان برتر آینده</t>
  </si>
  <si>
    <t>مهر شريعه</t>
  </si>
  <si>
    <t>کارگزاری مهر آفرین</t>
  </si>
  <si>
    <t>توسعه صادرات</t>
  </si>
  <si>
    <t>کارگزاری بانک توسعه صادرات</t>
  </si>
  <si>
    <t>خوارزمی</t>
  </si>
  <si>
    <t>کارگزاری بانک  صادرات</t>
  </si>
  <si>
    <t>کارگزاری بانک ملت</t>
  </si>
  <si>
    <t>بانک توسعه تعاون</t>
  </si>
  <si>
    <t>کل ص س در سهام و در اندازه کوچک</t>
  </si>
  <si>
    <t xml:space="preserve">کل </t>
  </si>
  <si>
    <t>آرمان</t>
  </si>
  <si>
    <t>یکم دانا</t>
  </si>
  <si>
    <t>کارگزاری توسعه اندیشه دانا</t>
  </si>
  <si>
    <t>آسمان یکم</t>
  </si>
  <si>
    <t>نگین رفاه</t>
  </si>
  <si>
    <t>لوتوس پارسیان</t>
  </si>
  <si>
    <t>تامین سرمایه لوتوس پارسیان</t>
  </si>
  <si>
    <t>آرمان اندیش</t>
  </si>
  <si>
    <t>مشاور سرمایه گذاری آرمان آتی</t>
  </si>
  <si>
    <t>کاریزما</t>
  </si>
  <si>
    <t>سبدگردان کاریزما</t>
  </si>
  <si>
    <t>نیکان پارس</t>
  </si>
  <si>
    <t>کوثر</t>
  </si>
  <si>
    <t>توسعه بازار سرمایه</t>
  </si>
  <si>
    <t>امید توسعه</t>
  </si>
  <si>
    <t>پارس گستر</t>
  </si>
  <si>
    <t>نوین بانک مسکن</t>
  </si>
  <si>
    <t>تامین سرمایه نوین</t>
  </si>
  <si>
    <t>سپهر آگاه</t>
  </si>
  <si>
    <t>البرز</t>
  </si>
  <si>
    <t>سبحان</t>
  </si>
  <si>
    <t xml:space="preserve"> ملت ایران زمین</t>
  </si>
  <si>
    <t>پیروزان</t>
  </si>
  <si>
    <t>امین انصار</t>
  </si>
  <si>
    <t>نوین نیک</t>
  </si>
  <si>
    <t>آسمان خاورمیانه</t>
  </si>
  <si>
    <t>یکم سهام گستران شرق</t>
  </si>
  <si>
    <t>بازده صندوق در سه ماه گذشته(%)</t>
  </si>
  <si>
    <t>کارگزاری بانک دی</t>
  </si>
  <si>
    <t>کارگزاری بانک تات</t>
  </si>
  <si>
    <t>مشاور سرمایه گذاری تامین سرمایه نوین</t>
  </si>
  <si>
    <t>کارگزاری کاسپین مهر ایرانیان (بانک سپه)</t>
  </si>
  <si>
    <t xml:space="preserve"> مشاور سرمایه گذاری آرمان آتی</t>
  </si>
  <si>
    <t>اندیشه فردا</t>
  </si>
  <si>
    <t>مشاور سرمایه گذاری ارزش پرداز آریان</t>
  </si>
  <si>
    <t>امین آوید</t>
  </si>
  <si>
    <t>تامین سرمایه امین</t>
  </si>
  <si>
    <t>آرمان سپهر آیندگان</t>
  </si>
  <si>
    <t>کل ص س قابل معامله</t>
  </si>
  <si>
    <t>توسعه ملی</t>
  </si>
  <si>
    <t>کارگزاری بانک ملی ایران</t>
  </si>
  <si>
    <t>ارگ</t>
  </si>
  <si>
    <t>دماسنج</t>
  </si>
  <si>
    <t>مختلط و قابل معامله</t>
  </si>
  <si>
    <t>سپهر کاریزما</t>
  </si>
  <si>
    <t>در سهام و قابل معامله</t>
  </si>
  <si>
    <t xml:space="preserve"> کارگزاری سهام گستران شرق</t>
  </si>
  <si>
    <t xml:space="preserve"> تامین سرمایه آرمان</t>
  </si>
  <si>
    <t>آرمان شهر</t>
  </si>
  <si>
    <t>تامین سرمایه آرمان</t>
  </si>
  <si>
    <t>دیدگاهان</t>
  </si>
  <si>
    <t>مشاور سرمایه گذاری دیدگاهان نوین</t>
  </si>
  <si>
    <t>شرکت تامین سرمایه امین</t>
  </si>
  <si>
    <t>سبدگردان آسمان</t>
  </si>
  <si>
    <t>بذر امید آفرین</t>
  </si>
  <si>
    <t xml:space="preserve"> تامین سرمایه امید</t>
  </si>
  <si>
    <t>آسمان آرمانی سهام</t>
  </si>
  <si>
    <t>ردیف</t>
  </si>
  <si>
    <t xml:space="preserve">نام </t>
  </si>
  <si>
    <t>ارزش صندوق</t>
  </si>
  <si>
    <t>ترکیب داراییهای صندوق(%)</t>
  </si>
  <si>
    <t>سایر( ماه قبل)</t>
  </si>
  <si>
    <t>(میلیون ریال)</t>
  </si>
  <si>
    <t>سهام</t>
  </si>
  <si>
    <t>اوراق مشارکت</t>
  </si>
  <si>
    <t>گواهی سپرده</t>
  </si>
  <si>
    <t>نقد*</t>
  </si>
  <si>
    <t>سایر**</t>
  </si>
  <si>
    <t>کل صندوقهای سرمایه گذاری</t>
  </si>
  <si>
    <t xml:space="preserve">  *شامل وجه نقد و موجودی حساب جاری می باشد.</t>
  </si>
  <si>
    <t>**شامل حساب دریافتنی تجاری، حساب فیمابین با کارگزاران و مخارج انتقالی به دوره آتی می باشد، در برخی موارد به علت فروش سهام حساب فیمابین با کارگزاری به صورت موقت مقدار پیدا می کند که این امر توسط کارشناسان این مدیریت به طور مرتب کنترل می شود.</t>
  </si>
  <si>
    <t>و</t>
  </si>
  <si>
    <t>سپرده بانکی</t>
  </si>
  <si>
    <t>نام صندوق</t>
  </si>
  <si>
    <t>ارزش حجم معاملات(میلیون ریال)</t>
  </si>
  <si>
    <t>ارزش صدور و ابطال(میلیون ریال)</t>
  </si>
  <si>
    <t xml:space="preserve">خرید </t>
  </si>
  <si>
    <t>فروش</t>
  </si>
  <si>
    <t>مابه التفاوت افزایش(کاهش)</t>
  </si>
  <si>
    <t>مجموع</t>
  </si>
  <si>
    <t>خرید</t>
  </si>
  <si>
    <t xml:space="preserve">صدور </t>
  </si>
  <si>
    <t>ابطال</t>
  </si>
  <si>
    <t>نسبت فعالیت معاملاتی</t>
  </si>
  <si>
    <t>نسبت فعالیت  صدور  سرمایه گذاران</t>
  </si>
  <si>
    <t>نسبت فعالیت  ابطال  سرمایه گذاران</t>
  </si>
  <si>
    <t>ارزش سهام ابتدای ماه</t>
  </si>
  <si>
    <t>ارزش سهام انتهای ماه</t>
  </si>
  <si>
    <t>توسعه اندوخته آینده</t>
  </si>
  <si>
    <t>رفاه</t>
  </si>
  <si>
    <t>ممتاز</t>
  </si>
  <si>
    <t>مشترک افق</t>
  </si>
  <si>
    <t>گنجینه مهر</t>
  </si>
  <si>
    <t>سپهر اندیشه نوین</t>
  </si>
  <si>
    <t>پرسپولیس</t>
  </si>
  <si>
    <t>سپهر تدبیرگران</t>
  </si>
  <si>
    <t>شرکت کارگزاری سهم آشنا</t>
  </si>
  <si>
    <t>شرکت کارگزاری بانک صنعت و معدن</t>
  </si>
  <si>
    <t>شرکت کارگزاری پارس گستر خبره</t>
  </si>
  <si>
    <t>شرکت سبدگردان آسمان</t>
  </si>
  <si>
    <t>شرکت کارگزاری پارس نمودگر</t>
  </si>
  <si>
    <t>شرکت کارگزاری مفید</t>
  </si>
  <si>
    <t>شرت کارگزاری نهایت نگر</t>
  </si>
  <si>
    <t>شرکت کارگزاری سرمایه و دانش</t>
  </si>
  <si>
    <t>کارگزاری مهر اقتصاد ایرانیان</t>
  </si>
  <si>
    <t>شرکت تامین سرمایه نوین</t>
  </si>
  <si>
    <t>کل صندوقهای سرمایه گذاری قابل معامله</t>
  </si>
  <si>
    <t>نیکوکاری کودک</t>
  </si>
  <si>
    <t>معین بهگزین</t>
  </si>
  <si>
    <t>سهم آشنا</t>
  </si>
  <si>
    <t>کارگزاری بورس بهگزین</t>
  </si>
  <si>
    <t>نیکوکاری محبان نینوا</t>
  </si>
  <si>
    <t>رشد سامان</t>
  </si>
  <si>
    <t>در اوراق بهادار با درآمد ثابت و در اندازه بزرگ</t>
  </si>
  <si>
    <t>بانک خاورمیانه</t>
  </si>
  <si>
    <t>شرکت کارگزاری بانک سامان</t>
  </si>
  <si>
    <t>1386/04/23</t>
  </si>
  <si>
    <t>1387/11/14</t>
  </si>
  <si>
    <t>1388/10/21</t>
  </si>
  <si>
    <t>1388/12/26</t>
  </si>
  <si>
    <t>1389/02/19</t>
  </si>
  <si>
    <t>1389/12/25</t>
  </si>
  <si>
    <t>1390/01/14</t>
  </si>
  <si>
    <t>1390/04/27</t>
  </si>
  <si>
    <t>1390/05/16</t>
  </si>
  <si>
    <t>1390/05/23</t>
  </si>
  <si>
    <t>1390/07/17</t>
  </si>
  <si>
    <t>1390/07/23</t>
  </si>
  <si>
    <t>1390/07/20</t>
  </si>
  <si>
    <t>1390/08/04</t>
  </si>
  <si>
    <t>1390/07/12</t>
  </si>
  <si>
    <t>1390/07/19</t>
  </si>
  <si>
    <t>1390/11/29</t>
  </si>
  <si>
    <t>1390/12/09</t>
  </si>
  <si>
    <t>1391/02/16</t>
  </si>
  <si>
    <t>1391/04/21</t>
  </si>
  <si>
    <t>1391/07/04</t>
  </si>
  <si>
    <t>1391/07/25</t>
  </si>
  <si>
    <t>1392/02/16</t>
  </si>
  <si>
    <t>1392/02/22</t>
  </si>
  <si>
    <t>1392/04/19</t>
  </si>
  <si>
    <t>1392/04/26</t>
  </si>
  <si>
    <t>1392/06/06</t>
  </si>
  <si>
    <t>1392/11/5</t>
  </si>
  <si>
    <t>1392/11/8</t>
  </si>
  <si>
    <t>1392/12/13</t>
  </si>
  <si>
    <t>1388/04/02</t>
  </si>
  <si>
    <t>1388/12/24</t>
  </si>
  <si>
    <t>1390/05/05</t>
  </si>
  <si>
    <t>1390/09/01</t>
  </si>
  <si>
    <t>1390/10/28</t>
  </si>
  <si>
    <t>1391/07/02</t>
  </si>
  <si>
    <t>1391/12/08</t>
  </si>
  <si>
    <t>1391/12/23</t>
  </si>
  <si>
    <t>1392/04/12</t>
  </si>
  <si>
    <t>1392/08/11</t>
  </si>
  <si>
    <t>1388/11/27</t>
  </si>
  <si>
    <t>1390/02/13</t>
  </si>
  <si>
    <t>1390/01/31</t>
  </si>
  <si>
    <t>1390/03/23</t>
  </si>
  <si>
    <t>1390/03/31</t>
  </si>
  <si>
    <t>1392/07/27</t>
  </si>
  <si>
    <t>1392/12/11</t>
  </si>
  <si>
    <t>1392/12/26</t>
  </si>
  <si>
    <t>1389/12/24</t>
  </si>
  <si>
    <t>1387/01/05</t>
  </si>
  <si>
    <t>1387/01/11</t>
  </si>
  <si>
    <t>1387/02/21</t>
  </si>
  <si>
    <t>1387/02/24</t>
  </si>
  <si>
    <t>1387/05/05</t>
  </si>
  <si>
    <t>1387/05/16</t>
  </si>
  <si>
    <t>1387/05/21</t>
  </si>
  <si>
    <t>1387/10/02</t>
  </si>
  <si>
    <t>1388/02/26</t>
  </si>
  <si>
    <t>1388/04/09</t>
  </si>
  <si>
    <t>1388/04/27</t>
  </si>
  <si>
    <t>1388/04/28</t>
  </si>
  <si>
    <t>1388/07/05</t>
  </si>
  <si>
    <t>1388/08/24</t>
  </si>
  <si>
    <t>1388/09/02</t>
  </si>
  <si>
    <t>1388/11/28</t>
  </si>
  <si>
    <t>1388/12/16</t>
  </si>
  <si>
    <t>1389/01/30</t>
  </si>
  <si>
    <t>1389/02/13</t>
  </si>
  <si>
    <t>1389/04/16</t>
  </si>
  <si>
    <t>1389/04/20</t>
  </si>
  <si>
    <t>1389/05/24</t>
  </si>
  <si>
    <t>1389/07/20</t>
  </si>
  <si>
    <t>1389/09/09</t>
  </si>
  <si>
    <t>1389/10/08</t>
  </si>
  <si>
    <t>1389/11/11</t>
  </si>
  <si>
    <t>1389/12/06</t>
  </si>
  <si>
    <t>1389/12/16</t>
  </si>
  <si>
    <t>1390/01/28</t>
  </si>
  <si>
    <t>1390/02/06</t>
  </si>
  <si>
    <t>1390/02/24</t>
  </si>
  <si>
    <t>1390/05/24</t>
  </si>
  <si>
    <t>1390/08/15</t>
  </si>
  <si>
    <t>1391/03/03</t>
  </si>
  <si>
    <t>1391/05/05</t>
  </si>
  <si>
    <t>1391/06/13</t>
  </si>
  <si>
    <t>1391/07/18</t>
  </si>
  <si>
    <t>1391/08/01</t>
  </si>
  <si>
    <t>1391/11/25</t>
  </si>
  <si>
    <t>1391/12/12</t>
  </si>
  <si>
    <t>1392/02/23</t>
  </si>
  <si>
    <t>1392/03/20</t>
  </si>
  <si>
    <t>1392/04/04</t>
  </si>
  <si>
    <t>1392/04/24</t>
  </si>
  <si>
    <t>1392/04/25</t>
  </si>
  <si>
    <t>1392/07/28</t>
  </si>
  <si>
    <t>1392/08/19</t>
  </si>
  <si>
    <t>1392/09/19</t>
  </si>
  <si>
    <t>1392/11/7</t>
  </si>
  <si>
    <t>1392/12/7</t>
  </si>
  <si>
    <t>1392/12/22</t>
  </si>
  <si>
    <t>1392/12/27</t>
  </si>
  <si>
    <t>1392/06/13</t>
  </si>
  <si>
    <t>1392/09/23</t>
  </si>
  <si>
    <t>1392/10/04</t>
  </si>
  <si>
    <t xml:space="preserve">مشترک فام </t>
  </si>
  <si>
    <t>کارگزاری فیروزه آسیا</t>
  </si>
  <si>
    <t>1393/02/01</t>
  </si>
  <si>
    <t>نیکوکاری حافظ</t>
  </si>
  <si>
    <t>1393/02/21</t>
  </si>
  <si>
    <t>در اوراق بهادار با درآمد ثابت و در اندازه کوچک</t>
  </si>
  <si>
    <t>اندیشمندان پارس نگر خبره</t>
  </si>
  <si>
    <t>نیکوکاری دانشگاه تهران</t>
  </si>
  <si>
    <t>سپهر آتی</t>
  </si>
  <si>
    <t>نیکی گستران</t>
  </si>
  <si>
    <t>1393/03/05</t>
  </si>
  <si>
    <t>1393/03/10</t>
  </si>
  <si>
    <t>مشاور سرمایه کذاری ارزش پردازان آریان</t>
  </si>
  <si>
    <t>شرکت سبدگردان کاریزما</t>
  </si>
  <si>
    <t>مشاور سرمایه گذاری نیکی گستر</t>
  </si>
  <si>
    <t>ذوب آهن</t>
  </si>
  <si>
    <t>شرکت کارگزاری بانک ملی ایران</t>
  </si>
  <si>
    <t>همیان سپهر</t>
  </si>
  <si>
    <t>شرکت تامین سرمایه سپهر</t>
  </si>
  <si>
    <t>1393/05/14</t>
  </si>
  <si>
    <t>1393/05/26</t>
  </si>
  <si>
    <t>امین تدبیرگران فردا</t>
  </si>
  <si>
    <t>ثابت حامی</t>
  </si>
  <si>
    <t>میعاد ایرانیان</t>
  </si>
  <si>
    <t>1393/06/18</t>
  </si>
  <si>
    <t>افتخار حافظ</t>
  </si>
  <si>
    <t>شركت كارگزاري حافظ</t>
  </si>
  <si>
    <t>1393/06/19</t>
  </si>
  <si>
    <t>1393/06/12</t>
  </si>
  <si>
    <t>1393/06/11</t>
  </si>
  <si>
    <t>کد</t>
  </si>
  <si>
    <t>ارزش کاوان آینده</t>
  </si>
  <si>
    <t>نوین پایدار</t>
  </si>
  <si>
    <t>آشنای دی</t>
  </si>
  <si>
    <t>تدبيرگران آینده</t>
  </si>
  <si>
    <t>ایساتیس پویای یزد</t>
  </si>
  <si>
    <t>پيشگام ایرانیان</t>
  </si>
  <si>
    <t>کل صندوقهای سرمایه گذاری  در اندازه کوچک</t>
  </si>
  <si>
    <t>کل صندوق های سرمایه گذاری</t>
  </si>
  <si>
    <t>بورس اوراق بهادار تهران</t>
  </si>
  <si>
    <t xml:space="preserve">کل صندوقهای سرمایه گذاری   </t>
  </si>
  <si>
    <t>نیکوکاری الزهرا</t>
  </si>
  <si>
    <t>زرین پارسیان</t>
  </si>
  <si>
    <t>1393/07/14</t>
  </si>
  <si>
    <t>1393/07/22</t>
  </si>
  <si>
    <t>1393/03/12</t>
  </si>
  <si>
    <t>مشرک یکم آبان</t>
  </si>
  <si>
    <t>مشترک یکم آبان</t>
  </si>
  <si>
    <t xml:space="preserve">شرکت مرکز مالی ایران </t>
  </si>
  <si>
    <t>1393/09/09</t>
  </si>
  <si>
    <t>با درآمد ثابت کاریزما</t>
  </si>
  <si>
    <t>1393/10/16</t>
  </si>
  <si>
    <t>نیکوکاری ایتام برکت</t>
  </si>
  <si>
    <t>1393/10/30</t>
  </si>
  <si>
    <t>سپرده</t>
  </si>
  <si>
    <t>نقد</t>
  </si>
  <si>
    <t>سایر</t>
  </si>
  <si>
    <t>سال گذشته</t>
  </si>
  <si>
    <t>ماه گذشته</t>
  </si>
  <si>
    <t>توسعه پست بانک</t>
  </si>
  <si>
    <t>كارگزاري بانك توسعه صادرات</t>
  </si>
  <si>
    <t>1393/11/11</t>
  </si>
  <si>
    <t>شاخص سی شرکت بزرگ فیروزه</t>
  </si>
  <si>
    <t>1393/11/28</t>
  </si>
  <si>
    <t>شاخصی و قابل معامله</t>
  </si>
  <si>
    <t>نیکوکاری ندای امید</t>
  </si>
  <si>
    <t>شرکت کارگزاری آبان</t>
  </si>
  <si>
    <t>1393/12/26</t>
  </si>
  <si>
    <t>سهام بزرگ کاردان</t>
  </si>
  <si>
    <t>تامین سرمایه کاردان</t>
  </si>
  <si>
    <t>1394/01/17</t>
  </si>
  <si>
    <t>تجارت شاخصی کاردان</t>
  </si>
  <si>
    <t>با درآمد ثابت کاردان</t>
  </si>
  <si>
    <t>ارزش صندوق در پایان سال 1393(میلیون ريال)</t>
  </si>
  <si>
    <t>اختصاصی بازارگردانی حکمت ایرانیان یکم</t>
  </si>
  <si>
    <t>اختصاصی بازارگردان گروه توسعۀ بهشهر</t>
  </si>
  <si>
    <t>بازارگردانی آرمان اعتلاء کشاورزی</t>
  </si>
  <si>
    <t>بازارگردانی نوین پیشرو</t>
  </si>
  <si>
    <t>بازارگردانی امید لوتوس پارسیان</t>
  </si>
  <si>
    <t>بازارگردانی گنجینه سپهر صادرات</t>
  </si>
  <si>
    <t>شرکت تامین سرمایه لوتوس پارسیان</t>
  </si>
  <si>
    <t>شرکت کارگزاری بانک صادرات ایران</t>
  </si>
  <si>
    <t>شرکت کارگزاری پارسیان</t>
  </si>
  <si>
    <t>شرکت کارگزاری بانک کشاورزی</t>
  </si>
  <si>
    <t>1393/12/23</t>
  </si>
  <si>
    <t>1393/11/05</t>
  </si>
  <si>
    <t>1393/08/15</t>
  </si>
  <si>
    <t>1393/07/12</t>
  </si>
  <si>
    <t>1393/07/08</t>
  </si>
  <si>
    <t>تعهد بازارگردانی سهم</t>
  </si>
  <si>
    <t>بانک اقتصاد نوین</t>
  </si>
  <si>
    <t>بانک پارسیان - تجارت الکترونیک پارسیان- بیمه پارسیان</t>
  </si>
  <si>
    <t>بانک صادرات</t>
  </si>
  <si>
    <t>بانک حکمت ایرانیان</t>
  </si>
  <si>
    <t>ایران دارو - سبحان دارو- تولید دارو - سرمایه گذاری اعتلاء البرز</t>
  </si>
  <si>
    <t>هلدینگ توسعۀ صنایع بهشهر، سرمایه گذاری گروه صنایع بهشهر،  گلتاش،  پاکسان،  مارگارین و بانک اقتصاد نوین</t>
  </si>
  <si>
    <t>گنجینه آرمان شهر(امین شهر سابق)</t>
  </si>
  <si>
    <t>ارزش صندوق های منحل شده در سال 1394</t>
  </si>
  <si>
    <t>تملک حقیقی گروه</t>
  </si>
  <si>
    <t>تملک حقیقی کل</t>
  </si>
  <si>
    <t>گنجینه آرمان شهر</t>
  </si>
  <si>
    <t>اعتمادآفرين پارسيان</t>
  </si>
  <si>
    <t>ارزش صندوق در پایان اردیبهشت 1394 (میلیون ريال)</t>
  </si>
  <si>
    <t>از ابتدای خرداد ماه سال 1393 *</t>
  </si>
  <si>
    <t>اردیبهشت ماه 1394</t>
  </si>
  <si>
    <t xml:space="preserve">ازخرداد ماه سال 1393 </t>
  </si>
  <si>
    <t>ماه گذشته (اردیبهشت ماه 1394 )</t>
  </si>
  <si>
    <t>در اوراق بهادار با درآمد ثابت و با قابلیت معامله</t>
  </si>
  <si>
    <t>1394/02/05</t>
  </si>
  <si>
    <t>صندوق سرمایه گذاری اختصاصی بازار گردان بهمن گستر</t>
  </si>
  <si>
    <t>شرکت کارگزاری بهمن</t>
  </si>
  <si>
    <t>1394/02/27</t>
  </si>
  <si>
    <t>فيروزه موفقیت</t>
  </si>
  <si>
    <t>بازده صندوق از ابتدای سال(%)</t>
  </si>
  <si>
    <t>شرکت گروه بهمن ، سرمایه گذاری بهمن ، شرکت سرمایه گذاری اعتبار ایران</t>
  </si>
  <si>
    <t>ارزش صندوق در پایان اردیهبشت 1394 (میلیون ريال)</t>
  </si>
  <si>
    <t>گزارش عملکرد صندوق های سرمایه گذاری اختصاصی بازارگردانی در پایان اردیبهشت ماه 1394</t>
  </si>
  <si>
    <t>نسبت فعالیت معاملاتی و سرمایه گذاران صندوق های سرمایه گذاری تا پایان اردیبهشت ماه سال 1394 (پیوست4)</t>
  </si>
  <si>
    <t>حجم معاملات سهام و حق تقدم سهام در بازار بورس تهران و بازار اول فرابورس ایران و صدور و ابطال صندوق های سرمایه گذاری تا تاریخ 1394/02/31 (پیوست 3)</t>
  </si>
  <si>
    <t>ترکیب دارایی های صندوق های سرمایه گذاری در پایان اردیبهشت ماه 1394 (پیوست 2)</t>
  </si>
  <si>
    <t>گزارش عملکرد صندوق های سرمایه گذاری در پایان سال 1393 و اردیبهشت ماه سال 1394 (پیوست 1)</t>
  </si>
  <si>
    <t>تنها در اوراق بهادار با درامد ثابت</t>
  </si>
  <si>
    <t>در اوراق بهادار با درآمد ثابت و با  تضمین سود</t>
  </si>
  <si>
    <t>جمع</t>
  </si>
  <si>
    <t>از ابتدای خرداد ماه سال 1393 *(میلیون ریال)</t>
  </si>
  <si>
    <t>اردیبهشت ماه 1394(میلیون ریال)</t>
  </si>
  <si>
    <t>2.85-</t>
  </si>
  <si>
    <t>3.03-</t>
  </si>
  <si>
    <t>2.26-</t>
  </si>
  <si>
    <t>0.20-</t>
  </si>
  <si>
    <t>2.06-</t>
  </si>
  <si>
    <t>4.42-</t>
  </si>
  <si>
    <t>0.49-</t>
  </si>
  <si>
    <t>6.00-</t>
  </si>
  <si>
    <t>4.53-</t>
  </si>
  <si>
    <t>5.49-</t>
  </si>
  <si>
    <t>6.09-</t>
  </si>
  <si>
    <t>3.26-</t>
  </si>
  <si>
    <t>0.17-</t>
  </si>
  <si>
    <t>23.60-</t>
  </si>
  <si>
    <t>1.56-</t>
  </si>
  <si>
    <t>0.76-</t>
  </si>
  <si>
    <t>3.93-</t>
  </si>
  <si>
    <t>0.32-</t>
  </si>
  <si>
    <t>4.73-</t>
  </si>
  <si>
    <t>4.09-</t>
  </si>
  <si>
    <t>2.22-</t>
  </si>
  <si>
    <t>22.63-</t>
  </si>
  <si>
    <t>7.27-</t>
  </si>
  <si>
    <t>33.86-</t>
  </si>
  <si>
    <t>8.29-</t>
  </si>
  <si>
    <t>9.30-</t>
  </si>
  <si>
    <t>7.89-</t>
  </si>
  <si>
    <t>28.48-</t>
  </si>
  <si>
    <t>4.26-</t>
  </si>
  <si>
    <t>8.05-</t>
  </si>
  <si>
    <t>6.54-</t>
  </si>
  <si>
    <t>8.92-</t>
  </si>
  <si>
    <t>1.10-</t>
  </si>
  <si>
    <t>21.57-</t>
  </si>
  <si>
    <t>4.78-</t>
  </si>
  <si>
    <t>1.41-</t>
  </si>
  <si>
    <t>2.18-</t>
  </si>
  <si>
    <t>24.64-</t>
  </si>
  <si>
    <t>6.37-</t>
  </si>
  <si>
    <t>4.21-</t>
  </si>
  <si>
    <t>3.80-</t>
  </si>
  <si>
    <t>18.21-</t>
  </si>
  <si>
    <t>2.75-</t>
  </si>
  <si>
    <t>3.42-</t>
  </si>
  <si>
    <t>1.43-</t>
  </si>
  <si>
    <t>3.91-</t>
  </si>
  <si>
    <t>7.11-</t>
  </si>
  <si>
    <t>8.15-</t>
  </si>
  <si>
    <t>5.30-</t>
  </si>
  <si>
    <t>25.69-</t>
  </si>
  <si>
    <t>4.32-</t>
  </si>
  <si>
    <t>7.30-</t>
  </si>
  <si>
    <t>5.23-</t>
  </si>
  <si>
    <t>2.03-</t>
  </si>
  <si>
    <t>11.12-</t>
  </si>
  <si>
    <t>6.32-</t>
  </si>
  <si>
    <t>3.41-</t>
  </si>
  <si>
    <t>20.59-</t>
  </si>
  <si>
    <t>0.96-</t>
  </si>
  <si>
    <t>1.17-</t>
  </si>
  <si>
    <t>27.01-</t>
  </si>
  <si>
    <t>3.37-</t>
  </si>
  <si>
    <t>20.57-</t>
  </si>
  <si>
    <t>4.88-</t>
  </si>
  <si>
    <t>1.51-</t>
  </si>
  <si>
    <t>12.25-</t>
  </si>
  <si>
    <t>5.50-</t>
  </si>
  <si>
    <t>2.33-</t>
  </si>
  <si>
    <t>3.48-</t>
  </si>
  <si>
    <t>21.71-</t>
  </si>
  <si>
    <t>4.27-</t>
  </si>
  <si>
    <t>6.31-</t>
  </si>
  <si>
    <t>4.90-</t>
  </si>
  <si>
    <t>28.98-</t>
  </si>
  <si>
    <t>5.82-</t>
  </si>
  <si>
    <t>3.77-</t>
  </si>
  <si>
    <t>2.42-</t>
  </si>
  <si>
    <t>21.72-</t>
  </si>
  <si>
    <t>4.52-</t>
  </si>
  <si>
    <t>0.64-</t>
  </si>
  <si>
    <t>5.40-</t>
  </si>
  <si>
    <t>5.02-</t>
  </si>
  <si>
    <t>2.47-</t>
  </si>
  <si>
    <t>3.60-</t>
  </si>
  <si>
    <t>5.65-</t>
  </si>
  <si>
    <t>4.85-</t>
  </si>
  <si>
    <t>0.37-</t>
  </si>
  <si>
    <t>3.53-</t>
  </si>
  <si>
    <t>4.44-</t>
  </si>
</sst>
</file>

<file path=xl/styles.xml><?xml version="1.0" encoding="utf-8"?>
<styleSheet xmlns="http://schemas.openxmlformats.org/spreadsheetml/2006/main">
  <numFmts count="4">
    <numFmt numFmtId="43" formatCode="_(* #,##0.00_);_(* \(#,##0.00\);_(* &quot;-&quot;??_);_(@_)"/>
    <numFmt numFmtId="164" formatCode="#,##0_-;\(#,##0\)"/>
    <numFmt numFmtId="165" formatCode="_(* #,##0_);_(* \(#,##0\);_(* &quot;-&quot;??_);_(@_)"/>
    <numFmt numFmtId="166" formatCode="0.00000"/>
  </numFmts>
  <fonts count="57">
    <font>
      <sz val="11"/>
      <color theme="1"/>
      <name val="Calibri"/>
      <family val="2"/>
      <scheme val="minor"/>
    </font>
    <font>
      <sz val="11"/>
      <color theme="1"/>
      <name val="Calibri"/>
      <family val="2"/>
      <charset val="178"/>
      <scheme val="minor"/>
    </font>
    <font>
      <sz val="11"/>
      <color theme="1"/>
      <name val="Calibri"/>
      <family val="2"/>
      <charset val="178"/>
      <scheme val="minor"/>
    </font>
    <font>
      <sz val="11"/>
      <color theme="1"/>
      <name val="Calibri"/>
      <family val="2"/>
      <scheme val="minor"/>
    </font>
    <font>
      <sz val="11"/>
      <color theme="1"/>
      <name val="B Nazanin"/>
      <charset val="178"/>
    </font>
    <font>
      <sz val="10"/>
      <name val="Arial"/>
      <family val="2"/>
    </font>
    <font>
      <sz val="11"/>
      <color theme="1"/>
      <name val="B Zar"/>
      <charset val="178"/>
    </font>
    <font>
      <sz val="13"/>
      <name val="B Zar"/>
      <charset val="178"/>
    </font>
    <font>
      <sz val="12"/>
      <name val="B Zar"/>
      <charset val="178"/>
    </font>
    <font>
      <sz val="18"/>
      <name val="B Zar"/>
      <charset val="178"/>
    </font>
    <font>
      <sz val="28"/>
      <name val="B Zar"/>
      <charset val="178"/>
    </font>
    <font>
      <sz val="16"/>
      <name val="B Zar"/>
      <charset val="178"/>
    </font>
    <font>
      <b/>
      <sz val="20"/>
      <name val="B Nazanin"/>
      <charset val="178"/>
    </font>
    <font>
      <sz val="11"/>
      <name val="Calibri"/>
      <family val="2"/>
      <charset val="178"/>
      <scheme val="minor"/>
    </font>
    <font>
      <b/>
      <sz val="20"/>
      <color theme="4" tint="0.79998168889431442"/>
      <name val="B Nazanin"/>
      <charset val="178"/>
    </font>
    <font>
      <sz val="22"/>
      <color theme="1"/>
      <name val="B Zar"/>
      <charset val="178"/>
    </font>
    <font>
      <sz val="22"/>
      <name val="B Zar"/>
      <charset val="178"/>
    </font>
    <font>
      <b/>
      <sz val="14"/>
      <color theme="1"/>
      <name val="B Nazanin"/>
      <charset val="178"/>
    </font>
    <font>
      <b/>
      <sz val="12"/>
      <name val="B Nazanin"/>
      <charset val="178"/>
    </font>
    <font>
      <b/>
      <sz val="12"/>
      <color theme="1"/>
      <name val="B Nazanin"/>
      <charset val="178"/>
    </font>
    <font>
      <b/>
      <sz val="11"/>
      <name val="B Nazanin"/>
      <charset val="178"/>
    </font>
    <font>
      <sz val="11"/>
      <color theme="1"/>
      <name val="B Lotus"/>
      <charset val="178"/>
    </font>
    <font>
      <b/>
      <sz val="10"/>
      <color theme="0"/>
      <name val="B Nazanin"/>
      <charset val="178"/>
    </font>
    <font>
      <b/>
      <sz val="12"/>
      <color theme="0"/>
      <name val="B Nazanin"/>
      <charset val="178"/>
    </font>
    <font>
      <b/>
      <sz val="14"/>
      <color theme="0"/>
      <name val="B Nazanin"/>
      <charset val="178"/>
    </font>
    <font>
      <sz val="13"/>
      <color theme="1"/>
      <name val="B Nazanin"/>
      <charset val="178"/>
    </font>
    <font>
      <b/>
      <sz val="13"/>
      <color theme="0"/>
      <name val="B Nazanin"/>
      <charset val="178"/>
    </font>
    <font>
      <sz val="28"/>
      <name val="B Nazanin"/>
      <charset val="178"/>
    </font>
    <font>
      <b/>
      <sz val="28"/>
      <color theme="4" tint="0.79998168889431442"/>
      <name val="B Nazanin"/>
      <charset val="178"/>
    </font>
    <font>
      <sz val="28"/>
      <color theme="1"/>
      <name val="B Nazanin"/>
      <charset val="178"/>
    </font>
    <font>
      <sz val="26"/>
      <color theme="1"/>
      <name val="B Zar"/>
      <charset val="178"/>
    </font>
    <font>
      <b/>
      <sz val="10"/>
      <color theme="0"/>
      <name val="B Lotus"/>
      <charset val="178"/>
    </font>
    <font>
      <b/>
      <sz val="10"/>
      <name val="B Nazanin"/>
      <charset val="178"/>
    </font>
    <font>
      <sz val="16"/>
      <name val="B Nazanin"/>
      <charset val="178"/>
    </font>
    <font>
      <b/>
      <sz val="22"/>
      <color theme="4" tint="0.79998168889431442"/>
      <name val="B Nazanin"/>
      <charset val="178"/>
    </font>
    <font>
      <b/>
      <sz val="18"/>
      <color theme="4" tint="0.79998168889431442"/>
      <name val="B Nazanin"/>
      <charset val="178"/>
    </font>
    <font>
      <sz val="10"/>
      <name val="B Zar"/>
      <charset val="178"/>
    </font>
    <font>
      <sz val="14"/>
      <color theme="1"/>
      <name val="B Nazanin"/>
      <charset val="178"/>
    </font>
    <font>
      <sz val="10"/>
      <color indexed="8"/>
      <name val="B Nazanin"/>
      <charset val="178"/>
    </font>
    <font>
      <sz val="10"/>
      <color theme="1"/>
      <name val="B Nazanin"/>
      <charset val="178"/>
    </font>
    <font>
      <b/>
      <sz val="10"/>
      <color theme="1"/>
      <name val="B Nazanin"/>
      <charset val="178"/>
    </font>
    <font>
      <sz val="10"/>
      <name val="B Nazanin"/>
      <charset val="178"/>
    </font>
    <font>
      <sz val="10"/>
      <color theme="4" tint="0.79998168889431442"/>
      <name val="B Nazanin"/>
      <charset val="178"/>
    </font>
    <font>
      <sz val="12"/>
      <color theme="1"/>
      <name val="B Nazanin"/>
      <charset val="178"/>
    </font>
    <font>
      <b/>
      <sz val="11"/>
      <color theme="1"/>
      <name val="B Nazanin"/>
      <charset val="178"/>
    </font>
    <font>
      <sz val="12"/>
      <color theme="1"/>
      <name val="B Zar"/>
      <charset val="178"/>
    </font>
    <font>
      <b/>
      <sz val="18"/>
      <color rgb="FF000000"/>
      <name val="B Nazanin"/>
      <charset val="178"/>
    </font>
    <font>
      <b/>
      <sz val="22"/>
      <name val="B Nazanin"/>
      <charset val="178"/>
    </font>
    <font>
      <sz val="15"/>
      <name val="B Zar"/>
      <charset val="178"/>
    </font>
    <font>
      <sz val="15"/>
      <color theme="1"/>
      <name val="B Zar"/>
      <charset val="178"/>
    </font>
    <font>
      <b/>
      <sz val="28"/>
      <name val="B Nazanin"/>
      <charset val="178"/>
    </font>
    <font>
      <b/>
      <sz val="18"/>
      <color theme="1"/>
      <name val="B Nazanin"/>
      <charset val="178"/>
    </font>
    <font>
      <sz val="20"/>
      <name val="B Zar"/>
      <charset val="178"/>
    </font>
    <font>
      <b/>
      <sz val="20"/>
      <color theme="1"/>
      <name val="B Nazanin"/>
      <charset val="178"/>
    </font>
    <font>
      <b/>
      <sz val="20"/>
      <name val="B Zar"/>
      <charset val="178"/>
    </font>
    <font>
      <b/>
      <sz val="20"/>
      <color theme="1"/>
      <name val="B Zar"/>
      <charset val="178"/>
    </font>
    <font>
      <b/>
      <sz val="40"/>
      <name val="B Nazanin"/>
      <charset val="178"/>
    </font>
  </fonts>
  <fills count="19">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rgb="FFFFFF00"/>
        <bgColor indexed="64"/>
      </patternFill>
    </fill>
    <fill>
      <patternFill patternType="solid">
        <fgColor theme="0" tint="-0.249977111117893"/>
        <bgColor indexed="64"/>
      </patternFill>
    </fill>
    <fill>
      <patternFill patternType="solid">
        <fgColor rgb="FFFF99FF"/>
        <bgColor indexed="64"/>
      </patternFill>
    </fill>
    <fill>
      <patternFill patternType="solid">
        <fgColor rgb="FFCC3399"/>
        <bgColor indexed="64"/>
      </patternFill>
    </fill>
    <fill>
      <patternFill patternType="solid">
        <fgColor theme="0" tint="-0.499984740745262"/>
        <bgColor indexed="64"/>
      </patternFill>
    </fill>
    <fill>
      <patternFill patternType="solid">
        <fgColor rgb="FF660033"/>
        <bgColor indexed="64"/>
      </patternFill>
    </fill>
    <fill>
      <patternFill patternType="solid">
        <fgColor theme="0" tint="-0.14999847407452621"/>
        <bgColor indexed="64"/>
      </patternFill>
    </fill>
    <fill>
      <patternFill patternType="solid">
        <fgColor rgb="FF99FF33"/>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FF66FF"/>
        <bgColor indexed="64"/>
      </patternFill>
    </fill>
    <fill>
      <patternFill patternType="solid">
        <fgColor rgb="FFFF0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
      <left/>
      <right/>
      <top/>
      <bottom style="thin">
        <color indexed="64"/>
      </bottom>
      <diagonal/>
    </border>
  </borders>
  <cellStyleXfs count="6">
    <xf numFmtId="0" fontId="0" fillId="0" borderId="0"/>
    <xf numFmtId="0" fontId="2" fillId="0" borderId="0"/>
    <xf numFmtId="0" fontId="3" fillId="0" borderId="0"/>
    <xf numFmtId="0" fontId="5" fillId="0" borderId="0"/>
    <xf numFmtId="0" fontId="1" fillId="0" borderId="0"/>
    <xf numFmtId="43" fontId="3" fillId="0" borderId="0" applyFont="0" applyFill="0" applyBorder="0" applyAlignment="0" applyProtection="0"/>
  </cellStyleXfs>
  <cellXfs count="353">
    <xf numFmtId="0" fontId="0" fillId="0" borderId="0" xfId="0"/>
    <xf numFmtId="0" fontId="0" fillId="0" borderId="0" xfId="0" applyFill="1"/>
    <xf numFmtId="0" fontId="6" fillId="0" borderId="0" xfId="0" applyFont="1" applyAlignment="1">
      <alignment horizontal="right" vertical="center" readingOrder="2"/>
    </xf>
    <xf numFmtId="0" fontId="8" fillId="0" borderId="0" xfId="0" applyFont="1" applyAlignment="1">
      <alignment horizontal="right" vertical="center" readingOrder="2"/>
    </xf>
    <xf numFmtId="0" fontId="21" fillId="0" borderId="0" xfId="0" applyFont="1"/>
    <xf numFmtId="0" fontId="0" fillId="8" borderId="0" xfId="0" applyFill="1"/>
    <xf numFmtId="0" fontId="21" fillId="0" borderId="0" xfId="0" applyFont="1" applyFill="1"/>
    <xf numFmtId="0" fontId="4" fillId="0" borderId="0" xfId="0" applyFont="1" applyFill="1"/>
    <xf numFmtId="0" fontId="4" fillId="0" borderId="0" xfId="0" applyFont="1"/>
    <xf numFmtId="0" fontId="4" fillId="0" borderId="0" xfId="0" applyFont="1" applyAlignment="1">
      <alignment horizontal="center"/>
    </xf>
    <xf numFmtId="0" fontId="6" fillId="0" borderId="0" xfId="0" applyFont="1" applyFill="1" applyAlignment="1">
      <alignment horizontal="right" vertical="center" readingOrder="2"/>
    </xf>
    <xf numFmtId="3" fontId="7" fillId="0" borderId="0" xfId="0" applyNumberFormat="1" applyFont="1" applyFill="1" applyAlignment="1">
      <alignment horizontal="right" vertical="center" readingOrder="2"/>
    </xf>
    <xf numFmtId="0" fontId="9" fillId="0" borderId="0" xfId="0" applyFont="1" applyAlignment="1">
      <alignment horizontal="right" vertical="center" readingOrder="2"/>
    </xf>
    <xf numFmtId="2" fontId="6" fillId="0" borderId="0" xfId="0" applyNumberFormat="1" applyFont="1" applyAlignment="1">
      <alignment horizontal="right" vertical="center" readingOrder="2"/>
    </xf>
    <xf numFmtId="0" fontId="15" fillId="0" borderId="0" xfId="0" applyFont="1" applyFill="1" applyAlignment="1">
      <alignment horizontal="right" vertical="center" readingOrder="2"/>
    </xf>
    <xf numFmtId="0" fontId="10" fillId="0" borderId="0" xfId="0" applyFont="1" applyFill="1" applyAlignment="1">
      <alignment horizontal="right" vertical="center" readingOrder="2"/>
    </xf>
    <xf numFmtId="0" fontId="16" fillId="0" borderId="0" xfId="0" applyFont="1" applyFill="1" applyAlignment="1">
      <alignment horizontal="right" vertical="center" readingOrder="2"/>
    </xf>
    <xf numFmtId="0" fontId="11" fillId="0" borderId="0" xfId="0" applyFont="1" applyFill="1" applyAlignment="1">
      <alignment horizontal="right" vertical="center" readingOrder="2"/>
    </xf>
    <xf numFmtId="3" fontId="11" fillId="0" borderId="0" xfId="0" applyNumberFormat="1" applyFont="1" applyFill="1" applyAlignment="1">
      <alignment horizontal="right" vertical="center" readingOrder="2"/>
    </xf>
    <xf numFmtId="0" fontId="6" fillId="2" borderId="0" xfId="0" applyFont="1" applyFill="1" applyAlignment="1">
      <alignment horizontal="right" vertical="center" readingOrder="2"/>
    </xf>
    <xf numFmtId="0" fontId="30" fillId="2" borderId="0" xfId="0" applyFont="1" applyFill="1" applyAlignment="1">
      <alignment horizontal="right" readingOrder="2"/>
    </xf>
    <xf numFmtId="3" fontId="27" fillId="5" borderId="1" xfId="0" applyNumberFormat="1" applyFont="1" applyFill="1" applyBorder="1" applyAlignment="1">
      <alignment horizontal="right" vertical="center"/>
    </xf>
    <xf numFmtId="3" fontId="27" fillId="0" borderId="1" xfId="0" applyNumberFormat="1" applyFont="1" applyFill="1" applyBorder="1" applyAlignment="1">
      <alignment horizontal="right" vertical="center" readingOrder="2"/>
    </xf>
    <xf numFmtId="0" fontId="12" fillId="0" borderId="1" xfId="0" applyNumberFormat="1" applyFont="1" applyFill="1" applyBorder="1" applyAlignment="1">
      <alignment horizontal="right" vertical="center" readingOrder="2"/>
    </xf>
    <xf numFmtId="0" fontId="33" fillId="0" borderId="1" xfId="0" applyFont="1" applyFill="1" applyBorder="1" applyAlignment="1">
      <alignment horizontal="right" vertical="center" readingOrder="2"/>
    </xf>
    <xf numFmtId="0" fontId="34" fillId="4" borderId="1" xfId="0" applyFont="1" applyFill="1" applyBorder="1" applyAlignment="1">
      <alignment horizontal="right" vertical="center" wrapText="1" readingOrder="2"/>
    </xf>
    <xf numFmtId="2" fontId="34" fillId="4" borderId="1" xfId="0" applyNumberFormat="1" applyFont="1" applyFill="1" applyBorder="1" applyAlignment="1">
      <alignment horizontal="center" vertical="center" wrapText="1" readingOrder="2"/>
    </xf>
    <xf numFmtId="3" fontId="34" fillId="4" borderId="1" xfId="0" applyNumberFormat="1" applyFont="1" applyFill="1" applyBorder="1" applyAlignment="1">
      <alignment horizontal="center" vertical="center" wrapText="1" readingOrder="2"/>
    </xf>
    <xf numFmtId="0" fontId="34" fillId="4" borderId="1" xfId="0" applyFont="1" applyFill="1" applyBorder="1" applyAlignment="1">
      <alignment horizontal="right" vertical="center" textRotation="90" readingOrder="2"/>
    </xf>
    <xf numFmtId="0" fontId="34" fillId="4" borderId="1" xfId="0" applyFont="1" applyFill="1" applyBorder="1" applyAlignment="1">
      <alignment horizontal="right" vertical="center" readingOrder="2"/>
    </xf>
    <xf numFmtId="3" fontId="14" fillId="4" borderId="1" xfId="0" applyNumberFormat="1" applyFont="1" applyFill="1" applyBorder="1" applyAlignment="1">
      <alignment horizontal="center" vertical="center" wrapText="1" readingOrder="2"/>
    </xf>
    <xf numFmtId="3" fontId="35" fillId="4" borderId="1" xfId="0" applyNumberFormat="1" applyFont="1" applyFill="1" applyBorder="1" applyAlignment="1">
      <alignment horizontal="center" vertical="center" wrapText="1" readingOrder="2"/>
    </xf>
    <xf numFmtId="10" fontId="4" fillId="0" borderId="0" xfId="0" applyNumberFormat="1" applyFont="1" applyFill="1"/>
    <xf numFmtId="10" fontId="4" fillId="0" borderId="0" xfId="0" applyNumberFormat="1" applyFont="1" applyFill="1" applyAlignment="1">
      <alignment readingOrder="1"/>
    </xf>
    <xf numFmtId="3" fontId="11" fillId="0" borderId="0" xfId="0" applyNumberFormat="1" applyFont="1" applyFill="1" applyAlignment="1">
      <alignment horizontal="center" vertical="center" readingOrder="2"/>
    </xf>
    <xf numFmtId="3" fontId="37" fillId="0" borderId="0" xfId="0" applyNumberFormat="1" applyFont="1" applyFill="1" applyBorder="1"/>
    <xf numFmtId="0" fontId="33" fillId="5" borderId="1" xfId="0" applyFont="1" applyFill="1" applyBorder="1" applyAlignment="1">
      <alignment horizontal="right" vertical="center" readingOrder="2"/>
    </xf>
    <xf numFmtId="0" fontId="33" fillId="5" borderId="1" xfId="0" applyFont="1" applyFill="1" applyBorder="1" applyAlignment="1">
      <alignment horizontal="right" vertical="center" wrapText="1" readingOrder="2"/>
    </xf>
    <xf numFmtId="0" fontId="27" fillId="5" borderId="1" xfId="0" applyFont="1" applyFill="1" applyBorder="1" applyAlignment="1">
      <alignment horizontal="center" vertical="center" readingOrder="2"/>
    </xf>
    <xf numFmtId="3" fontId="27" fillId="5" borderId="1" xfId="0" applyNumberFormat="1" applyFont="1" applyFill="1" applyBorder="1" applyAlignment="1">
      <alignment horizontal="right" vertical="center" readingOrder="2"/>
    </xf>
    <xf numFmtId="1" fontId="27" fillId="5" borderId="1" xfId="0" applyNumberFormat="1" applyFont="1" applyFill="1" applyBorder="1" applyAlignment="1">
      <alignment horizontal="right" vertical="center" readingOrder="2"/>
    </xf>
    <xf numFmtId="3" fontId="29" fillId="5" borderId="1" xfId="0" applyNumberFormat="1" applyFont="1" applyFill="1" applyBorder="1" applyAlignment="1">
      <alignment horizontal="right" vertical="center" readingOrder="2"/>
    </xf>
    <xf numFmtId="3" fontId="27" fillId="5" borderId="1" xfId="0" applyNumberFormat="1" applyFont="1" applyFill="1" applyBorder="1" applyAlignment="1">
      <alignment horizontal="center" vertical="center" readingOrder="2"/>
    </xf>
    <xf numFmtId="0" fontId="30" fillId="0" borderId="0" xfId="0" applyFont="1" applyFill="1" applyAlignment="1">
      <alignment horizontal="right" readingOrder="2"/>
    </xf>
    <xf numFmtId="0" fontId="12" fillId="5" borderId="1" xfId="0" applyNumberFormat="1" applyFont="1" applyFill="1" applyBorder="1" applyAlignment="1">
      <alignment horizontal="right" vertical="center" readingOrder="2"/>
    </xf>
    <xf numFmtId="2" fontId="27" fillId="5" borderId="1" xfId="0" applyNumberFormat="1" applyFont="1" applyFill="1" applyBorder="1" applyAlignment="1">
      <alignment horizontal="center" vertical="center"/>
    </xf>
    <xf numFmtId="0" fontId="4" fillId="8" borderId="1" xfId="0" applyFont="1" applyFill="1" applyBorder="1" applyAlignment="1">
      <alignment horizontal="right" vertical="center" readingOrder="2"/>
    </xf>
    <xf numFmtId="0" fontId="38" fillId="13" borderId="1" xfId="2" applyFont="1" applyFill="1" applyBorder="1" applyAlignment="1">
      <alignment horizontal="right" vertical="center"/>
    </xf>
    <xf numFmtId="0" fontId="39" fillId="0" borderId="0" xfId="0" applyFont="1" applyFill="1"/>
    <xf numFmtId="0" fontId="39" fillId="0" borderId="0" xfId="0" applyFont="1" applyAlignment="1">
      <alignment horizontal="center"/>
    </xf>
    <xf numFmtId="0" fontId="39" fillId="0" borderId="0" xfId="0" applyFont="1"/>
    <xf numFmtId="0" fontId="40" fillId="7" borderId="1" xfId="2" applyFont="1" applyFill="1" applyBorder="1" applyAlignment="1">
      <alignment horizontal="center" vertical="center" wrapText="1"/>
    </xf>
    <xf numFmtId="164" fontId="41" fillId="6" borderId="1" xfId="2" applyNumberFormat="1" applyFont="1" applyFill="1" applyBorder="1" applyAlignment="1">
      <alignment horizontal="right" vertical="center"/>
    </xf>
    <xf numFmtId="0" fontId="40" fillId="7" borderId="1" xfId="2" applyFont="1" applyFill="1" applyBorder="1" applyAlignment="1">
      <alignment horizontal="center" vertical="center"/>
    </xf>
    <xf numFmtId="0" fontId="39" fillId="8" borderId="1" xfId="0" applyFont="1" applyFill="1" applyBorder="1" applyAlignment="1">
      <alignment horizontal="center" vertical="center" readingOrder="2"/>
    </xf>
    <xf numFmtId="3" fontId="36" fillId="0" borderId="1" xfId="0" applyNumberFormat="1" applyFont="1" applyFill="1" applyBorder="1" applyAlignment="1">
      <alignment horizontal="right" vertical="center" readingOrder="2"/>
    </xf>
    <xf numFmtId="3" fontId="4" fillId="14" borderId="1" xfId="0" applyNumberFormat="1" applyFont="1" applyFill="1" applyBorder="1" applyAlignment="1">
      <alignment horizontal="right" vertical="center" readingOrder="2"/>
    </xf>
    <xf numFmtId="3" fontId="36" fillId="6" borderId="1" xfId="0" applyNumberFormat="1" applyFont="1" applyFill="1" applyBorder="1" applyAlignment="1">
      <alignment horizontal="right" vertical="center" readingOrder="2"/>
    </xf>
    <xf numFmtId="0" fontId="41" fillId="6" borderId="1" xfId="0" applyNumberFormat="1" applyFont="1" applyFill="1" applyBorder="1" applyAlignment="1">
      <alignment horizontal="right" vertical="center" readingOrder="2"/>
    </xf>
    <xf numFmtId="0" fontId="41" fillId="0" borderId="1" xfId="0" applyNumberFormat="1" applyFont="1" applyFill="1" applyBorder="1" applyAlignment="1">
      <alignment horizontal="right" vertical="center" readingOrder="2"/>
    </xf>
    <xf numFmtId="3" fontId="36" fillId="14" borderId="1" xfId="0" applyNumberFormat="1" applyFont="1" applyFill="1" applyBorder="1" applyAlignment="1">
      <alignment horizontal="right" vertical="center" readingOrder="2"/>
    </xf>
    <xf numFmtId="164" fontId="41" fillId="14" borderId="1" xfId="2" applyNumberFormat="1" applyFont="1" applyFill="1" applyBorder="1" applyAlignment="1">
      <alignment horizontal="right" vertical="center"/>
    </xf>
    <xf numFmtId="0" fontId="39" fillId="0" borderId="1" xfId="0" applyFont="1" applyFill="1" applyBorder="1"/>
    <xf numFmtId="0" fontId="4" fillId="14" borderId="0" xfId="0" applyFont="1" applyFill="1"/>
    <xf numFmtId="0" fontId="4" fillId="14" borderId="1" xfId="0" applyFont="1" applyFill="1" applyBorder="1"/>
    <xf numFmtId="0" fontId="4" fillId="14" borderId="1" xfId="2" applyFont="1" applyFill="1" applyBorder="1" applyAlignment="1"/>
    <xf numFmtId="0" fontId="31" fillId="10" borderId="6" xfId="0" applyFont="1" applyFill="1" applyBorder="1" applyAlignment="1">
      <alignment horizontal="center" vertical="center"/>
    </xf>
    <xf numFmtId="10" fontId="32" fillId="12" borderId="1" xfId="2" applyNumberFormat="1" applyFont="1" applyFill="1" applyBorder="1" applyAlignment="1">
      <alignment horizontal="center" vertical="center" wrapText="1" readingOrder="1"/>
    </xf>
    <xf numFmtId="10" fontId="32" fillId="12" borderId="1" xfId="2" applyNumberFormat="1" applyFont="1" applyFill="1" applyBorder="1" applyAlignment="1">
      <alignment horizontal="center" vertical="center" wrapText="1"/>
    </xf>
    <xf numFmtId="0" fontId="12" fillId="5" borderId="1" xfId="0" applyNumberFormat="1" applyFont="1" applyFill="1" applyBorder="1" applyAlignment="1">
      <alignment horizontal="right" vertical="center" readingOrder="2"/>
    </xf>
    <xf numFmtId="43" fontId="30" fillId="0" borderId="0" xfId="0" applyNumberFormat="1" applyFont="1" applyFill="1" applyAlignment="1">
      <alignment horizontal="right" readingOrder="2"/>
    </xf>
    <xf numFmtId="1" fontId="30" fillId="0" borderId="0" xfId="0" applyNumberFormat="1" applyFont="1" applyFill="1" applyAlignment="1">
      <alignment horizontal="right" readingOrder="2"/>
    </xf>
    <xf numFmtId="3" fontId="27" fillId="14" borderId="1" xfId="0" applyNumberFormat="1" applyFont="1" applyFill="1" applyBorder="1" applyAlignment="1">
      <alignment horizontal="right" vertical="center" readingOrder="2"/>
    </xf>
    <xf numFmtId="1" fontId="27" fillId="14" borderId="1" xfId="0" applyNumberFormat="1" applyFont="1" applyFill="1" applyBorder="1" applyAlignment="1">
      <alignment horizontal="right" vertical="center" readingOrder="2"/>
    </xf>
    <xf numFmtId="3" fontId="29" fillId="14" borderId="1" xfId="0" applyNumberFormat="1" applyFont="1" applyFill="1" applyBorder="1" applyAlignment="1">
      <alignment horizontal="right" vertical="center" readingOrder="2"/>
    </xf>
    <xf numFmtId="3" fontId="27" fillId="14" borderId="1" xfId="0" applyNumberFormat="1" applyFont="1" applyFill="1" applyBorder="1" applyAlignment="1">
      <alignment horizontal="right" vertical="center"/>
    </xf>
    <xf numFmtId="3" fontId="27" fillId="14" borderId="1" xfId="0" applyNumberFormat="1" applyFont="1" applyFill="1" applyBorder="1" applyAlignment="1">
      <alignment horizontal="center" vertical="center" readingOrder="2"/>
    </xf>
    <xf numFmtId="1" fontId="27" fillId="14" borderId="1" xfId="0" applyNumberFormat="1" applyFont="1" applyFill="1" applyBorder="1" applyAlignment="1">
      <alignment horizontal="center" vertical="center" readingOrder="2"/>
    </xf>
    <xf numFmtId="0" fontId="33" fillId="14" borderId="1" xfId="0" applyFont="1" applyFill="1" applyBorder="1" applyAlignment="1">
      <alignment horizontal="right" vertical="center" wrapText="1" readingOrder="2"/>
    </xf>
    <xf numFmtId="0" fontId="12" fillId="14" borderId="1" xfId="0" applyNumberFormat="1" applyFont="1" applyFill="1" applyBorder="1" applyAlignment="1">
      <alignment horizontal="right" vertical="center" readingOrder="2"/>
    </xf>
    <xf numFmtId="0" fontId="33" fillId="14" borderId="1" xfId="0" applyFont="1" applyFill="1" applyBorder="1" applyAlignment="1">
      <alignment horizontal="right" vertical="center" readingOrder="2"/>
    </xf>
    <xf numFmtId="2" fontId="27" fillId="14" borderId="1" xfId="0" applyNumberFormat="1" applyFont="1" applyFill="1" applyBorder="1" applyAlignment="1">
      <alignment horizontal="center" vertical="center"/>
    </xf>
    <xf numFmtId="165" fontId="27" fillId="14" borderId="1" xfId="5" applyNumberFormat="1" applyFont="1" applyFill="1" applyBorder="1" applyAlignment="1">
      <alignment horizontal="right" vertical="center" readingOrder="2"/>
    </xf>
    <xf numFmtId="2" fontId="4" fillId="14" borderId="1" xfId="0" applyNumberFormat="1" applyFont="1" applyFill="1" applyBorder="1" applyAlignment="1">
      <alignment horizontal="center" vertical="center" readingOrder="2"/>
    </xf>
    <xf numFmtId="3" fontId="43" fillId="14" borderId="1" xfId="0" applyNumberFormat="1" applyFont="1" applyFill="1" applyBorder="1" applyAlignment="1">
      <alignment horizontal="right" vertical="center" readingOrder="2"/>
    </xf>
    <xf numFmtId="9" fontId="4" fillId="14" borderId="1" xfId="0" applyNumberFormat="1" applyFont="1" applyFill="1" applyBorder="1" applyAlignment="1">
      <alignment readingOrder="2"/>
    </xf>
    <xf numFmtId="0" fontId="14" fillId="4" borderId="1" xfId="0" applyFont="1" applyFill="1" applyBorder="1" applyAlignment="1">
      <alignment horizontal="center" vertical="center" wrapText="1" readingOrder="2"/>
    </xf>
    <xf numFmtId="0" fontId="27" fillId="14" borderId="1" xfId="0" applyFont="1" applyFill="1" applyBorder="1" applyAlignment="1">
      <alignment horizontal="center" vertical="center" readingOrder="2"/>
    </xf>
    <xf numFmtId="0" fontId="27" fillId="14" borderId="1" xfId="0" applyNumberFormat="1" applyFont="1" applyFill="1" applyBorder="1" applyAlignment="1">
      <alignment horizontal="center" vertical="center" readingOrder="2"/>
    </xf>
    <xf numFmtId="0" fontId="27" fillId="0" borderId="1" xfId="0" applyNumberFormat="1" applyFont="1" applyFill="1" applyBorder="1" applyAlignment="1">
      <alignment horizontal="center" vertical="center" readingOrder="2"/>
    </xf>
    <xf numFmtId="0" fontId="9" fillId="0" borderId="0" xfId="0" applyFont="1" applyAlignment="1">
      <alignment horizontal="center" vertical="center" readingOrder="2"/>
    </xf>
    <xf numFmtId="0" fontId="0" fillId="0" borderId="0" xfId="0" applyFont="1"/>
    <xf numFmtId="165" fontId="13" fillId="0" borderId="0" xfId="5" applyNumberFormat="1" applyFont="1"/>
    <xf numFmtId="165" fontId="4" fillId="14" borderId="1" xfId="5" applyNumberFormat="1" applyFont="1" applyFill="1" applyBorder="1" applyAlignment="1">
      <alignment horizontal="right" vertical="center" readingOrder="2"/>
    </xf>
    <xf numFmtId="165" fontId="26" fillId="9" borderId="1" xfId="5" applyNumberFormat="1" applyFont="1" applyFill="1" applyBorder="1" applyAlignment="1">
      <alignment horizontal="right" vertical="center"/>
    </xf>
    <xf numFmtId="43" fontId="15" fillId="0" borderId="0" xfId="0" applyNumberFormat="1" applyFont="1" applyFill="1" applyAlignment="1">
      <alignment horizontal="right" vertical="center" readingOrder="2"/>
    </xf>
    <xf numFmtId="9" fontId="38" fillId="13" borderId="1" xfId="2" applyNumberFormat="1" applyFont="1" applyFill="1" applyBorder="1" applyAlignment="1">
      <alignment horizontal="right" vertical="center"/>
    </xf>
    <xf numFmtId="2" fontId="6" fillId="0" borderId="0" xfId="0" applyNumberFormat="1" applyFont="1" applyAlignment="1">
      <alignment horizontal="center" vertical="center" readingOrder="2"/>
    </xf>
    <xf numFmtId="3" fontId="6" fillId="0" borderId="0" xfId="0" applyNumberFormat="1" applyFont="1" applyAlignment="1">
      <alignment horizontal="center" vertical="center" readingOrder="2"/>
    </xf>
    <xf numFmtId="0" fontId="6" fillId="0" borderId="0" xfId="0" applyFont="1" applyAlignment="1">
      <alignment horizontal="center" vertical="center" readingOrder="2"/>
    </xf>
    <xf numFmtId="0" fontId="39" fillId="0" borderId="1" xfId="0" applyFont="1" applyFill="1" applyBorder="1" applyAlignment="1">
      <alignment horizontal="center" vertical="center" readingOrder="2"/>
    </xf>
    <xf numFmtId="0" fontId="4" fillId="0" borderId="1" xfId="0" applyFont="1" applyFill="1" applyBorder="1" applyAlignment="1">
      <alignment horizontal="right" vertical="center" readingOrder="2"/>
    </xf>
    <xf numFmtId="0" fontId="12" fillId="14" borderId="4" xfId="0" applyNumberFormat="1" applyFont="1" applyFill="1" applyBorder="1" applyAlignment="1">
      <alignment horizontal="right" vertical="center" readingOrder="2"/>
    </xf>
    <xf numFmtId="0" fontId="27" fillId="14" borderId="1" xfId="0" applyFont="1" applyFill="1" applyBorder="1" applyAlignment="1">
      <alignment horizontal="center" vertical="top" readingOrder="2"/>
    </xf>
    <xf numFmtId="3" fontId="34" fillId="4" borderId="1" xfId="0" applyNumberFormat="1" applyFont="1" applyFill="1" applyBorder="1" applyAlignment="1">
      <alignment horizontal="right" vertical="center" wrapText="1" readingOrder="2"/>
    </xf>
    <xf numFmtId="3" fontId="6" fillId="0" borderId="0" xfId="0" applyNumberFormat="1" applyFont="1" applyAlignment="1">
      <alignment horizontal="right" vertical="center" readingOrder="2"/>
    </xf>
    <xf numFmtId="165" fontId="4" fillId="0" borderId="0" xfId="5" applyNumberFormat="1" applyFont="1" applyFill="1"/>
    <xf numFmtId="165" fontId="31" fillId="10" borderId="6" xfId="5" applyNumberFormat="1" applyFont="1" applyFill="1" applyBorder="1" applyAlignment="1">
      <alignment horizontal="center" vertical="center"/>
    </xf>
    <xf numFmtId="165" fontId="32" fillId="12" borderId="1" xfId="5" applyNumberFormat="1" applyFont="1" applyFill="1" applyBorder="1" applyAlignment="1">
      <alignment horizontal="center" vertical="center" wrapText="1"/>
    </xf>
    <xf numFmtId="165" fontId="38" fillId="13" borderId="1" xfId="5" applyNumberFormat="1" applyFont="1" applyFill="1" applyBorder="1" applyAlignment="1">
      <alignment horizontal="right" vertical="center"/>
    </xf>
    <xf numFmtId="165" fontId="4" fillId="14" borderId="1" xfId="5" applyNumberFormat="1" applyFont="1" applyFill="1" applyBorder="1" applyAlignment="1">
      <alignment readingOrder="2"/>
    </xf>
    <xf numFmtId="165" fontId="4" fillId="14" borderId="1" xfId="5" applyNumberFormat="1" applyFont="1" applyFill="1" applyBorder="1" applyAlignment="1">
      <alignment horizontal="right" readingOrder="2"/>
    </xf>
    <xf numFmtId="2" fontId="27" fillId="5" borderId="1" xfId="0" applyNumberFormat="1" applyFont="1" applyFill="1" applyBorder="1" applyAlignment="1">
      <alignment horizontal="center" vertical="center" readingOrder="2"/>
    </xf>
    <xf numFmtId="2" fontId="27" fillId="2" borderId="1" xfId="0" applyNumberFormat="1" applyFont="1" applyFill="1" applyBorder="1" applyAlignment="1">
      <alignment horizontal="center" vertical="center"/>
    </xf>
    <xf numFmtId="3" fontId="27" fillId="2" borderId="1" xfId="0" applyNumberFormat="1" applyFont="1" applyFill="1" applyBorder="1" applyAlignment="1">
      <alignment horizontal="right" vertical="center" readingOrder="2"/>
    </xf>
    <xf numFmtId="3" fontId="7" fillId="2" borderId="0" xfId="0" applyNumberFormat="1" applyFont="1" applyFill="1" applyAlignment="1">
      <alignment horizontal="right" vertical="center" readingOrder="2"/>
    </xf>
    <xf numFmtId="0" fontId="37" fillId="2" borderId="0" xfId="0" applyFont="1" applyFill="1" applyBorder="1"/>
    <xf numFmtId="0" fontId="12" fillId="2" borderId="1" xfId="0" applyNumberFormat="1" applyFont="1" applyFill="1" applyBorder="1" applyAlignment="1">
      <alignment horizontal="right" vertical="center" readingOrder="2"/>
    </xf>
    <xf numFmtId="0" fontId="33" fillId="2" borderId="1" xfId="0" applyFont="1" applyFill="1" applyBorder="1" applyAlignment="1">
      <alignment horizontal="right" vertical="center" readingOrder="2"/>
    </xf>
    <xf numFmtId="0" fontId="33" fillId="2" borderId="1" xfId="0" applyFont="1" applyFill="1" applyBorder="1" applyAlignment="1">
      <alignment horizontal="right" vertical="center" wrapText="1" readingOrder="2"/>
    </xf>
    <xf numFmtId="0" fontId="27" fillId="2" borderId="1" xfId="0" applyFont="1" applyFill="1" applyBorder="1" applyAlignment="1">
      <alignment horizontal="center" vertical="center" readingOrder="2"/>
    </xf>
    <xf numFmtId="1" fontId="27" fillId="2" borderId="1" xfId="0" applyNumberFormat="1" applyFont="1" applyFill="1" applyBorder="1" applyAlignment="1">
      <alignment horizontal="right" vertical="center" readingOrder="2"/>
    </xf>
    <xf numFmtId="3" fontId="29" fillId="2" borderId="1" xfId="0" applyNumberFormat="1" applyFont="1" applyFill="1" applyBorder="1" applyAlignment="1">
      <alignment horizontal="right" vertical="center" readingOrder="2"/>
    </xf>
    <xf numFmtId="3" fontId="27" fillId="2" borderId="1" xfId="0" applyNumberFormat="1" applyFont="1" applyFill="1" applyBorder="1" applyAlignment="1">
      <alignment horizontal="right" vertical="center"/>
    </xf>
    <xf numFmtId="43" fontId="30" fillId="2" borderId="0" xfId="0" applyNumberFormat="1" applyFont="1" applyFill="1" applyAlignment="1">
      <alignment horizontal="right" readingOrder="2"/>
    </xf>
    <xf numFmtId="2" fontId="27" fillId="2" borderId="1" xfId="0" applyNumberFormat="1" applyFont="1" applyFill="1" applyBorder="1" applyAlignment="1">
      <alignment horizontal="center" vertical="center" readingOrder="2"/>
    </xf>
    <xf numFmtId="1" fontId="27" fillId="0" borderId="1" xfId="0" applyNumberFormat="1" applyFont="1" applyFill="1" applyBorder="1" applyAlignment="1">
      <alignment horizontal="center" vertical="center" readingOrder="1"/>
    </xf>
    <xf numFmtId="0" fontId="0" fillId="0" borderId="1" xfId="0" applyFill="1" applyBorder="1"/>
    <xf numFmtId="165" fontId="4" fillId="0" borderId="1" xfId="5" applyNumberFormat="1" applyFont="1" applyFill="1" applyBorder="1" applyAlignment="1">
      <alignment horizontal="right" vertical="center" readingOrder="2"/>
    </xf>
    <xf numFmtId="165" fontId="4" fillId="8" borderId="1" xfId="5" applyNumberFormat="1" applyFont="1" applyFill="1" applyBorder="1" applyAlignment="1">
      <alignment horizontal="right" vertical="center" readingOrder="2"/>
    </xf>
    <xf numFmtId="0" fontId="0" fillId="14" borderId="1" xfId="0" applyFill="1" applyBorder="1"/>
    <xf numFmtId="0" fontId="21" fillId="0" borderId="1" xfId="0" applyFont="1" applyFill="1" applyBorder="1"/>
    <xf numFmtId="164" fontId="41" fillId="0" borderId="1" xfId="2" applyNumberFormat="1" applyFont="1" applyFill="1" applyBorder="1" applyAlignment="1">
      <alignment horizontal="right" vertical="center"/>
    </xf>
    <xf numFmtId="0" fontId="33" fillId="14" borderId="1" xfId="0" applyFont="1" applyFill="1" applyBorder="1" applyAlignment="1">
      <alignment horizontal="center" vertical="center" wrapText="1" readingOrder="2"/>
    </xf>
    <xf numFmtId="0" fontId="33" fillId="0" borderId="1" xfId="0" applyFont="1" applyFill="1" applyBorder="1" applyAlignment="1">
      <alignment horizontal="center" vertical="center" wrapText="1" readingOrder="2"/>
    </xf>
    <xf numFmtId="1" fontId="27" fillId="0" borderId="1" xfId="0" applyNumberFormat="1" applyFont="1" applyFill="1" applyBorder="1" applyAlignment="1">
      <alignment horizontal="center" vertical="center" readingOrder="2"/>
    </xf>
    <xf numFmtId="0" fontId="41" fillId="0" borderId="1" xfId="0" applyFont="1" applyFill="1" applyBorder="1" applyAlignment="1">
      <alignment horizontal="right" vertical="center" wrapText="1" readingOrder="2"/>
    </xf>
    <xf numFmtId="0" fontId="41" fillId="6" borderId="1" xfId="0" applyFont="1" applyFill="1" applyBorder="1" applyAlignment="1">
      <alignment horizontal="right" vertical="center" wrapText="1" readingOrder="2"/>
    </xf>
    <xf numFmtId="0" fontId="39" fillId="0" borderId="0" xfId="0" applyFont="1" applyAlignment="1">
      <alignment wrapText="1"/>
    </xf>
    <xf numFmtId="0" fontId="12" fillId="5" borderId="1" xfId="0" applyFont="1" applyFill="1" applyBorder="1" applyAlignment="1">
      <alignment horizontal="right" vertical="center" readingOrder="2"/>
    </xf>
    <xf numFmtId="0" fontId="12" fillId="2" borderId="1" xfId="0" applyFont="1" applyFill="1" applyBorder="1" applyAlignment="1">
      <alignment horizontal="right" vertical="center" readingOrder="2"/>
    </xf>
    <xf numFmtId="0" fontId="12" fillId="14" borderId="1" xfId="0" applyFont="1" applyFill="1" applyBorder="1" applyAlignment="1">
      <alignment horizontal="right" vertical="center" readingOrder="2"/>
    </xf>
    <xf numFmtId="0" fontId="12" fillId="0" borderId="1" xfId="0" applyFont="1" applyFill="1" applyBorder="1" applyAlignment="1">
      <alignment horizontal="right" vertical="center" readingOrder="2"/>
    </xf>
    <xf numFmtId="3" fontId="27" fillId="0" borderId="1" xfId="0" applyNumberFormat="1" applyFont="1" applyFill="1" applyBorder="1" applyAlignment="1">
      <alignment horizontal="center" vertical="center" readingOrder="2"/>
    </xf>
    <xf numFmtId="3" fontId="34" fillId="4" borderId="1" xfId="0" applyNumberFormat="1" applyFont="1" applyFill="1" applyBorder="1" applyAlignment="1">
      <alignment vertical="center" wrapText="1" readingOrder="2"/>
    </xf>
    <xf numFmtId="3" fontId="27" fillId="5" borderId="1" xfId="0" applyNumberFormat="1" applyFont="1" applyFill="1" applyBorder="1" applyAlignment="1">
      <alignment vertical="center" readingOrder="2"/>
    </xf>
    <xf numFmtId="3" fontId="27" fillId="0" borderId="1" xfId="0" applyNumberFormat="1" applyFont="1" applyFill="1" applyBorder="1" applyAlignment="1">
      <alignment vertical="center" readingOrder="2"/>
    </xf>
    <xf numFmtId="3" fontId="27" fillId="14" borderId="1" xfId="0" applyNumberFormat="1" applyFont="1" applyFill="1" applyBorder="1" applyAlignment="1">
      <alignment vertical="center" readingOrder="2"/>
    </xf>
    <xf numFmtId="165" fontId="27" fillId="0" borderId="1" xfId="5" applyNumberFormat="1" applyFont="1" applyFill="1" applyBorder="1" applyAlignment="1">
      <alignment vertical="center" readingOrder="1"/>
    </xf>
    <xf numFmtId="0" fontId="6" fillId="0" borderId="0" xfId="0" applyFont="1" applyAlignment="1">
      <alignment vertical="center" readingOrder="2"/>
    </xf>
    <xf numFmtId="3" fontId="4" fillId="0" borderId="0" xfId="0" applyNumberFormat="1" applyFont="1" applyFill="1"/>
    <xf numFmtId="0" fontId="22" fillId="10" borderId="5" xfId="0" applyFont="1" applyFill="1" applyBorder="1" applyAlignment="1">
      <alignment vertical="center"/>
    </xf>
    <xf numFmtId="1" fontId="6" fillId="0" borderId="0" xfId="0" applyNumberFormat="1" applyFont="1" applyFill="1" applyAlignment="1">
      <alignment horizontal="right" vertical="center" readingOrder="2"/>
    </xf>
    <xf numFmtId="3" fontId="39" fillId="14" borderId="4" xfId="0" applyNumberFormat="1" applyFont="1" applyFill="1" applyBorder="1" applyAlignment="1">
      <alignment vertical="center" readingOrder="2"/>
    </xf>
    <xf numFmtId="166" fontId="4" fillId="0" borderId="0" xfId="0" applyNumberFormat="1" applyFont="1" applyFill="1"/>
    <xf numFmtId="166" fontId="32" fillId="2" borderId="1" xfId="2" applyNumberFormat="1" applyFont="1" applyFill="1" applyBorder="1" applyAlignment="1">
      <alignment horizontal="center" vertical="center" wrapText="1" readingOrder="1"/>
    </xf>
    <xf numFmtId="166" fontId="32" fillId="2" borderId="1" xfId="2" applyNumberFormat="1" applyFont="1" applyFill="1" applyBorder="1" applyAlignment="1">
      <alignment horizontal="center" vertical="center" wrapText="1"/>
    </xf>
    <xf numFmtId="166" fontId="4" fillId="0" borderId="1" xfId="0" applyNumberFormat="1" applyFont="1" applyFill="1" applyBorder="1"/>
    <xf numFmtId="10" fontId="4" fillId="14" borderId="1" xfId="0" applyNumberFormat="1" applyFont="1" applyFill="1" applyBorder="1" applyAlignment="1">
      <alignment readingOrder="1"/>
    </xf>
    <xf numFmtId="2" fontId="0" fillId="0" borderId="1" xfId="0" applyNumberFormat="1" applyFill="1" applyBorder="1"/>
    <xf numFmtId="2" fontId="0" fillId="2" borderId="1" xfId="0" applyNumberFormat="1" applyFill="1" applyBorder="1"/>
    <xf numFmtId="0" fontId="43" fillId="0" borderId="1" xfId="0" applyFont="1" applyFill="1" applyBorder="1" applyAlignment="1">
      <alignment horizontal="right" vertical="center" readingOrder="2"/>
    </xf>
    <xf numFmtId="0" fontId="43" fillId="8" borderId="1" xfId="0" applyFont="1" applyFill="1" applyBorder="1" applyAlignment="1">
      <alignment horizontal="right" vertical="center" readingOrder="2"/>
    </xf>
    <xf numFmtId="3" fontId="39" fillId="14" borderId="2" xfId="0" applyNumberFormat="1" applyFont="1" applyFill="1" applyBorder="1" applyAlignment="1">
      <alignment horizontal="right" vertical="center" readingOrder="2"/>
    </xf>
    <xf numFmtId="0" fontId="4" fillId="0" borderId="1" xfId="0" applyFont="1" applyBorder="1" applyAlignment="1">
      <alignment horizontal="right" vertical="center" readingOrder="2"/>
    </xf>
    <xf numFmtId="0" fontId="4" fillId="0" borderId="0" xfId="0" applyFont="1" applyAlignment="1">
      <alignment horizontal="right" vertical="center" readingOrder="2"/>
    </xf>
    <xf numFmtId="2" fontId="27" fillId="2" borderId="1" xfId="0" applyNumberFormat="1" applyFont="1" applyFill="1" applyBorder="1" applyAlignment="1">
      <alignment horizontal="center" vertical="center" readingOrder="1"/>
    </xf>
    <xf numFmtId="0" fontId="27" fillId="5" borderId="1" xfId="0" applyNumberFormat="1" applyFont="1" applyFill="1" applyBorder="1" applyAlignment="1">
      <alignment horizontal="right" vertical="center" readingOrder="2"/>
    </xf>
    <xf numFmtId="0" fontId="27" fillId="5" borderId="1" xfId="0" applyNumberFormat="1" applyFont="1" applyFill="1" applyBorder="1" applyAlignment="1">
      <alignment horizontal="center" vertical="center" readingOrder="2"/>
    </xf>
    <xf numFmtId="0" fontId="27" fillId="0" borderId="1" xfId="0" applyNumberFormat="1" applyFont="1" applyFill="1" applyBorder="1" applyAlignment="1">
      <alignment horizontal="right" vertical="center" readingOrder="2"/>
    </xf>
    <xf numFmtId="0" fontId="27" fillId="0" borderId="1" xfId="0" applyFont="1" applyFill="1" applyBorder="1" applyAlignment="1">
      <alignment horizontal="center" vertical="center" readingOrder="2"/>
    </xf>
    <xf numFmtId="165" fontId="20" fillId="9" borderId="9" xfId="5" applyNumberFormat="1" applyFont="1" applyFill="1" applyBorder="1" applyAlignment="1">
      <alignment horizontal="center" vertical="center"/>
    </xf>
    <xf numFmtId="43" fontId="0" fillId="0" borderId="0" xfId="0" applyNumberFormat="1" applyFill="1"/>
    <xf numFmtId="2" fontId="19" fillId="9" borderId="8" xfId="5" applyNumberFormat="1" applyFont="1" applyFill="1" applyBorder="1" applyAlignment="1">
      <alignment horizontal="right" vertical="center"/>
    </xf>
    <xf numFmtId="2" fontId="19" fillId="9" borderId="7" xfId="5" applyNumberFormat="1" applyFont="1" applyFill="1" applyBorder="1" applyAlignment="1">
      <alignment horizontal="center" vertical="center"/>
    </xf>
    <xf numFmtId="2" fontId="19" fillId="9" borderId="9" xfId="5" applyNumberFormat="1" applyFont="1" applyFill="1" applyBorder="1" applyAlignment="1">
      <alignment horizontal="right" vertical="center"/>
    </xf>
    <xf numFmtId="2" fontId="4" fillId="8" borderId="1" xfId="5" applyNumberFormat="1" applyFont="1" applyFill="1" applyBorder="1" applyAlignment="1">
      <alignment horizontal="right" vertical="center" readingOrder="2"/>
    </xf>
    <xf numFmtId="2" fontId="4" fillId="0" borderId="1" xfId="5" applyNumberFormat="1" applyFont="1" applyFill="1" applyBorder="1" applyAlignment="1">
      <alignment horizontal="right" vertical="center" readingOrder="2"/>
    </xf>
    <xf numFmtId="2" fontId="4" fillId="14" borderId="1" xfId="5" applyNumberFormat="1" applyFont="1" applyFill="1" applyBorder="1" applyAlignment="1">
      <alignment horizontal="right" vertical="center" readingOrder="2"/>
    </xf>
    <xf numFmtId="2" fontId="26" fillId="9" borderId="1" xfId="5" applyNumberFormat="1" applyFont="1" applyFill="1" applyBorder="1" applyAlignment="1">
      <alignment horizontal="right"/>
    </xf>
    <xf numFmtId="2" fontId="21" fillId="0" borderId="1" xfId="5" applyNumberFormat="1" applyFont="1" applyBorder="1" applyAlignment="1">
      <alignment horizontal="right"/>
    </xf>
    <xf numFmtId="2" fontId="0" fillId="0" borderId="0" xfId="5" applyNumberFormat="1" applyFont="1" applyAlignment="1">
      <alignment horizontal="right"/>
    </xf>
    <xf numFmtId="2" fontId="4" fillId="0" borderId="0" xfId="5" applyNumberFormat="1" applyFont="1" applyAlignment="1">
      <alignment horizontal="right"/>
    </xf>
    <xf numFmtId="2" fontId="13" fillId="0" borderId="0" xfId="5" applyNumberFormat="1" applyFont="1" applyAlignment="1">
      <alignment horizontal="right"/>
    </xf>
    <xf numFmtId="2" fontId="0" fillId="0" borderId="0" xfId="0" applyNumberFormat="1" applyFill="1"/>
    <xf numFmtId="3" fontId="4" fillId="15" borderId="0" xfId="0" applyNumberFormat="1" applyFont="1" applyFill="1"/>
    <xf numFmtId="0" fontId="4" fillId="15" borderId="0" xfId="0" applyFont="1" applyFill="1"/>
    <xf numFmtId="0" fontId="31" fillId="10" borderId="10" xfId="0" applyFont="1" applyFill="1" applyBorder="1" applyAlignment="1">
      <alignment horizontal="center" vertical="center"/>
    </xf>
    <xf numFmtId="164" fontId="39" fillId="0" borderId="0" xfId="0" applyNumberFormat="1" applyFont="1"/>
    <xf numFmtId="165" fontId="39" fillId="0" borderId="0" xfId="5" applyNumberFormat="1" applyFont="1"/>
    <xf numFmtId="1" fontId="45" fillId="0" borderId="0" xfId="0" applyNumberFormat="1" applyFont="1" applyFill="1" applyAlignment="1">
      <alignment horizontal="right" vertical="center" readingOrder="2"/>
    </xf>
    <xf numFmtId="3" fontId="4" fillId="0" borderId="0" xfId="0" applyNumberFormat="1" applyFont="1" applyFill="1" applyAlignment="1">
      <alignment horizontal="center"/>
    </xf>
    <xf numFmtId="10" fontId="4" fillId="14" borderId="1" xfId="0" applyNumberFormat="1" applyFont="1" applyFill="1" applyBorder="1" applyAlignment="1">
      <alignment readingOrder="2"/>
    </xf>
    <xf numFmtId="0" fontId="0" fillId="6" borderId="1" xfId="0" applyFill="1" applyBorder="1"/>
    <xf numFmtId="0" fontId="46" fillId="0" borderId="1" xfId="0" applyFont="1" applyFill="1" applyBorder="1" applyAlignment="1">
      <alignment vertical="center"/>
    </xf>
    <xf numFmtId="0" fontId="47" fillId="0" borderId="1" xfId="0" applyFont="1" applyFill="1" applyBorder="1" applyAlignment="1">
      <alignment horizontal="right" vertical="center" readingOrder="2"/>
    </xf>
    <xf numFmtId="3" fontId="48" fillId="0" borderId="1" xfId="0" applyNumberFormat="1" applyFont="1" applyFill="1" applyBorder="1" applyAlignment="1">
      <alignment horizontal="right" vertical="center" readingOrder="2"/>
    </xf>
    <xf numFmtId="0" fontId="49" fillId="0" borderId="1" xfId="0" applyFont="1" applyFill="1" applyBorder="1" applyAlignment="1">
      <alignment horizontal="right" vertical="center" readingOrder="2"/>
    </xf>
    <xf numFmtId="0" fontId="46" fillId="0" borderId="1" xfId="0" applyFont="1" applyFill="1" applyBorder="1" applyAlignment="1">
      <alignment vertical="center" wrapText="1"/>
    </xf>
    <xf numFmtId="0" fontId="51" fillId="17" borderId="1" xfId="0" applyFont="1" applyFill="1" applyBorder="1" applyAlignment="1">
      <alignment horizontal="center" vertical="center" readingOrder="2"/>
    </xf>
    <xf numFmtId="0" fontId="51" fillId="17" borderId="1" xfId="0" applyFont="1" applyFill="1" applyBorder="1" applyAlignment="1">
      <alignment horizontal="right" vertical="center" readingOrder="2"/>
    </xf>
    <xf numFmtId="165" fontId="51" fillId="17" borderId="1" xfId="5" applyNumberFormat="1" applyFont="1" applyFill="1" applyBorder="1" applyAlignment="1">
      <alignment horizontal="right" vertical="center" readingOrder="2"/>
    </xf>
    <xf numFmtId="2" fontId="51" fillId="17" borderId="1" xfId="5" applyNumberFormat="1" applyFont="1" applyFill="1" applyBorder="1" applyAlignment="1">
      <alignment horizontal="right" vertical="center" readingOrder="2"/>
    </xf>
    <xf numFmtId="0" fontId="52" fillId="0" borderId="0" xfId="0" applyFont="1" applyFill="1" applyAlignment="1">
      <alignment horizontal="right" vertical="center" readingOrder="2"/>
    </xf>
    <xf numFmtId="3" fontId="52" fillId="0" borderId="0" xfId="0" applyNumberFormat="1" applyFont="1" applyFill="1" applyAlignment="1">
      <alignment horizontal="right" vertical="center" readingOrder="2"/>
    </xf>
    <xf numFmtId="0" fontId="12" fillId="16" borderId="8" xfId="0" applyFont="1" applyFill="1" applyBorder="1" applyAlignment="1">
      <alignment horizontal="right" vertical="center" textRotation="90" readingOrder="2"/>
    </xf>
    <xf numFmtId="0" fontId="12" fillId="16" borderId="8" xfId="0" applyFont="1" applyFill="1" applyBorder="1" applyAlignment="1">
      <alignment horizontal="right" vertical="center" readingOrder="2"/>
    </xf>
    <xf numFmtId="0" fontId="12" fillId="16" borderId="8" xfId="0" applyFont="1" applyFill="1" applyBorder="1" applyAlignment="1">
      <alignment horizontal="right" vertical="center" wrapText="1" readingOrder="2"/>
    </xf>
    <xf numFmtId="2" fontId="12" fillId="16" borderId="11" xfId="0" applyNumberFormat="1" applyFont="1" applyFill="1" applyBorder="1" applyAlignment="1">
      <alignment horizontal="center" vertical="center" wrapText="1" readingOrder="2"/>
    </xf>
    <xf numFmtId="2" fontId="12" fillId="16" borderId="1" xfId="0" applyNumberFormat="1" applyFont="1" applyFill="1" applyBorder="1" applyAlignment="1">
      <alignment horizontal="center" vertical="center" wrapText="1" readingOrder="2"/>
    </xf>
    <xf numFmtId="0" fontId="11" fillId="17" borderId="0" xfId="0" applyFont="1" applyFill="1" applyAlignment="1">
      <alignment horizontal="right" vertical="center" readingOrder="2"/>
    </xf>
    <xf numFmtId="3" fontId="11" fillId="17" borderId="0" xfId="0" applyNumberFormat="1" applyFont="1" applyFill="1" applyAlignment="1">
      <alignment horizontal="right" vertical="center" readingOrder="2"/>
    </xf>
    <xf numFmtId="3" fontId="48" fillId="17" borderId="1" xfId="0" applyNumberFormat="1" applyFont="1" applyFill="1" applyBorder="1" applyAlignment="1">
      <alignment horizontal="right" vertical="center" readingOrder="2"/>
    </xf>
    <xf numFmtId="0" fontId="47" fillId="17" borderId="1" xfId="0" applyFont="1" applyFill="1" applyBorder="1" applyAlignment="1">
      <alignment horizontal="right" vertical="center" readingOrder="2"/>
    </xf>
    <xf numFmtId="0" fontId="46" fillId="17" borderId="1" xfId="0" applyFont="1" applyFill="1" applyBorder="1" applyAlignment="1">
      <alignment vertical="center"/>
    </xf>
    <xf numFmtId="0" fontId="46" fillId="17" borderId="1" xfId="0" applyFont="1" applyFill="1" applyBorder="1" applyAlignment="1">
      <alignment vertical="center" wrapText="1"/>
    </xf>
    <xf numFmtId="2" fontId="53" fillId="17" borderId="1" xfId="5" applyNumberFormat="1" applyFont="1" applyFill="1" applyBorder="1" applyAlignment="1">
      <alignment horizontal="right" vertical="center" readingOrder="2"/>
    </xf>
    <xf numFmtId="165" fontId="12" fillId="0" borderId="1" xfId="5" applyNumberFormat="1" applyFont="1" applyFill="1" applyBorder="1" applyAlignment="1">
      <alignment horizontal="right" vertical="center" readingOrder="1"/>
    </xf>
    <xf numFmtId="165" fontId="12" fillId="0" borderId="1" xfId="5" applyNumberFormat="1" applyFont="1" applyFill="1" applyBorder="1" applyAlignment="1">
      <alignment horizontal="right" vertical="center" wrapText="1" readingOrder="1"/>
    </xf>
    <xf numFmtId="1" fontId="12" fillId="0" borderId="1" xfId="0" applyNumberFormat="1" applyFont="1" applyFill="1" applyBorder="1" applyAlignment="1">
      <alignment horizontal="center" vertical="center" readingOrder="2"/>
    </xf>
    <xf numFmtId="165" fontId="12" fillId="17" borderId="1" xfId="5" applyNumberFormat="1" applyFont="1" applyFill="1" applyBorder="1" applyAlignment="1">
      <alignment horizontal="right" vertical="center" wrapText="1" readingOrder="1"/>
    </xf>
    <xf numFmtId="1" fontId="12" fillId="17" borderId="1" xfId="0" applyNumberFormat="1" applyFont="1" applyFill="1" applyBorder="1" applyAlignment="1">
      <alignment horizontal="center" vertical="center" readingOrder="2"/>
    </xf>
    <xf numFmtId="165" fontId="54" fillId="0" borderId="1" xfId="5" applyNumberFormat="1" applyFont="1" applyFill="1" applyBorder="1" applyAlignment="1">
      <alignment horizontal="right" vertical="center" readingOrder="1"/>
    </xf>
    <xf numFmtId="165" fontId="55" fillId="0" borderId="1" xfId="5" applyNumberFormat="1" applyFont="1" applyFill="1" applyBorder="1" applyAlignment="1">
      <alignment horizontal="right" vertical="center" readingOrder="1"/>
    </xf>
    <xf numFmtId="0" fontId="12" fillId="16" borderId="8" xfId="0" applyFont="1" applyFill="1" applyBorder="1" applyAlignment="1">
      <alignment horizontal="center" vertical="center" wrapText="1" readingOrder="2"/>
    </xf>
    <xf numFmtId="0" fontId="53" fillId="17" borderId="1" xfId="0" applyFont="1" applyFill="1" applyBorder="1" applyAlignment="1">
      <alignment horizontal="center"/>
    </xf>
    <xf numFmtId="2" fontId="51" fillId="17" borderId="1" xfId="5" applyNumberFormat="1" applyFont="1" applyFill="1" applyBorder="1" applyAlignment="1">
      <alignment horizontal="right" vertical="center" wrapText="1" readingOrder="2"/>
    </xf>
    <xf numFmtId="0" fontId="9" fillId="0" borderId="0" xfId="0" applyFont="1" applyAlignment="1">
      <alignment horizontal="right" vertical="center" wrapText="1" readingOrder="2"/>
    </xf>
    <xf numFmtId="0" fontId="4" fillId="6" borderId="1" xfId="0" applyFont="1" applyFill="1" applyBorder="1"/>
    <xf numFmtId="0" fontId="4" fillId="0" borderId="1" xfId="0" applyFont="1" applyFill="1" applyBorder="1"/>
    <xf numFmtId="0" fontId="4" fillId="0" borderId="2" xfId="0" applyFont="1" applyFill="1" applyBorder="1"/>
    <xf numFmtId="0" fontId="4" fillId="6" borderId="0" xfId="0" applyFont="1" applyFill="1"/>
    <xf numFmtId="0" fontId="4" fillId="0" borderId="7" xfId="0" applyFont="1" applyFill="1" applyBorder="1"/>
    <xf numFmtId="3" fontId="37" fillId="2" borderId="0" xfId="0" applyNumberFormat="1" applyFont="1" applyFill="1" applyBorder="1"/>
    <xf numFmtId="3" fontId="27" fillId="2" borderId="1" xfId="0" applyNumberFormat="1" applyFont="1" applyFill="1" applyBorder="1" applyAlignment="1">
      <alignment horizontal="center" vertical="center" readingOrder="2"/>
    </xf>
    <xf numFmtId="3" fontId="27" fillId="2" borderId="1" xfId="0" applyNumberFormat="1" applyFont="1" applyFill="1" applyBorder="1" applyAlignment="1">
      <alignment vertical="center" readingOrder="2"/>
    </xf>
    <xf numFmtId="1" fontId="6" fillId="2" borderId="0" xfId="0" applyNumberFormat="1" applyFont="1" applyFill="1" applyAlignment="1">
      <alignment horizontal="right" vertical="center" readingOrder="2"/>
    </xf>
    <xf numFmtId="0" fontId="10" fillId="2" borderId="0" xfId="0" applyFont="1" applyFill="1" applyAlignment="1">
      <alignment horizontal="right" vertical="center" readingOrder="2"/>
    </xf>
    <xf numFmtId="0" fontId="52" fillId="2" borderId="0" xfId="0" applyFont="1" applyFill="1" applyAlignment="1">
      <alignment horizontal="right" vertical="center" readingOrder="2"/>
    </xf>
    <xf numFmtId="0" fontId="51" fillId="2" borderId="0" xfId="0" applyFont="1" applyFill="1"/>
    <xf numFmtId="0" fontId="11" fillId="2" borderId="0" xfId="0" applyFont="1" applyFill="1" applyAlignment="1">
      <alignment horizontal="right" vertical="center" readingOrder="2"/>
    </xf>
    <xf numFmtId="165" fontId="27" fillId="2" borderId="1" xfId="5" applyNumberFormat="1" applyFont="1" applyFill="1" applyBorder="1" applyAlignment="1">
      <alignment horizontal="right" vertical="center" readingOrder="2"/>
    </xf>
    <xf numFmtId="0" fontId="27" fillId="2" borderId="1" xfId="0" applyFont="1" applyFill="1" applyBorder="1" applyAlignment="1">
      <alignment horizontal="right" vertical="center" readingOrder="2"/>
    </xf>
    <xf numFmtId="0" fontId="0" fillId="0" borderId="0" xfId="0" applyFill="1" applyAlignment="1">
      <alignment horizontal="right"/>
    </xf>
    <xf numFmtId="0" fontId="0" fillId="6" borderId="1" xfId="0" applyFill="1" applyBorder="1" applyAlignment="1">
      <alignment horizontal="right"/>
    </xf>
    <xf numFmtId="0" fontId="39" fillId="8" borderId="1" xfId="0" applyFont="1" applyFill="1" applyBorder="1" applyAlignment="1">
      <alignment horizontal="right" vertical="center" readingOrder="2"/>
    </xf>
    <xf numFmtId="0" fontId="4" fillId="6" borderId="1" xfId="0" applyFont="1" applyFill="1" applyBorder="1" applyAlignment="1">
      <alignment horizontal="right"/>
    </xf>
    <xf numFmtId="2" fontId="4" fillId="14" borderId="1" xfId="0" applyNumberFormat="1" applyFont="1" applyFill="1" applyBorder="1" applyAlignment="1">
      <alignment horizontal="right" vertical="center" readingOrder="2"/>
    </xf>
    <xf numFmtId="0" fontId="4" fillId="0" borderId="1" xfId="0" applyFont="1" applyFill="1" applyBorder="1" applyAlignment="1">
      <alignment horizontal="right"/>
    </xf>
    <xf numFmtId="0" fontId="21" fillId="0" borderId="1" xfId="0" applyFont="1" applyFill="1" applyBorder="1" applyAlignment="1">
      <alignment horizontal="right"/>
    </xf>
    <xf numFmtId="3" fontId="36" fillId="2" borderId="1" xfId="0" applyNumberFormat="1" applyFont="1" applyFill="1" applyBorder="1" applyAlignment="1">
      <alignment horizontal="right" vertical="center" readingOrder="2"/>
    </xf>
    <xf numFmtId="0" fontId="38" fillId="2" borderId="1" xfId="2" applyFont="1" applyFill="1" applyBorder="1" applyAlignment="1">
      <alignment horizontal="right" vertical="center"/>
    </xf>
    <xf numFmtId="0" fontId="41" fillId="2" borderId="1" xfId="0" applyFont="1" applyFill="1" applyBorder="1" applyAlignment="1">
      <alignment horizontal="right" vertical="center" readingOrder="2"/>
    </xf>
    <xf numFmtId="9" fontId="38" fillId="2" borderId="1" xfId="2" applyNumberFormat="1" applyFont="1" applyFill="1" applyBorder="1" applyAlignment="1">
      <alignment horizontal="right" vertical="center"/>
    </xf>
    <xf numFmtId="165" fontId="38" fillId="2" borderId="1" xfId="5" applyNumberFormat="1" applyFont="1" applyFill="1" applyBorder="1" applyAlignment="1">
      <alignment horizontal="right" vertical="center"/>
    </xf>
    <xf numFmtId="0" fontId="41" fillId="2" borderId="1" xfId="0" applyNumberFormat="1" applyFont="1" applyFill="1" applyBorder="1" applyAlignment="1">
      <alignment horizontal="right" vertical="center" readingOrder="2"/>
    </xf>
    <xf numFmtId="3" fontId="4" fillId="2" borderId="0" xfId="0" applyNumberFormat="1" applyFont="1" applyFill="1"/>
    <xf numFmtId="0" fontId="4" fillId="2" borderId="0" xfId="0" applyFont="1" applyFill="1"/>
    <xf numFmtId="164" fontId="41" fillId="2" borderId="1" xfId="2" applyNumberFormat="1" applyFont="1" applyFill="1" applyBorder="1" applyAlignment="1">
      <alignment horizontal="right" vertical="center"/>
    </xf>
    <xf numFmtId="3" fontId="27" fillId="2" borderId="0" xfId="0" applyNumberFormat="1" applyFont="1" applyFill="1" applyBorder="1" applyAlignment="1">
      <alignment horizontal="center" vertical="center" readingOrder="2"/>
    </xf>
    <xf numFmtId="0" fontId="40" fillId="7" borderId="1" xfId="2" applyFont="1" applyFill="1" applyBorder="1" applyAlignment="1">
      <alignment horizontal="center" vertical="center"/>
    </xf>
    <xf numFmtId="164" fontId="41" fillId="0" borderId="1" xfId="2" applyNumberFormat="1" applyFont="1" applyFill="1" applyBorder="1" applyAlignment="1">
      <alignment horizontal="center" vertical="center"/>
    </xf>
    <xf numFmtId="164" fontId="41" fillId="6" borderId="1" xfId="2" applyNumberFormat="1" applyFont="1" applyFill="1" applyBorder="1" applyAlignment="1">
      <alignment horizontal="center" vertical="center"/>
    </xf>
    <xf numFmtId="164" fontId="41" fillId="14" borderId="1" xfId="2" applyNumberFormat="1" applyFont="1" applyFill="1" applyBorder="1" applyAlignment="1">
      <alignment horizontal="center" vertical="center"/>
    </xf>
    <xf numFmtId="3" fontId="36" fillId="6" borderId="1" xfId="0" applyNumberFormat="1" applyFont="1" applyFill="1" applyBorder="1" applyAlignment="1">
      <alignment horizontal="center" vertical="center" readingOrder="2"/>
    </xf>
    <xf numFmtId="10" fontId="4" fillId="0" borderId="0" xfId="0" applyNumberFormat="1" applyFont="1" applyFill="1" applyAlignment="1">
      <alignment horizontal="center"/>
    </xf>
    <xf numFmtId="9" fontId="38" fillId="13" borderId="1" xfId="2" applyNumberFormat="1" applyFont="1" applyFill="1" applyBorder="1" applyAlignment="1">
      <alignment horizontal="center" vertical="center"/>
    </xf>
    <xf numFmtId="9" fontId="38" fillId="2" borderId="1" xfId="2" applyNumberFormat="1" applyFont="1" applyFill="1" applyBorder="1" applyAlignment="1">
      <alignment horizontal="center" vertical="center"/>
    </xf>
    <xf numFmtId="9" fontId="4" fillId="14" borderId="1" xfId="0" applyNumberFormat="1" applyFont="1" applyFill="1" applyBorder="1" applyAlignment="1">
      <alignment horizontal="center" readingOrder="2"/>
    </xf>
    <xf numFmtId="10" fontId="4" fillId="14" borderId="1" xfId="0" applyNumberFormat="1" applyFont="1" applyFill="1" applyBorder="1" applyAlignment="1">
      <alignment horizontal="center" readingOrder="2"/>
    </xf>
    <xf numFmtId="3" fontId="44" fillId="18" borderId="0" xfId="0" applyNumberFormat="1" applyFont="1" applyFill="1" applyAlignment="1">
      <alignment horizontal="center" vertical="center"/>
    </xf>
    <xf numFmtId="3" fontId="38" fillId="13" borderId="0" xfId="2" applyNumberFormat="1" applyFont="1" applyFill="1" applyBorder="1" applyAlignment="1">
      <alignment horizontal="center" vertical="center"/>
    </xf>
    <xf numFmtId="3" fontId="36" fillId="2" borderId="1" xfId="0" applyNumberFormat="1" applyFont="1" applyFill="1" applyBorder="1" applyAlignment="1">
      <alignment horizontal="center" vertical="center" readingOrder="2"/>
    </xf>
    <xf numFmtId="3" fontId="38" fillId="13" borderId="1" xfId="2" applyNumberFormat="1" applyFont="1" applyFill="1" applyBorder="1" applyAlignment="1">
      <alignment horizontal="center" vertical="center"/>
    </xf>
    <xf numFmtId="1" fontId="29" fillId="5" borderId="1" xfId="0" applyNumberFormat="1" applyFont="1" applyFill="1" applyBorder="1" applyAlignment="1">
      <alignment horizontal="right" vertical="center" readingOrder="2"/>
    </xf>
    <xf numFmtId="1" fontId="30" fillId="6" borderId="0" xfId="0" applyNumberFormat="1" applyFont="1" applyFill="1" applyAlignment="1">
      <alignment horizontal="right" readingOrder="2"/>
    </xf>
    <xf numFmtId="3" fontId="27" fillId="6" borderId="1" xfId="0" applyNumberFormat="1" applyFont="1" applyFill="1" applyBorder="1" applyAlignment="1">
      <alignment horizontal="center" vertical="center" readingOrder="2"/>
    </xf>
    <xf numFmtId="43" fontId="15" fillId="6" borderId="0" xfId="0" applyNumberFormat="1" applyFont="1" applyFill="1" applyAlignment="1">
      <alignment horizontal="right" vertical="center" readingOrder="2"/>
    </xf>
    <xf numFmtId="3" fontId="4" fillId="14" borderId="0" xfId="0" applyNumberFormat="1" applyFont="1" applyFill="1" applyAlignment="1">
      <alignment horizontal="center"/>
    </xf>
    <xf numFmtId="0" fontId="39" fillId="8" borderId="2" xfId="0" applyFont="1" applyFill="1" applyBorder="1" applyAlignment="1">
      <alignment horizontal="center" vertical="center" readingOrder="2"/>
    </xf>
    <xf numFmtId="0" fontId="39" fillId="8" borderId="0" xfId="0" applyFont="1" applyFill="1" applyAlignment="1">
      <alignment horizontal="center" vertical="center" readingOrder="2"/>
    </xf>
    <xf numFmtId="0" fontId="39" fillId="2" borderId="1" xfId="0" applyFont="1" applyFill="1" applyBorder="1" applyAlignment="1">
      <alignment horizontal="center" vertical="center" readingOrder="2"/>
    </xf>
    <xf numFmtId="0" fontId="43" fillId="2" borderId="1" xfId="0" applyFont="1" applyFill="1" applyBorder="1" applyAlignment="1">
      <alignment horizontal="right" vertical="center" readingOrder="2"/>
    </xf>
    <xf numFmtId="0" fontId="4" fillId="2" borderId="1" xfId="0" applyFont="1" applyFill="1" applyBorder="1" applyAlignment="1">
      <alignment horizontal="right" vertical="center" readingOrder="2"/>
    </xf>
    <xf numFmtId="165" fontId="4" fillId="2" borderId="1" xfId="5" applyNumberFormat="1" applyFont="1" applyFill="1" applyBorder="1" applyAlignment="1">
      <alignment horizontal="right" vertical="center" readingOrder="2"/>
    </xf>
    <xf numFmtId="2" fontId="4" fillId="2" borderId="1" xfId="5" applyNumberFormat="1" applyFont="1" applyFill="1" applyBorder="1" applyAlignment="1">
      <alignment horizontal="right" vertical="center" readingOrder="2"/>
    </xf>
    <xf numFmtId="0" fontId="4" fillId="2" borderId="1" xfId="0" applyFont="1" applyFill="1" applyBorder="1"/>
    <xf numFmtId="0" fontId="4" fillId="2" borderId="1" xfId="0" applyFont="1" applyFill="1" applyBorder="1" applyAlignment="1">
      <alignment horizontal="right"/>
    </xf>
    <xf numFmtId="43" fontId="0" fillId="2" borderId="0" xfId="0" applyNumberFormat="1" applyFill="1"/>
    <xf numFmtId="2" fontId="0" fillId="2" borderId="0" xfId="0" applyNumberFormat="1" applyFill="1"/>
    <xf numFmtId="0" fontId="0" fillId="2" borderId="0" xfId="0" applyFill="1"/>
    <xf numFmtId="0" fontId="39" fillId="2" borderId="1" xfId="0" applyFont="1" applyFill="1" applyBorder="1" applyAlignment="1">
      <alignment horizontal="right" vertical="center" readingOrder="2"/>
    </xf>
    <xf numFmtId="10" fontId="4" fillId="14" borderId="0" xfId="0" applyNumberFormat="1" applyFont="1" applyFill="1"/>
    <xf numFmtId="10" fontId="4" fillId="14" borderId="4" xfId="0" applyNumberFormat="1" applyFont="1" applyFill="1" applyBorder="1" applyAlignment="1">
      <alignment readingOrder="1"/>
    </xf>
    <xf numFmtId="9" fontId="4" fillId="14" borderId="4" xfId="0" applyNumberFormat="1" applyFont="1" applyFill="1" applyBorder="1" applyAlignment="1">
      <alignment readingOrder="2"/>
    </xf>
    <xf numFmtId="3" fontId="4" fillId="14" borderId="1" xfId="0" applyNumberFormat="1" applyFont="1" applyFill="1" applyBorder="1" applyAlignment="1">
      <alignment horizontal="center"/>
    </xf>
    <xf numFmtId="165" fontId="53" fillId="17" borderId="1" xfId="5" applyNumberFormat="1" applyFont="1" applyFill="1" applyBorder="1" applyAlignment="1">
      <alignment horizontal="right" vertical="center" readingOrder="2"/>
    </xf>
    <xf numFmtId="165" fontId="53" fillId="17" borderId="1" xfId="5" applyNumberFormat="1" applyFont="1" applyFill="1" applyBorder="1" applyAlignment="1">
      <alignment horizontal="right"/>
    </xf>
    <xf numFmtId="165" fontId="53" fillId="17" borderId="2" xfId="5" applyNumberFormat="1" applyFont="1" applyFill="1" applyBorder="1" applyAlignment="1">
      <alignment horizontal="right"/>
    </xf>
    <xf numFmtId="0" fontId="50" fillId="16" borderId="1" xfId="0" applyFont="1" applyFill="1" applyBorder="1" applyAlignment="1">
      <alignment vertical="center" wrapText="1" readingOrder="2"/>
    </xf>
    <xf numFmtId="0" fontId="50" fillId="16" borderId="12" xfId="0" applyFont="1" applyFill="1" applyBorder="1" applyAlignment="1">
      <alignment vertical="center" wrapText="1" readingOrder="2"/>
    </xf>
    <xf numFmtId="0" fontId="6" fillId="0" borderId="1" xfId="0" applyFont="1" applyFill="1" applyBorder="1" applyAlignment="1">
      <alignment horizontal="right" vertical="center" readingOrder="2"/>
    </xf>
    <xf numFmtId="3" fontId="7" fillId="0" borderId="1" xfId="0" applyNumberFormat="1" applyFont="1" applyFill="1" applyBorder="1" applyAlignment="1">
      <alignment horizontal="right" vertical="center" readingOrder="2"/>
    </xf>
    <xf numFmtId="3" fontId="29" fillId="0" borderId="2" xfId="0" applyNumberFormat="1" applyFont="1" applyFill="1" applyBorder="1" applyAlignment="1">
      <alignment horizontal="center" vertical="center" readingOrder="2"/>
    </xf>
    <xf numFmtId="3" fontId="29" fillId="0" borderId="3" xfId="0" applyNumberFormat="1" applyFont="1" applyFill="1" applyBorder="1" applyAlignment="1">
      <alignment horizontal="center" vertical="center" readingOrder="2"/>
    </xf>
    <xf numFmtId="3" fontId="29" fillId="0" borderId="4" xfId="0" applyNumberFormat="1" applyFont="1" applyFill="1" applyBorder="1" applyAlignment="1">
      <alignment horizontal="center" vertical="center" readingOrder="2"/>
    </xf>
    <xf numFmtId="0" fontId="12" fillId="0" borderId="2" xfId="0" applyNumberFormat="1" applyFont="1" applyFill="1" applyBorder="1" applyAlignment="1">
      <alignment horizontal="right" vertical="center" readingOrder="2"/>
    </xf>
    <xf numFmtId="0" fontId="12" fillId="0" borderId="3" xfId="0" applyNumberFormat="1" applyFont="1" applyFill="1" applyBorder="1" applyAlignment="1">
      <alignment horizontal="right" vertical="center" readingOrder="2"/>
    </xf>
    <xf numFmtId="0" fontId="12" fillId="0" borderId="4" xfId="0" applyNumberFormat="1" applyFont="1" applyFill="1" applyBorder="1" applyAlignment="1">
      <alignment horizontal="right" vertical="center" readingOrder="2"/>
    </xf>
    <xf numFmtId="1" fontId="27" fillId="0" borderId="2" xfId="0" applyNumberFormat="1" applyFont="1" applyFill="1" applyBorder="1" applyAlignment="1">
      <alignment horizontal="center" vertical="center" readingOrder="2"/>
    </xf>
    <xf numFmtId="1" fontId="27" fillId="0" borderId="3" xfId="0" applyNumberFormat="1" applyFont="1" applyFill="1" applyBorder="1" applyAlignment="1">
      <alignment horizontal="center" vertical="center" readingOrder="2"/>
    </xf>
    <xf numFmtId="1" fontId="27" fillId="0" borderId="4" xfId="0" applyNumberFormat="1" applyFont="1" applyFill="1" applyBorder="1" applyAlignment="1">
      <alignment horizontal="center" vertical="center" readingOrder="2"/>
    </xf>
    <xf numFmtId="0" fontId="28" fillId="3" borderId="2" xfId="0" applyFont="1" applyFill="1" applyBorder="1" applyAlignment="1">
      <alignment horizontal="center" vertical="center" wrapText="1" readingOrder="2"/>
    </xf>
    <xf numFmtId="0" fontId="28" fillId="3" borderId="3" xfId="0" applyFont="1" applyFill="1" applyBorder="1" applyAlignment="1">
      <alignment horizontal="center" vertical="center" wrapText="1" readingOrder="2"/>
    </xf>
    <xf numFmtId="0" fontId="28" fillId="3" borderId="4" xfId="0" applyFont="1" applyFill="1" applyBorder="1" applyAlignment="1">
      <alignment horizontal="center" vertical="center" wrapText="1" readingOrder="2"/>
    </xf>
    <xf numFmtId="0" fontId="12" fillId="14" borderId="2" xfId="0" applyNumberFormat="1" applyFont="1" applyFill="1" applyBorder="1" applyAlignment="1">
      <alignment horizontal="center" vertical="center" readingOrder="2"/>
    </xf>
    <xf numFmtId="0" fontId="12" fillId="14" borderId="3" xfId="0" applyNumberFormat="1" applyFont="1" applyFill="1" applyBorder="1" applyAlignment="1">
      <alignment horizontal="center" vertical="center" readingOrder="2"/>
    </xf>
    <xf numFmtId="0" fontId="12" fillId="14" borderId="4" xfId="0" applyNumberFormat="1" applyFont="1" applyFill="1" applyBorder="1" applyAlignment="1">
      <alignment horizontal="center" vertical="center" readingOrder="2"/>
    </xf>
    <xf numFmtId="0" fontId="12" fillId="14" borderId="2" xfId="0" applyNumberFormat="1" applyFont="1" applyFill="1" applyBorder="1" applyAlignment="1">
      <alignment horizontal="right" vertical="center" readingOrder="2"/>
    </xf>
    <xf numFmtId="0" fontId="12" fillId="14" borderId="3" xfId="0" applyNumberFormat="1" applyFont="1" applyFill="1" applyBorder="1" applyAlignment="1">
      <alignment horizontal="right" vertical="center" readingOrder="2"/>
    </xf>
    <xf numFmtId="0" fontId="12" fillId="14" borderId="4" xfId="0" applyNumberFormat="1" applyFont="1" applyFill="1" applyBorder="1" applyAlignment="1">
      <alignment horizontal="right" vertical="center" readingOrder="2"/>
    </xf>
    <xf numFmtId="0" fontId="12" fillId="14" borderId="1" xfId="0" applyNumberFormat="1" applyFont="1" applyFill="1" applyBorder="1" applyAlignment="1">
      <alignment horizontal="center" vertical="center" readingOrder="2"/>
    </xf>
    <xf numFmtId="0" fontId="0" fillId="0" borderId="1" xfId="0" applyFill="1" applyBorder="1" applyAlignment="1">
      <alignment horizontal="center"/>
    </xf>
    <xf numFmtId="0" fontId="32" fillId="14" borderId="1" xfId="0" applyFont="1" applyFill="1" applyBorder="1" applyAlignment="1">
      <alignment horizontal="right" vertical="center" readingOrder="2"/>
    </xf>
    <xf numFmtId="0" fontId="4" fillId="9" borderId="1" xfId="0" applyFont="1" applyFill="1" applyBorder="1" applyAlignment="1">
      <alignment horizontal="right" vertical="center" readingOrder="2"/>
    </xf>
    <xf numFmtId="0" fontId="39" fillId="0" borderId="1" xfId="0" applyFont="1" applyBorder="1" applyAlignment="1">
      <alignment horizontal="right" wrapText="1" readingOrder="2"/>
    </xf>
    <xf numFmtId="0" fontId="23" fillId="9" borderId="1" xfId="0" applyFont="1" applyFill="1" applyBorder="1" applyAlignment="1">
      <alignment horizontal="center" vertical="center"/>
    </xf>
    <xf numFmtId="0" fontId="25" fillId="0" borderId="1" xfId="0" applyFont="1" applyBorder="1" applyAlignment="1">
      <alignment horizontal="right" readingOrder="2"/>
    </xf>
    <xf numFmtId="0" fontId="24" fillId="11" borderId="1" xfId="0" applyFont="1" applyFill="1" applyBorder="1" applyAlignment="1">
      <alignment horizontal="center" vertical="center"/>
    </xf>
    <xf numFmtId="2" fontId="17" fillId="9" borderId="1" xfId="5" applyNumberFormat="1" applyFont="1" applyFill="1" applyBorder="1" applyAlignment="1">
      <alignment horizontal="right" vertical="center"/>
    </xf>
    <xf numFmtId="2" fontId="19" fillId="9" borderId="1" xfId="5" applyNumberFormat="1" applyFont="1" applyFill="1" applyBorder="1" applyAlignment="1">
      <alignment horizontal="right" vertical="center"/>
    </xf>
    <xf numFmtId="165" fontId="18" fillId="9" borderId="8" xfId="5" applyNumberFormat="1" applyFont="1" applyFill="1" applyBorder="1" applyAlignment="1">
      <alignment horizontal="center" vertical="center"/>
    </xf>
    <xf numFmtId="165" fontId="18" fillId="9" borderId="7" xfId="5" applyNumberFormat="1" applyFont="1" applyFill="1" applyBorder="1" applyAlignment="1">
      <alignment horizontal="center" vertical="center"/>
    </xf>
    <xf numFmtId="0" fontId="37" fillId="9" borderId="1" xfId="0" applyFont="1" applyFill="1" applyBorder="1" applyAlignment="1">
      <alignment horizontal="center" vertical="center"/>
    </xf>
    <xf numFmtId="0" fontId="22" fillId="10" borderId="1" xfId="1" applyFont="1" applyFill="1" applyBorder="1" applyAlignment="1">
      <alignment horizontal="center" vertical="center"/>
    </xf>
    <xf numFmtId="0" fontId="39" fillId="7" borderId="1" xfId="0" applyFont="1" applyFill="1" applyBorder="1" applyAlignment="1">
      <alignment horizontal="center" vertical="center"/>
    </xf>
    <xf numFmtId="0" fontId="40" fillId="7" borderId="1" xfId="2" applyFont="1" applyFill="1" applyBorder="1" applyAlignment="1">
      <alignment horizontal="center" vertical="center" wrapText="1"/>
    </xf>
    <xf numFmtId="0" fontId="40" fillId="7" borderId="1" xfId="2" applyFont="1" applyFill="1" applyBorder="1" applyAlignment="1">
      <alignment horizontal="center" vertical="center"/>
    </xf>
    <xf numFmtId="0" fontId="42" fillId="14" borderId="1" xfId="0" applyFont="1" applyFill="1" applyBorder="1" applyAlignment="1">
      <alignment horizontal="right" vertical="center" readingOrder="2"/>
    </xf>
    <xf numFmtId="0" fontId="42" fillId="14" borderId="2" xfId="0" applyFont="1" applyFill="1" applyBorder="1" applyAlignment="1">
      <alignment horizontal="right" vertical="center" readingOrder="2"/>
    </xf>
    <xf numFmtId="0" fontId="42" fillId="14" borderId="4" xfId="0" applyFont="1" applyFill="1" applyBorder="1" applyAlignment="1">
      <alignment horizontal="right" vertical="center" readingOrder="2"/>
    </xf>
    <xf numFmtId="166" fontId="44" fillId="0" borderId="1" xfId="0" applyNumberFormat="1" applyFont="1" applyFill="1" applyBorder="1" applyAlignment="1">
      <alignment horizontal="center"/>
    </xf>
    <xf numFmtId="10" fontId="32" fillId="12" borderId="1" xfId="2" applyNumberFormat="1" applyFont="1" applyFill="1" applyBorder="1" applyAlignment="1">
      <alignment horizontal="center" vertical="center"/>
    </xf>
    <xf numFmtId="0" fontId="40" fillId="12" borderId="1" xfId="2" applyFont="1" applyFill="1" applyBorder="1" applyAlignment="1">
      <alignment horizontal="center" vertical="center"/>
    </xf>
    <xf numFmtId="0" fontId="32" fillId="12" borderId="1" xfId="2" applyFont="1" applyFill="1" applyBorder="1" applyAlignment="1">
      <alignment horizontal="center" vertical="center"/>
    </xf>
    <xf numFmtId="0" fontId="4" fillId="12" borderId="1" xfId="0" applyFont="1" applyFill="1" applyBorder="1" applyAlignment="1">
      <alignment horizontal="center"/>
    </xf>
    <xf numFmtId="0" fontId="4" fillId="12" borderId="1" xfId="0" applyFont="1" applyFill="1" applyBorder="1" applyAlignment="1">
      <alignment horizontal="center" vertical="center"/>
    </xf>
    <xf numFmtId="0" fontId="50" fillId="16" borderId="1" xfId="0" applyFont="1" applyFill="1" applyBorder="1" applyAlignment="1">
      <alignment horizontal="center" vertical="center" wrapText="1" readingOrder="2"/>
    </xf>
    <xf numFmtId="0" fontId="47" fillId="0" borderId="2" xfId="0" applyFont="1" applyFill="1" applyBorder="1" applyAlignment="1">
      <alignment horizontal="center" vertical="center" readingOrder="2"/>
    </xf>
    <xf numFmtId="0" fontId="47" fillId="0" borderId="4" xfId="0" applyFont="1" applyFill="1" applyBorder="1" applyAlignment="1">
      <alignment horizontal="center" vertical="center" readingOrder="2"/>
    </xf>
    <xf numFmtId="0" fontId="56" fillId="16" borderId="2" xfId="0" applyFont="1" applyFill="1" applyBorder="1" applyAlignment="1">
      <alignment horizontal="center" vertical="center" wrapText="1" readingOrder="2"/>
    </xf>
    <xf numFmtId="0" fontId="56" fillId="16" borderId="3" xfId="0" applyFont="1" applyFill="1" applyBorder="1" applyAlignment="1">
      <alignment horizontal="center" vertical="center" wrapText="1" readingOrder="2"/>
    </xf>
    <xf numFmtId="0" fontId="56" fillId="16" borderId="4" xfId="0" applyFont="1" applyFill="1" applyBorder="1" applyAlignment="1">
      <alignment horizontal="center" vertical="center" wrapText="1" readingOrder="2"/>
    </xf>
  </cellXfs>
  <cellStyles count="6">
    <cellStyle name="Comma" xfId="5" builtinId="3"/>
    <cellStyle name="Normal" xfId="0" builtinId="0"/>
    <cellStyle name="Normal 2" xfId="3"/>
    <cellStyle name="Normal 2 2" xfId="1"/>
    <cellStyle name="Normal 2 3" xfId="2"/>
    <cellStyle name="Normal 3" xfId="4"/>
  </cellStyles>
  <dxfs count="0"/>
  <tableStyles count="0" defaultTableStyle="TableStyleMedium9" defaultPivotStyle="PivotStyleLight16"/>
  <colors>
    <mruColors>
      <color rgb="FFFF66FF"/>
      <color rgb="FFFFFF00"/>
      <color rgb="FF99FF33"/>
      <color rgb="FFFF99FF"/>
      <color rgb="FF336600"/>
      <color rgb="FF339933"/>
      <color rgb="FFCCFF99"/>
      <color rgb="FFCCFF33"/>
      <color rgb="FF008000"/>
      <color rgb="FF0033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605;&#1581;&#1575;&#1587;&#1576;&#1575;&#1578;%20&#1606;&#1607;&#1575;&#1740;&#1740;%20&#1575;&#1585;&#1583;&#1740;&#1576;&#1607;&#1588;&#1578;%2094.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اسفند 93"/>
      <sheetName val="Sheet1"/>
    </sheetNames>
    <sheetDataSet>
      <sheetData sheetId="0">
        <row r="4">
          <cell r="C4">
            <v>130</v>
          </cell>
          <cell r="D4">
            <v>47945.409871999997</v>
          </cell>
          <cell r="E4">
            <v>57562.569218999997</v>
          </cell>
          <cell r="F4">
            <v>471.882251</v>
          </cell>
          <cell r="G4">
            <v>148.45500000000001</v>
          </cell>
          <cell r="H4">
            <v>0</v>
          </cell>
          <cell r="I4">
            <v>605</v>
          </cell>
          <cell r="J4">
            <v>3937</v>
          </cell>
          <cell r="K4">
            <v>591</v>
          </cell>
          <cell r="L4">
            <v>3840</v>
          </cell>
          <cell r="M4">
            <v>0</v>
          </cell>
          <cell r="N4">
            <v>0</v>
          </cell>
          <cell r="O4">
            <v>0</v>
          </cell>
          <cell r="P4">
            <v>0</v>
          </cell>
          <cell r="Q4">
            <v>0</v>
          </cell>
          <cell r="R4">
            <v>22729</v>
          </cell>
          <cell r="S4">
            <v>23097</v>
          </cell>
          <cell r="T4">
            <v>0</v>
          </cell>
          <cell r="U4">
            <v>0</v>
          </cell>
          <cell r="V4">
            <v>23210.124760999999</v>
          </cell>
        </row>
        <row r="5">
          <cell r="C5">
            <v>136</v>
          </cell>
          <cell r="D5">
            <v>7013.5091249999996</v>
          </cell>
          <cell r="E5">
            <v>5584.682159</v>
          </cell>
          <cell r="F5">
            <v>3261.8759909999999</v>
          </cell>
          <cell r="G5">
            <v>0</v>
          </cell>
          <cell r="I5">
            <v>1109939</v>
          </cell>
          <cell r="J5">
            <v>79084</v>
          </cell>
          <cell r="K5">
            <v>1152950</v>
          </cell>
          <cell r="L5">
            <v>81251</v>
          </cell>
          <cell r="M5">
            <v>305072</v>
          </cell>
          <cell r="N5">
            <v>26218</v>
          </cell>
          <cell r="O5">
            <v>314167</v>
          </cell>
          <cell r="P5">
            <v>27025</v>
          </cell>
          <cell r="R5" t="str">
            <v>210556</v>
          </cell>
          <cell r="S5" t="str">
            <v>957541</v>
          </cell>
          <cell r="V5">
            <v>1078793.3274350001</v>
          </cell>
        </row>
        <row r="6">
          <cell r="C6">
            <v>141</v>
          </cell>
          <cell r="D6">
            <v>252367.81487599999</v>
          </cell>
          <cell r="E6">
            <v>299361.39136299997</v>
          </cell>
          <cell r="F6">
            <v>11305.1505</v>
          </cell>
          <cell r="G6">
            <v>13434.370124999999</v>
          </cell>
          <cell r="I6">
            <v>7613</v>
          </cell>
          <cell r="J6">
            <v>62351</v>
          </cell>
          <cell r="K6">
            <v>7526</v>
          </cell>
          <cell r="L6">
            <v>60049</v>
          </cell>
          <cell r="M6">
            <v>6</v>
          </cell>
          <cell r="N6">
            <v>486</v>
          </cell>
          <cell r="O6">
            <v>5</v>
          </cell>
          <cell r="P6">
            <v>421</v>
          </cell>
          <cell r="R6" t="str">
            <v>92521</v>
          </cell>
          <cell r="S6" t="str">
            <v>70774</v>
          </cell>
          <cell r="V6">
            <v>69053.649378000002</v>
          </cell>
        </row>
        <row r="7">
          <cell r="C7">
            <v>152</v>
          </cell>
          <cell r="D7">
            <v>105388.544387</v>
          </cell>
          <cell r="E7">
            <v>82662.092172000004</v>
          </cell>
          <cell r="F7">
            <v>9381.8512129999999</v>
          </cell>
          <cell r="G7">
            <v>11634.290532999999</v>
          </cell>
          <cell r="I7">
            <v>33091</v>
          </cell>
          <cell r="J7">
            <v>10230</v>
          </cell>
          <cell r="K7">
            <v>30567</v>
          </cell>
          <cell r="L7">
            <v>8888</v>
          </cell>
          <cell r="M7">
            <v>155</v>
          </cell>
          <cell r="N7">
            <v>4515</v>
          </cell>
          <cell r="O7">
            <v>133</v>
          </cell>
          <cell r="P7">
            <v>3619</v>
          </cell>
          <cell r="R7" t="str">
            <v>44471</v>
          </cell>
          <cell r="S7" t="str">
            <v>52663</v>
          </cell>
          <cell r="V7">
            <v>47912.694995999998</v>
          </cell>
        </row>
        <row r="8">
          <cell r="C8">
            <v>150</v>
          </cell>
          <cell r="D8">
            <v>969.024945</v>
          </cell>
          <cell r="E8">
            <v>1753.2275050000001</v>
          </cell>
          <cell r="F8">
            <v>276.83893</v>
          </cell>
          <cell r="G8">
            <v>322.14499999999998</v>
          </cell>
          <cell r="I8">
            <v>2</v>
          </cell>
          <cell r="J8">
            <v>10</v>
          </cell>
          <cell r="K8">
            <v>2</v>
          </cell>
          <cell r="L8">
            <v>10</v>
          </cell>
          <cell r="M8">
            <v>0</v>
          </cell>
          <cell r="N8">
            <v>0</v>
          </cell>
          <cell r="O8">
            <v>0</v>
          </cell>
          <cell r="P8">
            <v>0</v>
          </cell>
          <cell r="R8" t="str">
            <v>5291</v>
          </cell>
          <cell r="S8" t="str">
            <v>5251</v>
          </cell>
          <cell r="V8">
            <v>5275.2903329999999</v>
          </cell>
        </row>
        <row r="9">
          <cell r="C9">
            <v>151</v>
          </cell>
          <cell r="D9">
            <v>767537.47002500005</v>
          </cell>
          <cell r="E9">
            <v>706588.01728899998</v>
          </cell>
          <cell r="F9">
            <v>103790.713569</v>
          </cell>
          <cell r="G9">
            <v>25710.942497</v>
          </cell>
          <cell r="I9">
            <v>0</v>
          </cell>
          <cell r="J9">
            <v>24100000</v>
          </cell>
          <cell r="K9">
            <v>0</v>
          </cell>
          <cell r="L9">
            <v>269404</v>
          </cell>
          <cell r="M9">
            <v>0</v>
          </cell>
          <cell r="N9">
            <v>5000000</v>
          </cell>
          <cell r="O9">
            <v>0</v>
          </cell>
          <cell r="P9">
            <v>60332</v>
          </cell>
          <cell r="R9" t="str">
            <v>600847</v>
          </cell>
          <cell r="S9" t="str">
            <v>549231</v>
          </cell>
          <cell r="V9">
            <v>538396.946948</v>
          </cell>
        </row>
        <row r="10">
          <cell r="C10">
            <v>157</v>
          </cell>
          <cell r="D10">
            <v>378.36823700000002</v>
          </cell>
          <cell r="E10">
            <v>259.60196000000002</v>
          </cell>
          <cell r="F10">
            <v>131.13423</v>
          </cell>
          <cell r="G10">
            <v>0</v>
          </cell>
          <cell r="I10">
            <v>188</v>
          </cell>
          <cell r="J10">
            <v>1097</v>
          </cell>
          <cell r="K10">
            <v>20</v>
          </cell>
          <cell r="L10">
            <v>120</v>
          </cell>
          <cell r="M10">
            <v>0</v>
          </cell>
          <cell r="N10">
            <v>0</v>
          </cell>
          <cell r="O10">
            <v>0</v>
          </cell>
          <cell r="P10">
            <v>0</v>
          </cell>
          <cell r="R10" t="str">
            <v>5525</v>
          </cell>
          <cell r="S10" t="str">
            <v>5465</v>
          </cell>
          <cell r="V10">
            <v>5507.5129209999996</v>
          </cell>
        </row>
        <row r="11">
          <cell r="C11">
            <v>148</v>
          </cell>
          <cell r="D11">
            <v>174695.801561</v>
          </cell>
          <cell r="E11">
            <v>239521.35445499999</v>
          </cell>
          <cell r="F11">
            <v>3077.2749739999999</v>
          </cell>
          <cell r="G11">
            <v>8718.3887290000002</v>
          </cell>
          <cell r="I11">
            <v>2800000</v>
          </cell>
          <cell r="J11">
            <v>9300000</v>
          </cell>
          <cell r="K11">
            <v>23246</v>
          </cell>
          <cell r="L11">
            <v>71213</v>
          </cell>
          <cell r="M11">
            <v>0</v>
          </cell>
          <cell r="N11">
            <v>200000</v>
          </cell>
          <cell r="O11">
            <v>0</v>
          </cell>
          <cell r="P11">
            <v>1637</v>
          </cell>
          <cell r="R11" t="str">
            <v>184549</v>
          </cell>
          <cell r="S11" t="str">
            <v>159989</v>
          </cell>
          <cell r="V11">
            <v>156295.39887599999</v>
          </cell>
        </row>
        <row r="12">
          <cell r="C12">
            <v>123</v>
          </cell>
          <cell r="D12">
            <v>60.792169999999999</v>
          </cell>
          <cell r="E12">
            <v>3245.6691390000001</v>
          </cell>
          <cell r="F12">
            <v>0</v>
          </cell>
          <cell r="G12">
            <v>0</v>
          </cell>
          <cell r="I12">
            <v>7685559</v>
          </cell>
          <cell r="J12">
            <v>4990119</v>
          </cell>
          <cell r="K12">
            <v>7852027</v>
          </cell>
          <cell r="L12">
            <v>5082909</v>
          </cell>
          <cell r="M12">
            <v>1122067</v>
          </cell>
          <cell r="N12">
            <v>293292</v>
          </cell>
          <cell r="O12">
            <v>1133777</v>
          </cell>
          <cell r="P12">
            <v>295907</v>
          </cell>
          <cell r="R12" t="str">
            <v>3292387</v>
          </cell>
          <cell r="S12" t="str">
            <v>4461060</v>
          </cell>
          <cell r="V12">
            <v>4857241.9963790001</v>
          </cell>
        </row>
        <row r="13">
          <cell r="C13">
            <v>125</v>
          </cell>
          <cell r="D13">
            <v>16959.159393000002</v>
          </cell>
          <cell r="E13">
            <v>17665.859966</v>
          </cell>
          <cell r="F13">
            <v>262.26846</v>
          </cell>
          <cell r="G13">
            <v>735.21128099999999</v>
          </cell>
          <cell r="I13">
            <v>98</v>
          </cell>
          <cell r="J13">
            <v>529</v>
          </cell>
          <cell r="K13">
            <v>199</v>
          </cell>
          <cell r="L13">
            <v>940</v>
          </cell>
          <cell r="M13">
            <v>0</v>
          </cell>
          <cell r="N13">
            <v>0</v>
          </cell>
          <cell r="O13">
            <v>0</v>
          </cell>
          <cell r="P13">
            <v>0</v>
          </cell>
          <cell r="R13" t="str">
            <v>9368</v>
          </cell>
          <cell r="S13" t="str">
            <v>9047</v>
          </cell>
          <cell r="V13">
            <v>8709.6442729999999</v>
          </cell>
        </row>
        <row r="14">
          <cell r="C14">
            <v>131</v>
          </cell>
          <cell r="D14">
            <v>59413.549451999999</v>
          </cell>
          <cell r="E14">
            <v>71724.465230000002</v>
          </cell>
          <cell r="F14">
            <v>4086.3732110000001</v>
          </cell>
          <cell r="G14">
            <v>6654.7440779999997</v>
          </cell>
          <cell r="I14">
            <v>3462</v>
          </cell>
          <cell r="J14">
            <v>8676</v>
          </cell>
          <cell r="K14">
            <v>4197</v>
          </cell>
          <cell r="L14">
            <v>12587</v>
          </cell>
          <cell r="M14">
            <v>6</v>
          </cell>
          <cell r="N14">
            <v>2005</v>
          </cell>
          <cell r="O14">
            <v>7</v>
          </cell>
          <cell r="P14">
            <v>2491</v>
          </cell>
          <cell r="R14" t="str">
            <v>38995</v>
          </cell>
          <cell r="S14" t="str">
            <v>31900</v>
          </cell>
          <cell r="V14">
            <v>30802.543536000001</v>
          </cell>
        </row>
        <row r="15">
          <cell r="C15">
            <v>139</v>
          </cell>
          <cell r="D15">
            <v>114857.257056</v>
          </cell>
          <cell r="E15">
            <v>155947.90332099999</v>
          </cell>
          <cell r="F15">
            <v>0</v>
          </cell>
          <cell r="G15">
            <v>0</v>
          </cell>
          <cell r="I15">
            <v>7987206</v>
          </cell>
          <cell r="J15">
            <v>3067091</v>
          </cell>
          <cell r="K15">
            <v>8135985</v>
          </cell>
          <cell r="L15">
            <v>3096638</v>
          </cell>
          <cell r="M15">
            <v>1868739</v>
          </cell>
          <cell r="N15">
            <v>886301</v>
          </cell>
          <cell r="O15">
            <v>1893646</v>
          </cell>
          <cell r="P15">
            <v>892501</v>
          </cell>
          <cell r="R15" t="str">
            <v>1384241</v>
          </cell>
          <cell r="S15" t="str">
            <v>4254816</v>
          </cell>
          <cell r="V15">
            <v>5247584.9977810001</v>
          </cell>
        </row>
        <row r="16">
          <cell r="C16">
            <v>132</v>
          </cell>
          <cell r="D16">
            <v>2829.8943389999999</v>
          </cell>
          <cell r="E16">
            <v>9044.4214329999995</v>
          </cell>
          <cell r="F16">
            <v>131.13423</v>
          </cell>
          <cell r="G16">
            <v>150.75</v>
          </cell>
          <cell r="I16">
            <v>10</v>
          </cell>
          <cell r="J16">
            <v>794</v>
          </cell>
          <cell r="K16">
            <v>10</v>
          </cell>
          <cell r="L16">
            <v>795</v>
          </cell>
          <cell r="M16">
            <v>0</v>
          </cell>
          <cell r="N16">
            <v>0</v>
          </cell>
          <cell r="O16">
            <v>0</v>
          </cell>
          <cell r="P16">
            <v>0</v>
          </cell>
          <cell r="R16" t="str">
            <v>49446</v>
          </cell>
          <cell r="S16" t="str">
            <v>49535</v>
          </cell>
          <cell r="V16">
            <v>49902.264607999998</v>
          </cell>
        </row>
        <row r="17">
          <cell r="C17">
            <v>162</v>
          </cell>
          <cell r="D17">
            <v>1912.6795569999999</v>
          </cell>
          <cell r="E17">
            <v>1674.274484</v>
          </cell>
          <cell r="F17">
            <v>131.13423</v>
          </cell>
          <cell r="G17">
            <v>343.95468799999998</v>
          </cell>
          <cell r="I17">
            <v>0</v>
          </cell>
          <cell r="J17">
            <v>0</v>
          </cell>
          <cell r="K17">
            <v>0</v>
          </cell>
          <cell r="L17">
            <v>0</v>
          </cell>
          <cell r="M17">
            <v>0</v>
          </cell>
          <cell r="N17">
            <v>0</v>
          </cell>
          <cell r="O17">
            <v>0</v>
          </cell>
          <cell r="P17">
            <v>0</v>
          </cell>
          <cell r="R17" t="str">
            <v>5092</v>
          </cell>
          <cell r="S17" t="str">
            <v>5089</v>
          </cell>
          <cell r="V17">
            <v>5112.4804489999997</v>
          </cell>
        </row>
        <row r="18">
          <cell r="C18">
            <v>154</v>
          </cell>
          <cell r="D18">
            <v>1288.621071</v>
          </cell>
          <cell r="E18">
            <v>13104.058177999999</v>
          </cell>
          <cell r="F18">
            <v>170.37401299999999</v>
          </cell>
          <cell r="G18">
            <v>166.25</v>
          </cell>
          <cell r="I18">
            <v>508725</v>
          </cell>
          <cell r="J18">
            <v>250069</v>
          </cell>
          <cell r="K18">
            <v>522565</v>
          </cell>
          <cell r="L18">
            <v>259942</v>
          </cell>
          <cell r="M18">
            <v>2388</v>
          </cell>
          <cell r="N18">
            <v>436</v>
          </cell>
          <cell r="O18">
            <v>2521</v>
          </cell>
          <cell r="P18">
            <v>459</v>
          </cell>
          <cell r="R18" t="str">
            <v>299083</v>
          </cell>
          <cell r="S18" t="str">
            <v>438227</v>
          </cell>
          <cell r="V18">
            <v>443901.57381999999</v>
          </cell>
        </row>
        <row r="19">
          <cell r="C19">
            <v>158</v>
          </cell>
          <cell r="D19">
            <v>9683.2957989999995</v>
          </cell>
          <cell r="E19">
            <v>10612.178029000001</v>
          </cell>
          <cell r="F19">
            <v>615.21929899999998</v>
          </cell>
          <cell r="G19">
            <v>863.27421900000002</v>
          </cell>
          <cell r="I19">
            <v>321</v>
          </cell>
          <cell r="J19">
            <v>702</v>
          </cell>
          <cell r="K19">
            <v>305</v>
          </cell>
          <cell r="L19">
            <v>658</v>
          </cell>
          <cell r="M19">
            <v>5</v>
          </cell>
          <cell r="N19">
            <v>0</v>
          </cell>
          <cell r="O19">
            <v>4</v>
          </cell>
          <cell r="P19">
            <v>0</v>
          </cell>
          <cell r="R19" t="str">
            <v>5497</v>
          </cell>
          <cell r="S19" t="str">
            <v>5184</v>
          </cell>
          <cell r="V19">
            <v>5122.2002689999999</v>
          </cell>
        </row>
        <row r="20">
          <cell r="C20">
            <v>167</v>
          </cell>
          <cell r="D20">
            <v>60495.011573000003</v>
          </cell>
          <cell r="E20">
            <v>40348.103056</v>
          </cell>
          <cell r="F20">
            <v>973.30739100000005</v>
          </cell>
          <cell r="G20">
            <v>1478.73377</v>
          </cell>
          <cell r="I20">
            <v>1942</v>
          </cell>
          <cell r="J20">
            <v>2815</v>
          </cell>
          <cell r="K20">
            <v>2260</v>
          </cell>
          <cell r="L20">
            <v>2986</v>
          </cell>
          <cell r="M20">
            <v>0</v>
          </cell>
          <cell r="N20">
            <v>35</v>
          </cell>
          <cell r="O20">
            <v>0</v>
          </cell>
          <cell r="P20">
            <v>36</v>
          </cell>
          <cell r="R20" t="str">
            <v>20255</v>
          </cell>
          <cell r="S20" t="str">
            <v>20478</v>
          </cell>
          <cell r="V20">
            <v>19939.527546000001</v>
          </cell>
        </row>
        <row r="21">
          <cell r="C21">
            <v>161</v>
          </cell>
          <cell r="D21">
            <v>35181.811887000003</v>
          </cell>
          <cell r="E21">
            <v>29202.755204000001</v>
          </cell>
          <cell r="F21">
            <v>938.73946699999999</v>
          </cell>
          <cell r="G21">
            <v>1065.5653609999999</v>
          </cell>
          <cell r="I21">
            <v>5167</v>
          </cell>
          <cell r="J21">
            <v>11729</v>
          </cell>
          <cell r="K21">
            <v>5342</v>
          </cell>
          <cell r="L21">
            <v>11333</v>
          </cell>
          <cell r="M21">
            <v>43</v>
          </cell>
          <cell r="N21">
            <v>387</v>
          </cell>
          <cell r="O21">
            <v>40</v>
          </cell>
          <cell r="P21">
            <v>350</v>
          </cell>
          <cell r="R21" t="str">
            <v>18150</v>
          </cell>
          <cell r="S21" t="str">
            <v>15329</v>
          </cell>
          <cell r="V21">
            <v>14367.411268</v>
          </cell>
        </row>
        <row r="22">
          <cell r="C22">
            <v>156</v>
          </cell>
          <cell r="D22">
            <v>145475.48706799999</v>
          </cell>
          <cell r="E22">
            <v>150290.60237899999</v>
          </cell>
          <cell r="F22">
            <v>2753.0720959999999</v>
          </cell>
          <cell r="G22">
            <v>4558.7795919999999</v>
          </cell>
          <cell r="I22">
            <v>42384</v>
          </cell>
          <cell r="J22">
            <v>85577</v>
          </cell>
          <cell r="K22">
            <v>44628</v>
          </cell>
          <cell r="L22">
            <v>86347</v>
          </cell>
          <cell r="M22">
            <v>0</v>
          </cell>
          <cell r="N22">
            <v>3468</v>
          </cell>
          <cell r="O22">
            <v>0</v>
          </cell>
          <cell r="P22">
            <v>3266</v>
          </cell>
          <cell r="R22" t="str">
            <v>205401</v>
          </cell>
          <cell r="S22" t="str">
            <v>180821</v>
          </cell>
          <cell r="V22">
            <v>178917.611756</v>
          </cell>
        </row>
        <row r="23">
          <cell r="C23">
            <v>164</v>
          </cell>
          <cell r="D23">
            <v>11588.698420999999</v>
          </cell>
          <cell r="E23">
            <v>8900.0335759999998</v>
          </cell>
          <cell r="F23">
            <v>511.26063299999998</v>
          </cell>
          <cell r="G23">
            <v>0</v>
          </cell>
          <cell r="I23">
            <v>258</v>
          </cell>
          <cell r="J23">
            <v>0</v>
          </cell>
          <cell r="K23">
            <v>249</v>
          </cell>
          <cell r="L23">
            <v>0</v>
          </cell>
          <cell r="M23">
            <v>0</v>
          </cell>
          <cell r="N23">
            <v>0</v>
          </cell>
          <cell r="O23">
            <v>0</v>
          </cell>
          <cell r="P23">
            <v>0</v>
          </cell>
          <cell r="R23" t="str">
            <v>4989</v>
          </cell>
          <cell r="S23" t="str">
            <v>4951</v>
          </cell>
          <cell r="V23">
            <v>4937.8640729999997</v>
          </cell>
        </row>
        <row r="24">
          <cell r="C24">
            <v>169</v>
          </cell>
          <cell r="D24">
            <v>105196.325985</v>
          </cell>
          <cell r="E24">
            <v>63831.968494000001</v>
          </cell>
          <cell r="F24">
            <v>7356.6889119999996</v>
          </cell>
          <cell r="G24">
            <v>5518.984751</v>
          </cell>
          <cell r="I24">
            <v>400000</v>
          </cell>
          <cell r="J24">
            <v>600000</v>
          </cell>
          <cell r="K24">
            <v>4615</v>
          </cell>
          <cell r="L24">
            <v>6530</v>
          </cell>
          <cell r="M24">
            <v>0</v>
          </cell>
          <cell r="N24">
            <v>0</v>
          </cell>
          <cell r="O24">
            <v>0</v>
          </cell>
          <cell r="P24">
            <v>0</v>
          </cell>
          <cell r="R24" t="str">
            <v>51727</v>
          </cell>
          <cell r="S24" t="str">
            <v>53472</v>
          </cell>
          <cell r="V24">
            <v>52496.546846999998</v>
          </cell>
        </row>
        <row r="25">
          <cell r="C25">
            <v>168</v>
          </cell>
          <cell r="D25">
            <v>102084.752339</v>
          </cell>
          <cell r="E25">
            <v>82762.188173999995</v>
          </cell>
          <cell r="F25">
            <v>8389.6588570000004</v>
          </cell>
          <cell r="G25">
            <v>4800.7591570000004</v>
          </cell>
          <cell r="I25">
            <v>18570</v>
          </cell>
          <cell r="J25">
            <v>15</v>
          </cell>
          <cell r="K25">
            <v>18605</v>
          </cell>
          <cell r="L25">
            <v>14</v>
          </cell>
          <cell r="M25">
            <v>0</v>
          </cell>
          <cell r="N25">
            <v>15</v>
          </cell>
          <cell r="O25">
            <v>0</v>
          </cell>
          <cell r="P25">
            <v>14</v>
          </cell>
          <cell r="R25" t="str">
            <v>20226</v>
          </cell>
          <cell r="S25" t="str">
            <v>19474</v>
          </cell>
          <cell r="V25">
            <v>19033.776858000001</v>
          </cell>
        </row>
        <row r="26">
          <cell r="C26">
            <v>163</v>
          </cell>
          <cell r="D26">
            <v>112703.00687899999</v>
          </cell>
          <cell r="E26">
            <v>104550.956964</v>
          </cell>
          <cell r="F26">
            <v>4092.884971</v>
          </cell>
          <cell r="G26">
            <v>9520.0858260000005</v>
          </cell>
          <cell r="I26">
            <v>6138</v>
          </cell>
          <cell r="J26">
            <v>1883</v>
          </cell>
          <cell r="K26">
            <v>6813</v>
          </cell>
          <cell r="L26">
            <v>2021</v>
          </cell>
          <cell r="M26">
            <v>206</v>
          </cell>
          <cell r="N26">
            <v>0</v>
          </cell>
          <cell r="O26">
            <v>199</v>
          </cell>
          <cell r="P26">
            <v>0</v>
          </cell>
          <cell r="R26" t="str">
            <v>22236</v>
          </cell>
          <cell r="S26" t="str">
            <v>23617</v>
          </cell>
          <cell r="V26">
            <v>23396.919355999999</v>
          </cell>
        </row>
        <row r="27">
          <cell r="C27">
            <v>174</v>
          </cell>
          <cell r="D27">
            <v>79937.904511999994</v>
          </cell>
          <cell r="E27">
            <v>72334.047393000001</v>
          </cell>
          <cell r="F27">
            <v>12442.235439</v>
          </cell>
          <cell r="G27">
            <v>138.69999999999999</v>
          </cell>
          <cell r="I27">
            <v>17623</v>
          </cell>
          <cell r="J27">
            <v>294</v>
          </cell>
          <cell r="K27">
            <v>21921</v>
          </cell>
          <cell r="L27">
            <v>336</v>
          </cell>
          <cell r="M27">
            <v>5061</v>
          </cell>
          <cell r="N27">
            <v>0</v>
          </cell>
          <cell r="O27">
            <v>6397</v>
          </cell>
          <cell r="P27">
            <v>0</v>
          </cell>
          <cell r="R27" t="str">
            <v>27272</v>
          </cell>
          <cell r="S27" t="str">
            <v>44993</v>
          </cell>
          <cell r="V27">
            <v>47595.373947</v>
          </cell>
        </row>
        <row r="28">
          <cell r="C28">
            <v>122</v>
          </cell>
          <cell r="D28">
            <v>83052.597854000007</v>
          </cell>
          <cell r="E28">
            <v>155122.40301000001</v>
          </cell>
          <cell r="F28">
            <v>668.78457300000002</v>
          </cell>
          <cell r="G28">
            <v>6653.642914</v>
          </cell>
          <cell r="I28">
            <v>3329</v>
          </cell>
          <cell r="J28">
            <v>34679</v>
          </cell>
          <cell r="K28">
            <v>9869</v>
          </cell>
          <cell r="L28">
            <v>98583</v>
          </cell>
          <cell r="M28">
            <v>0</v>
          </cell>
          <cell r="N28">
            <v>890</v>
          </cell>
          <cell r="O28">
            <v>0</v>
          </cell>
          <cell r="P28">
            <v>2326</v>
          </cell>
          <cell r="R28" t="str">
            <v>95461</v>
          </cell>
          <cell r="S28" t="str">
            <v>49971</v>
          </cell>
          <cell r="V28">
            <v>47887.139393999998</v>
          </cell>
        </row>
        <row r="29">
          <cell r="C29">
            <v>137</v>
          </cell>
          <cell r="D29">
            <v>22006.611441000001</v>
          </cell>
          <cell r="E29">
            <v>21589.366043000002</v>
          </cell>
          <cell r="F29">
            <v>2993.2933790000002</v>
          </cell>
          <cell r="G29">
            <v>2975.2215940000001</v>
          </cell>
          <cell r="I29">
            <v>4796</v>
          </cell>
          <cell r="J29">
            <v>3490</v>
          </cell>
          <cell r="K29">
            <v>5690</v>
          </cell>
          <cell r="L29">
            <v>3850</v>
          </cell>
          <cell r="M29">
            <v>2905</v>
          </cell>
          <cell r="N29">
            <v>110</v>
          </cell>
          <cell r="O29">
            <v>3298</v>
          </cell>
          <cell r="P29">
            <v>117</v>
          </cell>
          <cell r="R29" t="str">
            <v>7318</v>
          </cell>
          <cell r="S29" t="str">
            <v>8970</v>
          </cell>
          <cell r="V29">
            <v>9582.0922229999996</v>
          </cell>
        </row>
        <row r="30">
          <cell r="C30">
            <v>144</v>
          </cell>
          <cell r="D30">
            <v>181000.31585099999</v>
          </cell>
          <cell r="E30">
            <v>262923.77519900003</v>
          </cell>
          <cell r="F30">
            <v>1455.4392190000001</v>
          </cell>
          <cell r="G30">
            <v>17369.230732</v>
          </cell>
          <cell r="I30">
            <v>1100000</v>
          </cell>
          <cell r="J30">
            <v>13200000</v>
          </cell>
          <cell r="K30">
            <v>11442</v>
          </cell>
          <cell r="L30">
            <v>126056</v>
          </cell>
          <cell r="M30">
            <v>0</v>
          </cell>
          <cell r="N30">
            <v>0</v>
          </cell>
          <cell r="O30">
            <v>0</v>
          </cell>
          <cell r="P30">
            <v>0</v>
          </cell>
          <cell r="R30" t="str">
            <v>183643</v>
          </cell>
          <cell r="S30" t="str">
            <v>93918</v>
          </cell>
          <cell r="V30">
            <v>92003.370121</v>
          </cell>
        </row>
        <row r="31">
          <cell r="C31">
            <v>155</v>
          </cell>
          <cell r="D31">
            <v>17770.189547999998</v>
          </cell>
          <cell r="E31">
            <v>12325.698458000001</v>
          </cell>
          <cell r="F31">
            <v>931.64398200000005</v>
          </cell>
          <cell r="G31">
            <v>169.55</v>
          </cell>
          <cell r="I31">
            <v>114</v>
          </cell>
          <cell r="J31">
            <v>6521</v>
          </cell>
          <cell r="K31">
            <v>118</v>
          </cell>
          <cell r="L31">
            <v>6595</v>
          </cell>
          <cell r="M31">
            <v>41</v>
          </cell>
          <cell r="N31">
            <v>0</v>
          </cell>
          <cell r="O31">
            <v>39</v>
          </cell>
          <cell r="P31">
            <v>0</v>
          </cell>
          <cell r="R31" t="str">
            <v>12603</v>
          </cell>
          <cell r="S31" t="str">
            <v>10151</v>
          </cell>
          <cell r="V31">
            <v>10021.236928</v>
          </cell>
        </row>
        <row r="32">
          <cell r="C32">
            <v>170</v>
          </cell>
          <cell r="D32">
            <v>36061.176144999998</v>
          </cell>
          <cell r="E32">
            <v>26976.267447999999</v>
          </cell>
          <cell r="F32">
            <v>8692.5136029999994</v>
          </cell>
          <cell r="G32">
            <v>2839.867088</v>
          </cell>
          <cell r="I32">
            <v>128</v>
          </cell>
          <cell r="J32">
            <v>74</v>
          </cell>
          <cell r="K32">
            <v>156</v>
          </cell>
          <cell r="L32">
            <v>92</v>
          </cell>
          <cell r="M32">
            <v>0</v>
          </cell>
          <cell r="N32">
            <v>40</v>
          </cell>
          <cell r="O32">
            <v>0</v>
          </cell>
          <cell r="P32">
            <v>49</v>
          </cell>
          <cell r="R32" t="str">
            <v>12075</v>
          </cell>
          <cell r="S32" t="str">
            <v>12329</v>
          </cell>
          <cell r="V32">
            <v>12156.683627</v>
          </cell>
        </row>
        <row r="33">
          <cell r="C33">
            <v>159</v>
          </cell>
          <cell r="D33">
            <v>113278.588581</v>
          </cell>
          <cell r="E33">
            <v>116587.66807699999</v>
          </cell>
          <cell r="F33">
            <v>1539.445508</v>
          </cell>
          <cell r="G33">
            <v>6212.3995130000003</v>
          </cell>
          <cell r="I33">
            <v>28006</v>
          </cell>
          <cell r="J33">
            <v>40516</v>
          </cell>
          <cell r="K33">
            <v>28522</v>
          </cell>
          <cell r="L33">
            <v>39019</v>
          </cell>
          <cell r="M33">
            <v>10</v>
          </cell>
          <cell r="N33">
            <v>4591</v>
          </cell>
          <cell r="O33">
            <v>9</v>
          </cell>
          <cell r="P33">
            <v>3925</v>
          </cell>
          <cell r="R33" t="str">
            <v>47059</v>
          </cell>
          <cell r="S33" t="str">
            <v>48724</v>
          </cell>
          <cell r="V33">
            <v>44924.343306000002</v>
          </cell>
        </row>
        <row r="34">
          <cell r="C34">
            <v>166</v>
          </cell>
          <cell r="D34">
            <v>33457.176657999997</v>
          </cell>
          <cell r="E34">
            <v>10236.226289</v>
          </cell>
          <cell r="F34">
            <v>264.96047800000002</v>
          </cell>
          <cell r="G34">
            <v>1155.387189</v>
          </cell>
          <cell r="I34">
            <v>1734</v>
          </cell>
          <cell r="J34">
            <v>0</v>
          </cell>
          <cell r="K34">
            <v>1799</v>
          </cell>
          <cell r="L34">
            <v>0</v>
          </cell>
          <cell r="M34">
            <v>0</v>
          </cell>
          <cell r="N34">
            <v>0</v>
          </cell>
          <cell r="O34">
            <v>0</v>
          </cell>
          <cell r="P34">
            <v>0</v>
          </cell>
          <cell r="R34" t="str">
            <v>20884</v>
          </cell>
          <cell r="S34" t="str">
            <v>20206</v>
          </cell>
          <cell r="V34">
            <v>20072.803945</v>
          </cell>
        </row>
        <row r="35">
          <cell r="C35">
            <v>171</v>
          </cell>
          <cell r="D35">
            <v>85599.132398000002</v>
          </cell>
          <cell r="E35">
            <v>57800.572001</v>
          </cell>
          <cell r="F35">
            <v>4229.9749659999998</v>
          </cell>
          <cell r="G35">
            <v>4386.0634680000003</v>
          </cell>
          <cell r="I35">
            <v>32344</v>
          </cell>
          <cell r="J35">
            <v>6467</v>
          </cell>
          <cell r="K35">
            <v>33658</v>
          </cell>
          <cell r="L35">
            <v>6304</v>
          </cell>
          <cell r="M35">
            <v>0</v>
          </cell>
          <cell r="N35">
            <v>955</v>
          </cell>
          <cell r="O35">
            <v>0</v>
          </cell>
          <cell r="P35">
            <v>898</v>
          </cell>
          <cell r="R35" t="str">
            <v>24141</v>
          </cell>
          <cell r="S35" t="str">
            <v>26381</v>
          </cell>
          <cell r="V35">
            <v>25330.212471999999</v>
          </cell>
        </row>
        <row r="36">
          <cell r="C36">
            <v>186</v>
          </cell>
          <cell r="D36">
            <v>110411.952399</v>
          </cell>
          <cell r="E36">
            <v>78407.476137999998</v>
          </cell>
          <cell r="F36">
            <v>12021.353126</v>
          </cell>
          <cell r="G36">
            <v>335.26819999999998</v>
          </cell>
          <cell r="I36">
            <v>0</v>
          </cell>
          <cell r="J36">
            <v>0</v>
          </cell>
          <cell r="K36">
            <v>0</v>
          </cell>
          <cell r="L36">
            <v>0</v>
          </cell>
          <cell r="M36">
            <v>0</v>
          </cell>
          <cell r="N36">
            <v>0</v>
          </cell>
          <cell r="O36">
            <v>0</v>
          </cell>
          <cell r="P36">
            <v>0</v>
          </cell>
          <cell r="R36" t="str">
            <v>53360</v>
          </cell>
          <cell r="S36" t="str">
            <v>56771</v>
          </cell>
          <cell r="V36">
            <v>56485.580016</v>
          </cell>
        </row>
        <row r="37">
          <cell r="C37">
            <v>11</v>
          </cell>
          <cell r="D37">
            <v>94213.661393000002</v>
          </cell>
          <cell r="E37">
            <v>105270.231222</v>
          </cell>
          <cell r="F37">
            <v>16976.948969000001</v>
          </cell>
          <cell r="G37">
            <v>10245.885107</v>
          </cell>
          <cell r="I37">
            <v>524197</v>
          </cell>
          <cell r="J37">
            <v>553627</v>
          </cell>
          <cell r="K37">
            <v>555099</v>
          </cell>
          <cell r="L37">
            <v>586741</v>
          </cell>
          <cell r="M37">
            <v>32395</v>
          </cell>
          <cell r="N37">
            <v>53719</v>
          </cell>
          <cell r="O37">
            <v>34456</v>
          </cell>
          <cell r="P37">
            <v>57437</v>
          </cell>
          <cell r="R37" t="str">
            <v>900040</v>
          </cell>
          <cell r="S37" t="str">
            <v>837156</v>
          </cell>
          <cell r="V37">
            <v>823404.93555299996</v>
          </cell>
        </row>
        <row r="38">
          <cell r="C38">
            <v>48</v>
          </cell>
          <cell r="D38">
            <v>35804.141693999998</v>
          </cell>
          <cell r="E38">
            <v>35421.116434000003</v>
          </cell>
          <cell r="F38">
            <v>2555.908062</v>
          </cell>
          <cell r="G38">
            <v>1083.2179920000001</v>
          </cell>
          <cell r="I38">
            <v>41</v>
          </cell>
          <cell r="J38">
            <v>132</v>
          </cell>
          <cell r="K38">
            <v>119</v>
          </cell>
          <cell r="L38">
            <v>364</v>
          </cell>
          <cell r="M38">
            <v>0</v>
          </cell>
          <cell r="N38">
            <v>41</v>
          </cell>
          <cell r="O38">
            <v>0</v>
          </cell>
          <cell r="P38">
            <v>106</v>
          </cell>
          <cell r="R38" t="str">
            <v>20033</v>
          </cell>
          <cell r="S38" t="str">
            <v>18811</v>
          </cell>
          <cell r="V38">
            <v>18368.317847999999</v>
          </cell>
        </row>
        <row r="39">
          <cell r="C39">
            <v>29</v>
          </cell>
          <cell r="D39">
            <v>55377.247000000003</v>
          </cell>
          <cell r="E39">
            <v>45707.483433000001</v>
          </cell>
          <cell r="F39">
            <v>327.83557500000001</v>
          </cell>
          <cell r="G39">
            <v>654.41384800000003</v>
          </cell>
          <cell r="I39">
            <v>5664</v>
          </cell>
          <cell r="J39">
            <v>7287</v>
          </cell>
          <cell r="K39">
            <v>20661</v>
          </cell>
          <cell r="L39">
            <v>23705</v>
          </cell>
          <cell r="M39">
            <v>0</v>
          </cell>
          <cell r="N39">
            <v>0</v>
          </cell>
          <cell r="O39">
            <v>0</v>
          </cell>
          <cell r="P39">
            <v>0</v>
          </cell>
          <cell r="R39" t="str">
            <v>37500</v>
          </cell>
          <cell r="S39" t="str">
            <v>33344</v>
          </cell>
          <cell r="V39">
            <v>32358.599263</v>
          </cell>
        </row>
        <row r="40">
          <cell r="C40">
            <v>27</v>
          </cell>
          <cell r="D40">
            <v>70230.867907000007</v>
          </cell>
          <cell r="E40">
            <v>71471.144151999993</v>
          </cell>
          <cell r="F40">
            <v>2524.5956190000002</v>
          </cell>
          <cell r="G40">
            <v>1143.214782</v>
          </cell>
          <cell r="I40">
            <v>40</v>
          </cell>
          <cell r="J40">
            <v>376</v>
          </cell>
          <cell r="K40">
            <v>164</v>
          </cell>
          <cell r="L40">
            <v>1376</v>
          </cell>
          <cell r="M40">
            <v>0</v>
          </cell>
          <cell r="N40">
            <v>0</v>
          </cell>
          <cell r="O40">
            <v>0</v>
          </cell>
          <cell r="P40">
            <v>0</v>
          </cell>
          <cell r="R40" t="str">
            <v>27606</v>
          </cell>
          <cell r="S40" t="str">
            <v>25831</v>
          </cell>
          <cell r="V40">
            <v>24907.781204999999</v>
          </cell>
        </row>
        <row r="41">
          <cell r="C41">
            <v>26</v>
          </cell>
          <cell r="D41">
            <v>126806.290094</v>
          </cell>
          <cell r="E41">
            <v>139858.27882899999</v>
          </cell>
          <cell r="F41">
            <v>1863.695373</v>
          </cell>
          <cell r="G41">
            <v>7257.3497100000004</v>
          </cell>
          <cell r="I41">
            <v>869</v>
          </cell>
          <cell r="J41">
            <v>2047</v>
          </cell>
          <cell r="K41">
            <v>11625</v>
          </cell>
          <cell r="L41">
            <v>26473</v>
          </cell>
          <cell r="M41">
            <v>0</v>
          </cell>
          <cell r="N41">
            <v>25</v>
          </cell>
          <cell r="O41">
            <v>0</v>
          </cell>
          <cell r="P41">
            <v>301</v>
          </cell>
          <cell r="R41" t="str">
            <v>100565</v>
          </cell>
          <cell r="S41" t="str">
            <v>91994</v>
          </cell>
          <cell r="V41">
            <v>92277.21862</v>
          </cell>
        </row>
        <row r="42">
          <cell r="C42">
            <v>36</v>
          </cell>
          <cell r="D42">
            <v>195612.45961399999</v>
          </cell>
          <cell r="E42">
            <v>182743.70774300001</v>
          </cell>
          <cell r="F42">
            <v>4579.498681</v>
          </cell>
          <cell r="G42">
            <v>7329.069759</v>
          </cell>
          <cell r="I42">
            <v>684</v>
          </cell>
          <cell r="J42">
            <v>2384</v>
          </cell>
          <cell r="K42">
            <v>10318</v>
          </cell>
          <cell r="L42">
            <v>35274</v>
          </cell>
          <cell r="M42">
            <v>191</v>
          </cell>
          <cell r="N42">
            <v>21</v>
          </cell>
          <cell r="O42">
            <v>2528</v>
          </cell>
          <cell r="P42">
            <v>279</v>
          </cell>
          <cell r="R42" t="str">
            <v>146042</v>
          </cell>
          <cell r="S42" t="str">
            <v>130551</v>
          </cell>
          <cell r="V42">
            <v>127721.813242</v>
          </cell>
        </row>
        <row r="43">
          <cell r="C43">
            <v>134</v>
          </cell>
          <cell r="D43">
            <v>13905.407587</v>
          </cell>
          <cell r="E43">
            <v>9933.8260800000007</v>
          </cell>
          <cell r="F43">
            <v>1872.3672590000001</v>
          </cell>
          <cell r="G43">
            <v>0</v>
          </cell>
          <cell r="I43">
            <v>7326</v>
          </cell>
          <cell r="J43">
            <v>2060</v>
          </cell>
          <cell r="K43">
            <v>7293</v>
          </cell>
          <cell r="L43">
            <v>2104</v>
          </cell>
          <cell r="M43">
            <v>0</v>
          </cell>
          <cell r="N43">
            <v>1502</v>
          </cell>
          <cell r="O43">
            <v>0</v>
          </cell>
          <cell r="P43">
            <v>1561</v>
          </cell>
          <cell r="R43" t="str">
            <v>11142</v>
          </cell>
          <cell r="S43" t="str">
            <v>12120</v>
          </cell>
          <cell r="V43">
            <v>10854.397735</v>
          </cell>
        </row>
        <row r="44">
          <cell r="C44">
            <v>147</v>
          </cell>
          <cell r="D44">
            <v>34831.415482999997</v>
          </cell>
          <cell r="E44">
            <v>13059.390653</v>
          </cell>
          <cell r="F44">
            <v>0</v>
          </cell>
          <cell r="G44">
            <v>55.656647999999997</v>
          </cell>
          <cell r="I44">
            <v>26416</v>
          </cell>
          <cell r="J44">
            <v>224</v>
          </cell>
          <cell r="K44">
            <v>26014</v>
          </cell>
          <cell r="L44">
            <v>224</v>
          </cell>
          <cell r="M44">
            <v>0</v>
          </cell>
          <cell r="N44">
            <v>0</v>
          </cell>
          <cell r="O44">
            <v>0</v>
          </cell>
          <cell r="P44">
            <v>0</v>
          </cell>
          <cell r="R44" t="str">
            <v>8851</v>
          </cell>
          <cell r="S44" t="str">
            <v>29932</v>
          </cell>
          <cell r="V44">
            <v>29630.809277</v>
          </cell>
        </row>
        <row r="45">
          <cell r="C45">
            <v>142</v>
          </cell>
          <cell r="D45">
            <v>205893.444116</v>
          </cell>
          <cell r="E45">
            <v>121263.431946</v>
          </cell>
          <cell r="F45">
            <v>2554.279826</v>
          </cell>
          <cell r="G45">
            <v>1095.575</v>
          </cell>
          <cell r="I45">
            <v>17604</v>
          </cell>
          <cell r="J45">
            <v>17236</v>
          </cell>
          <cell r="K45">
            <v>15965</v>
          </cell>
          <cell r="L45">
            <v>17193</v>
          </cell>
          <cell r="M45">
            <v>657</v>
          </cell>
          <cell r="N45">
            <v>497</v>
          </cell>
          <cell r="O45">
            <v>481</v>
          </cell>
          <cell r="P45">
            <v>330</v>
          </cell>
          <cell r="R45" t="str">
            <v>85588</v>
          </cell>
          <cell r="S45" t="str">
            <v>71034</v>
          </cell>
          <cell r="V45">
            <v>70513.320642999999</v>
          </cell>
        </row>
        <row r="46">
          <cell r="C46">
            <v>175</v>
          </cell>
          <cell r="D46">
            <v>0</v>
          </cell>
          <cell r="E46">
            <v>0</v>
          </cell>
          <cell r="F46">
            <v>0</v>
          </cell>
          <cell r="G46">
            <v>0</v>
          </cell>
          <cell r="I46">
            <v>1510</v>
          </cell>
          <cell r="J46">
            <v>0</v>
          </cell>
          <cell r="K46">
            <v>1510</v>
          </cell>
          <cell r="L46">
            <v>0</v>
          </cell>
          <cell r="M46">
            <v>0</v>
          </cell>
          <cell r="N46">
            <v>0</v>
          </cell>
          <cell r="O46">
            <v>0</v>
          </cell>
          <cell r="P46">
            <v>0</v>
          </cell>
          <cell r="R46" t="str">
            <v>5014</v>
          </cell>
          <cell r="S46" t="str">
            <v>5160</v>
          </cell>
          <cell r="V46">
            <v>5209.727159</v>
          </cell>
        </row>
        <row r="47">
          <cell r="C47">
            <v>165</v>
          </cell>
          <cell r="D47">
            <v>28824.473884999999</v>
          </cell>
          <cell r="E47">
            <v>18248.179321</v>
          </cell>
          <cell r="F47">
            <v>2843.960771</v>
          </cell>
          <cell r="G47">
            <v>1056.2873529999999</v>
          </cell>
          <cell r="I47">
            <v>727</v>
          </cell>
          <cell r="J47">
            <v>523</v>
          </cell>
          <cell r="K47">
            <v>763</v>
          </cell>
          <cell r="L47">
            <v>534</v>
          </cell>
          <cell r="M47">
            <v>0</v>
          </cell>
          <cell r="N47">
            <v>93</v>
          </cell>
          <cell r="O47">
            <v>0</v>
          </cell>
          <cell r="P47">
            <v>87</v>
          </cell>
          <cell r="R47" t="str">
            <v>10391</v>
          </cell>
          <cell r="S47" t="str">
            <v>10097</v>
          </cell>
          <cell r="V47">
            <v>9796.0059959999999</v>
          </cell>
        </row>
        <row r="48">
          <cell r="C48">
            <v>113</v>
          </cell>
          <cell r="D48">
            <v>19497.398449</v>
          </cell>
          <cell r="E48">
            <v>16729.743961</v>
          </cell>
          <cell r="F48">
            <v>131.13423</v>
          </cell>
          <cell r="G48">
            <v>150.75</v>
          </cell>
          <cell r="I48">
            <v>162</v>
          </cell>
          <cell r="J48">
            <v>100364</v>
          </cell>
          <cell r="K48">
            <v>165</v>
          </cell>
          <cell r="L48">
            <v>101034</v>
          </cell>
          <cell r="M48">
            <v>0</v>
          </cell>
          <cell r="N48">
            <v>353</v>
          </cell>
          <cell r="O48">
            <v>0</v>
          </cell>
          <cell r="P48">
            <v>364</v>
          </cell>
          <cell r="R48" t="str">
            <v>38106</v>
          </cell>
          <cell r="S48" t="str">
            <v>23930</v>
          </cell>
          <cell r="V48">
            <v>23912.972516000002</v>
          </cell>
        </row>
        <row r="49">
          <cell r="C49">
            <v>115</v>
          </cell>
          <cell r="D49">
            <v>3272.6413729999999</v>
          </cell>
          <cell r="E49">
            <v>1936.9459999999999</v>
          </cell>
          <cell r="F49">
            <v>1442.4765299999999</v>
          </cell>
          <cell r="G49">
            <v>0</v>
          </cell>
          <cell r="I49">
            <v>71004</v>
          </cell>
          <cell r="J49">
            <v>59242</v>
          </cell>
          <cell r="K49">
            <v>73920</v>
          </cell>
          <cell r="L49">
            <v>60968</v>
          </cell>
          <cell r="M49">
            <v>4399</v>
          </cell>
          <cell r="N49">
            <v>3172</v>
          </cell>
          <cell r="O49">
            <v>4478</v>
          </cell>
          <cell r="P49">
            <v>3207</v>
          </cell>
          <cell r="R49" t="str">
            <v>30497</v>
          </cell>
          <cell r="S49" t="str">
            <v>32839</v>
          </cell>
          <cell r="V49">
            <v>34105.311209</v>
          </cell>
        </row>
        <row r="50">
          <cell r="C50">
            <v>44</v>
          </cell>
          <cell r="D50">
            <v>277233.96609499998</v>
          </cell>
          <cell r="E50">
            <v>250851.42675399999</v>
          </cell>
          <cell r="F50">
            <v>8162.8502600000002</v>
          </cell>
          <cell r="G50">
            <v>7612.5695370000003</v>
          </cell>
          <cell r="I50">
            <v>7644</v>
          </cell>
          <cell r="J50">
            <v>3271</v>
          </cell>
          <cell r="K50">
            <v>58958</v>
          </cell>
          <cell r="L50">
            <v>24392</v>
          </cell>
          <cell r="M50">
            <v>0</v>
          </cell>
          <cell r="N50">
            <v>291</v>
          </cell>
          <cell r="O50">
            <v>0</v>
          </cell>
          <cell r="P50">
            <v>2013</v>
          </cell>
          <cell r="R50" t="str">
            <v>117988</v>
          </cell>
          <cell r="S50" t="str">
            <v>129926</v>
          </cell>
          <cell r="V50">
            <v>125870.742037</v>
          </cell>
        </row>
        <row r="51">
          <cell r="C51">
            <v>23</v>
          </cell>
          <cell r="D51">
            <v>15978.879645000001</v>
          </cell>
          <cell r="E51">
            <v>44313.691662999998</v>
          </cell>
          <cell r="F51">
            <v>906.08223099999998</v>
          </cell>
          <cell r="G51">
            <v>1777.8935200000001</v>
          </cell>
          <cell r="I51">
            <v>3236</v>
          </cell>
          <cell r="J51">
            <v>7542</v>
          </cell>
          <cell r="K51">
            <v>19779</v>
          </cell>
          <cell r="L51">
            <v>46203</v>
          </cell>
          <cell r="M51">
            <v>0</v>
          </cell>
          <cell r="N51">
            <v>6</v>
          </cell>
          <cell r="O51">
            <v>0</v>
          </cell>
          <cell r="P51">
            <v>34</v>
          </cell>
          <cell r="R51" t="str">
            <v>44017</v>
          </cell>
          <cell r="S51" t="str">
            <v>34849</v>
          </cell>
          <cell r="V51">
            <v>34282.107897000002</v>
          </cell>
        </row>
        <row r="52">
          <cell r="C52">
            <v>58</v>
          </cell>
          <cell r="D52">
            <v>24044.421521</v>
          </cell>
          <cell r="E52">
            <v>22275.855951000001</v>
          </cell>
          <cell r="F52">
            <v>2635.9962609999998</v>
          </cell>
          <cell r="G52">
            <v>2129.9257469999998</v>
          </cell>
          <cell r="I52">
            <v>890</v>
          </cell>
          <cell r="J52">
            <v>1050</v>
          </cell>
          <cell r="K52">
            <v>2256</v>
          </cell>
          <cell r="L52">
            <v>2434</v>
          </cell>
          <cell r="M52">
            <v>0</v>
          </cell>
          <cell r="N52">
            <v>1000</v>
          </cell>
          <cell r="O52">
            <v>0</v>
          </cell>
          <cell r="P52">
            <v>2314</v>
          </cell>
          <cell r="R52" t="str">
            <v>11967</v>
          </cell>
          <cell r="S52" t="str">
            <v>11435</v>
          </cell>
          <cell r="V52">
            <v>11428.827632</v>
          </cell>
        </row>
        <row r="53">
          <cell r="C53">
            <v>13</v>
          </cell>
          <cell r="D53">
            <v>387344.13408599998</v>
          </cell>
          <cell r="E53">
            <v>410310.77970200003</v>
          </cell>
          <cell r="F53">
            <v>14305.960204999999</v>
          </cell>
          <cell r="G53">
            <v>14944.114498000001</v>
          </cell>
          <cell r="I53">
            <v>50</v>
          </cell>
          <cell r="J53">
            <v>50</v>
          </cell>
          <cell r="K53">
            <v>46</v>
          </cell>
          <cell r="L53">
            <v>45</v>
          </cell>
          <cell r="M53">
            <v>0</v>
          </cell>
          <cell r="N53">
            <v>0</v>
          </cell>
          <cell r="O53">
            <v>0</v>
          </cell>
          <cell r="P53">
            <v>0</v>
          </cell>
          <cell r="R53" t="str">
            <v>154721</v>
          </cell>
          <cell r="S53" t="str">
            <v>153756</v>
          </cell>
          <cell r="V53">
            <v>153876.02326799999</v>
          </cell>
        </row>
        <row r="54">
          <cell r="C54">
            <v>46</v>
          </cell>
          <cell r="D54">
            <v>316431.86295699998</v>
          </cell>
          <cell r="E54">
            <v>353248.98751599999</v>
          </cell>
          <cell r="F54">
            <v>20387.410977</v>
          </cell>
          <cell r="G54">
            <v>19662.094389999998</v>
          </cell>
          <cell r="I54">
            <v>13145</v>
          </cell>
          <cell r="J54">
            <v>23169</v>
          </cell>
          <cell r="K54">
            <v>57588</v>
          </cell>
          <cell r="L54">
            <v>91068</v>
          </cell>
          <cell r="M54">
            <v>1152</v>
          </cell>
          <cell r="N54">
            <v>443</v>
          </cell>
          <cell r="O54">
            <v>4808</v>
          </cell>
          <cell r="P54">
            <v>1697</v>
          </cell>
          <cell r="R54" t="str">
            <v>105970</v>
          </cell>
          <cell r="S54" t="str">
            <v>118735</v>
          </cell>
          <cell r="V54">
            <v>114693.43376299999</v>
          </cell>
        </row>
        <row r="55">
          <cell r="C55">
            <v>65</v>
          </cell>
          <cell r="D55">
            <v>96872.280742000003</v>
          </cell>
          <cell r="E55">
            <v>97506.154536000002</v>
          </cell>
          <cell r="F55">
            <v>840.983204</v>
          </cell>
          <cell r="G55">
            <v>555.37</v>
          </cell>
          <cell r="I55">
            <v>1378</v>
          </cell>
          <cell r="J55">
            <v>2636</v>
          </cell>
          <cell r="K55">
            <v>8231</v>
          </cell>
          <cell r="L55">
            <v>14613</v>
          </cell>
          <cell r="M55">
            <v>17</v>
          </cell>
          <cell r="N55">
            <v>0</v>
          </cell>
          <cell r="O55">
            <v>98</v>
          </cell>
          <cell r="P55">
            <v>0</v>
          </cell>
          <cell r="R55" t="str">
            <v>57534</v>
          </cell>
          <cell r="S55" t="str">
            <v>48897</v>
          </cell>
          <cell r="V55">
            <v>48537.558011000001</v>
          </cell>
        </row>
        <row r="56">
          <cell r="C56">
            <v>6</v>
          </cell>
          <cell r="D56">
            <v>76518.322493</v>
          </cell>
          <cell r="E56">
            <v>72371.731706000006</v>
          </cell>
          <cell r="F56">
            <v>11794.122556</v>
          </cell>
          <cell r="G56">
            <v>152.595</v>
          </cell>
          <cell r="I56">
            <v>5942</v>
          </cell>
          <cell r="J56">
            <v>108294</v>
          </cell>
          <cell r="K56">
            <v>6045</v>
          </cell>
          <cell r="L56">
            <v>110769</v>
          </cell>
          <cell r="M56">
            <v>151</v>
          </cell>
          <cell r="N56">
            <v>3682</v>
          </cell>
          <cell r="O56">
            <v>160</v>
          </cell>
          <cell r="P56">
            <v>3893</v>
          </cell>
          <cell r="R56" t="str">
            <v>242534</v>
          </cell>
          <cell r="S56" t="str">
            <v>203665</v>
          </cell>
          <cell r="V56">
            <v>203714.80218699999</v>
          </cell>
        </row>
        <row r="57">
          <cell r="C57">
            <v>47</v>
          </cell>
          <cell r="D57">
            <v>79463.675363000002</v>
          </cell>
          <cell r="E57">
            <v>85353.581449999998</v>
          </cell>
          <cell r="F57">
            <v>5036.2131399999998</v>
          </cell>
          <cell r="G57">
            <v>4605.4263549999996</v>
          </cell>
          <cell r="I57">
            <v>426</v>
          </cell>
          <cell r="J57">
            <v>4584</v>
          </cell>
          <cell r="K57">
            <v>838</v>
          </cell>
          <cell r="L57">
            <v>8435</v>
          </cell>
          <cell r="M57">
            <v>0</v>
          </cell>
          <cell r="N57">
            <v>253</v>
          </cell>
          <cell r="O57">
            <v>0</v>
          </cell>
          <cell r="P57">
            <v>450</v>
          </cell>
          <cell r="R57" t="str">
            <v>14099</v>
          </cell>
          <cell r="S57" t="str">
            <v>12955</v>
          </cell>
          <cell r="V57">
            <v>12411.051124</v>
          </cell>
        </row>
        <row r="58">
          <cell r="C58">
            <v>40</v>
          </cell>
          <cell r="D58">
            <v>23866.96602</v>
          </cell>
          <cell r="E58">
            <v>23960.906545999998</v>
          </cell>
          <cell r="F58">
            <v>1702.642773</v>
          </cell>
          <cell r="G58">
            <v>2135.403871</v>
          </cell>
          <cell r="I58">
            <v>0</v>
          </cell>
          <cell r="J58">
            <v>61</v>
          </cell>
          <cell r="K58">
            <v>0</v>
          </cell>
          <cell r="L58">
            <v>171</v>
          </cell>
          <cell r="M58">
            <v>0</v>
          </cell>
          <cell r="N58">
            <v>0</v>
          </cell>
          <cell r="O58">
            <v>0</v>
          </cell>
          <cell r="P58">
            <v>0</v>
          </cell>
          <cell r="R58" t="str">
            <v>14584</v>
          </cell>
          <cell r="S58" t="str">
            <v>13268</v>
          </cell>
          <cell r="V58">
            <v>13048.35852</v>
          </cell>
        </row>
        <row r="59">
          <cell r="C59">
            <v>61</v>
          </cell>
          <cell r="D59">
            <v>337392.36523499998</v>
          </cell>
          <cell r="E59">
            <v>577962.625168</v>
          </cell>
          <cell r="F59">
            <v>5014.4675690000004</v>
          </cell>
          <cell r="G59">
            <v>17041.998388</v>
          </cell>
          <cell r="I59">
            <v>14802</v>
          </cell>
          <cell r="J59">
            <v>64951</v>
          </cell>
          <cell r="K59">
            <v>97725</v>
          </cell>
          <cell r="L59">
            <v>402629</v>
          </cell>
          <cell r="M59">
            <v>0</v>
          </cell>
          <cell r="N59">
            <v>639</v>
          </cell>
          <cell r="O59">
            <v>0</v>
          </cell>
          <cell r="P59">
            <v>3445</v>
          </cell>
          <cell r="R59" t="str">
            <v>355790</v>
          </cell>
          <cell r="S59" t="str">
            <v>203815</v>
          </cell>
          <cell r="V59">
            <v>196436.30538199999</v>
          </cell>
        </row>
        <row r="60">
          <cell r="C60">
            <v>37</v>
          </cell>
          <cell r="D60">
            <v>58431.826713000002</v>
          </cell>
          <cell r="E60">
            <v>51084.094917000002</v>
          </cell>
          <cell r="F60">
            <v>879.897468</v>
          </cell>
          <cell r="G60">
            <v>423.22911800000003</v>
          </cell>
          <cell r="I60">
            <v>6696</v>
          </cell>
          <cell r="J60">
            <v>164</v>
          </cell>
          <cell r="K60">
            <v>10211</v>
          </cell>
          <cell r="L60">
            <v>223</v>
          </cell>
          <cell r="M60">
            <v>0</v>
          </cell>
          <cell r="N60">
            <v>0</v>
          </cell>
          <cell r="O60">
            <v>0</v>
          </cell>
          <cell r="P60">
            <v>0</v>
          </cell>
          <cell r="R60" t="str">
            <v>14307</v>
          </cell>
          <cell r="S60" t="str">
            <v>17774</v>
          </cell>
          <cell r="V60">
            <v>17292.274754999999</v>
          </cell>
        </row>
        <row r="61">
          <cell r="C61">
            <v>49</v>
          </cell>
          <cell r="D61">
            <v>178981.00465799999</v>
          </cell>
          <cell r="E61">
            <v>222834.453817</v>
          </cell>
          <cell r="F61">
            <v>11549.401538</v>
          </cell>
          <cell r="G61">
            <v>10500.224688</v>
          </cell>
          <cell r="I61">
            <v>399</v>
          </cell>
          <cell r="J61">
            <v>6917</v>
          </cell>
          <cell r="K61">
            <v>2115</v>
          </cell>
          <cell r="L61">
            <v>35573</v>
          </cell>
          <cell r="M61">
            <v>0</v>
          </cell>
          <cell r="N61">
            <v>66</v>
          </cell>
          <cell r="O61">
            <v>0</v>
          </cell>
          <cell r="P61">
            <v>318</v>
          </cell>
          <cell r="R61" t="str">
            <v>57390</v>
          </cell>
          <cell r="S61" t="str">
            <v>46092</v>
          </cell>
          <cell r="V61">
            <v>45342.084590999999</v>
          </cell>
        </row>
        <row r="62">
          <cell r="C62">
            <v>42</v>
          </cell>
          <cell r="D62">
            <v>10920.413003</v>
          </cell>
          <cell r="E62">
            <v>14919.225961</v>
          </cell>
          <cell r="F62">
            <v>2595.8056139999999</v>
          </cell>
          <cell r="G62">
            <v>3233.239728</v>
          </cell>
          <cell r="I62">
            <v>319</v>
          </cell>
          <cell r="J62">
            <v>421</v>
          </cell>
          <cell r="K62">
            <v>1016</v>
          </cell>
          <cell r="L62">
            <v>1129</v>
          </cell>
          <cell r="M62">
            <v>0</v>
          </cell>
          <cell r="N62">
            <v>4</v>
          </cell>
          <cell r="O62">
            <v>0</v>
          </cell>
          <cell r="P62">
            <v>12</v>
          </cell>
          <cell r="R62" t="str">
            <v>10753</v>
          </cell>
          <cell r="S62" t="str">
            <v>11451</v>
          </cell>
          <cell r="V62">
            <v>11064.292761000001</v>
          </cell>
        </row>
        <row r="63">
          <cell r="C63">
            <v>18</v>
          </cell>
          <cell r="D63">
            <v>12313.035782999999</v>
          </cell>
          <cell r="E63">
            <v>4702.6409089999997</v>
          </cell>
          <cell r="F63">
            <v>1435.624221</v>
          </cell>
          <cell r="G63">
            <v>77.044185999999996</v>
          </cell>
          <cell r="I63">
            <v>332</v>
          </cell>
          <cell r="J63">
            <v>329</v>
          </cell>
          <cell r="K63">
            <v>795</v>
          </cell>
          <cell r="L63">
            <v>789</v>
          </cell>
          <cell r="M63">
            <v>0</v>
          </cell>
          <cell r="N63">
            <v>0</v>
          </cell>
          <cell r="O63">
            <v>0</v>
          </cell>
          <cell r="P63">
            <v>0</v>
          </cell>
          <cell r="R63" t="str">
            <v>84584</v>
          </cell>
          <cell r="S63" t="str">
            <v>77064</v>
          </cell>
          <cell r="V63">
            <v>75987.373796999993</v>
          </cell>
        </row>
        <row r="64">
          <cell r="C64">
            <v>25</v>
          </cell>
          <cell r="D64">
            <v>121722.91847600001</v>
          </cell>
          <cell r="E64">
            <v>319445.54219299997</v>
          </cell>
          <cell r="F64">
            <v>35348.338069999998</v>
          </cell>
          <cell r="G64">
            <v>5771.1192359999995</v>
          </cell>
          <cell r="I64">
            <v>5885</v>
          </cell>
          <cell r="J64">
            <v>16011</v>
          </cell>
          <cell r="K64">
            <v>108630</v>
          </cell>
          <cell r="L64">
            <v>287296</v>
          </cell>
          <cell r="M64">
            <v>509</v>
          </cell>
          <cell r="N64">
            <v>1445</v>
          </cell>
          <cell r="O64">
            <v>8402</v>
          </cell>
          <cell r="P64">
            <v>23975</v>
          </cell>
          <cell r="R64" t="str">
            <v>405863</v>
          </cell>
          <cell r="S64" t="str">
            <v>371098</v>
          </cell>
          <cell r="V64">
            <v>362213.36826900003</v>
          </cell>
        </row>
        <row r="65">
          <cell r="C65">
            <v>57</v>
          </cell>
          <cell r="D65">
            <v>5177.2040150000003</v>
          </cell>
          <cell r="E65">
            <v>5716.6154550000001</v>
          </cell>
          <cell r="F65">
            <v>376.11909400000002</v>
          </cell>
          <cell r="G65">
            <v>0</v>
          </cell>
          <cell r="I65">
            <v>26</v>
          </cell>
          <cell r="J65">
            <v>238</v>
          </cell>
          <cell r="K65">
            <v>99</v>
          </cell>
          <cell r="L65">
            <v>998</v>
          </cell>
          <cell r="M65">
            <v>0</v>
          </cell>
          <cell r="N65">
            <v>0</v>
          </cell>
          <cell r="O65">
            <v>0</v>
          </cell>
          <cell r="P65">
            <v>0</v>
          </cell>
          <cell r="R65" t="str">
            <v>19708</v>
          </cell>
          <cell r="S65" t="str">
            <v>17428</v>
          </cell>
          <cell r="V65">
            <v>17178.537107</v>
          </cell>
        </row>
        <row r="66">
          <cell r="C66">
            <v>21</v>
          </cell>
          <cell r="D66">
            <v>221336.03671300001</v>
          </cell>
          <cell r="E66">
            <v>221000.925108</v>
          </cell>
          <cell r="F66">
            <v>563.87718900000004</v>
          </cell>
          <cell r="G66">
            <v>9722.0419459999994</v>
          </cell>
          <cell r="I66">
            <v>4056</v>
          </cell>
          <cell r="J66">
            <v>9836</v>
          </cell>
          <cell r="K66">
            <v>30532</v>
          </cell>
          <cell r="L66">
            <v>74298</v>
          </cell>
          <cell r="M66">
            <v>10</v>
          </cell>
          <cell r="N66">
            <v>567</v>
          </cell>
          <cell r="O66">
            <v>58</v>
          </cell>
          <cell r="P66">
            <v>3232</v>
          </cell>
          <cell r="R66" t="str">
            <v>143629</v>
          </cell>
          <cell r="S66" t="str">
            <v>116423</v>
          </cell>
          <cell r="V66">
            <v>108194.714097</v>
          </cell>
        </row>
        <row r="67">
          <cell r="C67">
            <v>5</v>
          </cell>
          <cell r="D67">
            <v>148645.69584199999</v>
          </cell>
          <cell r="E67">
            <v>166004.61166</v>
          </cell>
          <cell r="F67">
            <v>18410.123508000001</v>
          </cell>
          <cell r="G67">
            <v>3490.1406929999998</v>
          </cell>
          <cell r="I67">
            <v>42418</v>
          </cell>
          <cell r="J67">
            <v>572767</v>
          </cell>
          <cell r="K67">
            <v>43879</v>
          </cell>
          <cell r="L67">
            <v>596237</v>
          </cell>
          <cell r="M67">
            <v>38</v>
          </cell>
          <cell r="N67">
            <v>35316</v>
          </cell>
          <cell r="O67">
            <v>40</v>
          </cell>
          <cell r="P67">
            <v>36804</v>
          </cell>
          <cell r="R67" t="str">
            <v>687496</v>
          </cell>
          <cell r="S67" t="str">
            <v>449667</v>
          </cell>
          <cell r="V67">
            <v>448384.47710900003</v>
          </cell>
        </row>
        <row r="68">
          <cell r="C68">
            <v>22</v>
          </cell>
          <cell r="D68">
            <v>518778.73021499999</v>
          </cell>
          <cell r="E68">
            <v>455054.35884599999</v>
          </cell>
          <cell r="F68">
            <v>14786.855669</v>
          </cell>
          <cell r="G68">
            <v>7312.9267689999997</v>
          </cell>
          <cell r="I68">
            <v>4264</v>
          </cell>
          <cell r="J68">
            <v>14247</v>
          </cell>
          <cell r="K68">
            <v>59005</v>
          </cell>
          <cell r="L68">
            <v>191459</v>
          </cell>
          <cell r="M68">
            <v>545</v>
          </cell>
          <cell r="N68">
            <v>1067</v>
          </cell>
          <cell r="O68">
            <v>6567</v>
          </cell>
          <cell r="P68">
            <v>13318</v>
          </cell>
          <cell r="R68" t="str">
            <v>1169723</v>
          </cell>
          <cell r="S68" t="str">
            <v>1021848</v>
          </cell>
          <cell r="V68">
            <v>1016813.851733</v>
          </cell>
        </row>
        <row r="69">
          <cell r="C69">
            <v>59</v>
          </cell>
          <cell r="D69">
            <v>4225.3405160000002</v>
          </cell>
          <cell r="E69">
            <v>12663.148706</v>
          </cell>
          <cell r="F69">
            <v>0</v>
          </cell>
          <cell r="G69">
            <v>27.913824000000002</v>
          </cell>
          <cell r="I69">
            <v>0</v>
          </cell>
          <cell r="J69">
            <v>17</v>
          </cell>
          <cell r="K69">
            <v>0</v>
          </cell>
          <cell r="L69">
            <v>42</v>
          </cell>
          <cell r="M69">
            <v>0</v>
          </cell>
          <cell r="N69">
            <v>0</v>
          </cell>
          <cell r="O69">
            <v>0</v>
          </cell>
          <cell r="P69">
            <v>0</v>
          </cell>
          <cell r="R69" t="str">
            <v>11923</v>
          </cell>
          <cell r="S69" t="str">
            <v>9953</v>
          </cell>
          <cell r="V69">
            <v>9688.1957679999996</v>
          </cell>
        </row>
        <row r="70">
          <cell r="C70">
            <v>45</v>
          </cell>
          <cell r="D70">
            <v>6584.9956099999999</v>
          </cell>
          <cell r="E70">
            <v>8256.5217720000001</v>
          </cell>
          <cell r="F70">
            <v>0</v>
          </cell>
          <cell r="G70">
            <v>0</v>
          </cell>
          <cell r="I70">
            <v>20</v>
          </cell>
          <cell r="J70">
            <v>475</v>
          </cell>
          <cell r="K70">
            <v>57</v>
          </cell>
          <cell r="L70">
            <v>1343</v>
          </cell>
          <cell r="M70">
            <v>0</v>
          </cell>
          <cell r="N70">
            <v>0</v>
          </cell>
          <cell r="O70">
            <v>0</v>
          </cell>
          <cell r="P70">
            <v>0</v>
          </cell>
          <cell r="R70" t="str">
            <v>15757</v>
          </cell>
          <cell r="S70" t="str">
            <v>14249</v>
          </cell>
          <cell r="V70">
            <v>14149.282429000001</v>
          </cell>
        </row>
        <row r="71">
          <cell r="C71">
            <v>4</v>
          </cell>
          <cell r="D71">
            <v>64805.876183</v>
          </cell>
          <cell r="E71">
            <v>79325.450756999999</v>
          </cell>
          <cell r="F71">
            <v>1527.2840430000001</v>
          </cell>
          <cell r="G71">
            <v>1324.2319970000001</v>
          </cell>
          <cell r="I71">
            <v>700</v>
          </cell>
          <cell r="J71">
            <v>4408</v>
          </cell>
          <cell r="K71">
            <v>749</v>
          </cell>
          <cell r="L71">
            <v>4433</v>
          </cell>
          <cell r="M71">
            <v>0</v>
          </cell>
          <cell r="N71">
            <v>7</v>
          </cell>
          <cell r="O71">
            <v>0</v>
          </cell>
          <cell r="P71">
            <v>7</v>
          </cell>
          <cell r="R71" t="str">
            <v>33075</v>
          </cell>
          <cell r="S71" t="str">
            <v>31400</v>
          </cell>
          <cell r="V71">
            <v>30892.517047000001</v>
          </cell>
        </row>
        <row r="72">
          <cell r="C72">
            <v>64</v>
          </cell>
          <cell r="D72">
            <v>135893.134663</v>
          </cell>
          <cell r="E72">
            <v>179488.46438300001</v>
          </cell>
          <cell r="F72">
            <v>12037.586498999999</v>
          </cell>
          <cell r="G72">
            <v>19929.515274000001</v>
          </cell>
          <cell r="I72">
            <v>9425</v>
          </cell>
          <cell r="J72">
            <v>19814</v>
          </cell>
          <cell r="K72">
            <v>38677</v>
          </cell>
          <cell r="L72">
            <v>77426</v>
          </cell>
          <cell r="M72">
            <v>151</v>
          </cell>
          <cell r="N72">
            <v>300</v>
          </cell>
          <cell r="O72">
            <v>539</v>
          </cell>
          <cell r="P72">
            <v>1073</v>
          </cell>
          <cell r="R72" t="str">
            <v>112993</v>
          </cell>
          <cell r="S72" t="str">
            <v>91545</v>
          </cell>
          <cell r="V72">
            <v>87270.526603999999</v>
          </cell>
        </row>
        <row r="73">
          <cell r="C73">
            <v>16</v>
          </cell>
          <cell r="D73">
            <v>5229.4582680000003</v>
          </cell>
          <cell r="E73">
            <v>11498.209213</v>
          </cell>
          <cell r="F73">
            <v>131.13423</v>
          </cell>
          <cell r="G73">
            <v>600.24072000000001</v>
          </cell>
          <cell r="I73">
            <v>170815</v>
          </cell>
          <cell r="J73">
            <v>23804</v>
          </cell>
          <cell r="K73">
            <v>176062</v>
          </cell>
          <cell r="L73">
            <v>24087</v>
          </cell>
          <cell r="M73">
            <v>152155</v>
          </cell>
          <cell r="N73">
            <v>3643</v>
          </cell>
          <cell r="O73">
            <v>156928</v>
          </cell>
          <cell r="P73">
            <v>3779</v>
          </cell>
          <cell r="R73" t="str">
            <v>58266</v>
          </cell>
          <cell r="S73" t="str">
            <v>169037</v>
          </cell>
          <cell r="V73">
            <v>218165.910367</v>
          </cell>
        </row>
        <row r="74">
          <cell r="C74">
            <v>12</v>
          </cell>
          <cell r="D74">
            <v>95238.018668000004</v>
          </cell>
          <cell r="E74">
            <v>177914.17455699999</v>
          </cell>
          <cell r="F74">
            <v>4401.9679859999997</v>
          </cell>
          <cell r="G74">
            <v>5310.2242509999996</v>
          </cell>
          <cell r="I74">
            <v>1405</v>
          </cell>
          <cell r="J74">
            <v>28632</v>
          </cell>
          <cell r="K74">
            <v>2753</v>
          </cell>
          <cell r="L74">
            <v>56704</v>
          </cell>
          <cell r="M74">
            <v>0</v>
          </cell>
          <cell r="N74">
            <v>60</v>
          </cell>
          <cell r="O74">
            <v>0</v>
          </cell>
          <cell r="P74">
            <v>116</v>
          </cell>
          <cell r="R74" t="str">
            <v>135159</v>
          </cell>
          <cell r="S74" t="str">
            <v>125184</v>
          </cell>
          <cell r="V74">
            <v>123526.17492</v>
          </cell>
        </row>
        <row r="75">
          <cell r="C75">
            <v>108</v>
          </cell>
          <cell r="D75">
            <v>37761.155285000001</v>
          </cell>
          <cell r="E75">
            <v>45729.709293</v>
          </cell>
          <cell r="F75">
            <v>1384.1933079999999</v>
          </cell>
          <cell r="G75">
            <v>152.595</v>
          </cell>
          <cell r="I75">
            <v>1585</v>
          </cell>
          <cell r="J75">
            <v>15739</v>
          </cell>
          <cell r="K75">
            <v>1667</v>
          </cell>
          <cell r="L75">
            <v>15994</v>
          </cell>
          <cell r="M75">
            <v>1280</v>
          </cell>
          <cell r="N75">
            <v>160</v>
          </cell>
          <cell r="O75">
            <v>1353</v>
          </cell>
          <cell r="P75">
            <v>168</v>
          </cell>
          <cell r="R75" t="str">
            <v>131341</v>
          </cell>
          <cell r="S75" t="str">
            <v>128521</v>
          </cell>
          <cell r="V75">
            <v>130159.00045399999</v>
          </cell>
        </row>
        <row r="76">
          <cell r="C76">
            <v>110</v>
          </cell>
          <cell r="D76">
            <v>1003.587264</v>
          </cell>
          <cell r="E76">
            <v>98746.888940000004</v>
          </cell>
          <cell r="F76">
            <v>131.13423</v>
          </cell>
          <cell r="G76">
            <v>175.34899999999999</v>
          </cell>
          <cell r="I76">
            <v>17751</v>
          </cell>
          <cell r="J76">
            <v>455504</v>
          </cell>
          <cell r="K76">
            <v>18106</v>
          </cell>
          <cell r="L76">
            <v>461944</v>
          </cell>
          <cell r="M76">
            <v>428</v>
          </cell>
          <cell r="N76">
            <v>7316</v>
          </cell>
          <cell r="O76">
            <v>439</v>
          </cell>
          <cell r="P76">
            <v>7497</v>
          </cell>
          <cell r="R76" t="str">
            <v>332776</v>
          </cell>
          <cell r="S76" t="str">
            <v>205036</v>
          </cell>
          <cell r="V76">
            <v>204482.60270300001</v>
          </cell>
        </row>
        <row r="77">
          <cell r="C77">
            <v>104</v>
          </cell>
          <cell r="D77">
            <v>377.15804900000001</v>
          </cell>
          <cell r="E77">
            <v>3287.8340520000002</v>
          </cell>
          <cell r="F77">
            <v>131.13423</v>
          </cell>
          <cell r="G77">
            <v>0</v>
          </cell>
          <cell r="I77">
            <v>5753793</v>
          </cell>
          <cell r="J77">
            <v>1273442</v>
          </cell>
          <cell r="K77">
            <v>5909657</v>
          </cell>
          <cell r="L77">
            <v>1296224</v>
          </cell>
          <cell r="M77">
            <v>1846986</v>
          </cell>
          <cell r="N77">
            <v>646147</v>
          </cell>
          <cell r="O77">
            <v>1878595</v>
          </cell>
          <cell r="P77">
            <v>655950</v>
          </cell>
          <cell r="R77" t="str">
            <v>739325</v>
          </cell>
          <cell r="S77" t="str">
            <v>3931864</v>
          </cell>
          <cell r="V77">
            <v>4635510.5933020003</v>
          </cell>
        </row>
        <row r="78">
          <cell r="C78">
            <v>3</v>
          </cell>
          <cell r="D78">
            <v>1688.339412</v>
          </cell>
          <cell r="E78">
            <v>1846.237824</v>
          </cell>
          <cell r="F78">
            <v>617.58695599999999</v>
          </cell>
          <cell r="G78">
            <v>687.375</v>
          </cell>
          <cell r="I78">
            <v>3822492</v>
          </cell>
          <cell r="J78">
            <v>1450293</v>
          </cell>
          <cell r="K78">
            <v>3857571</v>
          </cell>
          <cell r="L78">
            <v>1465287</v>
          </cell>
          <cell r="M78">
            <v>443711</v>
          </cell>
          <cell r="N78">
            <v>114948</v>
          </cell>
          <cell r="O78">
            <v>446701</v>
          </cell>
          <cell r="P78">
            <v>116105</v>
          </cell>
          <cell r="R78" t="str">
            <v>2056093</v>
          </cell>
          <cell r="S78" t="str">
            <v>3196864</v>
          </cell>
          <cell r="V78">
            <v>3289053.4259640002</v>
          </cell>
        </row>
        <row r="79">
          <cell r="C79">
            <v>15</v>
          </cell>
          <cell r="D79">
            <v>115664.184348</v>
          </cell>
          <cell r="E79">
            <v>116099.38080899999</v>
          </cell>
          <cell r="F79">
            <v>3968.4826840000001</v>
          </cell>
          <cell r="G79">
            <v>2607.8734589999999</v>
          </cell>
          <cell r="I79">
            <v>2619</v>
          </cell>
          <cell r="J79">
            <v>8287</v>
          </cell>
          <cell r="K79">
            <v>6861</v>
          </cell>
          <cell r="L79">
            <v>19528</v>
          </cell>
          <cell r="M79">
            <v>0</v>
          </cell>
          <cell r="N79">
            <v>20</v>
          </cell>
          <cell r="O79">
            <v>0</v>
          </cell>
          <cell r="P79">
            <v>47</v>
          </cell>
          <cell r="R79" t="str">
            <v>92202</v>
          </cell>
          <cell r="S79" t="str">
            <v>85856</v>
          </cell>
          <cell r="V79">
            <v>82977.498491999999</v>
          </cell>
        </row>
        <row r="80">
          <cell r="C80">
            <v>7</v>
          </cell>
          <cell r="D80">
            <v>1583.833977</v>
          </cell>
          <cell r="E80">
            <v>1845.92</v>
          </cell>
          <cell r="F80">
            <v>617.58695599999999</v>
          </cell>
          <cell r="G80">
            <v>687.375</v>
          </cell>
          <cell r="I80">
            <v>4152064</v>
          </cell>
          <cell r="J80">
            <v>2311920</v>
          </cell>
          <cell r="K80">
            <v>4207599</v>
          </cell>
          <cell r="L80">
            <v>2339595</v>
          </cell>
          <cell r="M80">
            <v>202388</v>
          </cell>
          <cell r="N80">
            <v>271789</v>
          </cell>
          <cell r="O80">
            <v>204970</v>
          </cell>
          <cell r="P80">
            <v>275671</v>
          </cell>
          <cell r="R80" t="str">
            <v>3121952</v>
          </cell>
          <cell r="S80" t="str">
            <v>3818008</v>
          </cell>
          <cell r="V80">
            <v>3793966.5496450001</v>
          </cell>
        </row>
        <row r="81">
          <cell r="C81">
            <v>38</v>
          </cell>
          <cell r="D81">
            <v>111426.976435</v>
          </cell>
          <cell r="E81">
            <v>215659.99877499999</v>
          </cell>
          <cell r="F81">
            <v>29418.672039000001</v>
          </cell>
          <cell r="G81">
            <v>3819.0744319999999</v>
          </cell>
          <cell r="I81">
            <v>31469</v>
          </cell>
          <cell r="J81">
            <v>50222</v>
          </cell>
          <cell r="K81">
            <v>157856</v>
          </cell>
          <cell r="L81">
            <v>248103</v>
          </cell>
          <cell r="M81">
            <v>433</v>
          </cell>
          <cell r="N81">
            <v>2255</v>
          </cell>
          <cell r="O81">
            <v>1955</v>
          </cell>
          <cell r="P81">
            <v>10330</v>
          </cell>
          <cell r="R81" t="str">
            <v>310528</v>
          </cell>
          <cell r="S81" t="str">
            <v>298698</v>
          </cell>
          <cell r="V81">
            <v>294426.15095099999</v>
          </cell>
        </row>
        <row r="82">
          <cell r="C82">
            <v>35</v>
          </cell>
          <cell r="D82">
            <v>18605.350877000001</v>
          </cell>
          <cell r="E82">
            <v>20979.749887000002</v>
          </cell>
          <cell r="F82">
            <v>443.36108100000001</v>
          </cell>
          <cell r="G82">
            <v>900.11198000000002</v>
          </cell>
          <cell r="I82">
            <v>8</v>
          </cell>
          <cell r="J82">
            <v>789</v>
          </cell>
          <cell r="K82">
            <v>18</v>
          </cell>
          <cell r="L82">
            <v>1838</v>
          </cell>
          <cell r="M82">
            <v>0</v>
          </cell>
          <cell r="N82">
            <v>0</v>
          </cell>
          <cell r="O82">
            <v>0</v>
          </cell>
          <cell r="P82">
            <v>0</v>
          </cell>
          <cell r="R82" t="str">
            <v>6903</v>
          </cell>
          <cell r="S82" t="str">
            <v>6638</v>
          </cell>
          <cell r="V82">
            <v>6615.5528000000004</v>
          </cell>
        </row>
        <row r="83">
          <cell r="C83">
            <v>105</v>
          </cell>
          <cell r="D83">
            <v>62468.800486</v>
          </cell>
          <cell r="E83">
            <v>68876.813748</v>
          </cell>
          <cell r="F83">
            <v>131.13423</v>
          </cell>
          <cell r="G83">
            <v>0</v>
          </cell>
          <cell r="I83">
            <v>302</v>
          </cell>
          <cell r="J83">
            <v>23095</v>
          </cell>
          <cell r="K83">
            <v>311</v>
          </cell>
          <cell r="L83">
            <v>23537</v>
          </cell>
          <cell r="M83">
            <v>0</v>
          </cell>
          <cell r="N83">
            <v>240</v>
          </cell>
          <cell r="O83">
            <v>0</v>
          </cell>
          <cell r="P83">
            <v>256</v>
          </cell>
          <cell r="R83" t="str">
            <v>137424</v>
          </cell>
          <cell r="S83" t="str">
            <v>132004</v>
          </cell>
          <cell r="V83">
            <v>132832.09814300001</v>
          </cell>
        </row>
        <row r="84">
          <cell r="C84">
            <v>17</v>
          </cell>
          <cell r="D84">
            <v>181227.525822</v>
          </cell>
          <cell r="E84">
            <v>158787.60317300001</v>
          </cell>
          <cell r="F84">
            <v>9507.4288799999995</v>
          </cell>
          <cell r="G84">
            <v>11138.159686000001</v>
          </cell>
          <cell r="I84">
            <v>151</v>
          </cell>
          <cell r="J84">
            <v>151</v>
          </cell>
          <cell r="K84">
            <v>344</v>
          </cell>
          <cell r="L84">
            <v>329</v>
          </cell>
          <cell r="M84">
            <v>0</v>
          </cell>
          <cell r="N84">
            <v>0</v>
          </cell>
          <cell r="O84">
            <v>0</v>
          </cell>
          <cell r="P84">
            <v>0</v>
          </cell>
          <cell r="R84" t="str">
            <v>113779</v>
          </cell>
          <cell r="S84" t="str">
            <v>117195</v>
          </cell>
          <cell r="V84">
            <v>116369.127513</v>
          </cell>
        </row>
        <row r="85">
          <cell r="C85">
            <v>101</v>
          </cell>
          <cell r="D85">
            <v>64132.815949999997</v>
          </cell>
          <cell r="E85">
            <v>59734.675088000004</v>
          </cell>
          <cell r="F85">
            <v>12273.69709</v>
          </cell>
          <cell r="G85">
            <v>3819.8924059999999</v>
          </cell>
          <cell r="I85">
            <v>60</v>
          </cell>
          <cell r="J85">
            <v>60</v>
          </cell>
          <cell r="K85">
            <v>61</v>
          </cell>
          <cell r="L85">
            <v>61</v>
          </cell>
          <cell r="M85">
            <v>0</v>
          </cell>
          <cell r="N85">
            <v>0</v>
          </cell>
          <cell r="O85">
            <v>0</v>
          </cell>
          <cell r="P85">
            <v>0</v>
          </cell>
          <cell r="R85" t="str">
            <v>59448</v>
          </cell>
          <cell r="S85" t="str">
            <v>62914</v>
          </cell>
          <cell r="V85">
            <v>63247.320832999998</v>
          </cell>
        </row>
        <row r="86">
          <cell r="C86">
            <v>8</v>
          </cell>
          <cell r="D86">
            <v>126206.00588700001</v>
          </cell>
          <cell r="E86">
            <v>115512.759296</v>
          </cell>
          <cell r="F86">
            <v>8184.3608949999998</v>
          </cell>
          <cell r="G86">
            <v>8423.3256089999995</v>
          </cell>
          <cell r="I86">
            <v>976</v>
          </cell>
          <cell r="J86">
            <v>7589</v>
          </cell>
          <cell r="K86">
            <v>1774</v>
          </cell>
          <cell r="L86">
            <v>13115</v>
          </cell>
          <cell r="M86">
            <v>50</v>
          </cell>
          <cell r="N86">
            <v>500</v>
          </cell>
          <cell r="O86">
            <v>79</v>
          </cell>
          <cell r="P86">
            <v>796</v>
          </cell>
          <cell r="R86" t="str">
            <v>228447</v>
          </cell>
          <cell r="S86" t="str">
            <v>211073</v>
          </cell>
          <cell r="V86">
            <v>206562.193967</v>
          </cell>
        </row>
        <row r="87">
          <cell r="C87">
            <v>103</v>
          </cell>
          <cell r="D87">
            <v>101098.821518</v>
          </cell>
          <cell r="E87">
            <v>107720.230798</v>
          </cell>
          <cell r="F87">
            <v>4340.0313809999998</v>
          </cell>
          <cell r="G87">
            <v>7476.6601430000001</v>
          </cell>
          <cell r="I87">
            <v>648</v>
          </cell>
          <cell r="J87">
            <v>3754</v>
          </cell>
          <cell r="K87">
            <v>1880</v>
          </cell>
          <cell r="L87">
            <v>9624</v>
          </cell>
          <cell r="M87">
            <v>0</v>
          </cell>
          <cell r="N87">
            <v>454</v>
          </cell>
          <cell r="O87">
            <v>0</v>
          </cell>
          <cell r="P87">
            <v>1129</v>
          </cell>
          <cell r="R87" t="str">
            <v>48784</v>
          </cell>
          <cell r="S87" t="str">
            <v>46675</v>
          </cell>
          <cell r="V87">
            <v>44985.655250999996</v>
          </cell>
        </row>
        <row r="88">
          <cell r="C88">
            <v>106</v>
          </cell>
          <cell r="D88">
            <v>91353.05399</v>
          </cell>
          <cell r="E88">
            <v>79840.551277000006</v>
          </cell>
          <cell r="F88">
            <v>21556.325605999999</v>
          </cell>
          <cell r="G88">
            <v>4861.6757500000003</v>
          </cell>
          <cell r="I88">
            <v>507</v>
          </cell>
          <cell r="J88">
            <v>72353</v>
          </cell>
          <cell r="K88">
            <v>524</v>
          </cell>
          <cell r="L88">
            <v>75448</v>
          </cell>
          <cell r="M88">
            <v>0</v>
          </cell>
          <cell r="N88">
            <v>2317</v>
          </cell>
          <cell r="O88">
            <v>0</v>
          </cell>
          <cell r="P88">
            <v>2439</v>
          </cell>
          <cell r="R88" t="str">
            <v>233211</v>
          </cell>
          <cell r="S88" t="str">
            <v>198590</v>
          </cell>
          <cell r="V88">
            <v>199258.842061</v>
          </cell>
        </row>
        <row r="89">
          <cell r="C89">
            <v>107</v>
          </cell>
          <cell r="D89">
            <v>1092.4606490000001</v>
          </cell>
          <cell r="E89">
            <v>1843.5023470000001</v>
          </cell>
          <cell r="F89">
            <v>0</v>
          </cell>
          <cell r="G89">
            <v>0</v>
          </cell>
          <cell r="I89">
            <v>2334124</v>
          </cell>
          <cell r="J89">
            <v>340093</v>
          </cell>
          <cell r="K89">
            <v>2423957</v>
          </cell>
          <cell r="L89">
            <v>344294</v>
          </cell>
          <cell r="M89">
            <v>893540</v>
          </cell>
          <cell r="N89">
            <v>161168</v>
          </cell>
          <cell r="O89">
            <v>901765</v>
          </cell>
          <cell r="P89">
            <v>162394</v>
          </cell>
          <cell r="R89" t="str">
            <v>368864</v>
          </cell>
          <cell r="S89" t="str">
            <v>1671867</v>
          </cell>
          <cell r="V89">
            <v>2088232.5526729999</v>
          </cell>
        </row>
        <row r="90">
          <cell r="C90">
            <v>111</v>
          </cell>
          <cell r="D90">
            <v>1489.9443389999999</v>
          </cell>
          <cell r="E90">
            <v>4655.4829950000003</v>
          </cell>
          <cell r="F90">
            <v>405.05906599999997</v>
          </cell>
          <cell r="G90">
            <v>559.08870000000002</v>
          </cell>
          <cell r="I90">
            <v>0</v>
          </cell>
          <cell r="J90">
            <v>513</v>
          </cell>
          <cell r="K90">
            <v>0</v>
          </cell>
          <cell r="L90">
            <v>902</v>
          </cell>
          <cell r="M90">
            <v>0</v>
          </cell>
          <cell r="N90">
            <v>89</v>
          </cell>
          <cell r="O90">
            <v>0</v>
          </cell>
          <cell r="P90">
            <v>158</v>
          </cell>
          <cell r="R90" t="str">
            <v>19005</v>
          </cell>
          <cell r="S90" t="str">
            <v>18319</v>
          </cell>
          <cell r="V90">
            <v>18111.824427</v>
          </cell>
        </row>
        <row r="91">
          <cell r="C91">
            <v>112</v>
          </cell>
          <cell r="D91">
            <v>937.12062400000002</v>
          </cell>
          <cell r="E91">
            <v>2645.67</v>
          </cell>
          <cell r="F91">
            <v>262.26846</v>
          </cell>
          <cell r="G91">
            <v>305.10000000000002</v>
          </cell>
          <cell r="I91">
            <v>5</v>
          </cell>
          <cell r="J91">
            <v>167</v>
          </cell>
          <cell r="K91">
            <v>9</v>
          </cell>
          <cell r="L91">
            <v>290</v>
          </cell>
          <cell r="M91">
            <v>0</v>
          </cell>
          <cell r="N91">
            <v>0</v>
          </cell>
          <cell r="O91">
            <v>0</v>
          </cell>
          <cell r="P91">
            <v>0</v>
          </cell>
          <cell r="R91" t="str">
            <v>9621</v>
          </cell>
          <cell r="S91" t="str">
            <v>9481</v>
          </cell>
          <cell r="V91">
            <v>9412.1627649999991</v>
          </cell>
        </row>
        <row r="92">
          <cell r="C92">
            <v>63</v>
          </cell>
          <cell r="D92">
            <v>18617.221528999999</v>
          </cell>
          <cell r="E92">
            <v>33789.076357999998</v>
          </cell>
          <cell r="F92">
            <v>2010.7227419999999</v>
          </cell>
          <cell r="G92">
            <v>4097.9553079999996</v>
          </cell>
          <cell r="I92">
            <v>0</v>
          </cell>
          <cell r="J92">
            <v>126</v>
          </cell>
          <cell r="K92">
            <v>0</v>
          </cell>
          <cell r="L92">
            <v>161</v>
          </cell>
          <cell r="M92">
            <v>0</v>
          </cell>
          <cell r="N92">
            <v>126</v>
          </cell>
          <cell r="O92">
            <v>0</v>
          </cell>
          <cell r="P92">
            <v>161</v>
          </cell>
          <cell r="R92" t="str">
            <v>8156</v>
          </cell>
          <cell r="S92" t="str">
            <v>7015</v>
          </cell>
          <cell r="V92">
            <v>6693.2525720000003</v>
          </cell>
        </row>
        <row r="93">
          <cell r="C93">
            <v>1</v>
          </cell>
          <cell r="D93">
            <v>296274.37676399999</v>
          </cell>
          <cell r="E93">
            <v>491304.55798600003</v>
          </cell>
          <cell r="F93">
            <v>72472.413016000006</v>
          </cell>
          <cell r="G93">
            <v>0</v>
          </cell>
          <cell r="I93">
            <v>44814774</v>
          </cell>
          <cell r="J93">
            <v>25926307</v>
          </cell>
          <cell r="K93">
            <v>45317959</v>
          </cell>
          <cell r="L93">
            <v>26255799</v>
          </cell>
          <cell r="M93">
            <v>3116230</v>
          </cell>
          <cell r="N93">
            <v>2999659</v>
          </cell>
          <cell r="O93">
            <v>3138567</v>
          </cell>
          <cell r="P93">
            <v>3019733</v>
          </cell>
          <cell r="R93" t="str">
            <v>20356060</v>
          </cell>
          <cell r="S93" t="str">
            <v>35054616</v>
          </cell>
          <cell r="V93">
            <v>35468491.646137998</v>
          </cell>
        </row>
        <row r="94">
          <cell r="C94">
            <v>31</v>
          </cell>
          <cell r="D94">
            <v>51935.090027999999</v>
          </cell>
          <cell r="E94">
            <v>59274.745775000003</v>
          </cell>
          <cell r="F94">
            <v>1158.5529959999999</v>
          </cell>
          <cell r="G94">
            <v>313.28074800000002</v>
          </cell>
          <cell r="I94">
            <v>123</v>
          </cell>
          <cell r="J94">
            <v>5509</v>
          </cell>
          <cell r="K94">
            <v>199</v>
          </cell>
          <cell r="L94">
            <v>7283</v>
          </cell>
          <cell r="M94">
            <v>0</v>
          </cell>
          <cell r="N94">
            <v>39</v>
          </cell>
          <cell r="O94">
            <v>0</v>
          </cell>
          <cell r="P94">
            <v>49</v>
          </cell>
          <cell r="R94" t="str">
            <v>15333</v>
          </cell>
          <cell r="S94" t="str">
            <v>10251</v>
          </cell>
          <cell r="V94">
            <v>9794.1630380000006</v>
          </cell>
        </row>
        <row r="95">
          <cell r="C95">
            <v>176</v>
          </cell>
          <cell r="D95">
            <v>256427.72103099999</v>
          </cell>
          <cell r="E95">
            <v>80592.126764000001</v>
          </cell>
          <cell r="F95">
            <v>9417.4804139999997</v>
          </cell>
          <cell r="G95">
            <v>0</v>
          </cell>
          <cell r="I95">
            <v>20100</v>
          </cell>
          <cell r="J95">
            <v>0</v>
          </cell>
          <cell r="K95">
            <v>21400</v>
          </cell>
          <cell r="L95">
            <v>0</v>
          </cell>
          <cell r="M95">
            <v>0</v>
          </cell>
          <cell r="N95">
            <v>0</v>
          </cell>
          <cell r="O95">
            <v>0</v>
          </cell>
          <cell r="P95">
            <v>0</v>
          </cell>
          <cell r="R95" t="str">
            <v>201489</v>
          </cell>
          <cell r="S95" t="str">
            <v>177832</v>
          </cell>
          <cell r="V95">
            <v>173701.296504</v>
          </cell>
        </row>
        <row r="96">
          <cell r="C96">
            <v>178</v>
          </cell>
          <cell r="D96">
            <v>131.13423</v>
          </cell>
          <cell r="E96">
            <v>153.6268</v>
          </cell>
          <cell r="F96">
            <v>131.13423</v>
          </cell>
          <cell r="G96">
            <v>153.6268</v>
          </cell>
          <cell r="I96">
            <v>350206</v>
          </cell>
          <cell r="J96">
            <v>174514</v>
          </cell>
          <cell r="K96">
            <v>368921</v>
          </cell>
          <cell r="L96">
            <v>188174</v>
          </cell>
          <cell r="M96">
            <v>43633</v>
          </cell>
          <cell r="N96">
            <v>20853</v>
          </cell>
          <cell r="O96">
            <v>48400</v>
          </cell>
          <cell r="P96">
            <v>23079</v>
          </cell>
          <cell r="R96" t="str">
            <v>139086</v>
          </cell>
          <cell r="S96" t="str">
            <v>186557</v>
          </cell>
          <cell r="V96">
            <v>199177.57952699999</v>
          </cell>
        </row>
        <row r="97">
          <cell r="C97">
            <v>160</v>
          </cell>
          <cell r="D97">
            <v>37680.126139</v>
          </cell>
          <cell r="E97">
            <v>48279.576586000003</v>
          </cell>
          <cell r="F97">
            <v>3205.3583469999999</v>
          </cell>
          <cell r="G97">
            <v>3921.4433519999998</v>
          </cell>
          <cell r="I97">
            <v>7448</v>
          </cell>
          <cell r="J97">
            <v>16364</v>
          </cell>
          <cell r="K97">
            <v>8115</v>
          </cell>
          <cell r="L97">
            <v>17742</v>
          </cell>
          <cell r="M97">
            <v>59</v>
          </cell>
          <cell r="N97">
            <v>10</v>
          </cell>
          <cell r="O97">
            <v>60</v>
          </cell>
          <cell r="P97">
            <v>10</v>
          </cell>
          <cell r="R97" t="str">
            <v>19144</v>
          </cell>
          <cell r="S97" t="str">
            <v>10905</v>
          </cell>
          <cell r="V97">
            <v>10475.217424</v>
          </cell>
        </row>
        <row r="98">
          <cell r="C98">
            <v>179</v>
          </cell>
          <cell r="D98">
            <v>18202.746115000002</v>
          </cell>
          <cell r="E98">
            <v>10357.228424999999</v>
          </cell>
          <cell r="F98">
            <v>2007.4971029999999</v>
          </cell>
          <cell r="G98">
            <v>6870.4444949999997</v>
          </cell>
          <cell r="I98">
            <v>48597</v>
          </cell>
          <cell r="J98">
            <v>0</v>
          </cell>
          <cell r="K98">
            <v>49133</v>
          </cell>
          <cell r="L98">
            <v>0</v>
          </cell>
          <cell r="M98">
            <v>0</v>
          </cell>
          <cell r="N98">
            <v>0</v>
          </cell>
          <cell r="O98">
            <v>0</v>
          </cell>
          <cell r="P98">
            <v>0</v>
          </cell>
          <cell r="R98" t="str">
            <v>44045</v>
          </cell>
          <cell r="S98" t="str">
            <v>48568</v>
          </cell>
          <cell r="V98">
            <v>48616.511182000002</v>
          </cell>
        </row>
        <row r="99">
          <cell r="C99">
            <v>191</v>
          </cell>
          <cell r="D99">
            <v>0</v>
          </cell>
          <cell r="E99">
            <v>0</v>
          </cell>
          <cell r="F99">
            <v>0</v>
          </cell>
          <cell r="G99">
            <v>0</v>
          </cell>
          <cell r="I99">
            <v>0</v>
          </cell>
          <cell r="J99">
            <v>0</v>
          </cell>
          <cell r="K99">
            <v>0</v>
          </cell>
          <cell r="L99">
            <v>0</v>
          </cell>
          <cell r="M99">
            <v>0</v>
          </cell>
          <cell r="N99">
            <v>0</v>
          </cell>
          <cell r="O99">
            <v>0</v>
          </cell>
          <cell r="P99">
            <v>0</v>
          </cell>
          <cell r="R99" t="str">
            <v>400886</v>
          </cell>
          <cell r="S99" t="str">
            <v>402287</v>
          </cell>
          <cell r="V99">
            <v>403467.73829100002</v>
          </cell>
        </row>
        <row r="100">
          <cell r="C100">
            <v>180</v>
          </cell>
          <cell r="D100">
            <v>30135.503950999999</v>
          </cell>
          <cell r="E100">
            <v>8002.2470469999998</v>
          </cell>
          <cell r="F100">
            <v>9880.7782119999993</v>
          </cell>
          <cell r="G100">
            <v>2698.6226919999999</v>
          </cell>
          <cell r="I100">
            <v>38234</v>
          </cell>
          <cell r="J100">
            <v>237</v>
          </cell>
          <cell r="K100">
            <v>38518</v>
          </cell>
          <cell r="L100">
            <v>247</v>
          </cell>
          <cell r="M100">
            <v>64</v>
          </cell>
          <cell r="N100">
            <v>227</v>
          </cell>
          <cell r="O100">
            <v>67</v>
          </cell>
          <cell r="P100">
            <v>237</v>
          </cell>
          <cell r="R100" t="str">
            <v>40449</v>
          </cell>
          <cell r="S100" t="str">
            <v>44260</v>
          </cell>
          <cell r="V100">
            <v>43781.112072000004</v>
          </cell>
        </row>
        <row r="101">
          <cell r="C101">
            <v>188</v>
          </cell>
          <cell r="D101">
            <v>171623.72225699999</v>
          </cell>
          <cell r="E101">
            <v>52145.927917000001</v>
          </cell>
          <cell r="F101">
            <v>54179.110398999997</v>
          </cell>
          <cell r="G101">
            <v>5724.2424549999996</v>
          </cell>
          <cell r="I101">
            <v>188395</v>
          </cell>
          <cell r="J101">
            <v>107790</v>
          </cell>
          <cell r="K101">
            <v>221698</v>
          </cell>
          <cell r="L101">
            <v>131877</v>
          </cell>
          <cell r="M101">
            <v>66660</v>
          </cell>
          <cell r="N101">
            <v>23874</v>
          </cell>
          <cell r="O101">
            <v>77833</v>
          </cell>
          <cell r="P101">
            <v>26770</v>
          </cell>
          <cell r="R101" t="str">
            <v>77326</v>
          </cell>
          <cell r="S101" t="str">
            <v>116784</v>
          </cell>
          <cell r="V101">
            <v>126476.89889300001</v>
          </cell>
        </row>
        <row r="102">
          <cell r="C102">
            <v>120</v>
          </cell>
          <cell r="D102">
            <v>28483.306258000001</v>
          </cell>
          <cell r="E102">
            <v>28031.808255</v>
          </cell>
          <cell r="F102">
            <v>262.26846</v>
          </cell>
          <cell r="G102">
            <v>316.42282799999998</v>
          </cell>
          <cell r="I102">
            <v>2909</v>
          </cell>
          <cell r="J102">
            <v>2691</v>
          </cell>
          <cell r="K102">
            <v>5536.1410100000003</v>
          </cell>
          <cell r="L102">
            <v>4825.7121559999996</v>
          </cell>
          <cell r="M102">
            <v>0</v>
          </cell>
          <cell r="N102">
            <v>0</v>
          </cell>
          <cell r="O102">
            <v>0</v>
          </cell>
          <cell r="P102">
            <v>0</v>
          </cell>
          <cell r="R102">
            <v>11754.829425</v>
          </cell>
          <cell r="S102">
            <v>11478.703546999999</v>
          </cell>
          <cell r="V102">
            <v>11375.529414000001</v>
          </cell>
        </row>
        <row r="103">
          <cell r="C103">
            <v>102</v>
          </cell>
          <cell r="D103">
            <v>166320.32887100001</v>
          </cell>
          <cell r="E103">
            <v>189250.672475</v>
          </cell>
          <cell r="F103">
            <v>1759.284541</v>
          </cell>
          <cell r="G103">
            <v>22.305184000000001</v>
          </cell>
          <cell r="I103">
            <v>120</v>
          </cell>
          <cell r="J103">
            <v>4084</v>
          </cell>
          <cell r="K103">
            <v>114.00011000000001</v>
          </cell>
          <cell r="L103">
            <v>3826.8695600000001</v>
          </cell>
          <cell r="M103">
            <v>0</v>
          </cell>
          <cell r="N103">
            <v>0</v>
          </cell>
          <cell r="O103">
            <v>0</v>
          </cell>
          <cell r="P103">
            <v>0</v>
          </cell>
          <cell r="R103">
            <v>357747.851219</v>
          </cell>
          <cell r="S103">
            <v>367084.164223</v>
          </cell>
          <cell r="V103">
            <v>369073.49393200001</v>
          </cell>
        </row>
        <row r="104">
          <cell r="C104">
            <v>143</v>
          </cell>
          <cell r="D104">
            <v>134306.121388</v>
          </cell>
          <cell r="E104">
            <v>141018.48360400001</v>
          </cell>
          <cell r="F104">
            <v>3088.12536</v>
          </cell>
          <cell r="G104">
            <v>5631.1239450000003</v>
          </cell>
          <cell r="I104">
            <v>0</v>
          </cell>
          <cell r="J104">
            <v>4700000</v>
          </cell>
          <cell r="K104">
            <v>0</v>
          </cell>
          <cell r="L104">
            <v>52887.199999999997</v>
          </cell>
          <cell r="M104">
            <v>0</v>
          </cell>
          <cell r="N104">
            <v>0</v>
          </cell>
          <cell r="O104">
            <v>0</v>
          </cell>
          <cell r="P104">
            <v>0</v>
          </cell>
          <cell r="R104">
            <v>214048.703847</v>
          </cell>
          <cell r="S104">
            <v>199681.06628</v>
          </cell>
          <cell r="V104">
            <v>197236.04598</v>
          </cell>
        </row>
        <row r="105">
          <cell r="C105">
            <v>135</v>
          </cell>
          <cell r="D105">
            <v>19404.385746</v>
          </cell>
          <cell r="E105">
            <v>22037.478027000001</v>
          </cell>
          <cell r="F105">
            <v>379.435136</v>
          </cell>
          <cell r="G105">
            <v>1068.0945979999999</v>
          </cell>
          <cell r="I105">
            <v>1323</v>
          </cell>
          <cell r="J105">
            <v>3398</v>
          </cell>
          <cell r="K105">
            <v>2424.5931719999999</v>
          </cell>
          <cell r="L105">
            <v>5522.8183900000004</v>
          </cell>
          <cell r="M105">
            <v>0</v>
          </cell>
          <cell r="N105">
            <v>283</v>
          </cell>
          <cell r="O105">
            <v>0</v>
          </cell>
          <cell r="P105">
            <v>560.74836200000004</v>
          </cell>
          <cell r="R105">
            <v>11243.612782</v>
          </cell>
          <cell r="S105">
            <v>12463.657397000001</v>
          </cell>
          <cell r="V105">
            <v>12216.114299999999</v>
          </cell>
        </row>
        <row r="106">
          <cell r="C106">
            <v>119</v>
          </cell>
          <cell r="D106">
            <v>53724.362566000003</v>
          </cell>
          <cell r="E106">
            <v>100402.706897</v>
          </cell>
          <cell r="F106">
            <v>1529.6452810000001</v>
          </cell>
          <cell r="G106">
            <v>1471.952162</v>
          </cell>
          <cell r="I106">
            <v>2072</v>
          </cell>
          <cell r="J106">
            <v>18635</v>
          </cell>
          <cell r="K106">
            <v>7298.9471830000002</v>
          </cell>
          <cell r="L106">
            <v>63628.845698999998</v>
          </cell>
          <cell r="M106">
            <v>0</v>
          </cell>
          <cell r="N106">
            <v>327</v>
          </cell>
          <cell r="O106">
            <v>0</v>
          </cell>
          <cell r="P106">
            <v>1025.9790519999999</v>
          </cell>
          <cell r="R106">
            <v>77657.507578999997</v>
          </cell>
          <cell r="S106">
            <v>49504.481094000002</v>
          </cell>
          <cell r="V106">
            <v>48904.843575999999</v>
          </cell>
        </row>
        <row r="107">
          <cell r="C107">
            <v>30</v>
          </cell>
          <cell r="D107">
            <v>95890.357029999999</v>
          </cell>
          <cell r="E107">
            <v>101511.979538</v>
          </cell>
          <cell r="F107">
            <v>2614.3035199999999</v>
          </cell>
          <cell r="G107">
            <v>2838.556564</v>
          </cell>
          <cell r="I107">
            <v>0</v>
          </cell>
          <cell r="J107">
            <v>305</v>
          </cell>
          <cell r="K107">
            <v>0</v>
          </cell>
          <cell r="L107">
            <v>836.29714300000001</v>
          </cell>
          <cell r="M107">
            <v>0</v>
          </cell>
          <cell r="N107">
            <v>0</v>
          </cell>
          <cell r="O107">
            <v>0</v>
          </cell>
          <cell r="P107">
            <v>0</v>
          </cell>
          <cell r="R107">
            <v>17205.066191999998</v>
          </cell>
          <cell r="S107">
            <v>14642.340211999999</v>
          </cell>
          <cell r="V107">
            <v>14152.554668000001</v>
          </cell>
        </row>
        <row r="108">
          <cell r="C108">
            <v>126</v>
          </cell>
          <cell r="D108">
            <v>51514.713052999999</v>
          </cell>
          <cell r="E108">
            <v>78802.617534999998</v>
          </cell>
          <cell r="F108">
            <v>850.91544799999997</v>
          </cell>
          <cell r="G108">
            <v>3306.516701</v>
          </cell>
          <cell r="I108">
            <v>40661</v>
          </cell>
          <cell r="J108">
            <v>69796</v>
          </cell>
          <cell r="K108">
            <v>68469.787897999995</v>
          </cell>
          <cell r="L108">
            <v>112886.112591</v>
          </cell>
          <cell r="M108">
            <v>963</v>
          </cell>
          <cell r="N108">
            <v>5549</v>
          </cell>
          <cell r="O108">
            <v>1495.3268889999999</v>
          </cell>
          <cell r="P108">
            <v>8638.2657010000003</v>
          </cell>
          <cell r="R108">
            <v>138509.80413500001</v>
          </cell>
          <cell r="S108">
            <v>126031.549118</v>
          </cell>
          <cell r="V108">
            <v>117435.65790000001</v>
          </cell>
        </row>
        <row r="109">
          <cell r="C109">
            <v>140</v>
          </cell>
          <cell r="D109">
            <v>223402.40222300001</v>
          </cell>
          <cell r="E109">
            <v>213016.11313000001</v>
          </cell>
          <cell r="F109">
            <v>5189.2567220000001</v>
          </cell>
          <cell r="G109">
            <v>14042.562451</v>
          </cell>
          <cell r="I109">
            <v>37104</v>
          </cell>
          <cell r="J109">
            <v>30865</v>
          </cell>
          <cell r="K109">
            <v>62311.335770999998</v>
          </cell>
          <cell r="L109">
            <v>46716.216819000001</v>
          </cell>
          <cell r="M109">
            <v>1309</v>
          </cell>
          <cell r="N109">
            <v>4503</v>
          </cell>
          <cell r="O109">
            <v>2039.7682930000001</v>
          </cell>
          <cell r="P109">
            <v>7000.3977219999997</v>
          </cell>
          <cell r="R109">
            <v>34802.510776000003</v>
          </cell>
          <cell r="S109">
            <v>56118.703623000001</v>
          </cell>
          <cell r="V109">
            <v>52966.729571999997</v>
          </cell>
        </row>
        <row r="110">
          <cell r="C110">
            <v>138</v>
          </cell>
          <cell r="D110">
            <v>635.38286500000004</v>
          </cell>
          <cell r="E110">
            <v>11080.934777</v>
          </cell>
          <cell r="F110">
            <v>131.13423</v>
          </cell>
          <cell r="G110">
            <v>177.15333100000001</v>
          </cell>
          <cell r="I110">
            <v>5049</v>
          </cell>
          <cell r="J110">
            <v>64600</v>
          </cell>
          <cell r="K110">
            <v>5143.6192719999999</v>
          </cell>
          <cell r="L110">
            <v>65153.538589999996</v>
          </cell>
          <cell r="M110">
            <v>10</v>
          </cell>
          <cell r="N110">
            <v>2142</v>
          </cell>
          <cell r="O110">
            <v>10.17205</v>
          </cell>
          <cell r="P110">
            <v>2157.5943619999998</v>
          </cell>
          <cell r="R110">
            <v>56894.902144</v>
          </cell>
          <cell r="S110">
            <v>37647.638936000003</v>
          </cell>
          <cell r="V110">
            <v>36037.668575999996</v>
          </cell>
        </row>
        <row r="111">
          <cell r="C111">
            <v>2</v>
          </cell>
          <cell r="D111">
            <v>808.46256000000005</v>
          </cell>
          <cell r="E111">
            <v>6004.2131399999998</v>
          </cell>
          <cell r="F111">
            <v>131.13423</v>
          </cell>
          <cell r="G111">
            <v>177.15333100000001</v>
          </cell>
          <cell r="I111">
            <v>846</v>
          </cell>
          <cell r="J111">
            <v>52430</v>
          </cell>
          <cell r="K111">
            <v>864.35029099999997</v>
          </cell>
          <cell r="L111">
            <v>53151.155764000003</v>
          </cell>
          <cell r="M111">
            <v>0</v>
          </cell>
          <cell r="N111">
            <v>189</v>
          </cell>
          <cell r="O111">
            <v>0</v>
          </cell>
          <cell r="P111">
            <v>193.25193300000001</v>
          </cell>
          <cell r="R111">
            <v>116615.49477999999</v>
          </cell>
          <cell r="S111">
            <v>101645.53066400001</v>
          </cell>
          <cell r="V111">
            <v>99403.645648000005</v>
          </cell>
        </row>
        <row r="112">
          <cell r="C112">
            <v>114</v>
          </cell>
          <cell r="D112">
            <v>118769.84286800001</v>
          </cell>
          <cell r="E112">
            <v>160479.09138299999</v>
          </cell>
          <cell r="F112">
            <v>131.13423</v>
          </cell>
          <cell r="G112">
            <v>137.11655999999999</v>
          </cell>
          <cell r="I112">
            <v>5308964</v>
          </cell>
          <cell r="J112">
            <v>286568</v>
          </cell>
          <cell r="K112">
            <v>5510820.2762700003</v>
          </cell>
          <cell r="L112">
            <v>293791.10644100001</v>
          </cell>
          <cell r="M112">
            <v>5064761</v>
          </cell>
          <cell r="N112">
            <v>143374</v>
          </cell>
          <cell r="O112">
            <v>5261762.8805029998</v>
          </cell>
          <cell r="P112">
            <v>149534.71458100001</v>
          </cell>
          <cell r="R112">
            <v>322591.71680599998</v>
          </cell>
          <cell r="S112">
            <v>2322931.229539</v>
          </cell>
          <cell r="V112">
            <v>5448680.453001</v>
          </cell>
        </row>
        <row r="113">
          <cell r="C113">
            <v>60</v>
          </cell>
          <cell r="D113">
            <v>63003.454202000001</v>
          </cell>
          <cell r="E113">
            <v>87812.631861999995</v>
          </cell>
          <cell r="F113">
            <v>6792.67202</v>
          </cell>
          <cell r="G113">
            <v>8048.8225210000001</v>
          </cell>
          <cell r="I113">
            <v>13</v>
          </cell>
          <cell r="J113">
            <v>8199</v>
          </cell>
          <cell r="K113">
            <v>42.681522000000001</v>
          </cell>
          <cell r="L113">
            <v>25515.068845000002</v>
          </cell>
          <cell r="M113">
            <v>0</v>
          </cell>
          <cell r="N113">
            <v>12</v>
          </cell>
          <cell r="O113">
            <v>0</v>
          </cell>
          <cell r="P113">
            <v>34.134791999999997</v>
          </cell>
          <cell r="R113">
            <v>40409.648570999998</v>
          </cell>
          <cell r="S113">
            <v>21773.385746</v>
          </cell>
          <cell r="V113">
            <v>20975.360014000002</v>
          </cell>
        </row>
        <row r="114">
          <cell r="C114">
            <v>183</v>
          </cell>
          <cell r="D114">
            <v>0</v>
          </cell>
          <cell r="E114">
            <v>0</v>
          </cell>
          <cell r="F114">
            <v>0</v>
          </cell>
          <cell r="G114">
            <v>0</v>
          </cell>
          <cell r="I114">
            <v>511892</v>
          </cell>
          <cell r="J114">
            <v>113744</v>
          </cell>
          <cell r="K114">
            <v>525081.45989000006</v>
          </cell>
          <cell r="L114">
            <v>117479.01058099999</v>
          </cell>
          <cell r="M114">
            <v>54569</v>
          </cell>
          <cell r="N114">
            <v>29565</v>
          </cell>
          <cell r="O114">
            <v>55222.593249999998</v>
          </cell>
          <cell r="P114">
            <v>30544.062180000001</v>
          </cell>
          <cell r="R114">
            <v>406375.313868</v>
          </cell>
          <cell r="S114">
            <v>396504.82249200001</v>
          </cell>
          <cell r="V114">
            <v>402505.62007200002</v>
          </cell>
        </row>
        <row r="115">
          <cell r="C115">
            <v>116</v>
          </cell>
          <cell r="D115">
            <v>40441.631066000002</v>
          </cell>
          <cell r="E115">
            <v>39277.186201999997</v>
          </cell>
          <cell r="F115">
            <v>975.120135</v>
          </cell>
          <cell r="G115">
            <v>928.65322900000001</v>
          </cell>
          <cell r="I115">
            <v>2463</v>
          </cell>
          <cell r="J115">
            <v>7443</v>
          </cell>
          <cell r="K115">
            <v>5879.9316769999996</v>
          </cell>
          <cell r="L115">
            <v>18482.036601</v>
          </cell>
          <cell r="M115">
            <v>0</v>
          </cell>
          <cell r="N115">
            <v>257</v>
          </cell>
          <cell r="O115">
            <v>0</v>
          </cell>
          <cell r="P115">
            <v>558.39837899999998</v>
          </cell>
          <cell r="R115">
            <v>47736.743713000003</v>
          </cell>
          <cell r="S115">
            <v>41136.188447</v>
          </cell>
          <cell r="V115">
            <v>39942.466128</v>
          </cell>
        </row>
        <row r="116">
          <cell r="C116">
            <v>56</v>
          </cell>
          <cell r="D116">
            <v>62008.376602999997</v>
          </cell>
          <cell r="E116">
            <v>61054.797187999997</v>
          </cell>
          <cell r="F116">
            <v>5185.5339080000003</v>
          </cell>
          <cell r="G116">
            <v>3670.9046750000002</v>
          </cell>
          <cell r="I116">
            <v>806</v>
          </cell>
          <cell r="J116">
            <v>778</v>
          </cell>
          <cell r="K116">
            <v>4567.3730740000001</v>
          </cell>
          <cell r="L116">
            <v>4174.6534709999996</v>
          </cell>
          <cell r="M116">
            <v>0</v>
          </cell>
          <cell r="N116">
            <v>366</v>
          </cell>
          <cell r="O116">
            <v>0</v>
          </cell>
          <cell r="P116">
            <v>2009.3942790000001</v>
          </cell>
          <cell r="R116">
            <v>30882.838736999998</v>
          </cell>
          <cell r="S116">
            <v>32685.55358</v>
          </cell>
          <cell r="V116">
            <v>31903.732769999999</v>
          </cell>
        </row>
        <row r="117">
          <cell r="C117">
            <v>32</v>
          </cell>
          <cell r="D117">
            <v>19865.223153999999</v>
          </cell>
          <cell r="E117">
            <v>16958.635321999998</v>
          </cell>
          <cell r="F117">
            <v>909.98649699999999</v>
          </cell>
          <cell r="G117">
            <v>1321.1860360000001</v>
          </cell>
          <cell r="I117">
            <v>488</v>
          </cell>
          <cell r="J117">
            <v>3136</v>
          </cell>
          <cell r="K117">
            <v>2555.0438600000002</v>
          </cell>
          <cell r="L117">
            <v>15179.056871000001</v>
          </cell>
          <cell r="M117">
            <v>0</v>
          </cell>
          <cell r="N117">
            <v>429</v>
          </cell>
          <cell r="O117">
            <v>0</v>
          </cell>
          <cell r="P117">
            <v>2124.1409130000002</v>
          </cell>
          <cell r="R117">
            <v>57870.326813</v>
          </cell>
          <cell r="S117">
            <v>53572.237622000001</v>
          </cell>
          <cell r="V117">
            <v>51173.462083999999</v>
          </cell>
        </row>
        <row r="118">
          <cell r="C118">
            <v>129</v>
          </cell>
          <cell r="D118">
            <v>22361.975135000001</v>
          </cell>
          <cell r="E118">
            <v>19469.948679000001</v>
          </cell>
          <cell r="F118">
            <v>881.68159400000002</v>
          </cell>
          <cell r="G118">
            <v>1798.0941250000001</v>
          </cell>
          <cell r="I118">
            <v>540</v>
          </cell>
          <cell r="J118">
            <v>0</v>
          </cell>
          <cell r="K118">
            <v>507.84591599999999</v>
          </cell>
          <cell r="L118">
            <v>0</v>
          </cell>
          <cell r="M118">
            <v>0</v>
          </cell>
          <cell r="N118">
            <v>0</v>
          </cell>
          <cell r="O118">
            <v>0</v>
          </cell>
          <cell r="P118">
            <v>0</v>
          </cell>
          <cell r="R118">
            <v>6326.3488209999996</v>
          </cell>
          <cell r="S118">
            <v>5848.5347549999997</v>
          </cell>
          <cell r="V118">
            <v>5762.8581839999997</v>
          </cell>
        </row>
        <row r="119">
          <cell r="C119">
            <v>20</v>
          </cell>
          <cell r="D119">
            <v>54752.571323999997</v>
          </cell>
          <cell r="E119">
            <v>43629.349717999998</v>
          </cell>
          <cell r="F119">
            <v>511.423497</v>
          </cell>
          <cell r="G119">
            <v>2747.4879089999999</v>
          </cell>
          <cell r="I119">
            <v>1258</v>
          </cell>
          <cell r="J119">
            <v>2055</v>
          </cell>
          <cell r="K119">
            <v>14768.663065999999</v>
          </cell>
          <cell r="L119">
            <v>23285.959588000002</v>
          </cell>
          <cell r="M119">
            <v>19</v>
          </cell>
          <cell r="N119">
            <v>109</v>
          </cell>
          <cell r="O119">
            <v>214.849243</v>
          </cell>
          <cell r="P119">
            <v>1202.7065219999999</v>
          </cell>
          <cell r="R119">
            <v>95399.659239999994</v>
          </cell>
          <cell r="S119">
            <v>93228.952472000004</v>
          </cell>
          <cell r="V119">
            <v>91273.418844</v>
          </cell>
        </row>
        <row r="120">
          <cell r="C120">
            <v>9</v>
          </cell>
          <cell r="D120">
            <v>102703.14621799999</v>
          </cell>
          <cell r="E120">
            <v>78005.876644000004</v>
          </cell>
          <cell r="F120">
            <v>1127.7543780000001</v>
          </cell>
          <cell r="G120">
            <v>2335.0777800000001</v>
          </cell>
          <cell r="I120">
            <v>33338</v>
          </cell>
          <cell r="J120">
            <v>34340</v>
          </cell>
          <cell r="K120">
            <v>103230.21497099999</v>
          </cell>
          <cell r="L120">
            <v>100861.726414</v>
          </cell>
          <cell r="M120">
            <v>74</v>
          </cell>
          <cell r="N120">
            <v>3694</v>
          </cell>
          <cell r="O120">
            <v>212.03371000000001</v>
          </cell>
          <cell r="P120">
            <v>10773.875330999999</v>
          </cell>
          <cell r="R120">
            <v>197147.08871000001</v>
          </cell>
          <cell r="S120">
            <v>222055.60931</v>
          </cell>
          <cell r="V120">
            <v>216680.42843999999</v>
          </cell>
        </row>
        <row r="121">
          <cell r="C121">
            <v>149</v>
          </cell>
          <cell r="D121">
            <v>49298.155208999997</v>
          </cell>
          <cell r="E121">
            <v>115949.236279</v>
          </cell>
          <cell r="F121">
            <v>2019.467142</v>
          </cell>
          <cell r="G121">
            <v>11749.688942999999</v>
          </cell>
          <cell r="I121">
            <v>0</v>
          </cell>
          <cell r="J121">
            <v>16200000</v>
          </cell>
          <cell r="K121">
            <v>0</v>
          </cell>
          <cell r="L121">
            <v>153737.70000000001</v>
          </cell>
          <cell r="M121">
            <v>0</v>
          </cell>
          <cell r="N121">
            <v>1000000</v>
          </cell>
          <cell r="O121">
            <v>0</v>
          </cell>
          <cell r="P121">
            <v>9057</v>
          </cell>
          <cell r="R121">
            <v>320720.81098900002</v>
          </cell>
          <cell r="S121">
            <v>272304.97564800002</v>
          </cell>
          <cell r="V121">
            <v>263997.69447599998</v>
          </cell>
        </row>
        <row r="122">
          <cell r="C122">
            <v>127</v>
          </cell>
          <cell r="D122">
            <v>19894540.179152001</v>
          </cell>
          <cell r="E122">
            <v>15037672.272954</v>
          </cell>
          <cell r="F122">
            <v>355631.05259099999</v>
          </cell>
          <cell r="G122">
            <v>98731.425797000004</v>
          </cell>
          <cell r="I122">
            <v>5186054</v>
          </cell>
          <cell r="J122">
            <v>0</v>
          </cell>
          <cell r="K122">
            <v>5267327.7884369995</v>
          </cell>
          <cell r="L122">
            <v>0</v>
          </cell>
          <cell r="M122">
            <v>458814</v>
          </cell>
          <cell r="N122">
            <v>0</v>
          </cell>
          <cell r="O122">
            <v>400262.867922</v>
          </cell>
          <cell r="P122">
            <v>0</v>
          </cell>
          <cell r="R122">
            <v>4955156.1832839996</v>
          </cell>
          <cell r="S122">
            <v>5557803.4844589997</v>
          </cell>
          <cell r="V122">
            <v>5810807.3059299998</v>
          </cell>
        </row>
        <row r="123">
          <cell r="C123">
            <v>10</v>
          </cell>
          <cell r="D123">
            <v>162420.431209</v>
          </cell>
          <cell r="E123">
            <v>101327.82059</v>
          </cell>
          <cell r="F123">
            <v>1153.9812240000001</v>
          </cell>
          <cell r="G123">
            <v>6416.3877050000001</v>
          </cell>
          <cell r="I123">
            <v>13709</v>
          </cell>
          <cell r="J123">
            <v>12350</v>
          </cell>
          <cell r="K123">
            <v>77695.555466999998</v>
          </cell>
          <cell r="L123">
            <v>68865.187613999995</v>
          </cell>
          <cell r="M123">
            <v>28</v>
          </cell>
          <cell r="N123">
            <v>294</v>
          </cell>
          <cell r="O123">
            <v>151.81222299999999</v>
          </cell>
          <cell r="P123">
            <v>1616.3448699999999</v>
          </cell>
          <cell r="R123">
            <v>274469.76961299998</v>
          </cell>
          <cell r="S123">
            <v>281797.695588</v>
          </cell>
          <cell r="V123">
            <v>276827.74552699999</v>
          </cell>
        </row>
        <row r="124">
          <cell r="C124">
            <v>172</v>
          </cell>
          <cell r="D124">
            <v>37.658700000000003</v>
          </cell>
          <cell r="E124">
            <v>39.363636</v>
          </cell>
          <cell r="F124">
            <v>0</v>
          </cell>
          <cell r="G124">
            <v>0</v>
          </cell>
          <cell r="I124">
            <v>336365</v>
          </cell>
          <cell r="J124">
            <v>279836</v>
          </cell>
          <cell r="K124">
            <v>368381.91101600003</v>
          </cell>
          <cell r="L124">
            <v>314341.90755200002</v>
          </cell>
          <cell r="M124">
            <v>48475</v>
          </cell>
          <cell r="N124">
            <v>50690</v>
          </cell>
          <cell r="O124">
            <v>56725.765994000001</v>
          </cell>
          <cell r="P124">
            <v>59347.923486</v>
          </cell>
          <cell r="R124">
            <v>81506.838602000003</v>
          </cell>
          <cell r="S124">
            <v>70205.932853999999</v>
          </cell>
          <cell r="V124">
            <v>67003.545477000007</v>
          </cell>
        </row>
        <row r="125">
          <cell r="C125">
            <v>146</v>
          </cell>
          <cell r="D125">
            <v>16507.709200000001</v>
          </cell>
          <cell r="E125">
            <v>17041.576217999998</v>
          </cell>
          <cell r="F125">
            <v>349.69128000000001</v>
          </cell>
          <cell r="G125">
            <v>636.80891699999995</v>
          </cell>
          <cell r="I125">
            <v>10</v>
          </cell>
          <cell r="J125">
            <v>15</v>
          </cell>
          <cell r="K125">
            <v>8.6907499999999995</v>
          </cell>
          <cell r="L125">
            <v>10.670909999999999</v>
          </cell>
          <cell r="M125">
            <v>0</v>
          </cell>
          <cell r="N125">
            <v>0</v>
          </cell>
          <cell r="O125">
            <v>0</v>
          </cell>
          <cell r="P125">
            <v>0</v>
          </cell>
          <cell r="R125">
            <v>3571.0832740000001</v>
          </cell>
          <cell r="S125">
            <v>3205.5383040000002</v>
          </cell>
          <cell r="V125">
            <v>3122.0689499999999</v>
          </cell>
        </row>
        <row r="126">
          <cell r="C126">
            <v>133</v>
          </cell>
          <cell r="D126">
            <v>15026.548032000001</v>
          </cell>
          <cell r="E126">
            <v>16582.188483999998</v>
          </cell>
          <cell r="F126">
            <v>645.20163300000002</v>
          </cell>
          <cell r="G126">
            <v>716.428493</v>
          </cell>
          <cell r="I126">
            <v>97</v>
          </cell>
          <cell r="J126">
            <v>2457</v>
          </cell>
          <cell r="K126">
            <v>128.440349</v>
          </cell>
          <cell r="L126">
            <v>3049.73981</v>
          </cell>
          <cell r="M126">
            <v>0</v>
          </cell>
          <cell r="N126">
            <v>0</v>
          </cell>
          <cell r="O126">
            <v>0</v>
          </cell>
          <cell r="P126">
            <v>0</v>
          </cell>
          <cell r="R126">
            <v>14817.610189000001</v>
          </cell>
          <cell r="S126">
            <v>11910.897722</v>
          </cell>
          <cell r="V126">
            <v>11605.413947999999</v>
          </cell>
        </row>
        <row r="127">
          <cell r="C127">
            <v>184</v>
          </cell>
          <cell r="D127">
            <v>139806.80888900001</v>
          </cell>
          <cell r="E127">
            <v>4888.9280120000003</v>
          </cell>
          <cell r="F127">
            <v>3571.2874240000001</v>
          </cell>
          <cell r="G127">
            <v>3674.486907</v>
          </cell>
          <cell r="I127">
            <v>11708335</v>
          </cell>
          <cell r="J127">
            <v>0</v>
          </cell>
          <cell r="K127">
            <v>117085.35</v>
          </cell>
          <cell r="L127">
            <v>0</v>
          </cell>
          <cell r="M127">
            <v>100000</v>
          </cell>
          <cell r="N127">
            <v>0</v>
          </cell>
          <cell r="O127">
            <v>1002</v>
          </cell>
          <cell r="P127">
            <v>0</v>
          </cell>
          <cell r="R127">
            <v>250602.575816</v>
          </cell>
          <cell r="S127">
            <v>132041.662025</v>
          </cell>
          <cell r="V127">
            <v>130996.84926</v>
          </cell>
        </row>
        <row r="128">
          <cell r="C128">
            <v>185</v>
          </cell>
          <cell r="D128">
            <v>48586.821951999998</v>
          </cell>
          <cell r="E128">
            <v>1528.4779410000001</v>
          </cell>
          <cell r="F128">
            <v>262.26846</v>
          </cell>
          <cell r="G128">
            <v>1528.4779410000001</v>
          </cell>
          <cell r="I128">
            <v>84858</v>
          </cell>
          <cell r="J128">
            <v>950</v>
          </cell>
          <cell r="K128">
            <v>89717.610151000001</v>
          </cell>
          <cell r="L128">
            <v>935.56998999999996</v>
          </cell>
          <cell r="M128">
            <v>12</v>
          </cell>
          <cell r="N128">
            <v>946</v>
          </cell>
          <cell r="O128">
            <v>12.007391999999999</v>
          </cell>
          <cell r="P128">
            <v>931.51219000000003</v>
          </cell>
          <cell r="R128">
            <v>86938.783337000001</v>
          </cell>
          <cell r="S128">
            <v>84207.144939000005</v>
          </cell>
          <cell r="V128">
            <v>83268.704947999999</v>
          </cell>
        </row>
        <row r="129">
          <cell r="C129">
            <v>118</v>
          </cell>
          <cell r="D129">
            <v>18759.010602999999</v>
          </cell>
          <cell r="E129">
            <v>36460.517552999998</v>
          </cell>
          <cell r="F129">
            <v>131.13423</v>
          </cell>
          <cell r="G129">
            <v>0</v>
          </cell>
          <cell r="I129">
            <v>179</v>
          </cell>
          <cell r="J129">
            <v>9423</v>
          </cell>
          <cell r="K129">
            <v>182.59789699999999</v>
          </cell>
          <cell r="L129">
            <v>9519.1914020000004</v>
          </cell>
          <cell r="M129">
            <v>0</v>
          </cell>
          <cell r="N129">
            <v>0</v>
          </cell>
          <cell r="O129">
            <v>0</v>
          </cell>
          <cell r="P129">
            <v>0</v>
          </cell>
          <cell r="R129">
            <v>74661.346902000005</v>
          </cell>
          <cell r="S129">
            <v>72320.109062000003</v>
          </cell>
          <cell r="V129">
            <v>72962.483080000005</v>
          </cell>
        </row>
        <row r="130">
          <cell r="C130">
            <v>181</v>
          </cell>
          <cell r="D130">
            <v>118546.64912099999</v>
          </cell>
          <cell r="E130">
            <v>18182.540188999999</v>
          </cell>
          <cell r="F130">
            <v>11049.595229</v>
          </cell>
          <cell r="G130">
            <v>10858.679505</v>
          </cell>
          <cell r="I130">
            <v>5407870</v>
          </cell>
          <cell r="J130">
            <v>1000000</v>
          </cell>
          <cell r="K130">
            <v>55543.7</v>
          </cell>
          <cell r="L130">
            <v>10471</v>
          </cell>
          <cell r="M130">
            <v>0</v>
          </cell>
          <cell r="N130">
            <v>1000000</v>
          </cell>
          <cell r="O130">
            <v>0</v>
          </cell>
          <cell r="P130">
            <v>10471</v>
          </cell>
          <cell r="R130">
            <v>132283.49569499999</v>
          </cell>
          <cell r="S130">
            <v>114040.79515799999</v>
          </cell>
          <cell r="V130">
            <v>105256.550288</v>
          </cell>
        </row>
        <row r="131">
          <cell r="C131">
            <v>33</v>
          </cell>
          <cell r="D131">
            <v>37080.206381999997</v>
          </cell>
          <cell r="E131">
            <v>41174.031087000003</v>
          </cell>
          <cell r="F131">
            <v>2282.7240230000002</v>
          </cell>
          <cell r="G131">
            <v>3418.3598179999999</v>
          </cell>
          <cell r="I131">
            <v>577</v>
          </cell>
          <cell r="J131">
            <v>275</v>
          </cell>
          <cell r="K131">
            <v>1324.983943</v>
          </cell>
          <cell r="L131">
            <v>629.71481100000005</v>
          </cell>
          <cell r="M131">
            <v>0</v>
          </cell>
          <cell r="N131">
            <v>0</v>
          </cell>
          <cell r="O131">
            <v>0</v>
          </cell>
          <cell r="P131">
            <v>0</v>
          </cell>
          <cell r="R131">
            <v>12927.061045</v>
          </cell>
          <cell r="S131">
            <v>12611.459423</v>
          </cell>
          <cell r="V131">
            <v>12280.478144000001</v>
          </cell>
        </row>
        <row r="132">
          <cell r="C132">
            <v>19</v>
          </cell>
          <cell r="D132">
            <v>105161.802558</v>
          </cell>
          <cell r="E132">
            <v>107404.24394099999</v>
          </cell>
          <cell r="F132">
            <v>5037.9426210000001</v>
          </cell>
          <cell r="G132">
            <v>6065.6933600000002</v>
          </cell>
          <cell r="I132">
            <v>41</v>
          </cell>
          <cell r="J132">
            <v>655</v>
          </cell>
          <cell r="K132">
            <v>208.20361700000001</v>
          </cell>
          <cell r="L132">
            <v>2931.9731769999999</v>
          </cell>
          <cell r="M132">
            <v>0</v>
          </cell>
          <cell r="N132">
            <v>24</v>
          </cell>
          <cell r="O132">
            <v>0</v>
          </cell>
          <cell r="P132">
            <v>94.231679999999997</v>
          </cell>
          <cell r="R132">
            <v>43557.477685999998</v>
          </cell>
          <cell r="S132">
            <v>37786.162663000003</v>
          </cell>
          <cell r="V132">
            <v>37295.546820000003</v>
          </cell>
        </row>
        <row r="133">
          <cell r="C133">
            <v>53</v>
          </cell>
          <cell r="D133">
            <v>167443.09232200001</v>
          </cell>
          <cell r="E133">
            <v>169723.59825099999</v>
          </cell>
          <cell r="F133">
            <v>5247.8850119999997</v>
          </cell>
          <cell r="G133">
            <v>7456.0329339999998</v>
          </cell>
          <cell r="I133">
            <v>1417</v>
          </cell>
          <cell r="J133">
            <v>398</v>
          </cell>
          <cell r="K133">
            <v>4139.160331</v>
          </cell>
          <cell r="L133">
            <v>1000.369429</v>
          </cell>
          <cell r="M133">
            <v>0</v>
          </cell>
          <cell r="N133">
            <v>258</v>
          </cell>
          <cell r="O133">
            <v>0</v>
          </cell>
          <cell r="P133">
            <v>603.88047600000004</v>
          </cell>
          <cell r="R133">
            <v>17064.550440999999</v>
          </cell>
          <cell r="S133">
            <v>17946.997877999998</v>
          </cell>
          <cell r="V133">
            <v>16924.129605999999</v>
          </cell>
        </row>
        <row r="134">
          <cell r="C134">
            <v>43</v>
          </cell>
          <cell r="D134">
            <v>91928.567483999999</v>
          </cell>
          <cell r="E134">
            <v>91223.701356000005</v>
          </cell>
          <cell r="F134">
            <v>4987.2338909999999</v>
          </cell>
          <cell r="G134">
            <v>5942.2157269999998</v>
          </cell>
          <cell r="I134">
            <v>5355</v>
          </cell>
          <cell r="J134">
            <v>6515</v>
          </cell>
          <cell r="K134">
            <v>22895.448989</v>
          </cell>
          <cell r="L134">
            <v>27754.563999999998</v>
          </cell>
          <cell r="M134">
            <v>17</v>
          </cell>
          <cell r="N134">
            <v>334</v>
          </cell>
          <cell r="O134">
            <v>66.453646000000006</v>
          </cell>
          <cell r="P134">
            <v>1294.173935</v>
          </cell>
          <cell r="R134">
            <v>42233.664665999997</v>
          </cell>
          <cell r="S134">
            <v>39480.760101</v>
          </cell>
          <cell r="V134">
            <v>38099.020450000004</v>
          </cell>
        </row>
        <row r="135">
          <cell r="C135">
            <v>24</v>
          </cell>
          <cell r="D135">
            <v>111689.793141</v>
          </cell>
          <cell r="E135">
            <v>111358.248702</v>
          </cell>
          <cell r="F135">
            <v>3333.7798819999998</v>
          </cell>
          <cell r="G135">
            <v>6034.0797590000002</v>
          </cell>
          <cell r="I135">
            <v>276</v>
          </cell>
          <cell r="J135">
            <v>903</v>
          </cell>
          <cell r="K135">
            <v>1005.098223</v>
          </cell>
          <cell r="L135">
            <v>3079.5198340000002</v>
          </cell>
          <cell r="M135">
            <v>0</v>
          </cell>
          <cell r="N135">
            <v>158</v>
          </cell>
          <cell r="O135">
            <v>0</v>
          </cell>
          <cell r="P135">
            <v>523.52034600000002</v>
          </cell>
          <cell r="R135">
            <v>31535.850134</v>
          </cell>
          <cell r="S135">
            <v>27495.336847999999</v>
          </cell>
          <cell r="V135">
            <v>26595.718304000002</v>
          </cell>
        </row>
        <row r="136">
          <cell r="C136">
            <v>51</v>
          </cell>
          <cell r="D136">
            <v>54105.879616999999</v>
          </cell>
          <cell r="E136">
            <v>65648.138034999996</v>
          </cell>
          <cell r="F136">
            <v>809.18286000000001</v>
          </cell>
          <cell r="G136">
            <v>443.035549</v>
          </cell>
          <cell r="I136">
            <v>1508</v>
          </cell>
          <cell r="J136">
            <v>7860</v>
          </cell>
          <cell r="K136">
            <v>4401.8279140000004</v>
          </cell>
          <cell r="L136">
            <v>22046.857769999999</v>
          </cell>
          <cell r="M136">
            <v>0</v>
          </cell>
          <cell r="N136">
            <v>324</v>
          </cell>
          <cell r="O136">
            <v>0</v>
          </cell>
          <cell r="P136">
            <v>819.11553900000001</v>
          </cell>
          <cell r="R136">
            <v>80779.363553000003</v>
          </cell>
          <cell r="S136">
            <v>70695.677819999997</v>
          </cell>
          <cell r="V136">
            <v>68676.060081999996</v>
          </cell>
        </row>
        <row r="137">
          <cell r="C137">
            <v>124</v>
          </cell>
          <cell r="D137">
            <v>221754.94416399999</v>
          </cell>
          <cell r="E137">
            <v>241956.733114</v>
          </cell>
          <cell r="F137">
            <v>15156.620623999999</v>
          </cell>
          <cell r="G137">
            <v>5187.1531100000002</v>
          </cell>
          <cell r="I137">
            <v>4178</v>
          </cell>
          <cell r="J137">
            <v>9247</v>
          </cell>
          <cell r="K137">
            <v>11860.671829999999</v>
          </cell>
          <cell r="L137">
            <v>24167.090548</v>
          </cell>
          <cell r="M137">
            <v>0</v>
          </cell>
          <cell r="N137">
            <v>653</v>
          </cell>
          <cell r="O137">
            <v>0</v>
          </cell>
          <cell r="P137">
            <v>1633.791015</v>
          </cell>
          <cell r="R137">
            <v>96188.247094999999</v>
          </cell>
          <cell r="S137">
            <v>93975.644304000001</v>
          </cell>
          <cell r="V137">
            <v>91873.336112999998</v>
          </cell>
        </row>
        <row r="138">
          <cell r="C138">
            <v>145</v>
          </cell>
          <cell r="D138">
            <v>94322.964663999999</v>
          </cell>
          <cell r="E138">
            <v>93868.276234999998</v>
          </cell>
          <cell r="F138">
            <v>2989.3580080000002</v>
          </cell>
          <cell r="G138">
            <v>508.182433</v>
          </cell>
          <cell r="I138">
            <v>0</v>
          </cell>
          <cell r="J138">
            <v>837</v>
          </cell>
          <cell r="K138">
            <v>0</v>
          </cell>
          <cell r="L138">
            <v>931.47406599999999</v>
          </cell>
          <cell r="M138">
            <v>0</v>
          </cell>
          <cell r="N138">
            <v>0</v>
          </cell>
          <cell r="O138">
            <v>0</v>
          </cell>
          <cell r="P138">
            <v>0</v>
          </cell>
          <cell r="R138">
            <v>56464.194652999999</v>
          </cell>
          <cell r="S138">
            <v>57953.419682</v>
          </cell>
          <cell r="V138">
            <v>57872.998249999997</v>
          </cell>
        </row>
        <row r="139">
          <cell r="C139">
            <v>153</v>
          </cell>
          <cell r="D139">
            <v>29083.704917999999</v>
          </cell>
          <cell r="E139">
            <v>27205.893203</v>
          </cell>
          <cell r="F139">
            <v>563.71962699999995</v>
          </cell>
          <cell r="G139">
            <v>0</v>
          </cell>
          <cell r="I139">
            <v>2956</v>
          </cell>
          <cell r="J139">
            <v>430</v>
          </cell>
          <cell r="K139">
            <v>2573.54547</v>
          </cell>
          <cell r="L139">
            <v>349.39697000000001</v>
          </cell>
          <cell r="M139">
            <v>0</v>
          </cell>
          <cell r="N139">
            <v>290</v>
          </cell>
          <cell r="O139">
            <v>0</v>
          </cell>
          <cell r="P139">
            <v>222.59907000000001</v>
          </cell>
          <cell r="R139">
            <v>4952.801254</v>
          </cell>
          <cell r="S139">
            <v>6350.2112969999998</v>
          </cell>
          <cell r="V139">
            <v>6095.4426119999998</v>
          </cell>
        </row>
        <row r="140">
          <cell r="C140">
            <v>54</v>
          </cell>
          <cell r="D140">
            <v>55951.692883999996</v>
          </cell>
          <cell r="E140">
            <v>61560.860432000001</v>
          </cell>
          <cell r="F140">
            <v>5911.7818829999997</v>
          </cell>
          <cell r="G140">
            <v>3162.5445580000001</v>
          </cell>
          <cell r="I140">
            <v>754</v>
          </cell>
          <cell r="J140">
            <v>2327</v>
          </cell>
          <cell r="K140">
            <v>2098.4019640000001</v>
          </cell>
          <cell r="L140">
            <v>6302.4501259999997</v>
          </cell>
          <cell r="M140">
            <v>0</v>
          </cell>
          <cell r="N140">
            <v>198</v>
          </cell>
          <cell r="O140">
            <v>0</v>
          </cell>
          <cell r="P140">
            <v>519.17264799999998</v>
          </cell>
          <cell r="R140">
            <v>17001.856154000001</v>
          </cell>
          <cell r="S140">
            <v>15286.722381</v>
          </cell>
          <cell r="V140">
            <v>14625.845315</v>
          </cell>
        </row>
        <row r="141">
          <cell r="C141">
            <v>121</v>
          </cell>
          <cell r="D141">
            <v>14238.790123000001</v>
          </cell>
          <cell r="E141">
            <v>21640.250484</v>
          </cell>
          <cell r="F141">
            <v>600.91926999999998</v>
          </cell>
          <cell r="G141">
            <v>0</v>
          </cell>
          <cell r="I141">
            <v>24</v>
          </cell>
          <cell r="J141">
            <v>16248</v>
          </cell>
          <cell r="K141">
            <v>24.328320000000001</v>
          </cell>
          <cell r="L141">
            <v>16788.072644</v>
          </cell>
          <cell r="M141">
            <v>0</v>
          </cell>
          <cell r="N141">
            <v>528</v>
          </cell>
          <cell r="O141">
            <v>0</v>
          </cell>
          <cell r="P141">
            <v>542.50783200000001</v>
          </cell>
          <cell r="R141">
            <v>211691.504071</v>
          </cell>
          <cell r="S141">
            <v>199485.756826</v>
          </cell>
          <cell r="V141">
            <v>201084.03226099999</v>
          </cell>
        </row>
        <row r="142">
          <cell r="C142">
            <v>182</v>
          </cell>
          <cell r="D142">
            <v>4863.3018480000001</v>
          </cell>
          <cell r="E142">
            <v>979.28402800000003</v>
          </cell>
          <cell r="F142">
            <v>602.01162599999998</v>
          </cell>
          <cell r="G142">
            <v>925.33454200000006</v>
          </cell>
          <cell r="I142">
            <v>5023</v>
          </cell>
          <cell r="J142">
            <v>0</v>
          </cell>
          <cell r="K142">
            <v>5293.4053379999996</v>
          </cell>
          <cell r="L142">
            <v>0</v>
          </cell>
          <cell r="M142">
            <v>0</v>
          </cell>
          <cell r="N142">
            <v>0</v>
          </cell>
          <cell r="O142">
            <v>0</v>
          </cell>
          <cell r="P142">
            <v>0</v>
          </cell>
          <cell r="R142">
            <v>5308.4936600000001</v>
          </cell>
          <cell r="S142">
            <v>5144.9407780000001</v>
          </cell>
          <cell r="V142">
            <v>5036.295881</v>
          </cell>
        </row>
        <row r="143">
          <cell r="C143">
            <v>109</v>
          </cell>
          <cell r="D143">
            <v>80387.062942999997</v>
          </cell>
          <cell r="E143">
            <v>84161.023029999997</v>
          </cell>
          <cell r="F143">
            <v>6049.0561699999998</v>
          </cell>
          <cell r="G143">
            <v>90.241917000000001</v>
          </cell>
          <cell r="I143">
            <v>1444</v>
          </cell>
          <cell r="J143">
            <v>4259</v>
          </cell>
          <cell r="K143">
            <v>2522.580363</v>
          </cell>
          <cell r="L143">
            <v>6802.6545329999999</v>
          </cell>
          <cell r="M143">
            <v>0</v>
          </cell>
          <cell r="N143">
            <v>19</v>
          </cell>
          <cell r="O143">
            <v>0</v>
          </cell>
          <cell r="P143">
            <v>28.600054</v>
          </cell>
          <cell r="R143">
            <v>19121.679979</v>
          </cell>
          <cell r="S143">
            <v>18884.415710000001</v>
          </cell>
          <cell r="V143">
            <v>18465.317233999998</v>
          </cell>
        </row>
        <row r="144">
          <cell r="C144">
            <v>128</v>
          </cell>
          <cell r="D144">
            <v>103054.460406</v>
          </cell>
          <cell r="E144">
            <v>103847.14754200001</v>
          </cell>
          <cell r="F144">
            <v>3447.1990510000001</v>
          </cell>
          <cell r="G144">
            <v>3152.2509540000001</v>
          </cell>
          <cell r="I144">
            <v>2075</v>
          </cell>
          <cell r="J144">
            <v>232</v>
          </cell>
          <cell r="K144">
            <v>2146.1466129999999</v>
          </cell>
          <cell r="L144">
            <v>257.13058599999999</v>
          </cell>
          <cell r="M144">
            <v>0</v>
          </cell>
          <cell r="N144">
            <v>0</v>
          </cell>
          <cell r="O144">
            <v>0</v>
          </cell>
          <cell r="P144">
            <v>0</v>
          </cell>
          <cell r="R144">
            <v>17777.172890000002</v>
          </cell>
          <cell r="S144">
            <v>17725.470648999999</v>
          </cell>
          <cell r="V144">
            <v>17368.026259999999</v>
          </cell>
        </row>
        <row r="145">
          <cell r="C145">
            <v>177</v>
          </cell>
          <cell r="D145">
            <v>19468.110777000002</v>
          </cell>
          <cell r="E145">
            <v>3708.6493260000002</v>
          </cell>
          <cell r="F145">
            <v>569.65513299999998</v>
          </cell>
          <cell r="G145">
            <v>672.98741500000006</v>
          </cell>
          <cell r="I145">
            <v>30998</v>
          </cell>
          <cell r="J145">
            <v>14816</v>
          </cell>
          <cell r="K145">
            <v>32110.958430999999</v>
          </cell>
          <cell r="L145">
            <v>15025.271789</v>
          </cell>
          <cell r="M145">
            <v>0</v>
          </cell>
          <cell r="N145">
            <v>2589</v>
          </cell>
          <cell r="O145">
            <v>0</v>
          </cell>
          <cell r="P145">
            <v>2745.5510260000001</v>
          </cell>
          <cell r="R145">
            <v>17204.509761000001</v>
          </cell>
          <cell r="S145">
            <v>19862.589461</v>
          </cell>
          <cell r="V145">
            <v>17128.614635999998</v>
          </cell>
        </row>
        <row r="146">
          <cell r="C146">
            <v>117</v>
          </cell>
          <cell r="D146">
            <v>70693.132184999995</v>
          </cell>
          <cell r="E146">
            <v>94430.800067999997</v>
          </cell>
          <cell r="F146">
            <v>407.97316000000001</v>
          </cell>
          <cell r="G146">
            <v>493.16296199999999</v>
          </cell>
          <cell r="I146">
            <v>1450</v>
          </cell>
          <cell r="J146">
            <v>11061</v>
          </cell>
          <cell r="K146">
            <v>3667.6116630000001</v>
          </cell>
          <cell r="L146">
            <v>30437.475288000001</v>
          </cell>
          <cell r="M146">
            <v>0</v>
          </cell>
          <cell r="N146">
            <v>42</v>
          </cell>
          <cell r="O146">
            <v>0</v>
          </cell>
          <cell r="P146">
            <v>96.854646000000002</v>
          </cell>
          <cell r="R146">
            <v>34122.629894999998</v>
          </cell>
          <cell r="S146">
            <v>22424.389620999998</v>
          </cell>
          <cell r="V146">
            <v>22262.825075000001</v>
          </cell>
        </row>
        <row r="147">
          <cell r="C147">
            <v>187</v>
          </cell>
          <cell r="D147">
            <v>315822.43651899998</v>
          </cell>
          <cell r="E147">
            <v>31537.193039000002</v>
          </cell>
          <cell r="F147">
            <v>46717.026597999997</v>
          </cell>
          <cell r="G147">
            <v>0</v>
          </cell>
          <cell r="I147">
            <v>500000</v>
          </cell>
          <cell r="J147">
            <v>0</v>
          </cell>
          <cell r="K147">
            <v>501288.755</v>
          </cell>
          <cell r="L147">
            <v>0</v>
          </cell>
          <cell r="M147">
            <v>0</v>
          </cell>
          <cell r="N147">
            <v>0</v>
          </cell>
          <cell r="O147">
            <v>0</v>
          </cell>
          <cell r="P147">
            <v>0</v>
          </cell>
          <cell r="R147">
            <v>597883.57108200004</v>
          </cell>
          <cell r="S147">
            <v>557191.016129</v>
          </cell>
          <cell r="V147">
            <v>556754.5</v>
          </cell>
        </row>
        <row r="148">
          <cell r="C148">
            <v>189</v>
          </cell>
        </row>
        <row r="149">
          <cell r="C149">
            <v>190</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BB152"/>
  <sheetViews>
    <sheetView rightToLeft="1" topLeftCell="D139" zoomScale="57" zoomScaleNormal="57" workbookViewId="0">
      <selection activeCell="D151" sqref="D151"/>
    </sheetView>
  </sheetViews>
  <sheetFormatPr defaultColWidth="9" defaultRowHeight="37.5"/>
  <cols>
    <col min="1" max="1" width="6.140625" style="10" hidden="1" customWidth="1"/>
    <col min="2" max="2" width="0.85546875" style="11" hidden="1" customWidth="1"/>
    <col min="3" max="3" width="10.85546875" style="11" hidden="1" customWidth="1"/>
    <col min="4" max="4" width="10" style="2" customWidth="1"/>
    <col min="5" max="5" width="52" style="3" bestFit="1" customWidth="1"/>
    <col min="6" max="6" width="44.42578125" style="12" customWidth="1"/>
    <col min="7" max="7" width="47" style="12" customWidth="1"/>
    <col min="8" max="8" width="29.42578125" style="90" customWidth="1"/>
    <col min="9" max="9" width="41.7109375" style="3" customWidth="1"/>
    <col min="10" max="10" width="49.7109375" style="2" customWidth="1"/>
    <col min="11" max="11" width="26.140625" style="2" customWidth="1"/>
    <col min="12" max="12" width="20.28515625" style="2" customWidth="1"/>
    <col min="13" max="13" width="28.28515625" style="2" customWidth="1"/>
    <col min="14" max="14" width="28.7109375" style="2" customWidth="1"/>
    <col min="15" max="15" width="32" style="13" customWidth="1"/>
    <col min="16" max="16" width="27.28515625" style="97" customWidth="1"/>
    <col min="17" max="18" width="26.7109375" style="97" customWidth="1"/>
    <col min="19" max="19" width="27.28515625" style="98" customWidth="1"/>
    <col min="20" max="20" width="37.7109375" style="98" customWidth="1"/>
    <col min="21" max="21" width="23.28515625" style="105" customWidth="1"/>
    <col min="22" max="22" width="28.140625" style="98" customWidth="1"/>
    <col min="23" max="23" width="23.28515625" style="105" customWidth="1"/>
    <col min="24" max="24" width="28.42578125" style="99" customWidth="1"/>
    <col min="25" max="25" width="31.85546875" style="149" customWidth="1"/>
    <col min="26" max="26" width="14.140625" style="14" hidden="1" customWidth="1"/>
    <col min="27" max="27" width="24.42578125" style="14" hidden="1" customWidth="1"/>
    <col min="28" max="28" width="25" style="14" hidden="1" customWidth="1"/>
    <col min="29" max="29" width="25" style="14" customWidth="1"/>
    <col min="30" max="44" width="9.140625" style="10" customWidth="1"/>
    <col min="45" max="16384" width="9" style="10"/>
  </cols>
  <sheetData>
    <row r="1" spans="1:54">
      <c r="L1" s="2">
        <v>1</v>
      </c>
    </row>
    <row r="2" spans="1:54" s="15" customFormat="1" ht="47.25">
      <c r="B2" s="11"/>
      <c r="C2" s="11"/>
      <c r="D2" s="312" t="s">
        <v>475</v>
      </c>
      <c r="E2" s="313"/>
      <c r="F2" s="313"/>
      <c r="G2" s="313"/>
      <c r="H2" s="313"/>
      <c r="I2" s="313"/>
      <c r="J2" s="313"/>
      <c r="K2" s="313"/>
      <c r="L2" s="313"/>
      <c r="M2" s="313"/>
      <c r="N2" s="313"/>
      <c r="O2" s="313"/>
      <c r="P2" s="313"/>
      <c r="Q2" s="313"/>
      <c r="R2" s="313"/>
      <c r="S2" s="313"/>
      <c r="T2" s="313"/>
      <c r="U2" s="313"/>
      <c r="V2" s="313"/>
      <c r="W2" s="313"/>
      <c r="X2" s="313"/>
      <c r="Y2" s="314"/>
      <c r="Z2" s="16"/>
      <c r="AA2" s="16"/>
      <c r="AB2" s="16"/>
      <c r="AC2" s="16"/>
    </row>
    <row r="3" spans="1:54" s="17" customFormat="1" ht="108">
      <c r="B3" s="18"/>
      <c r="C3" s="34" t="s">
        <v>385</v>
      </c>
      <c r="D3" s="28" t="s">
        <v>0</v>
      </c>
      <c r="E3" s="29" t="s">
        <v>1</v>
      </c>
      <c r="F3" s="29" t="s">
        <v>2</v>
      </c>
      <c r="G3" s="29" t="s">
        <v>3</v>
      </c>
      <c r="H3" s="86" t="s">
        <v>4</v>
      </c>
      <c r="I3" s="25" t="s">
        <v>428</v>
      </c>
      <c r="J3" s="25" t="s">
        <v>457</v>
      </c>
      <c r="K3" s="25" t="s">
        <v>5</v>
      </c>
      <c r="L3" s="25" t="s">
        <v>6</v>
      </c>
      <c r="M3" s="25" t="s">
        <v>7</v>
      </c>
      <c r="N3" s="25" t="s">
        <v>8</v>
      </c>
      <c r="O3" s="26" t="s">
        <v>9</v>
      </c>
      <c r="P3" s="26" t="s">
        <v>10</v>
      </c>
      <c r="Q3" s="26" t="s">
        <v>162</v>
      </c>
      <c r="R3" s="26" t="s">
        <v>468</v>
      </c>
      <c r="S3" s="27" t="s">
        <v>11</v>
      </c>
      <c r="T3" s="27" t="s">
        <v>12</v>
      </c>
      <c r="U3" s="104" t="s">
        <v>13</v>
      </c>
      <c r="V3" s="30" t="s">
        <v>14</v>
      </c>
      <c r="W3" s="104" t="s">
        <v>15</v>
      </c>
      <c r="X3" s="31" t="s">
        <v>16</v>
      </c>
      <c r="Y3" s="144" t="s">
        <v>17</v>
      </c>
      <c r="Z3" s="16" t="s">
        <v>453</v>
      </c>
      <c r="AA3" s="16"/>
      <c r="AB3" s="16" t="s">
        <v>454</v>
      </c>
      <c r="AC3" s="16"/>
    </row>
    <row r="4" spans="1:54" ht="43.5" customHeight="1">
      <c r="C4" s="35">
        <v>7</v>
      </c>
      <c r="D4" s="44">
        <v>1</v>
      </c>
      <c r="E4" s="139" t="s">
        <v>18</v>
      </c>
      <c r="F4" s="36" t="s">
        <v>19</v>
      </c>
      <c r="G4" s="37" t="s">
        <v>20</v>
      </c>
      <c r="H4" s="38">
        <v>20</v>
      </c>
      <c r="I4" s="39">
        <v>3902168.2292209999</v>
      </c>
      <c r="J4" s="39">
        <v>3793966.5496450001</v>
      </c>
      <c r="K4" s="40" t="s">
        <v>251</v>
      </c>
      <c r="L4" s="274">
        <v>94</v>
      </c>
      <c r="M4" s="39">
        <v>3763361</v>
      </c>
      <c r="N4" s="41">
        <v>4000000</v>
      </c>
      <c r="O4" s="21">
        <v>1008132</v>
      </c>
      <c r="P4" s="45">
        <v>2.077750650072451</v>
      </c>
      <c r="Q4" s="45">
        <v>6.0862140770537438</v>
      </c>
      <c r="R4" s="45">
        <v>4.1438512774629688</v>
      </c>
      <c r="S4" s="45">
        <v>23.667642959620874</v>
      </c>
      <c r="T4" s="45">
        <v>154.4776</v>
      </c>
      <c r="U4" s="39">
        <v>4139</v>
      </c>
      <c r="V4" s="42">
        <v>86</v>
      </c>
      <c r="W4" s="39">
        <v>35</v>
      </c>
      <c r="X4" s="42">
        <v>14</v>
      </c>
      <c r="Y4" s="145">
        <v>4174</v>
      </c>
      <c r="Z4" s="70">
        <f t="shared" ref="Z4:Z38" si="0">V4*J4/$J$39</f>
        <v>4.636348421939311</v>
      </c>
      <c r="AA4" s="70"/>
      <c r="AB4" s="43">
        <f t="shared" ref="AB4:AB38" si="1">V4*J4/$J$151</f>
        <v>3.8727296724293616</v>
      </c>
      <c r="AC4" s="43"/>
      <c r="AD4" s="190"/>
      <c r="AE4" s="152"/>
    </row>
    <row r="5" spans="1:54" ht="43.5" customHeight="1">
      <c r="A5" s="19"/>
      <c r="B5" s="115"/>
      <c r="C5" s="116">
        <v>11</v>
      </c>
      <c r="D5" s="117">
        <v>2</v>
      </c>
      <c r="E5" s="140" t="s">
        <v>31</v>
      </c>
      <c r="F5" s="118" t="s">
        <v>25</v>
      </c>
      <c r="G5" s="119" t="s">
        <v>20</v>
      </c>
      <c r="H5" s="120">
        <v>19</v>
      </c>
      <c r="I5" s="114">
        <v>840867.11613099999</v>
      </c>
      <c r="J5" s="114">
        <v>823404.93555299996</v>
      </c>
      <c r="K5" s="121" t="s">
        <v>252</v>
      </c>
      <c r="L5" s="121">
        <v>76</v>
      </c>
      <c r="M5" s="114">
        <v>772938</v>
      </c>
      <c r="N5" s="122">
        <v>2000000</v>
      </c>
      <c r="O5" s="123">
        <v>1065292</v>
      </c>
      <c r="P5" s="113">
        <v>2.024658641331416</v>
      </c>
      <c r="Q5" s="113">
        <v>6.2171574957186078</v>
      </c>
      <c r="R5" s="113">
        <v>4.2546746214344626</v>
      </c>
      <c r="S5" s="113">
        <v>23.294732162493027</v>
      </c>
      <c r="T5" s="113">
        <v>209.38119999999998</v>
      </c>
      <c r="U5" s="22">
        <v>707</v>
      </c>
      <c r="V5" s="143">
        <v>68</v>
      </c>
      <c r="W5" s="22">
        <v>19</v>
      </c>
      <c r="X5" s="143">
        <v>32</v>
      </c>
      <c r="Y5" s="146">
        <v>726</v>
      </c>
      <c r="Z5" s="70">
        <f t="shared" si="0"/>
        <v>0.79562147267784422</v>
      </c>
      <c r="AA5" s="124"/>
      <c r="AB5" s="43">
        <f t="shared" si="1"/>
        <v>0.66458052865073625</v>
      </c>
      <c r="AC5" s="20"/>
      <c r="AD5" s="152"/>
      <c r="AE5" s="152"/>
      <c r="AF5" s="19"/>
      <c r="AG5" s="19"/>
      <c r="AH5" s="19"/>
      <c r="AI5" s="19"/>
      <c r="AJ5" s="19"/>
      <c r="AK5" s="19"/>
      <c r="AL5" s="19"/>
      <c r="AM5" s="19"/>
      <c r="AN5" s="19"/>
      <c r="AO5" s="19"/>
      <c r="AP5" s="19"/>
      <c r="AQ5" s="19"/>
      <c r="AR5" s="19"/>
      <c r="AS5" s="19"/>
      <c r="AT5" s="19"/>
      <c r="AU5" s="19"/>
      <c r="AV5" s="19"/>
      <c r="AW5" s="19"/>
      <c r="AX5" s="19"/>
      <c r="AY5" s="19"/>
      <c r="AZ5" s="19"/>
      <c r="BA5" s="19"/>
      <c r="BB5" s="19"/>
    </row>
    <row r="6" spans="1:54" ht="43.5" customHeight="1">
      <c r="C6" s="35">
        <v>6</v>
      </c>
      <c r="D6" s="69">
        <v>3</v>
      </c>
      <c r="E6" s="139" t="s">
        <v>24</v>
      </c>
      <c r="F6" s="36" t="s">
        <v>25</v>
      </c>
      <c r="G6" s="37" t="s">
        <v>20</v>
      </c>
      <c r="H6" s="38">
        <v>20</v>
      </c>
      <c r="I6" s="39">
        <v>201928.098062</v>
      </c>
      <c r="J6" s="39">
        <v>203714.80218699999</v>
      </c>
      <c r="K6" s="40" t="s">
        <v>253</v>
      </c>
      <c r="L6" s="40">
        <v>64</v>
      </c>
      <c r="M6" s="39">
        <v>190975</v>
      </c>
      <c r="N6" s="41">
        <v>2000000</v>
      </c>
      <c r="O6" s="21">
        <v>1066709</v>
      </c>
      <c r="P6" s="45">
        <v>1.6640473329019139</v>
      </c>
      <c r="Q6" s="45">
        <v>7.1653467155245592</v>
      </c>
      <c r="R6" s="45">
        <v>4.6550347212002405</v>
      </c>
      <c r="S6" s="45">
        <v>20.041383020941449</v>
      </c>
      <c r="T6" s="45">
        <v>107.90459999999999</v>
      </c>
      <c r="U6" s="39">
        <v>649</v>
      </c>
      <c r="V6" s="42">
        <v>75</v>
      </c>
      <c r="W6" s="39">
        <v>8</v>
      </c>
      <c r="X6" s="42">
        <v>25</v>
      </c>
      <c r="Y6" s="145">
        <v>657</v>
      </c>
      <c r="Z6" s="70">
        <f t="shared" si="0"/>
        <v>0.21710407091157455</v>
      </c>
      <c r="AA6" s="70"/>
      <c r="AB6" s="43">
        <f t="shared" si="1"/>
        <v>0.18134646081512049</v>
      </c>
      <c r="AC6" s="43"/>
      <c r="AD6" s="152"/>
      <c r="AE6" s="152"/>
    </row>
    <row r="7" spans="1:54" ht="43.5" customHeight="1">
      <c r="A7" s="19"/>
      <c r="B7" s="115"/>
      <c r="C7" s="116">
        <v>5</v>
      </c>
      <c r="D7" s="117">
        <v>4</v>
      </c>
      <c r="E7" s="140" t="s">
        <v>26</v>
      </c>
      <c r="F7" s="118" t="s">
        <v>25</v>
      </c>
      <c r="G7" s="119" t="s">
        <v>20</v>
      </c>
      <c r="H7" s="120">
        <v>20</v>
      </c>
      <c r="I7" s="114">
        <v>470441.94883399998</v>
      </c>
      <c r="J7" s="114">
        <v>448384.47710900003</v>
      </c>
      <c r="K7" s="121" t="s">
        <v>254</v>
      </c>
      <c r="L7" s="121">
        <v>62</v>
      </c>
      <c r="M7" s="114">
        <v>423906</v>
      </c>
      <c r="N7" s="122">
        <v>2000000</v>
      </c>
      <c r="O7" s="123">
        <v>1057745</v>
      </c>
      <c r="P7" s="113">
        <v>1.8131538115020773</v>
      </c>
      <c r="Q7" s="113">
        <v>6.3512291375483017</v>
      </c>
      <c r="R7" s="113">
        <v>4.5237685851105676</v>
      </c>
      <c r="S7" s="113">
        <v>20.683333147861699</v>
      </c>
      <c r="T7" s="113">
        <v>109.59060000000001</v>
      </c>
      <c r="U7" s="22">
        <v>493</v>
      </c>
      <c r="V7" s="143">
        <v>41</v>
      </c>
      <c r="W7" s="22">
        <v>19</v>
      </c>
      <c r="X7" s="143">
        <v>59</v>
      </c>
      <c r="Y7" s="146">
        <v>512</v>
      </c>
      <c r="Z7" s="70">
        <f t="shared" si="0"/>
        <v>0.2612272886750156</v>
      </c>
      <c r="AA7" s="124"/>
      <c r="AB7" s="43">
        <f t="shared" si="1"/>
        <v>0.21820246884655856</v>
      </c>
      <c r="AC7" s="20"/>
      <c r="AD7" s="152"/>
      <c r="AE7" s="152"/>
      <c r="AF7" s="19"/>
      <c r="AG7" s="19"/>
      <c r="AH7" s="19"/>
      <c r="AI7" s="19"/>
      <c r="AJ7" s="19"/>
      <c r="AK7" s="19"/>
      <c r="AL7" s="19"/>
      <c r="AM7" s="19"/>
      <c r="AN7" s="19"/>
      <c r="AO7" s="19"/>
      <c r="AP7" s="19"/>
      <c r="AQ7" s="19"/>
      <c r="AR7" s="19"/>
      <c r="AS7" s="19"/>
      <c r="AT7" s="19"/>
      <c r="AU7" s="19"/>
      <c r="AV7" s="19"/>
      <c r="AW7" s="19"/>
      <c r="AX7" s="19"/>
      <c r="AY7" s="19"/>
      <c r="AZ7" s="19"/>
      <c r="BA7" s="19"/>
      <c r="BB7" s="19"/>
    </row>
    <row r="8" spans="1:54" ht="43.5" customHeight="1">
      <c r="C8" s="35">
        <v>2</v>
      </c>
      <c r="D8" s="69">
        <v>5</v>
      </c>
      <c r="E8" s="139" t="s">
        <v>27</v>
      </c>
      <c r="F8" s="36" t="s">
        <v>22</v>
      </c>
      <c r="G8" s="37" t="s">
        <v>20</v>
      </c>
      <c r="H8" s="38">
        <v>20</v>
      </c>
      <c r="I8" s="39">
        <v>103160.681576</v>
      </c>
      <c r="J8" s="39">
        <v>99403.645648000005</v>
      </c>
      <c r="K8" s="40" t="s">
        <v>255</v>
      </c>
      <c r="L8" s="40">
        <v>59</v>
      </c>
      <c r="M8" s="39">
        <v>95786</v>
      </c>
      <c r="N8" s="41">
        <v>1000000</v>
      </c>
      <c r="O8" s="21">
        <v>1037768</v>
      </c>
      <c r="P8" s="45">
        <v>1.8293143628112352</v>
      </c>
      <c r="Q8" s="45">
        <v>5.3214370604843149</v>
      </c>
      <c r="R8" s="45">
        <v>3.7768000000000002</v>
      </c>
      <c r="S8" s="45">
        <v>20.809849559720096</v>
      </c>
      <c r="T8" s="45">
        <v>104.09809999999999</v>
      </c>
      <c r="U8" s="39">
        <v>64</v>
      </c>
      <c r="V8" s="42">
        <v>26</v>
      </c>
      <c r="W8" s="39">
        <v>5</v>
      </c>
      <c r="X8" s="42">
        <v>74</v>
      </c>
      <c r="Y8" s="145">
        <v>69</v>
      </c>
      <c r="Z8" s="70">
        <f t="shared" si="0"/>
        <v>3.6724828597015896E-2</v>
      </c>
      <c r="AA8" s="70"/>
      <c r="AB8" s="43">
        <f t="shared" si="1"/>
        <v>3.067615297192337E-2</v>
      </c>
      <c r="AC8" s="43"/>
      <c r="AD8" s="152"/>
      <c r="AE8" s="152"/>
    </row>
    <row r="9" spans="1:54" ht="43.5" customHeight="1">
      <c r="A9" s="19"/>
      <c r="B9" s="115"/>
      <c r="C9" s="116">
        <v>1</v>
      </c>
      <c r="D9" s="117">
        <v>6</v>
      </c>
      <c r="E9" s="140" t="s">
        <v>28</v>
      </c>
      <c r="F9" s="118" t="s">
        <v>29</v>
      </c>
      <c r="G9" s="119" t="s">
        <v>23</v>
      </c>
      <c r="H9" s="120">
        <v>20</v>
      </c>
      <c r="I9" s="114">
        <v>34845496.711969003</v>
      </c>
      <c r="J9" s="114">
        <v>35468491.646137998</v>
      </c>
      <c r="K9" s="121" t="s">
        <v>256</v>
      </c>
      <c r="L9" s="121">
        <v>50</v>
      </c>
      <c r="M9" s="114">
        <v>34817916</v>
      </c>
      <c r="N9" s="122">
        <v>35000000</v>
      </c>
      <c r="O9" s="123">
        <v>1018686</v>
      </c>
      <c r="P9" s="113">
        <v>1.8686</v>
      </c>
      <c r="Q9" s="113">
        <v>5.5334565988706208</v>
      </c>
      <c r="R9" s="113">
        <v>3.7831380418377609</v>
      </c>
      <c r="S9" s="113">
        <v>19.484341626333979</v>
      </c>
      <c r="T9" s="113">
        <v>84.266599999999997</v>
      </c>
      <c r="U9" s="22">
        <v>96745</v>
      </c>
      <c r="V9" s="143">
        <v>91</v>
      </c>
      <c r="W9" s="22">
        <v>470</v>
      </c>
      <c r="X9" s="143">
        <v>9</v>
      </c>
      <c r="Y9" s="146">
        <v>97215</v>
      </c>
      <c r="Z9" s="70">
        <f t="shared" si="0"/>
        <v>45.863609300516686</v>
      </c>
      <c r="AA9" s="124"/>
      <c r="AB9" s="43">
        <f t="shared" si="1"/>
        <v>38.309752516081112</v>
      </c>
      <c r="AC9" s="20"/>
      <c r="AD9" s="152"/>
      <c r="AE9" s="152"/>
      <c r="AF9" s="19"/>
      <c r="AG9" s="19"/>
      <c r="AH9" s="19"/>
      <c r="AI9" s="19"/>
      <c r="AJ9" s="19"/>
      <c r="AK9" s="19"/>
      <c r="AL9" s="19"/>
      <c r="AM9" s="19"/>
      <c r="AN9" s="19"/>
      <c r="AO9" s="19"/>
      <c r="AP9" s="19"/>
      <c r="AQ9" s="19"/>
      <c r="AR9" s="19"/>
      <c r="AS9" s="19"/>
      <c r="AT9" s="19"/>
      <c r="AU9" s="19"/>
      <c r="AV9" s="19"/>
      <c r="AW9" s="19"/>
      <c r="AX9" s="19"/>
      <c r="AY9" s="19"/>
      <c r="AZ9" s="19"/>
      <c r="BA9" s="19"/>
      <c r="BB9" s="19"/>
    </row>
    <row r="10" spans="1:54" ht="43.5" customHeight="1">
      <c r="C10" s="35">
        <v>3</v>
      </c>
      <c r="D10" s="69">
        <v>7</v>
      </c>
      <c r="E10" s="139" t="s">
        <v>30</v>
      </c>
      <c r="F10" s="36" t="s">
        <v>19</v>
      </c>
      <c r="G10" s="37" t="s">
        <v>23</v>
      </c>
      <c r="H10" s="38">
        <v>20</v>
      </c>
      <c r="I10" s="39">
        <v>2781179.1508260001</v>
      </c>
      <c r="J10" s="39">
        <v>3289053.4259640002</v>
      </c>
      <c r="K10" s="40" t="s">
        <v>257</v>
      </c>
      <c r="L10" s="40">
        <v>50</v>
      </c>
      <c r="M10" s="39">
        <v>3221493</v>
      </c>
      <c r="N10" s="41">
        <v>4000000</v>
      </c>
      <c r="O10" s="21">
        <v>1000000</v>
      </c>
      <c r="P10" s="45">
        <v>2.0971000000000002</v>
      </c>
      <c r="Q10" s="45">
        <v>6.2092999999999998</v>
      </c>
      <c r="R10" s="45">
        <v>4.2114000000000003</v>
      </c>
      <c r="S10" s="45">
        <v>24.429300000000001</v>
      </c>
      <c r="T10" s="45">
        <v>90.785200000000003</v>
      </c>
      <c r="U10" s="39">
        <v>2731</v>
      </c>
      <c r="V10" s="42">
        <v>97</v>
      </c>
      <c r="W10" s="39">
        <v>9</v>
      </c>
      <c r="X10" s="42">
        <v>3</v>
      </c>
      <c r="Y10" s="145">
        <v>2740</v>
      </c>
      <c r="Z10" s="70">
        <f t="shared" si="0"/>
        <v>4.5334285916049692</v>
      </c>
      <c r="AA10" s="70"/>
      <c r="AB10" s="43">
        <f t="shared" si="1"/>
        <v>3.7867610081824927</v>
      </c>
      <c r="AC10" s="43"/>
      <c r="AD10" s="152"/>
      <c r="AE10" s="152"/>
    </row>
    <row r="11" spans="1:54" ht="43.5" customHeight="1">
      <c r="A11" s="19"/>
      <c r="B11" s="115"/>
      <c r="C11" s="116">
        <v>16</v>
      </c>
      <c r="D11" s="117">
        <v>8</v>
      </c>
      <c r="E11" s="140" t="s">
        <v>49</v>
      </c>
      <c r="F11" s="118" t="s">
        <v>41</v>
      </c>
      <c r="G11" s="119" t="s">
        <v>23</v>
      </c>
      <c r="H11" s="120">
        <v>20</v>
      </c>
      <c r="I11" s="114">
        <v>44560.403057000003</v>
      </c>
      <c r="J11" s="114">
        <v>218165.910367</v>
      </c>
      <c r="K11" s="121" t="s">
        <v>258</v>
      </c>
      <c r="L11" s="121">
        <v>46</v>
      </c>
      <c r="M11" s="114">
        <v>208438</v>
      </c>
      <c r="N11" s="122">
        <v>500000</v>
      </c>
      <c r="O11" s="123">
        <v>1046671</v>
      </c>
      <c r="P11" s="113">
        <v>2.1711607148958105</v>
      </c>
      <c r="Q11" s="113">
        <v>6.6639497601429811</v>
      </c>
      <c r="R11" s="113">
        <v>4.6670999999999996</v>
      </c>
      <c r="S11" s="113">
        <v>19.533713627399983</v>
      </c>
      <c r="T11" s="113">
        <v>123.35480000000001</v>
      </c>
      <c r="U11" s="22">
        <v>284</v>
      </c>
      <c r="V11" s="143">
        <v>83</v>
      </c>
      <c r="W11" s="22">
        <v>3</v>
      </c>
      <c r="X11" s="143">
        <v>17</v>
      </c>
      <c r="Y11" s="146">
        <v>287</v>
      </c>
      <c r="Z11" s="70">
        <f t="shared" si="0"/>
        <v>0.25730551808078805</v>
      </c>
      <c r="AA11" s="124"/>
      <c r="AB11" s="43">
        <f t="shared" si="1"/>
        <v>0.2149266241587745</v>
      </c>
      <c r="AC11" s="20"/>
      <c r="AD11" s="152"/>
      <c r="AE11" s="152"/>
      <c r="AF11" s="19"/>
      <c r="AG11" s="19"/>
      <c r="AH11" s="19"/>
      <c r="AI11" s="19"/>
      <c r="AJ11" s="19"/>
      <c r="AK11" s="19"/>
      <c r="AL11" s="19"/>
      <c r="AM11" s="19"/>
      <c r="AN11" s="19"/>
      <c r="AO11" s="19"/>
      <c r="AP11" s="19"/>
      <c r="AQ11" s="19"/>
      <c r="AR11" s="19"/>
      <c r="AS11" s="19"/>
      <c r="AT11" s="19"/>
      <c r="AU11" s="19"/>
      <c r="AV11" s="19"/>
      <c r="AW11" s="19"/>
      <c r="AX11" s="19"/>
      <c r="AY11" s="19"/>
      <c r="AZ11" s="19"/>
      <c r="BA11" s="19"/>
      <c r="BB11" s="19"/>
    </row>
    <row r="12" spans="1:54" ht="43.5" customHeight="1">
      <c r="C12" s="35">
        <v>101</v>
      </c>
      <c r="D12" s="69">
        <v>9</v>
      </c>
      <c r="E12" s="139" t="s">
        <v>34</v>
      </c>
      <c r="F12" s="36" t="s">
        <v>25</v>
      </c>
      <c r="G12" s="37" t="s">
        <v>23</v>
      </c>
      <c r="H12" s="38">
        <v>20</v>
      </c>
      <c r="I12" s="39">
        <v>59546.627063</v>
      </c>
      <c r="J12" s="39">
        <v>63247.320832999998</v>
      </c>
      <c r="K12" s="40" t="s">
        <v>259</v>
      </c>
      <c r="L12" s="40">
        <v>45</v>
      </c>
      <c r="M12" s="39">
        <v>57907</v>
      </c>
      <c r="N12" s="41">
        <v>200000</v>
      </c>
      <c r="O12" s="21">
        <v>1092223</v>
      </c>
      <c r="P12" s="45">
        <v>1.2322416324351577</v>
      </c>
      <c r="Q12" s="45">
        <v>10.847321736659426</v>
      </c>
      <c r="R12" s="45">
        <v>6.2148271687177568</v>
      </c>
      <c r="S12" s="45">
        <v>20.589533614475791</v>
      </c>
      <c r="T12" s="45">
        <v>79.509100000000004</v>
      </c>
      <c r="U12" s="39">
        <v>4</v>
      </c>
      <c r="V12" s="42">
        <v>0</v>
      </c>
      <c r="W12" s="39">
        <v>6</v>
      </c>
      <c r="X12" s="42">
        <v>100</v>
      </c>
      <c r="Y12" s="145">
        <v>10</v>
      </c>
      <c r="Z12" s="70">
        <f t="shared" si="0"/>
        <v>0</v>
      </c>
      <c r="AA12" s="70"/>
      <c r="AB12" s="43">
        <f t="shared" si="1"/>
        <v>0</v>
      </c>
      <c r="AC12" s="43"/>
      <c r="AD12" s="152"/>
      <c r="AE12" s="152"/>
    </row>
    <row r="13" spans="1:54" ht="43.5" customHeight="1">
      <c r="A13" s="19"/>
      <c r="B13" s="115"/>
      <c r="C13" s="116">
        <v>102</v>
      </c>
      <c r="D13" s="117">
        <v>10</v>
      </c>
      <c r="E13" s="140" t="s">
        <v>64</v>
      </c>
      <c r="F13" s="118" t="s">
        <v>65</v>
      </c>
      <c r="G13" s="119" t="s">
        <v>23</v>
      </c>
      <c r="H13" s="120">
        <v>20</v>
      </c>
      <c r="I13" s="114">
        <v>375860.87405799999</v>
      </c>
      <c r="J13" s="114">
        <v>369073.49393200001</v>
      </c>
      <c r="K13" s="121" t="s">
        <v>260</v>
      </c>
      <c r="L13" s="121">
        <v>45</v>
      </c>
      <c r="M13" s="114">
        <v>358111</v>
      </c>
      <c r="N13" s="122">
        <v>500000</v>
      </c>
      <c r="O13" s="123">
        <v>1030612</v>
      </c>
      <c r="P13" s="113">
        <v>1.241783901506035</v>
      </c>
      <c r="Q13" s="125">
        <v>4.8216095721503551</v>
      </c>
      <c r="R13" s="125">
        <v>3.0611999999999999</v>
      </c>
      <c r="S13" s="113">
        <v>17.64012727605483</v>
      </c>
      <c r="T13" s="113">
        <v>71.107699999999994</v>
      </c>
      <c r="U13" s="22">
        <v>21818</v>
      </c>
      <c r="V13" s="143">
        <v>90</v>
      </c>
      <c r="W13" s="22">
        <v>7</v>
      </c>
      <c r="X13" s="143">
        <v>10</v>
      </c>
      <c r="Y13" s="146">
        <v>21825</v>
      </c>
      <c r="Z13" s="70">
        <f t="shared" si="0"/>
        <v>0.47199726561632538</v>
      </c>
      <c r="AA13" s="124"/>
      <c r="AB13" s="43">
        <f t="shared" si="1"/>
        <v>0.39425807758711912</v>
      </c>
      <c r="AC13" s="20"/>
      <c r="AD13" s="152"/>
      <c r="AE13" s="152"/>
      <c r="AF13" s="19"/>
      <c r="AG13" s="19"/>
      <c r="AH13" s="19"/>
      <c r="AI13" s="19"/>
      <c r="AJ13" s="19"/>
      <c r="AK13" s="19"/>
      <c r="AL13" s="19"/>
      <c r="AM13" s="19"/>
      <c r="AN13" s="19"/>
      <c r="AO13" s="19"/>
      <c r="AP13" s="19"/>
      <c r="AQ13" s="19"/>
      <c r="AR13" s="19"/>
      <c r="AS13" s="19"/>
      <c r="AT13" s="19"/>
      <c r="AU13" s="19"/>
      <c r="AV13" s="19"/>
      <c r="AW13" s="19"/>
      <c r="AX13" s="19"/>
      <c r="AY13" s="19"/>
      <c r="AZ13" s="19"/>
      <c r="BA13" s="19"/>
      <c r="BB13" s="19"/>
    </row>
    <row r="14" spans="1:54" ht="43.5" customHeight="1">
      <c r="C14" s="35">
        <v>104</v>
      </c>
      <c r="D14" s="69">
        <v>11</v>
      </c>
      <c r="E14" s="139" t="s">
        <v>451</v>
      </c>
      <c r="F14" s="36" t="s">
        <v>184</v>
      </c>
      <c r="G14" s="37" t="s">
        <v>477</v>
      </c>
      <c r="H14" s="38">
        <v>20</v>
      </c>
      <c r="I14" s="39">
        <v>2386490.1468059998</v>
      </c>
      <c r="J14" s="39">
        <v>4635510.5933020003</v>
      </c>
      <c r="K14" s="40" t="s">
        <v>261</v>
      </c>
      <c r="L14" s="40">
        <v>43</v>
      </c>
      <c r="M14" s="39">
        <v>4518554</v>
      </c>
      <c r="N14" s="41">
        <v>5000000</v>
      </c>
      <c r="O14" s="21">
        <v>1007200</v>
      </c>
      <c r="P14" s="45">
        <v>1.9768448613663856</v>
      </c>
      <c r="Q14" s="45">
        <v>6.2046999999999999</v>
      </c>
      <c r="R14" s="45">
        <v>4.0904017857142856</v>
      </c>
      <c r="S14" s="45">
        <v>21.39373465507375</v>
      </c>
      <c r="T14" s="45">
        <v>81.518100000000004</v>
      </c>
      <c r="U14" s="39">
        <v>7470</v>
      </c>
      <c r="V14" s="42">
        <v>98</v>
      </c>
      <c r="W14" s="39">
        <v>15</v>
      </c>
      <c r="X14" s="42">
        <v>2</v>
      </c>
      <c r="Y14" s="145">
        <v>7485</v>
      </c>
      <c r="Z14" s="70">
        <f t="shared" si="0"/>
        <v>6.4551712856097909</v>
      </c>
      <c r="AA14" s="70"/>
      <c r="AB14" s="43">
        <f t="shared" si="1"/>
        <v>5.3919876383963148</v>
      </c>
      <c r="AC14" s="43"/>
      <c r="AD14" s="152"/>
      <c r="AE14" s="152"/>
    </row>
    <row r="15" spans="1:54" ht="43.5" customHeight="1">
      <c r="A15" s="19"/>
      <c r="B15" s="115"/>
      <c r="C15" s="116">
        <v>105</v>
      </c>
      <c r="D15" s="117">
        <v>12</v>
      </c>
      <c r="E15" s="140" t="s">
        <v>35</v>
      </c>
      <c r="F15" s="118" t="s">
        <v>25</v>
      </c>
      <c r="G15" s="119" t="s">
        <v>20</v>
      </c>
      <c r="H15" s="120">
        <v>20</v>
      </c>
      <c r="I15" s="114">
        <v>127343.41724</v>
      </c>
      <c r="J15" s="114">
        <v>132832.09814300001</v>
      </c>
      <c r="K15" s="121" t="s">
        <v>262</v>
      </c>
      <c r="L15" s="121">
        <v>43</v>
      </c>
      <c r="M15" s="114">
        <v>124141</v>
      </c>
      <c r="N15" s="122">
        <v>1000000</v>
      </c>
      <c r="O15" s="123">
        <v>1070010</v>
      </c>
      <c r="P15" s="113">
        <v>1.6408672259711838</v>
      </c>
      <c r="Q15" s="113">
        <v>7.242316232900059</v>
      </c>
      <c r="R15" s="113">
        <v>4.6101353564288194</v>
      </c>
      <c r="S15" s="113">
        <v>18.676919056339464</v>
      </c>
      <c r="T15" s="113">
        <v>78.556400000000011</v>
      </c>
      <c r="U15" s="22">
        <v>185</v>
      </c>
      <c r="V15" s="143">
        <v>19</v>
      </c>
      <c r="W15" s="22">
        <v>2</v>
      </c>
      <c r="X15" s="143">
        <v>81</v>
      </c>
      <c r="Y15" s="146">
        <v>187</v>
      </c>
      <c r="Z15" s="70">
        <f t="shared" si="0"/>
        <v>3.5862515631624986E-2</v>
      </c>
      <c r="AA15" s="124"/>
      <c r="AB15" s="43">
        <f t="shared" si="1"/>
        <v>2.9955865214388304E-2</v>
      </c>
      <c r="AC15" s="20"/>
      <c r="AD15" s="152"/>
      <c r="AE15" s="152"/>
      <c r="AF15" s="19"/>
      <c r="AG15" s="19"/>
      <c r="AH15" s="19"/>
      <c r="AI15" s="19"/>
      <c r="AJ15" s="19"/>
      <c r="AK15" s="19"/>
      <c r="AL15" s="19"/>
      <c r="AM15" s="19"/>
      <c r="AN15" s="19"/>
      <c r="AO15" s="19"/>
      <c r="AP15" s="19"/>
      <c r="AQ15" s="19"/>
      <c r="AR15" s="19"/>
      <c r="AS15" s="19"/>
      <c r="AT15" s="19"/>
      <c r="AU15" s="19"/>
      <c r="AV15" s="19"/>
      <c r="AW15" s="19"/>
      <c r="AX15" s="19"/>
      <c r="AY15" s="19"/>
      <c r="AZ15" s="19"/>
      <c r="BA15" s="19"/>
      <c r="BB15" s="19"/>
    </row>
    <row r="16" spans="1:54" ht="43.5" customHeight="1">
      <c r="C16" s="35">
        <v>106</v>
      </c>
      <c r="D16" s="69">
        <v>13</v>
      </c>
      <c r="E16" s="139" t="s">
        <v>36</v>
      </c>
      <c r="F16" s="36" t="s">
        <v>25</v>
      </c>
      <c r="G16" s="37" t="s">
        <v>23</v>
      </c>
      <c r="H16" s="38">
        <v>20</v>
      </c>
      <c r="I16" s="39">
        <v>193625.152608</v>
      </c>
      <c r="J16" s="39">
        <v>199258.842061</v>
      </c>
      <c r="K16" s="40" t="s">
        <v>263</v>
      </c>
      <c r="L16" s="40">
        <v>43</v>
      </c>
      <c r="M16" s="39">
        <v>187486</v>
      </c>
      <c r="N16" s="41">
        <v>1000000</v>
      </c>
      <c r="O16" s="21">
        <v>1062793</v>
      </c>
      <c r="P16" s="45">
        <v>1.4799091754559848</v>
      </c>
      <c r="Q16" s="45">
        <v>6.685235413363853</v>
      </c>
      <c r="R16" s="45">
        <v>4.3454654881088777</v>
      </c>
      <c r="S16" s="45">
        <v>21.201106871652815</v>
      </c>
      <c r="T16" s="45">
        <v>80.650500000000008</v>
      </c>
      <c r="U16" s="39">
        <v>35</v>
      </c>
      <c r="V16" s="42">
        <v>14</v>
      </c>
      <c r="W16" s="39">
        <v>3</v>
      </c>
      <c r="X16" s="42">
        <v>86</v>
      </c>
      <c r="Y16" s="145">
        <v>38</v>
      </c>
      <c r="Z16" s="70">
        <f t="shared" si="0"/>
        <v>3.9639644861023442E-2</v>
      </c>
      <c r="AA16" s="70"/>
      <c r="AB16" s="43">
        <f t="shared" si="1"/>
        <v>3.3110891349627095E-2</v>
      </c>
      <c r="AC16" s="43"/>
      <c r="AD16" s="152"/>
      <c r="AE16" s="152"/>
    </row>
    <row r="17" spans="1:54" ht="43.5" customHeight="1">
      <c r="A17" s="19"/>
      <c r="B17" s="115"/>
      <c r="C17" s="116">
        <v>110</v>
      </c>
      <c r="D17" s="117">
        <v>14</v>
      </c>
      <c r="E17" s="140" t="s">
        <v>39</v>
      </c>
      <c r="F17" s="118" t="s">
        <v>22</v>
      </c>
      <c r="G17" s="119" t="s">
        <v>20</v>
      </c>
      <c r="H17" s="120">
        <v>20</v>
      </c>
      <c r="I17" s="114">
        <v>232765.01478999999</v>
      </c>
      <c r="J17" s="114">
        <v>204482.60270300001</v>
      </c>
      <c r="K17" s="121" t="s">
        <v>264</v>
      </c>
      <c r="L17" s="121">
        <v>43</v>
      </c>
      <c r="M17" s="114">
        <v>197369</v>
      </c>
      <c r="N17" s="122">
        <v>1000000</v>
      </c>
      <c r="O17" s="123">
        <v>1036042</v>
      </c>
      <c r="P17" s="113">
        <v>1.7679999764253571</v>
      </c>
      <c r="Q17" s="113">
        <v>5.129346508132965</v>
      </c>
      <c r="R17" s="113">
        <v>3.6041999999999996</v>
      </c>
      <c r="S17" s="113">
        <v>18.828730299662684</v>
      </c>
      <c r="T17" s="113">
        <v>73.256</v>
      </c>
      <c r="U17" s="22">
        <v>503</v>
      </c>
      <c r="V17" s="143">
        <v>90</v>
      </c>
      <c r="W17" s="22">
        <v>3</v>
      </c>
      <c r="X17" s="143">
        <v>10</v>
      </c>
      <c r="Y17" s="146">
        <v>506</v>
      </c>
      <c r="Z17" s="70">
        <f t="shared" si="0"/>
        <v>0.26150680265244919</v>
      </c>
      <c r="AA17" s="124"/>
      <c r="AB17" s="43">
        <f t="shared" si="1"/>
        <v>0.21843594613854625</v>
      </c>
      <c r="AC17" s="20"/>
      <c r="AD17" s="152"/>
      <c r="AE17" s="152"/>
      <c r="AF17" s="19"/>
      <c r="AG17" s="19"/>
      <c r="AH17" s="19"/>
      <c r="AI17" s="19"/>
      <c r="AJ17" s="19"/>
      <c r="AK17" s="19"/>
      <c r="AL17" s="19"/>
      <c r="AM17" s="19"/>
      <c r="AN17" s="19"/>
      <c r="AO17" s="19"/>
      <c r="AP17" s="19"/>
      <c r="AQ17" s="19"/>
      <c r="AR17" s="19"/>
      <c r="AS17" s="19"/>
      <c r="AT17" s="19"/>
      <c r="AU17" s="19"/>
      <c r="AV17" s="19"/>
      <c r="AW17" s="19"/>
      <c r="AX17" s="19"/>
      <c r="AY17" s="19"/>
      <c r="AZ17" s="19"/>
      <c r="BA17" s="19"/>
      <c r="BB17" s="19"/>
    </row>
    <row r="18" spans="1:54" ht="43.5" customHeight="1">
      <c r="C18" s="35">
        <v>107</v>
      </c>
      <c r="D18" s="69">
        <v>15</v>
      </c>
      <c r="E18" s="139" t="s">
        <v>37</v>
      </c>
      <c r="F18" s="36" t="s">
        <v>163</v>
      </c>
      <c r="G18" s="37" t="s">
        <v>248</v>
      </c>
      <c r="H18" s="38">
        <v>20</v>
      </c>
      <c r="I18" s="39">
        <v>1215491.7986910001</v>
      </c>
      <c r="J18" s="39">
        <v>2088232.5526729999</v>
      </c>
      <c r="K18" s="40" t="s">
        <v>265</v>
      </c>
      <c r="L18" s="40">
        <v>43</v>
      </c>
      <c r="M18" s="39">
        <v>2067545</v>
      </c>
      <c r="N18" s="41">
        <v>10000000</v>
      </c>
      <c r="O18" s="21">
        <v>1010006</v>
      </c>
      <c r="P18" s="45">
        <v>1.9318723272315541</v>
      </c>
      <c r="Q18" s="45">
        <v>5.7701705607736136</v>
      </c>
      <c r="R18" s="45">
        <v>3.7969316663249044</v>
      </c>
      <c r="S18" s="45">
        <v>21.36716345526105</v>
      </c>
      <c r="T18" s="45">
        <v>81.677900000000008</v>
      </c>
      <c r="U18" s="39">
        <v>2072</v>
      </c>
      <c r="V18" s="42">
        <v>98</v>
      </c>
      <c r="W18" s="39">
        <v>9</v>
      </c>
      <c r="X18" s="42">
        <v>2</v>
      </c>
      <c r="Y18" s="145">
        <v>2081</v>
      </c>
      <c r="Z18" s="70">
        <f t="shared" si="0"/>
        <v>2.9079641908634457</v>
      </c>
      <c r="AA18" s="70"/>
      <c r="AB18" s="43">
        <f t="shared" si="1"/>
        <v>2.4290148589842802</v>
      </c>
      <c r="AC18" s="43"/>
      <c r="AD18" s="152"/>
      <c r="AE18" s="152"/>
    </row>
    <row r="19" spans="1:54" ht="43.5" customHeight="1">
      <c r="A19" s="19"/>
      <c r="B19" s="115"/>
      <c r="C19" s="116">
        <v>108</v>
      </c>
      <c r="D19" s="117">
        <v>16</v>
      </c>
      <c r="E19" s="140" t="s">
        <v>38</v>
      </c>
      <c r="F19" s="118" t="s">
        <v>25</v>
      </c>
      <c r="G19" s="119" t="s">
        <v>20</v>
      </c>
      <c r="H19" s="120">
        <v>20</v>
      </c>
      <c r="I19" s="114">
        <v>123344.34165</v>
      </c>
      <c r="J19" s="114">
        <v>130159.00045399999</v>
      </c>
      <c r="K19" s="121" t="s">
        <v>266</v>
      </c>
      <c r="L19" s="121">
        <v>43</v>
      </c>
      <c r="M19" s="114">
        <v>122312</v>
      </c>
      <c r="N19" s="122">
        <v>1000000</v>
      </c>
      <c r="O19" s="123">
        <v>1064155</v>
      </c>
      <c r="P19" s="113">
        <v>1.6111228876272101</v>
      </c>
      <c r="Q19" s="113">
        <v>6.7735680601605495</v>
      </c>
      <c r="R19" s="113">
        <v>4.6327669172636616</v>
      </c>
      <c r="S19" s="113">
        <v>19.018149132704774</v>
      </c>
      <c r="T19" s="113">
        <v>77.04379999999999</v>
      </c>
      <c r="U19" s="22">
        <v>152</v>
      </c>
      <c r="V19" s="143">
        <v>18</v>
      </c>
      <c r="W19" s="22">
        <v>2</v>
      </c>
      <c r="X19" s="143">
        <v>82</v>
      </c>
      <c r="Y19" s="146">
        <v>154</v>
      </c>
      <c r="Z19" s="70">
        <f t="shared" si="0"/>
        <v>3.329130556363448E-2</v>
      </c>
      <c r="AA19" s="124"/>
      <c r="AB19" s="43">
        <f t="shared" si="1"/>
        <v>2.7808140190695874E-2</v>
      </c>
      <c r="AC19" s="20"/>
      <c r="AD19" s="152"/>
      <c r="AE19" s="152"/>
      <c r="AF19" s="19"/>
      <c r="AG19" s="19"/>
      <c r="AH19" s="19"/>
      <c r="AI19" s="19"/>
      <c r="AJ19" s="19"/>
      <c r="AK19" s="19"/>
      <c r="AL19" s="19"/>
      <c r="AM19" s="19"/>
      <c r="AN19" s="19"/>
      <c r="AO19" s="19"/>
      <c r="AP19" s="19"/>
      <c r="AQ19" s="19"/>
      <c r="AR19" s="19"/>
      <c r="AS19" s="19"/>
      <c r="AT19" s="19"/>
      <c r="AU19" s="19"/>
      <c r="AV19" s="19"/>
      <c r="AW19" s="19"/>
      <c r="AX19" s="19"/>
      <c r="AY19" s="19"/>
      <c r="AZ19" s="19"/>
      <c r="BA19" s="19"/>
      <c r="BB19" s="19"/>
    </row>
    <row r="20" spans="1:54" ht="43.5" customHeight="1">
      <c r="C20" s="35">
        <v>113</v>
      </c>
      <c r="D20" s="69">
        <v>17</v>
      </c>
      <c r="E20" s="139" t="s">
        <v>40</v>
      </c>
      <c r="F20" s="36" t="s">
        <v>41</v>
      </c>
      <c r="G20" s="37" t="s">
        <v>23</v>
      </c>
      <c r="H20" s="38">
        <v>20</v>
      </c>
      <c r="I20" s="39">
        <v>24561.252317999999</v>
      </c>
      <c r="J20" s="39">
        <v>23912.972516000002</v>
      </c>
      <c r="K20" s="40" t="s">
        <v>267</v>
      </c>
      <c r="L20" s="40">
        <v>39</v>
      </c>
      <c r="M20" s="39">
        <v>23041</v>
      </c>
      <c r="N20" s="41">
        <v>1000000</v>
      </c>
      <c r="O20" s="21">
        <v>1037844</v>
      </c>
      <c r="P20" s="45">
        <v>1.4525139664804469</v>
      </c>
      <c r="Q20" s="45">
        <v>5.6793273887736202</v>
      </c>
      <c r="R20" s="45">
        <v>3.7844000000000002</v>
      </c>
      <c r="S20" s="45">
        <v>17.847546858179349</v>
      </c>
      <c r="T20" s="45">
        <v>110.6093</v>
      </c>
      <c r="U20" s="39">
        <v>43</v>
      </c>
      <c r="V20" s="42">
        <v>13</v>
      </c>
      <c r="W20" s="39">
        <v>2</v>
      </c>
      <c r="X20" s="42">
        <v>87</v>
      </c>
      <c r="Y20" s="145">
        <v>45</v>
      </c>
      <c r="Z20" s="70">
        <f t="shared" si="0"/>
        <v>4.4173420963103342E-3</v>
      </c>
      <c r="AA20" s="70"/>
      <c r="AB20" s="43">
        <f t="shared" si="1"/>
        <v>3.6897942632397526E-3</v>
      </c>
      <c r="AC20" s="43"/>
      <c r="AD20" s="152"/>
      <c r="AE20" s="152"/>
    </row>
    <row r="21" spans="1:54" ht="43.5" customHeight="1">
      <c r="A21" s="19"/>
      <c r="B21" s="115"/>
      <c r="C21" s="116">
        <v>114</v>
      </c>
      <c r="D21" s="117">
        <v>18</v>
      </c>
      <c r="E21" s="140" t="s">
        <v>42</v>
      </c>
      <c r="F21" s="118" t="s">
        <v>43</v>
      </c>
      <c r="G21" s="119" t="s">
        <v>20</v>
      </c>
      <c r="H21" s="120">
        <v>20</v>
      </c>
      <c r="I21" s="114">
        <v>103891.572612</v>
      </c>
      <c r="J21" s="114">
        <v>5448680.453001</v>
      </c>
      <c r="K21" s="121" t="s">
        <v>268</v>
      </c>
      <c r="L21" s="121">
        <v>39</v>
      </c>
      <c r="M21" s="114">
        <v>5204481</v>
      </c>
      <c r="N21" s="122">
        <v>5000000</v>
      </c>
      <c r="O21" s="123">
        <v>1046921</v>
      </c>
      <c r="P21" s="125">
        <v>2.3788545393915275</v>
      </c>
      <c r="Q21" s="125">
        <v>6.3033659678703069</v>
      </c>
      <c r="R21" s="125">
        <v>4.5630782875497387</v>
      </c>
      <c r="S21" s="125">
        <v>19.196383716471559</v>
      </c>
      <c r="T21" s="125">
        <v>64.349699999999999</v>
      </c>
      <c r="U21" s="22">
        <v>2851</v>
      </c>
      <c r="V21" s="143">
        <v>86</v>
      </c>
      <c r="W21" s="22">
        <v>27</v>
      </c>
      <c r="X21" s="143">
        <v>14.000000000000002</v>
      </c>
      <c r="Y21" s="146">
        <v>2878</v>
      </c>
      <c r="Z21" s="70">
        <f t="shared" si="0"/>
        <v>6.6584617152954362</v>
      </c>
      <c r="AA21" s="124"/>
      <c r="AB21" s="43">
        <f t="shared" si="1"/>
        <v>5.5617956009383542</v>
      </c>
      <c r="AC21" s="20"/>
      <c r="AD21" s="152"/>
      <c r="AE21" s="152"/>
      <c r="AF21" s="19"/>
      <c r="AG21" s="19"/>
      <c r="AH21" s="19"/>
      <c r="AI21" s="19"/>
      <c r="AJ21" s="19"/>
      <c r="AK21" s="19"/>
      <c r="AL21" s="19"/>
      <c r="AM21" s="19"/>
      <c r="AN21" s="19"/>
      <c r="AO21" s="19"/>
      <c r="AP21" s="19"/>
      <c r="AQ21" s="19"/>
      <c r="AR21" s="19"/>
      <c r="AS21" s="19"/>
      <c r="AT21" s="19"/>
      <c r="AU21" s="19"/>
      <c r="AV21" s="19"/>
      <c r="AW21" s="19"/>
      <c r="AX21" s="19"/>
      <c r="AY21" s="19"/>
      <c r="AZ21" s="19"/>
      <c r="BA21" s="19"/>
      <c r="BB21" s="19"/>
    </row>
    <row r="22" spans="1:54" ht="43.5" customHeight="1">
      <c r="C22" s="35">
        <v>115</v>
      </c>
      <c r="D22" s="69">
        <v>19</v>
      </c>
      <c r="E22" s="139" t="s">
        <v>44</v>
      </c>
      <c r="F22" s="36" t="s">
        <v>45</v>
      </c>
      <c r="G22" s="37" t="s">
        <v>23</v>
      </c>
      <c r="H22" s="38">
        <v>20</v>
      </c>
      <c r="I22" s="39">
        <v>33037.226465</v>
      </c>
      <c r="J22" s="39">
        <v>34105.311209</v>
      </c>
      <c r="K22" s="40" t="s">
        <v>269</v>
      </c>
      <c r="L22" s="40">
        <v>36</v>
      </c>
      <c r="M22" s="39">
        <v>33258</v>
      </c>
      <c r="N22" s="41">
        <v>500000</v>
      </c>
      <c r="O22" s="21">
        <v>1025477</v>
      </c>
      <c r="P22" s="45">
        <v>2.2251795584929548</v>
      </c>
      <c r="Q22" s="45">
        <v>5.1973295022394996</v>
      </c>
      <c r="R22" s="45">
        <v>3.719696114029452</v>
      </c>
      <c r="S22" s="45">
        <v>20.346246666069813</v>
      </c>
      <c r="T22" s="45">
        <v>65.625999999999991</v>
      </c>
      <c r="U22" s="39">
        <v>36</v>
      </c>
      <c r="V22" s="42">
        <v>80</v>
      </c>
      <c r="W22" s="39">
        <v>11</v>
      </c>
      <c r="X22" s="42">
        <v>20</v>
      </c>
      <c r="Y22" s="145">
        <v>47</v>
      </c>
      <c r="Z22" s="70">
        <f t="shared" si="0"/>
        <v>3.8770028549400141E-2</v>
      </c>
      <c r="AA22" s="70"/>
      <c r="AB22" s="43">
        <f t="shared" si="1"/>
        <v>3.2384503126145936E-2</v>
      </c>
      <c r="AC22" s="43"/>
      <c r="AD22" s="152"/>
      <c r="AE22" s="152"/>
    </row>
    <row r="23" spans="1:54" ht="43.5" customHeight="1">
      <c r="A23" s="19"/>
      <c r="B23" s="115"/>
      <c r="C23" s="116">
        <v>118</v>
      </c>
      <c r="D23" s="117">
        <v>20</v>
      </c>
      <c r="E23" s="140" t="s">
        <v>156</v>
      </c>
      <c r="F23" s="118" t="s">
        <v>43</v>
      </c>
      <c r="G23" s="119" t="s">
        <v>20</v>
      </c>
      <c r="H23" s="120">
        <v>20</v>
      </c>
      <c r="I23" s="114">
        <v>73582.354307000001</v>
      </c>
      <c r="J23" s="114">
        <v>72962.483080000005</v>
      </c>
      <c r="K23" s="121" t="s">
        <v>270</v>
      </c>
      <c r="L23" s="121">
        <v>34</v>
      </c>
      <c r="M23" s="114">
        <v>69418</v>
      </c>
      <c r="N23" s="122">
        <v>500000</v>
      </c>
      <c r="O23" s="123">
        <v>1051060</v>
      </c>
      <c r="P23" s="125">
        <v>1.6284767814909431</v>
      </c>
      <c r="Q23" s="125">
        <v>6.3098876639694117</v>
      </c>
      <c r="R23" s="125">
        <v>4.4914855733431684</v>
      </c>
      <c r="S23" s="125">
        <v>20.297130052813579</v>
      </c>
      <c r="T23" s="125">
        <v>57.668699999999994</v>
      </c>
      <c r="U23" s="22">
        <v>24</v>
      </c>
      <c r="V23" s="143">
        <v>2</v>
      </c>
      <c r="W23" s="22">
        <v>5</v>
      </c>
      <c r="X23" s="143">
        <v>98</v>
      </c>
      <c r="Y23" s="146">
        <v>29</v>
      </c>
      <c r="Z23" s="70">
        <f t="shared" si="0"/>
        <v>2.0735462100843166E-3</v>
      </c>
      <c r="AA23" s="124"/>
      <c r="AB23" s="43">
        <f t="shared" si="1"/>
        <v>1.7320277089071835E-3</v>
      </c>
      <c r="AC23" s="20"/>
      <c r="AD23" s="152"/>
      <c r="AE23" s="152"/>
      <c r="AF23" s="19"/>
      <c r="AG23" s="19"/>
      <c r="AH23" s="19"/>
      <c r="AI23" s="19"/>
      <c r="AJ23" s="19"/>
      <c r="AK23" s="19"/>
      <c r="AL23" s="19"/>
      <c r="AM23" s="19"/>
      <c r="AN23" s="19"/>
      <c r="AO23" s="19"/>
      <c r="AP23" s="19"/>
      <c r="AQ23" s="19"/>
      <c r="AR23" s="19"/>
      <c r="AS23" s="19"/>
      <c r="AT23" s="19"/>
      <c r="AU23" s="19"/>
      <c r="AV23" s="19"/>
      <c r="AW23" s="19"/>
      <c r="AX23" s="19"/>
      <c r="AY23" s="19"/>
      <c r="AZ23" s="19"/>
      <c r="BA23" s="19"/>
      <c r="BB23" s="19"/>
    </row>
    <row r="24" spans="1:54" ht="43.5" customHeight="1">
      <c r="C24" s="35">
        <v>121</v>
      </c>
      <c r="D24" s="69">
        <v>21</v>
      </c>
      <c r="E24" s="139" t="s">
        <v>139</v>
      </c>
      <c r="F24" s="36" t="s">
        <v>109</v>
      </c>
      <c r="G24" s="37" t="s">
        <v>23</v>
      </c>
      <c r="H24" s="38">
        <v>20</v>
      </c>
      <c r="I24" s="39">
        <v>204247.03245699999</v>
      </c>
      <c r="J24" s="39">
        <v>201084.03226099999</v>
      </c>
      <c r="K24" s="40" t="s">
        <v>271</v>
      </c>
      <c r="L24" s="40">
        <v>32</v>
      </c>
      <c r="M24" s="39">
        <v>193753</v>
      </c>
      <c r="N24" s="41">
        <v>1000000</v>
      </c>
      <c r="O24" s="21">
        <v>1037837</v>
      </c>
      <c r="P24" s="112">
        <v>1.8760705784191023</v>
      </c>
      <c r="Q24" s="112">
        <v>5.4959637502736358</v>
      </c>
      <c r="R24" s="112">
        <v>3.7837000000000001</v>
      </c>
      <c r="S24" s="112">
        <v>15.732691213067238</v>
      </c>
      <c r="T24" s="112">
        <v>50.795699999999997</v>
      </c>
      <c r="U24" s="39">
        <v>21</v>
      </c>
      <c r="V24" s="42">
        <v>0</v>
      </c>
      <c r="W24" s="39">
        <v>6</v>
      </c>
      <c r="X24" s="42">
        <v>100</v>
      </c>
      <c r="Y24" s="145">
        <v>27</v>
      </c>
      <c r="Z24" s="70">
        <f t="shared" si="0"/>
        <v>0</v>
      </c>
      <c r="AA24" s="70"/>
      <c r="AB24" s="43">
        <f t="shared" si="1"/>
        <v>0</v>
      </c>
      <c r="AC24" s="43"/>
      <c r="AD24" s="152"/>
      <c r="AE24" s="152"/>
    </row>
    <row r="25" spans="1:54" ht="43.5" customHeight="1">
      <c r="A25" s="19"/>
      <c r="B25" s="115"/>
      <c r="C25" s="116">
        <v>123</v>
      </c>
      <c r="D25" s="117">
        <v>22</v>
      </c>
      <c r="E25" s="140" t="s">
        <v>140</v>
      </c>
      <c r="F25" s="118" t="s">
        <v>141</v>
      </c>
      <c r="G25" s="119" t="s">
        <v>20</v>
      </c>
      <c r="H25" s="120">
        <v>20</v>
      </c>
      <c r="I25" s="114">
        <v>3543507.7567500002</v>
      </c>
      <c r="J25" s="114">
        <v>4857241.9963790001</v>
      </c>
      <c r="K25" s="121" t="s">
        <v>272</v>
      </c>
      <c r="L25" s="121">
        <v>31</v>
      </c>
      <c r="M25" s="114">
        <v>4835187</v>
      </c>
      <c r="N25" s="122">
        <v>7000000</v>
      </c>
      <c r="O25" s="123">
        <v>1004561</v>
      </c>
      <c r="P25" s="113">
        <v>2.1284209435105739</v>
      </c>
      <c r="Q25" s="113">
        <v>6.0273746127009193</v>
      </c>
      <c r="R25" s="113">
        <v>4.1922182279551707</v>
      </c>
      <c r="S25" s="113">
        <v>22.526488972276155</v>
      </c>
      <c r="T25" s="113">
        <v>60.6008</v>
      </c>
      <c r="U25" s="22">
        <v>8600</v>
      </c>
      <c r="V25" s="143">
        <v>87</v>
      </c>
      <c r="W25" s="22">
        <v>25</v>
      </c>
      <c r="X25" s="143">
        <v>13</v>
      </c>
      <c r="Y25" s="146">
        <v>8625</v>
      </c>
      <c r="Z25" s="70">
        <f t="shared" si="0"/>
        <v>6.0047248379344964</v>
      </c>
      <c r="AA25" s="124"/>
      <c r="AB25" s="43">
        <f t="shared" si="1"/>
        <v>5.0157309024923222</v>
      </c>
      <c r="AC25" s="20"/>
      <c r="AD25" s="152"/>
      <c r="AE25" s="152"/>
      <c r="AF25" s="19"/>
      <c r="AG25" s="19"/>
      <c r="AH25" s="19"/>
      <c r="AI25" s="19"/>
      <c r="AJ25" s="19"/>
      <c r="AK25" s="19"/>
      <c r="AL25" s="19"/>
      <c r="AM25" s="19"/>
      <c r="AN25" s="19"/>
      <c r="AO25" s="19"/>
      <c r="AP25" s="19"/>
      <c r="AQ25" s="19"/>
      <c r="AR25" s="19"/>
      <c r="AS25" s="19"/>
      <c r="AT25" s="19"/>
      <c r="AU25" s="19"/>
      <c r="AV25" s="19"/>
      <c r="AW25" s="19"/>
      <c r="AX25" s="19"/>
      <c r="AY25" s="19"/>
      <c r="AZ25" s="19"/>
      <c r="BA25" s="19"/>
      <c r="BB25" s="19"/>
    </row>
    <row r="26" spans="1:54" ht="43.5" customHeight="1">
      <c r="C26" s="35">
        <v>130</v>
      </c>
      <c r="D26" s="69">
        <v>23</v>
      </c>
      <c r="E26" s="139" t="s">
        <v>151</v>
      </c>
      <c r="F26" s="36" t="s">
        <v>99</v>
      </c>
      <c r="G26" s="37" t="s">
        <v>23</v>
      </c>
      <c r="H26" s="38">
        <v>20</v>
      </c>
      <c r="I26" s="39">
        <v>22476.961444</v>
      </c>
      <c r="J26" s="39">
        <v>23210.124760999999</v>
      </c>
      <c r="K26" s="40" t="s">
        <v>273</v>
      </c>
      <c r="L26" s="40">
        <v>24</v>
      </c>
      <c r="M26" s="39">
        <v>21856</v>
      </c>
      <c r="N26" s="41">
        <v>1000000</v>
      </c>
      <c r="O26" s="21">
        <v>1061956</v>
      </c>
      <c r="P26" s="45">
        <v>1.3656291372396672</v>
      </c>
      <c r="Q26" s="45">
        <v>6.9257962626778271</v>
      </c>
      <c r="R26" s="45">
        <v>3.2617277900296768</v>
      </c>
      <c r="S26" s="45">
        <v>5.4155080234818351</v>
      </c>
      <c r="T26" s="45">
        <v>26.105800000000002</v>
      </c>
      <c r="U26" s="39">
        <v>12</v>
      </c>
      <c r="V26" s="42">
        <v>4</v>
      </c>
      <c r="W26" s="39">
        <v>4</v>
      </c>
      <c r="X26" s="42">
        <v>96</v>
      </c>
      <c r="Y26" s="145">
        <v>16</v>
      </c>
      <c r="Z26" s="70">
        <f t="shared" si="0"/>
        <v>1.3192332333587489E-3</v>
      </c>
      <c r="AA26" s="70"/>
      <c r="AB26" s="43">
        <f t="shared" si="1"/>
        <v>1.1019520585440227E-3</v>
      </c>
      <c r="AC26" s="43"/>
      <c r="AD26" s="152"/>
      <c r="AE26" s="152"/>
    </row>
    <row r="27" spans="1:54" ht="43.5" customHeight="1">
      <c r="A27" s="19"/>
      <c r="B27" s="115"/>
      <c r="C27" s="116">
        <v>132</v>
      </c>
      <c r="D27" s="117">
        <v>24</v>
      </c>
      <c r="E27" s="140" t="s">
        <v>153</v>
      </c>
      <c r="F27" s="118" t="s">
        <v>41</v>
      </c>
      <c r="G27" s="119" t="s">
        <v>23</v>
      </c>
      <c r="H27" s="120">
        <v>20</v>
      </c>
      <c r="I27" s="114">
        <v>50442.558563999999</v>
      </c>
      <c r="J27" s="114">
        <v>49902.264607999998</v>
      </c>
      <c r="K27" s="121" t="s">
        <v>274</v>
      </c>
      <c r="L27" s="121">
        <v>24</v>
      </c>
      <c r="M27" s="114">
        <v>48215</v>
      </c>
      <c r="N27" s="122">
        <v>500000</v>
      </c>
      <c r="O27" s="123">
        <v>1034994</v>
      </c>
      <c r="P27" s="113">
        <v>1.7528129654480837</v>
      </c>
      <c r="Q27" s="113">
        <v>5.1325783174236754</v>
      </c>
      <c r="R27" s="113">
        <v>3.4993999999999996</v>
      </c>
      <c r="S27" s="113">
        <v>20.002074345334616</v>
      </c>
      <c r="T27" s="113">
        <v>55.646499999999996</v>
      </c>
      <c r="U27" s="22">
        <v>9</v>
      </c>
      <c r="V27" s="143">
        <v>5</v>
      </c>
      <c r="W27" s="22">
        <v>2</v>
      </c>
      <c r="X27" s="143">
        <v>95</v>
      </c>
      <c r="Y27" s="146">
        <v>11</v>
      </c>
      <c r="Z27" s="70">
        <f t="shared" si="0"/>
        <v>3.5454745810627065E-3</v>
      </c>
      <c r="AA27" s="124"/>
      <c r="AB27" s="43">
        <f t="shared" si="1"/>
        <v>2.9615256152776982E-3</v>
      </c>
      <c r="AC27" s="20"/>
      <c r="AD27" s="152"/>
      <c r="AE27" s="152"/>
      <c r="AF27" s="19"/>
      <c r="AG27" s="19"/>
      <c r="AH27" s="19"/>
      <c r="AI27" s="19"/>
      <c r="AJ27" s="19"/>
      <c r="AK27" s="19"/>
      <c r="AL27" s="19"/>
      <c r="AM27" s="19"/>
      <c r="AN27" s="19"/>
      <c r="AO27" s="19"/>
      <c r="AP27" s="19"/>
      <c r="AQ27" s="19"/>
      <c r="AR27" s="19"/>
      <c r="AS27" s="19"/>
      <c r="AT27" s="19"/>
      <c r="AU27" s="19"/>
      <c r="AV27" s="19"/>
      <c r="AW27" s="19"/>
      <c r="AX27" s="19"/>
      <c r="AY27" s="19"/>
      <c r="AZ27" s="19"/>
      <c r="BA27" s="19"/>
      <c r="BB27" s="19"/>
    </row>
    <row r="28" spans="1:54" ht="43.5" customHeight="1">
      <c r="C28" s="35">
        <v>136</v>
      </c>
      <c r="D28" s="69">
        <v>25</v>
      </c>
      <c r="E28" s="139" t="s">
        <v>157</v>
      </c>
      <c r="F28" s="36" t="s">
        <v>141</v>
      </c>
      <c r="G28" s="37" t="s">
        <v>23</v>
      </c>
      <c r="H28" s="38">
        <v>18</v>
      </c>
      <c r="I28" s="39">
        <v>592512.12767800002</v>
      </c>
      <c r="J28" s="39">
        <v>1078793.3274350001</v>
      </c>
      <c r="K28" s="40" t="s">
        <v>275</v>
      </c>
      <c r="L28" s="40">
        <v>22</v>
      </c>
      <c r="M28" s="39">
        <v>1035855</v>
      </c>
      <c r="N28" s="41">
        <v>2000000</v>
      </c>
      <c r="O28" s="21">
        <v>1041452</v>
      </c>
      <c r="P28" s="45">
        <v>2.0887247290578586</v>
      </c>
      <c r="Q28" s="45">
        <v>5.9177853103452893</v>
      </c>
      <c r="R28" s="45">
        <v>4.1452</v>
      </c>
      <c r="S28" s="45">
        <v>20.419021010807125</v>
      </c>
      <c r="T28" s="45">
        <v>32.009399999999999</v>
      </c>
      <c r="U28" s="39">
        <v>283</v>
      </c>
      <c r="V28" s="42">
        <v>74</v>
      </c>
      <c r="W28" s="39">
        <v>9</v>
      </c>
      <c r="X28" s="42">
        <v>26</v>
      </c>
      <c r="Y28" s="145">
        <v>292</v>
      </c>
      <c r="Z28" s="70">
        <f t="shared" si="0"/>
        <v>1.1343683175534611</v>
      </c>
      <c r="AA28" s="70"/>
      <c r="AB28" s="43">
        <f t="shared" si="1"/>
        <v>0.94753487940310932</v>
      </c>
      <c r="AC28" s="43"/>
      <c r="AD28" s="152"/>
      <c r="AE28" s="152"/>
    </row>
    <row r="29" spans="1:54" ht="43.5" customHeight="1">
      <c r="A29" s="19"/>
      <c r="B29" s="115"/>
      <c r="C29" s="116">
        <v>138</v>
      </c>
      <c r="D29" s="117">
        <v>26</v>
      </c>
      <c r="E29" s="140" t="s">
        <v>158</v>
      </c>
      <c r="F29" s="118" t="s">
        <v>187</v>
      </c>
      <c r="G29" s="119" t="s">
        <v>23</v>
      </c>
      <c r="H29" s="120">
        <v>20</v>
      </c>
      <c r="I29" s="114">
        <v>37580.296113999997</v>
      </c>
      <c r="J29" s="114">
        <v>36037.668575999996</v>
      </c>
      <c r="K29" s="121" t="s">
        <v>276</v>
      </c>
      <c r="L29" s="121">
        <v>22</v>
      </c>
      <c r="M29" s="114">
        <v>35386</v>
      </c>
      <c r="N29" s="122">
        <v>500000</v>
      </c>
      <c r="O29" s="123">
        <v>1018416</v>
      </c>
      <c r="P29" s="125">
        <v>1.8415999999999999</v>
      </c>
      <c r="Q29" s="125">
        <v>5.4015000000000004</v>
      </c>
      <c r="R29" s="125">
        <v>3.8496000000000001</v>
      </c>
      <c r="S29" s="125">
        <v>19.515841532946329</v>
      </c>
      <c r="T29" s="125">
        <v>50.164900000000003</v>
      </c>
      <c r="U29" s="22">
        <v>227</v>
      </c>
      <c r="V29" s="143">
        <v>52</v>
      </c>
      <c r="W29" s="22">
        <v>3</v>
      </c>
      <c r="X29" s="143">
        <v>48</v>
      </c>
      <c r="Y29" s="146">
        <v>230</v>
      </c>
      <c r="Z29" s="70">
        <f t="shared" si="0"/>
        <v>2.6628343314011926E-2</v>
      </c>
      <c r="AA29" s="124"/>
      <c r="AB29" s="43">
        <f t="shared" si="1"/>
        <v>2.2242585305242157E-2</v>
      </c>
      <c r="AC29" s="20"/>
      <c r="AD29" s="152"/>
      <c r="AE29" s="152"/>
      <c r="AF29" s="19"/>
      <c r="AG29" s="19"/>
      <c r="AH29" s="19"/>
      <c r="AI29" s="19"/>
      <c r="AJ29" s="19"/>
      <c r="AK29" s="19"/>
      <c r="AL29" s="19"/>
      <c r="AM29" s="19"/>
      <c r="AN29" s="19"/>
      <c r="AO29" s="19"/>
      <c r="AP29" s="19"/>
      <c r="AQ29" s="19"/>
      <c r="AR29" s="19"/>
      <c r="AS29" s="19"/>
      <c r="AT29" s="19"/>
      <c r="AU29" s="19"/>
      <c r="AV29" s="19"/>
      <c r="AW29" s="19"/>
      <c r="AX29" s="19"/>
      <c r="AY29" s="19"/>
      <c r="AZ29" s="19"/>
      <c r="BA29" s="19"/>
      <c r="BB29" s="19"/>
    </row>
    <row r="30" spans="1:54" ht="43.5" customHeight="1">
      <c r="C30" s="35">
        <v>139</v>
      </c>
      <c r="D30" s="69">
        <v>27</v>
      </c>
      <c r="E30" s="139" t="s">
        <v>168</v>
      </c>
      <c r="F30" s="36" t="s">
        <v>169</v>
      </c>
      <c r="G30" s="37" t="s">
        <v>23</v>
      </c>
      <c r="H30" s="38">
        <v>20</v>
      </c>
      <c r="I30" s="39">
        <v>4234306.8091000002</v>
      </c>
      <c r="J30" s="39">
        <v>5247584.9977810001</v>
      </c>
      <c r="K30" s="40" t="s">
        <v>277</v>
      </c>
      <c r="L30" s="40">
        <v>21</v>
      </c>
      <c r="M30" s="39">
        <v>5150466</v>
      </c>
      <c r="N30" s="41">
        <v>5000000</v>
      </c>
      <c r="O30" s="21">
        <v>1000000</v>
      </c>
      <c r="P30" s="45">
        <v>1.8856000000000002</v>
      </c>
      <c r="Q30" s="45">
        <v>5.5198</v>
      </c>
      <c r="R30" s="45">
        <v>3.7712000000000003</v>
      </c>
      <c r="S30" s="45">
        <v>12.640371856875063</v>
      </c>
      <c r="T30" s="45">
        <v>32.746900000000004</v>
      </c>
      <c r="U30" s="39">
        <v>6365</v>
      </c>
      <c r="V30" s="42">
        <v>88</v>
      </c>
      <c r="W30" s="39">
        <v>48</v>
      </c>
      <c r="X30" s="42">
        <v>12</v>
      </c>
      <c r="Y30" s="145">
        <v>6413</v>
      </c>
      <c r="Z30" s="70">
        <f t="shared" si="0"/>
        <v>6.5618495848310552</v>
      </c>
      <c r="AA30" s="70"/>
      <c r="AB30" s="43">
        <f t="shared" si="1"/>
        <v>5.4810957418433111</v>
      </c>
      <c r="AC30" s="43"/>
      <c r="AD30" s="152"/>
      <c r="AE30" s="152"/>
    </row>
    <row r="31" spans="1:54" ht="43.5" customHeight="1">
      <c r="A31" s="19"/>
      <c r="B31" s="115"/>
      <c r="C31" s="116">
        <v>150</v>
      </c>
      <c r="D31" s="117">
        <v>28</v>
      </c>
      <c r="E31" s="140" t="s">
        <v>229</v>
      </c>
      <c r="F31" s="118" t="s">
        <v>231</v>
      </c>
      <c r="G31" s="119" t="s">
        <v>23</v>
      </c>
      <c r="H31" s="120">
        <v>17</v>
      </c>
      <c r="I31" s="114">
        <v>5281.7282169999999</v>
      </c>
      <c r="J31" s="114">
        <v>5275.2903329999999</v>
      </c>
      <c r="K31" s="121" t="s">
        <v>278</v>
      </c>
      <c r="L31" s="121">
        <v>16</v>
      </c>
      <c r="M31" s="114">
        <v>5181</v>
      </c>
      <c r="N31" s="122">
        <v>500000</v>
      </c>
      <c r="O31" s="123">
        <v>1018199</v>
      </c>
      <c r="P31" s="113">
        <v>1.9585241149593837</v>
      </c>
      <c r="Q31" s="113">
        <v>3.9932369724060948</v>
      </c>
      <c r="R31" s="113">
        <v>2.9899690222690452</v>
      </c>
      <c r="S31" s="113">
        <v>11.913845666700777</v>
      </c>
      <c r="T31" s="113">
        <v>20.177199999999999</v>
      </c>
      <c r="U31" s="22">
        <v>73</v>
      </c>
      <c r="V31" s="143">
        <v>3</v>
      </c>
      <c r="W31" s="22">
        <v>2</v>
      </c>
      <c r="X31" s="143">
        <v>97</v>
      </c>
      <c r="Y31" s="146">
        <v>75</v>
      </c>
      <c r="Z31" s="70">
        <f t="shared" si="0"/>
        <v>2.2488046901637703E-4</v>
      </c>
      <c r="AA31" s="124"/>
      <c r="AB31" s="43">
        <f t="shared" si="1"/>
        <v>1.8784206574907732E-4</v>
      </c>
      <c r="AC31" s="20"/>
      <c r="AD31" s="152"/>
      <c r="AE31" s="152"/>
      <c r="AF31" s="19"/>
      <c r="AG31" s="19"/>
      <c r="AH31" s="19"/>
      <c r="AI31" s="19"/>
      <c r="AJ31" s="19"/>
      <c r="AK31" s="19"/>
      <c r="AL31" s="19"/>
      <c r="AM31" s="19"/>
      <c r="AN31" s="19"/>
      <c r="AO31" s="19"/>
      <c r="AP31" s="19"/>
      <c r="AQ31" s="19"/>
      <c r="AR31" s="19"/>
      <c r="AS31" s="19"/>
      <c r="AT31" s="19"/>
      <c r="AU31" s="19"/>
      <c r="AV31" s="19"/>
      <c r="AW31" s="19"/>
      <c r="AX31" s="19"/>
      <c r="AY31" s="19"/>
      <c r="AZ31" s="19"/>
      <c r="BA31" s="19"/>
      <c r="BB31" s="19"/>
    </row>
    <row r="32" spans="1:54" ht="43.5" customHeight="1">
      <c r="C32" s="35">
        <v>154</v>
      </c>
      <c r="D32" s="69">
        <v>29</v>
      </c>
      <c r="E32" s="139" t="s">
        <v>230</v>
      </c>
      <c r="F32" s="36" t="s">
        <v>114</v>
      </c>
      <c r="G32" s="37" t="s">
        <v>23</v>
      </c>
      <c r="H32" s="38">
        <v>20</v>
      </c>
      <c r="I32" s="39">
        <v>423043.02738599997</v>
      </c>
      <c r="J32" s="39">
        <v>443901.57381999999</v>
      </c>
      <c r="K32" s="40" t="s">
        <v>279</v>
      </c>
      <c r="L32" s="40">
        <v>16</v>
      </c>
      <c r="M32" s="39">
        <v>416911</v>
      </c>
      <c r="N32" s="41">
        <v>2000000</v>
      </c>
      <c r="O32" s="21">
        <v>1064740</v>
      </c>
      <c r="P32" s="45">
        <v>2.1473449115801975</v>
      </c>
      <c r="Q32" s="45">
        <v>6.1744760788179969</v>
      </c>
      <c r="R32" s="45">
        <v>4.3683681721273313</v>
      </c>
      <c r="S32" s="45">
        <v>22.486766736380915</v>
      </c>
      <c r="T32" s="45">
        <v>31.634099999999997</v>
      </c>
      <c r="U32" s="39">
        <v>84</v>
      </c>
      <c r="V32" s="42">
        <v>10</v>
      </c>
      <c r="W32" s="39">
        <v>11</v>
      </c>
      <c r="X32" s="42">
        <v>90</v>
      </c>
      <c r="Y32" s="145">
        <v>95</v>
      </c>
      <c r="Z32" s="70">
        <f t="shared" si="0"/>
        <v>6.3076966900625697E-2</v>
      </c>
      <c r="AA32" s="70"/>
      <c r="AB32" s="43">
        <f t="shared" si="1"/>
        <v>5.2688024956657455E-2</v>
      </c>
      <c r="AC32" s="43"/>
      <c r="AD32" s="152"/>
      <c r="AE32" s="152"/>
    </row>
    <row r="33" spans="1:54" ht="43.5" customHeight="1">
      <c r="A33" s="19"/>
      <c r="B33" s="115"/>
      <c r="C33" s="116">
        <v>157</v>
      </c>
      <c r="D33" s="117">
        <v>30</v>
      </c>
      <c r="E33" s="140" t="s">
        <v>246</v>
      </c>
      <c r="F33" s="118" t="s">
        <v>45</v>
      </c>
      <c r="G33" s="119" t="s">
        <v>248</v>
      </c>
      <c r="H33" s="120" t="s">
        <v>48</v>
      </c>
      <c r="I33" s="114">
        <v>5351.684972</v>
      </c>
      <c r="J33" s="114">
        <v>5507.5129209999996</v>
      </c>
      <c r="K33" s="121" t="s">
        <v>280</v>
      </c>
      <c r="L33" s="121">
        <v>15</v>
      </c>
      <c r="M33" s="114">
        <v>51519</v>
      </c>
      <c r="N33" s="122">
        <v>5000000</v>
      </c>
      <c r="O33" s="123">
        <v>106903</v>
      </c>
      <c r="P33" s="113">
        <v>1.6652084601339014</v>
      </c>
      <c r="Q33" s="113">
        <v>3.9736645918101554</v>
      </c>
      <c r="R33" s="113">
        <v>2.9120699281849864</v>
      </c>
      <c r="S33" s="113">
        <v>19.928770666640929</v>
      </c>
      <c r="T33" s="113">
        <v>24.257000000000001</v>
      </c>
      <c r="U33" s="22">
        <v>26</v>
      </c>
      <c r="V33" s="143">
        <v>13</v>
      </c>
      <c r="W33" s="22">
        <v>3</v>
      </c>
      <c r="X33" s="143">
        <v>87</v>
      </c>
      <c r="Y33" s="146">
        <v>29</v>
      </c>
      <c r="Z33" s="70">
        <f t="shared" si="0"/>
        <v>1.0173795271845988E-3</v>
      </c>
      <c r="AA33" s="124"/>
      <c r="AB33" s="43">
        <f t="shared" si="1"/>
        <v>8.4981444975222456E-4</v>
      </c>
      <c r="AC33" s="20"/>
      <c r="AD33" s="152"/>
      <c r="AE33" s="152"/>
      <c r="AF33" s="19"/>
      <c r="AG33" s="19"/>
      <c r="AH33" s="19"/>
      <c r="AI33" s="19"/>
      <c r="AJ33" s="19"/>
      <c r="AK33" s="19"/>
      <c r="AL33" s="19"/>
      <c r="AM33" s="19"/>
      <c r="AN33" s="19"/>
      <c r="AO33" s="19"/>
      <c r="AP33" s="19"/>
      <c r="AQ33" s="19"/>
      <c r="AR33" s="19"/>
      <c r="AS33" s="19"/>
      <c r="AT33" s="19"/>
      <c r="AU33" s="19"/>
      <c r="AV33" s="19"/>
      <c r="AW33" s="19"/>
      <c r="AX33" s="19"/>
      <c r="AY33" s="19"/>
      <c r="AZ33" s="19"/>
      <c r="BA33" s="19"/>
      <c r="BB33" s="19"/>
    </row>
    <row r="34" spans="1:54" ht="43.5" customHeight="1">
      <c r="C34" s="35">
        <v>162</v>
      </c>
      <c r="D34" s="69">
        <v>31</v>
      </c>
      <c r="E34" s="139" t="s">
        <v>358</v>
      </c>
      <c r="F34" s="36" t="s">
        <v>74</v>
      </c>
      <c r="G34" s="37" t="s">
        <v>360</v>
      </c>
      <c r="H34" s="38" t="s">
        <v>48</v>
      </c>
      <c r="I34" s="39">
        <v>5160.8974470000003</v>
      </c>
      <c r="J34" s="39">
        <v>5112.4804489999997</v>
      </c>
      <c r="K34" s="40" t="s">
        <v>359</v>
      </c>
      <c r="L34" s="40">
        <v>12</v>
      </c>
      <c r="M34" s="39">
        <v>5000</v>
      </c>
      <c r="N34" s="41">
        <v>50000</v>
      </c>
      <c r="O34" s="21">
        <v>1022496</v>
      </c>
      <c r="P34" s="45">
        <v>0.77019279951038799</v>
      </c>
      <c r="Q34" s="45">
        <v>3.5110344272560066</v>
      </c>
      <c r="R34" s="45">
        <v>2.2496</v>
      </c>
      <c r="S34" s="45">
        <v>9.9151000000000007</v>
      </c>
      <c r="T34" s="45">
        <v>9.9151000000000007</v>
      </c>
      <c r="U34" s="39">
        <v>4</v>
      </c>
      <c r="V34" s="42">
        <v>24</v>
      </c>
      <c r="W34" s="39">
        <v>7</v>
      </c>
      <c r="X34" s="42">
        <v>76</v>
      </c>
      <c r="Y34" s="145">
        <v>11</v>
      </c>
      <c r="Z34" s="70">
        <f t="shared" si="0"/>
        <v>1.7435203427817521E-3</v>
      </c>
      <c r="AA34" s="70"/>
      <c r="AB34" s="43">
        <f t="shared" si="1"/>
        <v>1.456357967840297E-3</v>
      </c>
      <c r="AC34" s="43"/>
      <c r="AD34" s="152"/>
      <c r="AE34" s="152"/>
    </row>
    <row r="35" spans="1:54" ht="43.5" customHeight="1">
      <c r="A35" s="19"/>
      <c r="B35" s="115"/>
      <c r="C35" s="116">
        <v>172</v>
      </c>
      <c r="D35" s="117">
        <v>32</v>
      </c>
      <c r="E35" s="140" t="s">
        <v>377</v>
      </c>
      <c r="F35" s="118" t="s">
        <v>236</v>
      </c>
      <c r="G35" s="119" t="s">
        <v>476</v>
      </c>
      <c r="H35" s="120" t="s">
        <v>48</v>
      </c>
      <c r="I35" s="114">
        <v>81356.781300000002</v>
      </c>
      <c r="J35" s="114">
        <v>67003.545477000007</v>
      </c>
      <c r="K35" s="121" t="s">
        <v>383</v>
      </c>
      <c r="L35" s="121">
        <v>9</v>
      </c>
      <c r="M35" s="114">
        <v>56809</v>
      </c>
      <c r="N35" s="122">
        <v>500000</v>
      </c>
      <c r="O35" s="123">
        <v>1179453</v>
      </c>
      <c r="P35" s="113">
        <v>1.9581587498627682</v>
      </c>
      <c r="Q35" s="113">
        <v>5.9540557001870322</v>
      </c>
      <c r="R35" s="113">
        <v>4.2195811610850935</v>
      </c>
      <c r="S35" s="113">
        <v>0</v>
      </c>
      <c r="T35" s="125">
        <v>17.9453</v>
      </c>
      <c r="U35" s="22">
        <v>63</v>
      </c>
      <c r="V35" s="143">
        <v>51</v>
      </c>
      <c r="W35" s="22">
        <v>3</v>
      </c>
      <c r="X35" s="143">
        <v>49</v>
      </c>
      <c r="Y35" s="146">
        <v>66</v>
      </c>
      <c r="Z35" s="70">
        <f t="shared" si="0"/>
        <v>4.8557025734165309E-2</v>
      </c>
      <c r="AA35" s="124"/>
      <c r="AB35" s="43">
        <f t="shared" si="1"/>
        <v>4.055955619637415E-2</v>
      </c>
      <c r="AC35" s="20"/>
      <c r="AD35" s="152"/>
      <c r="AE35" s="152"/>
      <c r="AF35" s="19"/>
      <c r="AG35" s="19"/>
      <c r="AH35" s="19"/>
      <c r="AI35" s="19"/>
      <c r="AJ35" s="19"/>
      <c r="AK35" s="19"/>
      <c r="AL35" s="19"/>
      <c r="AM35" s="19"/>
      <c r="AN35" s="19"/>
      <c r="AO35" s="19"/>
      <c r="AP35" s="19"/>
      <c r="AQ35" s="19"/>
      <c r="AR35" s="19"/>
      <c r="AS35" s="19"/>
      <c r="AT35" s="19"/>
      <c r="AU35" s="19"/>
      <c r="AV35" s="19"/>
      <c r="AW35" s="19"/>
      <c r="AX35" s="19"/>
      <c r="AY35" s="19"/>
      <c r="AZ35" s="19"/>
      <c r="BA35" s="19"/>
      <c r="BB35" s="19"/>
    </row>
    <row r="36" spans="1:54" ht="43.5" customHeight="1">
      <c r="C36" s="35">
        <v>175</v>
      </c>
      <c r="D36" s="69">
        <v>33</v>
      </c>
      <c r="E36" s="139" t="s">
        <v>396</v>
      </c>
      <c r="F36" s="36" t="s">
        <v>171</v>
      </c>
      <c r="G36" s="37" t="s">
        <v>360</v>
      </c>
      <c r="H36" s="38">
        <v>14</v>
      </c>
      <c r="I36" s="39">
        <v>5215.2062180000003</v>
      </c>
      <c r="J36" s="39">
        <v>5209.727159</v>
      </c>
      <c r="K36" s="40" t="s">
        <v>398</v>
      </c>
      <c r="L36" s="40">
        <v>8</v>
      </c>
      <c r="M36" s="39">
        <v>5006</v>
      </c>
      <c r="N36" s="41">
        <v>50000</v>
      </c>
      <c r="O36" s="21">
        <v>1040697</v>
      </c>
      <c r="P36" s="45">
        <v>1.8435028707483128</v>
      </c>
      <c r="Q36" s="45">
        <v>4.8256829237869532</v>
      </c>
      <c r="R36" s="45">
        <v>3.3675244067052508</v>
      </c>
      <c r="S36" s="45">
        <v>0</v>
      </c>
      <c r="T36" s="45">
        <v>8.0878000000000014</v>
      </c>
      <c r="U36" s="39">
        <v>8</v>
      </c>
      <c r="V36" s="42">
        <v>2</v>
      </c>
      <c r="W36" s="39">
        <v>12</v>
      </c>
      <c r="X36" s="42">
        <v>98</v>
      </c>
      <c r="Y36" s="145">
        <v>20</v>
      </c>
      <c r="Z36" s="70">
        <f t="shared" si="0"/>
        <v>1.4805705000847107E-4</v>
      </c>
      <c r="AA36" s="70"/>
      <c r="AB36" s="43">
        <f t="shared" si="1"/>
        <v>1.2367166541386163E-4</v>
      </c>
      <c r="AC36" s="43"/>
      <c r="AD36" s="152"/>
      <c r="AE36" s="152"/>
    </row>
    <row r="37" spans="1:54" ht="43.5" customHeight="1">
      <c r="A37" s="19"/>
      <c r="B37" s="115"/>
      <c r="C37" s="116">
        <v>178</v>
      </c>
      <c r="D37" s="117">
        <v>34</v>
      </c>
      <c r="E37" s="140" t="s">
        <v>405</v>
      </c>
      <c r="F37" s="118" t="s">
        <v>145</v>
      </c>
      <c r="G37" s="119" t="s">
        <v>476</v>
      </c>
      <c r="H37" s="120" t="s">
        <v>48</v>
      </c>
      <c r="I37" s="114">
        <v>235896.07123500001</v>
      </c>
      <c r="J37" s="114">
        <v>199177.57952699999</v>
      </c>
      <c r="K37" s="121" t="s">
        <v>406</v>
      </c>
      <c r="L37" s="121">
        <v>4</v>
      </c>
      <c r="M37" s="114">
        <v>177692</v>
      </c>
      <c r="N37" s="122">
        <v>500000</v>
      </c>
      <c r="O37" s="123">
        <v>1120915</v>
      </c>
      <c r="P37" s="113">
        <v>1.9985404276073933</v>
      </c>
      <c r="Q37" s="113">
        <v>0</v>
      </c>
      <c r="R37" s="113">
        <v>0</v>
      </c>
      <c r="S37" s="113">
        <v>0</v>
      </c>
      <c r="T37" s="113">
        <v>12.0915</v>
      </c>
      <c r="U37" s="22">
        <v>75</v>
      </c>
      <c r="V37" s="143">
        <v>54</v>
      </c>
      <c r="W37" s="22">
        <v>11</v>
      </c>
      <c r="X37" s="143">
        <v>46</v>
      </c>
      <c r="Y37" s="146">
        <v>86</v>
      </c>
      <c r="Z37" s="70">
        <f t="shared" si="0"/>
        <v>0.15283341847270665</v>
      </c>
      <c r="AA37" s="70"/>
      <c r="AB37" s="43">
        <f t="shared" si="1"/>
        <v>0.12766135346024957</v>
      </c>
      <c r="AC37" s="20"/>
      <c r="AD37" s="152"/>
      <c r="AE37" s="152"/>
      <c r="AF37" s="19"/>
      <c r="AG37" s="19"/>
      <c r="AH37" s="19"/>
      <c r="AI37" s="19"/>
      <c r="AJ37" s="19"/>
      <c r="AK37" s="19"/>
      <c r="AL37" s="19"/>
      <c r="AM37" s="19"/>
      <c r="AN37" s="19"/>
      <c r="AO37" s="19"/>
      <c r="AP37" s="19"/>
      <c r="AQ37" s="19"/>
      <c r="AR37" s="19"/>
      <c r="AS37" s="19"/>
      <c r="AT37" s="19"/>
      <c r="AU37" s="19"/>
      <c r="AV37" s="19"/>
      <c r="AW37" s="19"/>
      <c r="AX37" s="19"/>
      <c r="AY37" s="19"/>
      <c r="AZ37" s="19"/>
      <c r="BA37" s="19"/>
      <c r="BB37" s="19"/>
    </row>
    <row r="38" spans="1:54" ht="43.5" customHeight="1">
      <c r="C38" s="35">
        <v>183</v>
      </c>
      <c r="D38" s="69">
        <v>35</v>
      </c>
      <c r="E38" s="139" t="s">
        <v>427</v>
      </c>
      <c r="F38" s="36" t="s">
        <v>424</v>
      </c>
      <c r="G38" s="37" t="s">
        <v>20</v>
      </c>
      <c r="H38" s="38">
        <v>20</v>
      </c>
      <c r="I38" s="39" t="s">
        <v>48</v>
      </c>
      <c r="J38" s="39">
        <v>402505.62007200002</v>
      </c>
      <c r="K38" s="40" t="s">
        <v>425</v>
      </c>
      <c r="L38" s="40">
        <v>2</v>
      </c>
      <c r="M38" s="39">
        <v>398298</v>
      </c>
      <c r="N38" s="41">
        <v>2000000</v>
      </c>
      <c r="O38" s="21">
        <v>1010564</v>
      </c>
      <c r="P38" s="45">
        <v>-2.5601764894187342</v>
      </c>
      <c r="Q38" s="45">
        <v>0</v>
      </c>
      <c r="R38" s="45">
        <v>0</v>
      </c>
      <c r="S38" s="45">
        <v>0</v>
      </c>
      <c r="T38" s="112">
        <v>1.0564</v>
      </c>
      <c r="U38" s="39">
        <v>116</v>
      </c>
      <c r="V38" s="42">
        <v>36</v>
      </c>
      <c r="W38" s="39">
        <v>12</v>
      </c>
      <c r="X38" s="42">
        <v>64</v>
      </c>
      <c r="Y38" s="145">
        <v>128</v>
      </c>
      <c r="Z38" s="70">
        <f t="shared" si="0"/>
        <v>0.2059010524382883</v>
      </c>
      <c r="AA38" s="70"/>
      <c r="AB38" s="43">
        <f t="shared" si="1"/>
        <v>0.17198860887781459</v>
      </c>
      <c r="AC38" s="43"/>
      <c r="AD38" s="152"/>
      <c r="AE38" s="152"/>
    </row>
    <row r="39" spans="1:54" ht="43.5" customHeight="1">
      <c r="D39" s="318" t="s">
        <v>47</v>
      </c>
      <c r="E39" s="319"/>
      <c r="F39" s="320"/>
      <c r="G39" s="102" t="s">
        <v>48</v>
      </c>
      <c r="H39" s="87" t="s">
        <v>48</v>
      </c>
      <c r="I39" s="82">
        <v>57585721.057166018</v>
      </c>
      <c r="J39" s="82">
        <v>70374590.858077019</v>
      </c>
      <c r="K39" s="73" t="s">
        <v>48</v>
      </c>
      <c r="L39" s="73" t="s">
        <v>48</v>
      </c>
      <c r="M39" s="82">
        <v>68895570</v>
      </c>
      <c r="N39" s="74" t="s">
        <v>48</v>
      </c>
      <c r="O39" s="75" t="s">
        <v>48</v>
      </c>
      <c r="P39" s="81">
        <v>1.6809601870299586</v>
      </c>
      <c r="Q39" s="81">
        <v>5.7460358352947765</v>
      </c>
      <c r="R39" s="81">
        <v>3.7583004089395211</v>
      </c>
      <c r="S39" s="81">
        <v>18.994953154311023</v>
      </c>
      <c r="T39" s="81">
        <v>66.819037142857141</v>
      </c>
      <c r="U39" s="82">
        <v>156971</v>
      </c>
      <c r="V39" s="76">
        <v>87.716463228334973</v>
      </c>
      <c r="W39" s="82">
        <v>818</v>
      </c>
      <c r="X39" s="76">
        <v>12.283536771665027</v>
      </c>
      <c r="Y39" s="147">
        <v>157789</v>
      </c>
      <c r="Z39" s="276">
        <f>SUM(Z4:Z38)</f>
        <v>87.716463228334973</v>
      </c>
      <c r="AA39" s="76"/>
      <c r="AB39" s="43"/>
      <c r="AC39" s="259"/>
      <c r="AD39" s="152"/>
      <c r="AE39" s="152"/>
    </row>
    <row r="40" spans="1:54" ht="43.5" customHeight="1">
      <c r="A40" s="19"/>
      <c r="B40" s="115"/>
      <c r="C40" s="116">
        <v>13</v>
      </c>
      <c r="D40" s="117">
        <v>36</v>
      </c>
      <c r="E40" s="140" t="s">
        <v>21</v>
      </c>
      <c r="F40" s="118" t="s">
        <v>22</v>
      </c>
      <c r="G40" s="119" t="s">
        <v>50</v>
      </c>
      <c r="H40" s="120" t="s">
        <v>48</v>
      </c>
      <c r="I40" s="114">
        <v>151200.284056</v>
      </c>
      <c r="J40" s="39">
        <v>153876.02326799999</v>
      </c>
      <c r="K40" s="121" t="s">
        <v>281</v>
      </c>
      <c r="L40" s="121">
        <v>71</v>
      </c>
      <c r="M40" s="114">
        <v>172324</v>
      </c>
      <c r="N40" s="122">
        <v>500000</v>
      </c>
      <c r="O40" s="123">
        <v>892946</v>
      </c>
      <c r="P40" s="113">
        <v>-1.2336038420571198</v>
      </c>
      <c r="Q40" s="113">
        <v>3.5770460313557004</v>
      </c>
      <c r="R40" s="113">
        <v>4.1805407448717444</v>
      </c>
      <c r="S40" s="113">
        <v>-1.609605286833625</v>
      </c>
      <c r="T40" s="113">
        <v>113.4199</v>
      </c>
      <c r="U40" s="22">
        <v>7</v>
      </c>
      <c r="V40" s="143">
        <v>0</v>
      </c>
      <c r="W40" s="22">
        <v>4</v>
      </c>
      <c r="X40" s="143">
        <v>100</v>
      </c>
      <c r="Y40" s="146">
        <v>11</v>
      </c>
      <c r="Z40" s="70">
        <f t="shared" ref="Z40:Z51" si="2">V40*J40/$J$52</f>
        <v>0</v>
      </c>
      <c r="AA40" s="124"/>
      <c r="AB40" s="43">
        <f t="shared" ref="AB40:AB51" si="3">V40*J40/$J$151</f>
        <v>0</v>
      </c>
      <c r="AC40" s="20"/>
      <c r="AD40" s="152"/>
      <c r="AE40" s="152"/>
      <c r="AF40" s="19"/>
      <c r="AG40" s="19"/>
      <c r="AH40" s="19"/>
      <c r="AI40" s="19"/>
      <c r="AJ40" s="19"/>
      <c r="AK40" s="19"/>
      <c r="AL40" s="19"/>
      <c r="AM40" s="19"/>
      <c r="AN40" s="19"/>
      <c r="AO40" s="19"/>
      <c r="AP40" s="19"/>
      <c r="AQ40" s="19"/>
      <c r="AR40" s="19"/>
      <c r="AS40" s="19"/>
      <c r="AT40" s="19"/>
      <c r="AU40" s="19"/>
      <c r="AV40" s="19"/>
      <c r="AW40" s="19"/>
      <c r="AX40" s="19"/>
      <c r="AY40" s="19"/>
      <c r="AZ40" s="19"/>
      <c r="BA40" s="19"/>
      <c r="BB40" s="19"/>
    </row>
    <row r="41" spans="1:54" ht="43.5" customHeight="1">
      <c r="C41" s="35">
        <v>32</v>
      </c>
      <c r="D41" s="69">
        <v>37</v>
      </c>
      <c r="E41" s="139" t="s">
        <v>100</v>
      </c>
      <c r="F41" s="36" t="s">
        <v>101</v>
      </c>
      <c r="G41" s="37" t="s">
        <v>50</v>
      </c>
      <c r="H41" s="38" t="s">
        <v>48</v>
      </c>
      <c r="I41" s="39">
        <v>50463.111779999999</v>
      </c>
      <c r="J41" s="39">
        <v>51173.462083999999</v>
      </c>
      <c r="K41" s="40" t="s">
        <v>282</v>
      </c>
      <c r="L41" s="40">
        <v>62</v>
      </c>
      <c r="M41" s="39">
        <v>10369</v>
      </c>
      <c r="N41" s="41">
        <v>50000</v>
      </c>
      <c r="O41" s="21">
        <v>4935236</v>
      </c>
      <c r="P41" s="112" t="s">
        <v>481</v>
      </c>
      <c r="Q41" s="112">
        <v>1.83</v>
      </c>
      <c r="R41" s="112">
        <v>1.89</v>
      </c>
      <c r="S41" s="112">
        <v>0.41</v>
      </c>
      <c r="T41" s="45">
        <v>393.53</v>
      </c>
      <c r="U41" s="39">
        <v>32</v>
      </c>
      <c r="V41" s="42">
        <v>90</v>
      </c>
      <c r="W41" s="39">
        <v>1</v>
      </c>
      <c r="X41" s="42">
        <v>10</v>
      </c>
      <c r="Y41" s="145">
        <v>33</v>
      </c>
      <c r="Z41" s="70">
        <f t="shared" si="2"/>
        <v>8.4361787809839637</v>
      </c>
      <c r="AA41" s="70"/>
      <c r="AB41" s="43">
        <f t="shared" si="3"/>
        <v>5.4665401651499836E-2</v>
      </c>
      <c r="AC41" s="43"/>
      <c r="AD41" s="152"/>
      <c r="AE41" s="152"/>
    </row>
    <row r="42" spans="1:54" ht="43.5" customHeight="1">
      <c r="A42" s="19"/>
      <c r="B42" s="115"/>
      <c r="C42" s="116">
        <v>17</v>
      </c>
      <c r="D42" s="117">
        <v>38</v>
      </c>
      <c r="E42" s="140" t="s">
        <v>51</v>
      </c>
      <c r="F42" s="118" t="s">
        <v>25</v>
      </c>
      <c r="G42" s="119" t="s">
        <v>50</v>
      </c>
      <c r="H42" s="120" t="s">
        <v>48</v>
      </c>
      <c r="I42" s="114">
        <v>115079.162407</v>
      </c>
      <c r="J42" s="114">
        <v>116369.127513</v>
      </c>
      <c r="K42" s="121" t="s">
        <v>283</v>
      </c>
      <c r="L42" s="121">
        <v>46</v>
      </c>
      <c r="M42" s="114">
        <v>51451</v>
      </c>
      <c r="N42" s="122">
        <v>500000</v>
      </c>
      <c r="O42" s="123">
        <v>2261747</v>
      </c>
      <c r="P42" s="113">
        <v>-1.8</v>
      </c>
      <c r="Q42" s="113">
        <v>3.14</v>
      </c>
      <c r="R42" s="113">
        <v>1.1000000000000001</v>
      </c>
      <c r="S42" s="113">
        <v>7.27</v>
      </c>
      <c r="T42" s="113">
        <v>118.1</v>
      </c>
      <c r="U42" s="22">
        <v>19</v>
      </c>
      <c r="V42" s="143">
        <v>2</v>
      </c>
      <c r="W42" s="22">
        <v>3</v>
      </c>
      <c r="X42" s="143">
        <v>98</v>
      </c>
      <c r="Y42" s="146">
        <v>22</v>
      </c>
      <c r="Z42" s="70">
        <f t="shared" si="2"/>
        <v>0.42631070624298423</v>
      </c>
      <c r="AA42" s="124"/>
      <c r="AB42" s="43">
        <f t="shared" si="3"/>
        <v>2.7624409807006428E-3</v>
      </c>
      <c r="AC42" s="20"/>
      <c r="AD42" s="152"/>
      <c r="AE42" s="152"/>
      <c r="AF42" s="19"/>
      <c r="AG42" s="19"/>
      <c r="AH42" s="19"/>
      <c r="AI42" s="19"/>
      <c r="AJ42" s="19"/>
      <c r="AK42" s="19"/>
      <c r="AL42" s="19"/>
      <c r="AM42" s="19"/>
      <c r="AN42" s="19"/>
      <c r="AO42" s="19"/>
      <c r="AP42" s="19"/>
      <c r="AQ42" s="19"/>
      <c r="AR42" s="19"/>
      <c r="AS42" s="19"/>
      <c r="AT42" s="19"/>
      <c r="AU42" s="19"/>
      <c r="AV42" s="19"/>
      <c r="AW42" s="19"/>
      <c r="AX42" s="19"/>
      <c r="AY42" s="19"/>
      <c r="AZ42" s="19"/>
      <c r="BA42" s="19"/>
      <c r="BB42" s="19"/>
    </row>
    <row r="43" spans="1:54" ht="43.5" customHeight="1">
      <c r="C43" s="35">
        <v>111</v>
      </c>
      <c r="D43" s="69">
        <v>39</v>
      </c>
      <c r="E43" s="139" t="s">
        <v>53</v>
      </c>
      <c r="F43" s="36" t="s">
        <v>41</v>
      </c>
      <c r="G43" s="37" t="s">
        <v>50</v>
      </c>
      <c r="H43" s="38" t="s">
        <v>48</v>
      </c>
      <c r="I43" s="39">
        <v>18704.957005</v>
      </c>
      <c r="J43" s="39">
        <v>18111.824427</v>
      </c>
      <c r="K43" s="40" t="s">
        <v>284</v>
      </c>
      <c r="L43" s="40">
        <v>42</v>
      </c>
      <c r="M43" s="39">
        <v>10182</v>
      </c>
      <c r="N43" s="41">
        <v>500000</v>
      </c>
      <c r="O43" s="21">
        <v>1778808</v>
      </c>
      <c r="P43" s="45">
        <v>-2.3906179521876409</v>
      </c>
      <c r="Q43" s="45">
        <v>4.6893878046234194</v>
      </c>
      <c r="R43" s="45">
        <v>-2.2580873815802271</v>
      </c>
      <c r="S43" s="45">
        <v>12.352802244264874</v>
      </c>
      <c r="T43" s="45">
        <v>157.11619999999999</v>
      </c>
      <c r="U43" s="39">
        <v>622</v>
      </c>
      <c r="V43" s="42">
        <v>26</v>
      </c>
      <c r="W43" s="39">
        <v>47</v>
      </c>
      <c r="X43" s="42">
        <v>74</v>
      </c>
      <c r="Y43" s="145">
        <v>669</v>
      </c>
      <c r="Z43" s="70">
        <f t="shared" si="2"/>
        <v>0.8625693322783532</v>
      </c>
      <c r="AA43" s="70"/>
      <c r="AB43" s="43">
        <f t="shared" si="3"/>
        <v>5.5893432590060042E-3</v>
      </c>
      <c r="AC43" s="43"/>
      <c r="AD43" s="152"/>
      <c r="AE43" s="152"/>
    </row>
    <row r="44" spans="1:54" ht="43.5" customHeight="1">
      <c r="A44" s="19"/>
      <c r="B44" s="115"/>
      <c r="C44" s="116">
        <v>112</v>
      </c>
      <c r="D44" s="117">
        <v>40</v>
      </c>
      <c r="E44" s="140" t="s">
        <v>54</v>
      </c>
      <c r="F44" s="118" t="s">
        <v>41</v>
      </c>
      <c r="G44" s="119" t="s">
        <v>50</v>
      </c>
      <c r="H44" s="120" t="s">
        <v>48</v>
      </c>
      <c r="I44" s="114">
        <v>9821.5275880000008</v>
      </c>
      <c r="J44" s="114">
        <v>9412.1627649999991</v>
      </c>
      <c r="K44" s="121" t="s">
        <v>285</v>
      </c>
      <c r="L44" s="121">
        <v>40</v>
      </c>
      <c r="M44" s="114">
        <v>5446</v>
      </c>
      <c r="N44" s="122">
        <v>200000</v>
      </c>
      <c r="O44" s="123">
        <v>1728271</v>
      </c>
      <c r="P44" s="113">
        <v>-2.6183553647294815</v>
      </c>
      <c r="Q44" s="113">
        <v>4.3529792233617624</v>
      </c>
      <c r="R44" s="113">
        <v>1.3519092573500866</v>
      </c>
      <c r="S44" s="113">
        <v>10.684871555712796</v>
      </c>
      <c r="T44" s="113">
        <v>146.0224</v>
      </c>
      <c r="U44" s="22">
        <v>124</v>
      </c>
      <c r="V44" s="143">
        <v>10</v>
      </c>
      <c r="W44" s="22">
        <v>22</v>
      </c>
      <c r="X44" s="143">
        <v>90</v>
      </c>
      <c r="Y44" s="146">
        <v>146</v>
      </c>
      <c r="Z44" s="70">
        <f t="shared" si="2"/>
        <v>0.17240422100667627</v>
      </c>
      <c r="AA44" s="124"/>
      <c r="AB44" s="43">
        <f t="shared" si="3"/>
        <v>1.1171581627677006E-3</v>
      </c>
      <c r="AC44" s="20"/>
      <c r="AD44" s="152"/>
      <c r="AE44" s="152"/>
      <c r="AF44" s="19"/>
      <c r="AG44" s="19"/>
      <c r="AH44" s="19"/>
      <c r="AI44" s="19"/>
      <c r="AJ44" s="19"/>
      <c r="AK44" s="19"/>
      <c r="AL44" s="19"/>
      <c r="AM44" s="19"/>
      <c r="AN44" s="19"/>
      <c r="AO44" s="19"/>
      <c r="AP44" s="19"/>
      <c r="AQ44" s="19"/>
      <c r="AR44" s="19"/>
      <c r="AS44" s="19"/>
      <c r="AT44" s="19"/>
      <c r="AU44" s="19"/>
      <c r="AV44" s="19"/>
      <c r="AW44" s="19"/>
      <c r="AX44" s="19"/>
      <c r="AY44" s="19"/>
      <c r="AZ44" s="19"/>
      <c r="BA44" s="19"/>
      <c r="BB44" s="19"/>
    </row>
    <row r="45" spans="1:54" ht="43.5" customHeight="1">
      <c r="C45" s="35">
        <v>120</v>
      </c>
      <c r="D45" s="69">
        <v>41</v>
      </c>
      <c r="E45" s="139" t="s">
        <v>142</v>
      </c>
      <c r="F45" s="36" t="s">
        <v>143</v>
      </c>
      <c r="G45" s="37" t="s">
        <v>50</v>
      </c>
      <c r="H45" s="38" t="s">
        <v>48</v>
      </c>
      <c r="I45" s="39">
        <v>11119.597312</v>
      </c>
      <c r="J45" s="39">
        <v>11375.529414000001</v>
      </c>
      <c r="K45" s="40" t="s">
        <v>286</v>
      </c>
      <c r="L45" s="40">
        <v>32</v>
      </c>
      <c r="M45" s="39">
        <v>6329</v>
      </c>
      <c r="N45" s="41">
        <v>50000</v>
      </c>
      <c r="O45" s="21">
        <v>1797366</v>
      </c>
      <c r="P45" s="112" t="s">
        <v>482</v>
      </c>
      <c r="Q45" s="112">
        <v>3.13</v>
      </c>
      <c r="R45" s="112">
        <v>2.2999999999999998</v>
      </c>
      <c r="S45" s="112" t="s">
        <v>483</v>
      </c>
      <c r="T45" s="112">
        <v>79.739999999999995</v>
      </c>
      <c r="U45" s="39">
        <v>7</v>
      </c>
      <c r="V45" s="42">
        <v>34</v>
      </c>
      <c r="W45" s="39">
        <v>4</v>
      </c>
      <c r="X45" s="42">
        <v>66</v>
      </c>
      <c r="Y45" s="145">
        <v>11</v>
      </c>
      <c r="Z45" s="70">
        <f t="shared" si="2"/>
        <v>0.70844966697102052</v>
      </c>
      <c r="AA45" s="70"/>
      <c r="AB45" s="43">
        <f t="shared" si="3"/>
        <v>4.5906667699051641E-3</v>
      </c>
      <c r="AC45" s="43"/>
      <c r="AD45" s="152"/>
      <c r="AE45" s="152"/>
    </row>
    <row r="46" spans="1:54" ht="43.5" customHeight="1">
      <c r="A46" s="19"/>
      <c r="B46" s="115"/>
      <c r="C46" s="116">
        <v>128</v>
      </c>
      <c r="D46" s="117">
        <v>42</v>
      </c>
      <c r="E46" s="140" t="s">
        <v>147</v>
      </c>
      <c r="F46" s="118" t="s">
        <v>232</v>
      </c>
      <c r="G46" s="119" t="s">
        <v>50</v>
      </c>
      <c r="H46" s="120" t="s">
        <v>48</v>
      </c>
      <c r="I46" s="114">
        <v>17600.274344000001</v>
      </c>
      <c r="J46" s="114">
        <v>17368.026259999999</v>
      </c>
      <c r="K46" s="121" t="s">
        <v>287</v>
      </c>
      <c r="L46" s="121">
        <v>27</v>
      </c>
      <c r="M46" s="114">
        <v>16804</v>
      </c>
      <c r="N46" s="122">
        <v>50000</v>
      </c>
      <c r="O46" s="123">
        <v>1033565</v>
      </c>
      <c r="P46" s="113">
        <v>-3.5742007471013437</v>
      </c>
      <c r="Q46" s="113">
        <v>-7.0965939249675383E-2</v>
      </c>
      <c r="R46" s="113">
        <v>-1.31957081725362</v>
      </c>
      <c r="S46" s="113">
        <v>-10.899962608668556</v>
      </c>
      <c r="T46" s="125">
        <v>22.991500000000002</v>
      </c>
      <c r="U46" s="22">
        <v>56</v>
      </c>
      <c r="V46" s="143">
        <v>15</v>
      </c>
      <c r="W46" s="22">
        <v>3</v>
      </c>
      <c r="X46" s="143">
        <v>85</v>
      </c>
      <c r="Y46" s="146">
        <v>59</v>
      </c>
      <c r="Z46" s="70">
        <f t="shared" si="2"/>
        <v>0.47719973281488354</v>
      </c>
      <c r="AA46" s="124"/>
      <c r="AB46" s="43">
        <f t="shared" si="3"/>
        <v>3.0921956183663775E-3</v>
      </c>
      <c r="AC46" s="20"/>
      <c r="AD46" s="152"/>
      <c r="AE46" s="152"/>
      <c r="AF46" s="19"/>
      <c r="AG46" s="19"/>
      <c r="AH46" s="19"/>
      <c r="AI46" s="19"/>
      <c r="AJ46" s="19"/>
      <c r="AK46" s="19"/>
      <c r="AL46" s="19"/>
      <c r="AM46" s="19"/>
      <c r="AN46" s="19"/>
      <c r="AO46" s="19"/>
      <c r="AP46" s="19"/>
      <c r="AQ46" s="19"/>
      <c r="AR46" s="19"/>
      <c r="AS46" s="19"/>
      <c r="AT46" s="19"/>
      <c r="AU46" s="19"/>
      <c r="AV46" s="19"/>
      <c r="AW46" s="19"/>
      <c r="AX46" s="19"/>
      <c r="AY46" s="19"/>
      <c r="AZ46" s="19"/>
      <c r="BA46" s="19"/>
      <c r="BB46" s="19"/>
    </row>
    <row r="47" spans="1:54" ht="43.5" customHeight="1">
      <c r="C47" s="35">
        <v>129</v>
      </c>
      <c r="D47" s="69">
        <v>43</v>
      </c>
      <c r="E47" s="139" t="s">
        <v>150</v>
      </c>
      <c r="F47" s="36" t="s">
        <v>233</v>
      </c>
      <c r="G47" s="37" t="s">
        <v>50</v>
      </c>
      <c r="H47" s="38" t="s">
        <v>48</v>
      </c>
      <c r="I47" s="39">
        <v>5475.6757349999998</v>
      </c>
      <c r="J47" s="39">
        <v>5762.8581839999997</v>
      </c>
      <c r="K47" s="40" t="s">
        <v>288</v>
      </c>
      <c r="L47" s="40">
        <v>26</v>
      </c>
      <c r="M47" s="39">
        <v>6849</v>
      </c>
      <c r="N47" s="41">
        <v>50000</v>
      </c>
      <c r="O47" s="21">
        <v>841416</v>
      </c>
      <c r="P47" s="45">
        <v>-4.8653000123240853</v>
      </c>
      <c r="Q47" s="45">
        <v>1.2993861234278365</v>
      </c>
      <c r="R47" s="45">
        <v>-3.0531791707713314</v>
      </c>
      <c r="S47" s="45">
        <v>-20.583949841381212</v>
      </c>
      <c r="T47" s="112">
        <v>14.235800000000001</v>
      </c>
      <c r="U47" s="39">
        <v>32</v>
      </c>
      <c r="V47" s="42">
        <v>9</v>
      </c>
      <c r="W47" s="39">
        <v>3</v>
      </c>
      <c r="X47" s="42">
        <v>91</v>
      </c>
      <c r="Y47" s="145">
        <v>35</v>
      </c>
      <c r="Z47" s="70">
        <f t="shared" si="2"/>
        <v>9.5003347340224434E-2</v>
      </c>
      <c r="AA47" s="70"/>
      <c r="AB47" s="43">
        <f t="shared" si="3"/>
        <v>6.1561001437010563E-4</v>
      </c>
      <c r="AC47" s="43"/>
      <c r="AD47" s="152"/>
      <c r="AE47" s="152"/>
    </row>
    <row r="48" spans="1:54" ht="43.5" customHeight="1">
      <c r="A48" s="19"/>
      <c r="B48" s="115"/>
      <c r="C48" s="116">
        <v>135</v>
      </c>
      <c r="D48" s="117">
        <v>44</v>
      </c>
      <c r="E48" s="140" t="s">
        <v>160</v>
      </c>
      <c r="F48" s="118" t="s">
        <v>234</v>
      </c>
      <c r="G48" s="119" t="s">
        <v>50</v>
      </c>
      <c r="H48" s="120" t="s">
        <v>48</v>
      </c>
      <c r="I48" s="114">
        <v>11519.195310999999</v>
      </c>
      <c r="J48" s="114">
        <v>12216.114299999999</v>
      </c>
      <c r="K48" s="121" t="s">
        <v>289</v>
      </c>
      <c r="L48" s="121">
        <v>23</v>
      </c>
      <c r="M48" s="114">
        <v>6225</v>
      </c>
      <c r="N48" s="122">
        <v>50000</v>
      </c>
      <c r="O48" s="123">
        <v>1962428</v>
      </c>
      <c r="P48" s="125" t="s">
        <v>484</v>
      </c>
      <c r="Q48" s="125">
        <v>8.51</v>
      </c>
      <c r="R48" s="125">
        <v>7.11</v>
      </c>
      <c r="S48" s="125">
        <v>31.55</v>
      </c>
      <c r="T48" s="125">
        <v>96.26</v>
      </c>
      <c r="U48" s="22">
        <v>69</v>
      </c>
      <c r="V48" s="143">
        <v>65</v>
      </c>
      <c r="W48" s="22">
        <v>2</v>
      </c>
      <c r="X48" s="143">
        <v>35</v>
      </c>
      <c r="Y48" s="146">
        <v>71</v>
      </c>
      <c r="Z48" s="70">
        <f t="shared" si="2"/>
        <v>1.4544704755251989</v>
      </c>
      <c r="AA48" s="124"/>
      <c r="AB48" s="43">
        <f t="shared" si="3"/>
        <v>9.4247899195848139E-3</v>
      </c>
      <c r="AC48" s="20"/>
      <c r="AD48" s="152"/>
      <c r="AE48" s="152"/>
      <c r="AF48" s="19"/>
      <c r="AG48" s="19"/>
      <c r="AH48" s="19"/>
      <c r="AI48" s="19"/>
      <c r="AJ48" s="19"/>
      <c r="AK48" s="19"/>
      <c r="AL48" s="19"/>
      <c r="AM48" s="19"/>
      <c r="AN48" s="19"/>
      <c r="AO48" s="19"/>
      <c r="AP48" s="19"/>
      <c r="AQ48" s="19"/>
      <c r="AR48" s="19"/>
      <c r="AS48" s="19"/>
      <c r="AT48" s="19"/>
      <c r="AU48" s="19"/>
      <c r="AV48" s="19"/>
      <c r="AW48" s="19"/>
      <c r="AX48" s="19"/>
      <c r="AY48" s="19"/>
      <c r="AZ48" s="19"/>
      <c r="BA48" s="19"/>
      <c r="BB48" s="19"/>
    </row>
    <row r="49" spans="1:54" ht="43.5" customHeight="1">
      <c r="C49" s="35">
        <v>145</v>
      </c>
      <c r="D49" s="69">
        <v>45</v>
      </c>
      <c r="E49" s="139" t="s">
        <v>183</v>
      </c>
      <c r="F49" s="36" t="s">
        <v>184</v>
      </c>
      <c r="G49" s="37" t="s">
        <v>50</v>
      </c>
      <c r="H49" s="38" t="s">
        <v>48</v>
      </c>
      <c r="I49" s="39">
        <v>57699.744822000001</v>
      </c>
      <c r="J49" s="39">
        <v>57872.998249999997</v>
      </c>
      <c r="K49" s="40" t="s">
        <v>290</v>
      </c>
      <c r="L49" s="40">
        <v>19</v>
      </c>
      <c r="M49" s="39">
        <v>50423</v>
      </c>
      <c r="N49" s="41">
        <v>50000</v>
      </c>
      <c r="O49" s="21">
        <v>1147750</v>
      </c>
      <c r="P49" s="112" t="s">
        <v>485</v>
      </c>
      <c r="Q49" s="112">
        <v>3.54</v>
      </c>
      <c r="R49" s="112">
        <v>0.34</v>
      </c>
      <c r="S49" s="112">
        <v>3.5</v>
      </c>
      <c r="T49" s="112">
        <v>14.78</v>
      </c>
      <c r="U49" s="39">
        <v>11</v>
      </c>
      <c r="V49" s="42">
        <v>1</v>
      </c>
      <c r="W49" s="39">
        <v>3</v>
      </c>
      <c r="X49" s="42">
        <v>99</v>
      </c>
      <c r="Y49" s="145">
        <v>14</v>
      </c>
      <c r="Z49" s="70">
        <f t="shared" si="2"/>
        <v>0.10600697660812275</v>
      </c>
      <c r="AA49" s="70"/>
      <c r="AB49" s="43">
        <f t="shared" si="3"/>
        <v>6.8691217962408831E-4</v>
      </c>
      <c r="AC49" s="43"/>
      <c r="AD49" s="152"/>
      <c r="AE49" s="152"/>
    </row>
    <row r="50" spans="1:54" ht="43.5" customHeight="1">
      <c r="C50" s="35">
        <v>179</v>
      </c>
      <c r="D50" s="117">
        <v>46</v>
      </c>
      <c r="E50" s="140" t="s">
        <v>407</v>
      </c>
      <c r="F50" s="118" t="s">
        <v>114</v>
      </c>
      <c r="G50" s="119" t="s">
        <v>50</v>
      </c>
      <c r="H50" s="120" t="s">
        <v>48</v>
      </c>
      <c r="I50" s="241">
        <v>51988.412472000004</v>
      </c>
      <c r="J50" s="114">
        <v>48616.511182000002</v>
      </c>
      <c r="K50" s="121" t="s">
        <v>408</v>
      </c>
      <c r="L50" s="121">
        <v>4</v>
      </c>
      <c r="M50" s="114">
        <v>49597</v>
      </c>
      <c r="N50" s="122">
        <v>50000</v>
      </c>
      <c r="O50" s="123">
        <v>980231</v>
      </c>
      <c r="P50" s="166">
        <v>-0.28615199319664225</v>
      </c>
      <c r="Q50" s="113">
        <v>-4.7711987160742337</v>
      </c>
      <c r="R50" s="113">
        <v>-6.4858707691250945</v>
      </c>
      <c r="S50" s="125">
        <v>0</v>
      </c>
      <c r="T50" s="166">
        <v>-1.9768999999999999</v>
      </c>
      <c r="U50" s="22">
        <v>4</v>
      </c>
      <c r="V50" s="143">
        <v>0</v>
      </c>
      <c r="W50" s="22">
        <v>13</v>
      </c>
      <c r="X50" s="143">
        <v>100</v>
      </c>
      <c r="Y50" s="146">
        <v>17</v>
      </c>
      <c r="Z50" s="70">
        <f t="shared" si="2"/>
        <v>0</v>
      </c>
      <c r="AA50" s="124"/>
      <c r="AB50" s="43">
        <f t="shared" si="3"/>
        <v>0</v>
      </c>
      <c r="AC50" s="20"/>
      <c r="AD50" s="152"/>
      <c r="AE50" s="152"/>
    </row>
    <row r="51" spans="1:54" ht="43.5" customHeight="1">
      <c r="C51" s="35">
        <v>180</v>
      </c>
      <c r="D51" s="69">
        <v>47</v>
      </c>
      <c r="E51" s="139" t="s">
        <v>414</v>
      </c>
      <c r="F51" s="36" t="s">
        <v>415</v>
      </c>
      <c r="G51" s="37" t="s">
        <v>50</v>
      </c>
      <c r="H51" s="38" t="s">
        <v>48</v>
      </c>
      <c r="I51" s="39">
        <v>41049.979947</v>
      </c>
      <c r="J51" s="39">
        <v>43781.112072000004</v>
      </c>
      <c r="K51" s="40" t="s">
        <v>416</v>
      </c>
      <c r="L51" s="40">
        <v>4</v>
      </c>
      <c r="M51" s="39">
        <v>41997</v>
      </c>
      <c r="N51" s="41">
        <v>50000</v>
      </c>
      <c r="O51" s="21">
        <v>1042481</v>
      </c>
      <c r="P51" s="45">
        <v>-0.96</v>
      </c>
      <c r="Q51" s="112">
        <v>1.49</v>
      </c>
      <c r="R51" s="45">
        <v>-0.27</v>
      </c>
      <c r="S51" s="112">
        <v>0</v>
      </c>
      <c r="T51" s="112">
        <v>2.64</v>
      </c>
      <c r="U51" s="167">
        <v>1334</v>
      </c>
      <c r="V51" s="168">
        <v>44</v>
      </c>
      <c r="W51" s="167">
        <v>5</v>
      </c>
      <c r="X51" s="168">
        <v>56</v>
      </c>
      <c r="Y51" s="145">
        <v>1339</v>
      </c>
      <c r="Z51" s="70">
        <f t="shared" si="2"/>
        <v>3.5285634475476764</v>
      </c>
      <c r="AA51" s="70"/>
      <c r="AB51" s="43">
        <f t="shared" si="3"/>
        <v>2.2864657461715947E-2</v>
      </c>
      <c r="AC51" s="43"/>
      <c r="AD51" s="152"/>
      <c r="AE51" s="152"/>
    </row>
    <row r="52" spans="1:54" ht="43.5" customHeight="1">
      <c r="D52" s="321" t="s">
        <v>55</v>
      </c>
      <c r="E52" s="321"/>
      <c r="F52" s="321"/>
      <c r="G52" s="102" t="s">
        <v>48</v>
      </c>
      <c r="H52" s="103" t="s">
        <v>46</v>
      </c>
      <c r="I52" s="72">
        <v>541721.9227789999</v>
      </c>
      <c r="J52" s="72">
        <v>545935.74971900007</v>
      </c>
      <c r="K52" s="73" t="s">
        <v>46</v>
      </c>
      <c r="L52" s="73" t="s">
        <v>48</v>
      </c>
      <c r="M52" s="72">
        <v>427996</v>
      </c>
      <c r="N52" s="74" t="s">
        <v>46</v>
      </c>
      <c r="O52" s="75" t="s">
        <v>48</v>
      </c>
      <c r="P52" s="81">
        <v>-2.2160287389495394</v>
      </c>
      <c r="Q52" s="81">
        <v>2.5597195439537344</v>
      </c>
      <c r="R52" s="81">
        <v>0.40714515529096323</v>
      </c>
      <c r="S52" s="81">
        <v>3.6304617847882525</v>
      </c>
      <c r="T52" s="81">
        <v>96.404908333333353</v>
      </c>
      <c r="U52" s="72">
        <v>2317</v>
      </c>
      <c r="V52" s="76">
        <v>16.267156687319105</v>
      </c>
      <c r="W52" s="72">
        <v>110</v>
      </c>
      <c r="X52" s="76">
        <v>83.732843312680899</v>
      </c>
      <c r="Y52" s="147">
        <v>2427</v>
      </c>
      <c r="Z52" s="275">
        <f>SUM(Z40:Z51)</f>
        <v>16.267156687319105</v>
      </c>
      <c r="AA52" s="71"/>
      <c r="AB52" s="43"/>
      <c r="AC52" s="43"/>
      <c r="AD52" s="152"/>
      <c r="AE52" s="152"/>
    </row>
    <row r="53" spans="1:54" ht="43.5" customHeight="1">
      <c r="A53" s="19"/>
      <c r="B53" s="115"/>
      <c r="C53" s="116">
        <v>10</v>
      </c>
      <c r="D53" s="117">
        <v>48</v>
      </c>
      <c r="E53" s="140" t="s">
        <v>225</v>
      </c>
      <c r="F53" s="118" t="s">
        <v>56</v>
      </c>
      <c r="G53" s="119" t="s">
        <v>52</v>
      </c>
      <c r="H53" s="120" t="s">
        <v>46</v>
      </c>
      <c r="I53" s="114">
        <v>268375.16040300002</v>
      </c>
      <c r="J53" s="114">
        <v>276827.74552699999</v>
      </c>
      <c r="K53" s="121" t="s">
        <v>291</v>
      </c>
      <c r="L53" s="121">
        <v>63</v>
      </c>
      <c r="M53" s="114">
        <v>51391</v>
      </c>
      <c r="N53" s="122">
        <v>500000</v>
      </c>
      <c r="O53" s="123">
        <v>5386697</v>
      </c>
      <c r="P53" s="125" t="s">
        <v>486</v>
      </c>
      <c r="Q53" s="125">
        <v>2.15</v>
      </c>
      <c r="R53" s="125" t="s">
        <v>487</v>
      </c>
      <c r="S53" s="125" t="s">
        <v>488</v>
      </c>
      <c r="T53" s="125">
        <v>437.77</v>
      </c>
      <c r="U53" s="22">
        <v>379</v>
      </c>
      <c r="V53" s="143">
        <v>68</v>
      </c>
      <c r="W53" s="22">
        <v>7</v>
      </c>
      <c r="X53" s="143">
        <v>32</v>
      </c>
      <c r="Y53" s="146">
        <v>386</v>
      </c>
      <c r="Z53" s="70">
        <f t="shared" ref="Z53:Z63" si="4">V53*J53/$J$64</f>
        <v>2.6491803053862637</v>
      </c>
      <c r="AA53" s="124"/>
      <c r="AB53" s="43">
        <f t="shared" ref="AB53:AB63" si="5">V53*J53/$J$151</f>
        <v>0.22343117161906217</v>
      </c>
      <c r="AC53" s="20"/>
      <c r="AD53" s="152"/>
      <c r="AE53" s="152"/>
      <c r="AF53" s="19"/>
      <c r="AG53" s="19"/>
      <c r="AH53" s="19"/>
      <c r="AI53" s="19"/>
      <c r="AJ53" s="19"/>
      <c r="AK53" s="19"/>
      <c r="AL53" s="19"/>
      <c r="AM53" s="19"/>
      <c r="AN53" s="19"/>
      <c r="AO53" s="19"/>
      <c r="AP53" s="19"/>
      <c r="AQ53" s="19"/>
      <c r="AR53" s="19"/>
      <c r="AS53" s="19"/>
      <c r="AT53" s="19"/>
      <c r="AU53" s="19"/>
      <c r="AV53" s="19"/>
      <c r="AW53" s="19"/>
      <c r="AX53" s="19"/>
      <c r="AY53" s="19"/>
      <c r="AZ53" s="19"/>
      <c r="BA53" s="19"/>
      <c r="BB53" s="19"/>
    </row>
    <row r="54" spans="1:54" ht="43.5" customHeight="1">
      <c r="C54" s="35">
        <v>8</v>
      </c>
      <c r="D54" s="69">
        <v>49</v>
      </c>
      <c r="E54" s="139" t="s">
        <v>57</v>
      </c>
      <c r="F54" s="36" t="s">
        <v>58</v>
      </c>
      <c r="G54" s="37" t="s">
        <v>52</v>
      </c>
      <c r="H54" s="38" t="s">
        <v>46</v>
      </c>
      <c r="I54" s="39">
        <v>205540.72937700001</v>
      </c>
      <c r="J54" s="39">
        <v>206562.193967</v>
      </c>
      <c r="K54" s="40" t="s">
        <v>292</v>
      </c>
      <c r="L54" s="40">
        <v>49</v>
      </c>
      <c r="M54" s="39">
        <v>131283</v>
      </c>
      <c r="N54" s="41">
        <v>1500000</v>
      </c>
      <c r="O54" s="21">
        <v>1573412</v>
      </c>
      <c r="P54" s="45">
        <v>-6.28</v>
      </c>
      <c r="Q54" s="112">
        <v>0.63</v>
      </c>
      <c r="R54" s="112">
        <v>0.26</v>
      </c>
      <c r="S54" s="45">
        <v>-18</v>
      </c>
      <c r="T54" s="45">
        <v>57.36</v>
      </c>
      <c r="U54" s="39">
        <v>1264</v>
      </c>
      <c r="V54" s="42">
        <v>20</v>
      </c>
      <c r="W54" s="39">
        <v>5</v>
      </c>
      <c r="X54" s="42">
        <v>80</v>
      </c>
      <c r="Y54" s="145">
        <v>1269</v>
      </c>
      <c r="Z54" s="70">
        <f t="shared" si="4"/>
        <v>0.58139838702711732</v>
      </c>
      <c r="AA54" s="70"/>
      <c r="AB54" s="43">
        <f t="shared" si="5"/>
        <v>4.9034987360726791E-2</v>
      </c>
      <c r="AC54" s="43"/>
      <c r="AD54" s="152"/>
      <c r="AE54" s="152"/>
    </row>
    <row r="55" spans="1:54" ht="43.5" customHeight="1">
      <c r="A55" s="19"/>
      <c r="B55" s="115"/>
      <c r="C55" s="116">
        <v>9</v>
      </c>
      <c r="D55" s="117">
        <v>50</v>
      </c>
      <c r="E55" s="140" t="s">
        <v>59</v>
      </c>
      <c r="F55" s="118" t="s">
        <v>60</v>
      </c>
      <c r="G55" s="119" t="s">
        <v>52</v>
      </c>
      <c r="H55" s="120" t="s">
        <v>46</v>
      </c>
      <c r="I55" s="114">
        <v>183532.19884999999</v>
      </c>
      <c r="J55" s="114">
        <v>216680.42843999999</v>
      </c>
      <c r="K55" s="121" t="s">
        <v>293</v>
      </c>
      <c r="L55" s="121">
        <v>49</v>
      </c>
      <c r="M55" s="114">
        <v>76940</v>
      </c>
      <c r="N55" s="122">
        <v>500000</v>
      </c>
      <c r="O55" s="123">
        <v>2816226</v>
      </c>
      <c r="P55" s="125" t="s">
        <v>489</v>
      </c>
      <c r="Q55" s="125">
        <v>4.2300000000000004</v>
      </c>
      <c r="R55" s="125">
        <v>0.5</v>
      </c>
      <c r="S55" s="125" t="s">
        <v>490</v>
      </c>
      <c r="T55" s="125">
        <v>181.34</v>
      </c>
      <c r="U55" s="22">
        <v>848</v>
      </c>
      <c r="V55" s="143">
        <v>82</v>
      </c>
      <c r="W55" s="22">
        <v>7</v>
      </c>
      <c r="X55" s="143">
        <v>18</v>
      </c>
      <c r="Y55" s="146">
        <v>855</v>
      </c>
      <c r="Z55" s="70">
        <f t="shared" si="4"/>
        <v>2.5004980902918534</v>
      </c>
      <c r="AA55" s="124"/>
      <c r="AB55" s="43">
        <f t="shared" si="5"/>
        <v>0.21089135262300565</v>
      </c>
      <c r="AC55" s="20"/>
      <c r="AD55" s="152"/>
      <c r="AE55" s="152"/>
      <c r="AF55" s="19"/>
      <c r="AG55" s="19"/>
      <c r="AH55" s="19"/>
      <c r="AI55" s="19"/>
      <c r="AJ55" s="19"/>
      <c r="AK55" s="19"/>
      <c r="AL55" s="19"/>
      <c r="AM55" s="19"/>
      <c r="AN55" s="19"/>
      <c r="AO55" s="19"/>
      <c r="AP55" s="19"/>
      <c r="AQ55" s="19"/>
      <c r="AR55" s="19"/>
      <c r="AS55" s="19"/>
      <c r="AT55" s="19"/>
      <c r="AU55" s="19"/>
      <c r="AV55" s="19"/>
      <c r="AW55" s="19"/>
      <c r="AX55" s="19"/>
      <c r="AY55" s="19"/>
      <c r="AZ55" s="19"/>
      <c r="BA55" s="19"/>
      <c r="BB55" s="19"/>
    </row>
    <row r="56" spans="1:54" ht="43.5" customHeight="1">
      <c r="C56" s="35">
        <v>12</v>
      </c>
      <c r="D56" s="69">
        <v>51</v>
      </c>
      <c r="E56" s="139" t="s">
        <v>61</v>
      </c>
      <c r="F56" s="36" t="s">
        <v>41</v>
      </c>
      <c r="G56" s="37" t="s">
        <v>52</v>
      </c>
      <c r="H56" s="38" t="s">
        <v>46</v>
      </c>
      <c r="I56" s="39">
        <v>116315.766947</v>
      </c>
      <c r="J56" s="39">
        <v>123526.17492</v>
      </c>
      <c r="K56" s="40" t="s">
        <v>294</v>
      </c>
      <c r="L56" s="40">
        <v>47</v>
      </c>
      <c r="M56" s="39">
        <v>66742</v>
      </c>
      <c r="N56" s="41">
        <v>500000</v>
      </c>
      <c r="O56" s="21">
        <v>1850801</v>
      </c>
      <c r="P56" s="45">
        <v>-4.12</v>
      </c>
      <c r="Q56" s="112">
        <v>5.17</v>
      </c>
      <c r="R56" s="112">
        <v>4.29</v>
      </c>
      <c r="S56" s="45">
        <v>-16.75</v>
      </c>
      <c r="T56" s="45">
        <v>85.08</v>
      </c>
      <c r="U56" s="39">
        <v>129</v>
      </c>
      <c r="V56" s="42">
        <v>9</v>
      </c>
      <c r="W56" s="39">
        <v>4</v>
      </c>
      <c r="X56" s="42">
        <v>91</v>
      </c>
      <c r="Y56" s="145">
        <v>133</v>
      </c>
      <c r="Z56" s="70">
        <f t="shared" si="4"/>
        <v>0.1564568175022191</v>
      </c>
      <c r="AA56" s="70"/>
      <c r="AB56" s="43">
        <f t="shared" si="5"/>
        <v>1.3195526922511093E-2</v>
      </c>
      <c r="AC56" s="43"/>
      <c r="AD56" s="152"/>
      <c r="AE56" s="152"/>
    </row>
    <row r="57" spans="1:54" ht="43.5" customHeight="1">
      <c r="A57" s="19"/>
      <c r="B57" s="115"/>
      <c r="C57" s="116">
        <v>15</v>
      </c>
      <c r="D57" s="117">
        <v>52</v>
      </c>
      <c r="E57" s="140" t="s">
        <v>62</v>
      </c>
      <c r="F57" s="118" t="s">
        <v>63</v>
      </c>
      <c r="G57" s="119" t="s">
        <v>52</v>
      </c>
      <c r="H57" s="120" t="s">
        <v>46</v>
      </c>
      <c r="I57" s="114">
        <v>85346.746687999999</v>
      </c>
      <c r="J57" s="114">
        <v>82977.498491999999</v>
      </c>
      <c r="K57" s="121" t="s">
        <v>295</v>
      </c>
      <c r="L57" s="121">
        <v>47</v>
      </c>
      <c r="M57" s="114">
        <v>37079</v>
      </c>
      <c r="N57" s="122">
        <v>500000</v>
      </c>
      <c r="O57" s="123">
        <v>2237857</v>
      </c>
      <c r="P57" s="113">
        <v>-7.25</v>
      </c>
      <c r="Q57" s="113">
        <v>-3.6</v>
      </c>
      <c r="R57" s="113">
        <v>-5.0599999999999996</v>
      </c>
      <c r="S57" s="113">
        <v>-7.11</v>
      </c>
      <c r="T57" s="125">
        <v>122</v>
      </c>
      <c r="U57" s="22">
        <v>68</v>
      </c>
      <c r="V57" s="143">
        <v>16</v>
      </c>
      <c r="W57" s="22">
        <v>5</v>
      </c>
      <c r="X57" s="143">
        <v>84</v>
      </c>
      <c r="Y57" s="146">
        <v>73</v>
      </c>
      <c r="Z57" s="70">
        <f t="shared" si="4"/>
        <v>0.18684148480917498</v>
      </c>
      <c r="AA57" s="124"/>
      <c r="AB57" s="43">
        <f t="shared" si="5"/>
        <v>1.5758161788037437E-2</v>
      </c>
      <c r="AC57" s="20"/>
      <c r="AD57" s="152"/>
      <c r="AE57" s="152"/>
      <c r="AF57" s="19"/>
      <c r="AG57" s="19"/>
      <c r="AH57" s="19"/>
      <c r="AI57" s="19"/>
      <c r="AJ57" s="19"/>
      <c r="AK57" s="19"/>
      <c r="AL57" s="19"/>
      <c r="AM57" s="19"/>
      <c r="AN57" s="19"/>
      <c r="AO57" s="19"/>
      <c r="AP57" s="19"/>
      <c r="AQ57" s="19"/>
      <c r="AR57" s="19"/>
      <c r="AS57" s="19"/>
      <c r="AT57" s="19"/>
      <c r="AU57" s="19"/>
      <c r="AV57" s="19"/>
      <c r="AW57" s="19"/>
      <c r="AX57" s="19"/>
      <c r="AY57" s="19"/>
      <c r="AZ57" s="19"/>
      <c r="BA57" s="19"/>
      <c r="BB57" s="19"/>
    </row>
    <row r="58" spans="1:54" ht="43.5" customHeight="1">
      <c r="C58" s="35">
        <v>127</v>
      </c>
      <c r="D58" s="69">
        <v>53</v>
      </c>
      <c r="E58" s="139" t="s">
        <v>148</v>
      </c>
      <c r="F58" s="36" t="s">
        <v>403</v>
      </c>
      <c r="G58" s="37" t="s">
        <v>52</v>
      </c>
      <c r="H58" s="38" t="s">
        <v>48</v>
      </c>
      <c r="I58" s="39">
        <v>5422414.7111640004</v>
      </c>
      <c r="J58" s="39">
        <v>5810807.3059299998</v>
      </c>
      <c r="K58" s="40" t="s">
        <v>287</v>
      </c>
      <c r="L58" s="40">
        <v>27</v>
      </c>
      <c r="M58" s="39">
        <v>6712435</v>
      </c>
      <c r="N58" s="41">
        <v>10000000</v>
      </c>
      <c r="O58" s="21">
        <v>865678</v>
      </c>
      <c r="P58" s="112" t="s">
        <v>491</v>
      </c>
      <c r="Q58" s="112" t="s">
        <v>492</v>
      </c>
      <c r="R58" s="112" t="s">
        <v>493</v>
      </c>
      <c r="S58" s="112" t="s">
        <v>494</v>
      </c>
      <c r="T58" s="112">
        <v>0</v>
      </c>
      <c r="U58" s="39">
        <v>0</v>
      </c>
      <c r="V58" s="42">
        <v>0</v>
      </c>
      <c r="W58" s="39">
        <v>26</v>
      </c>
      <c r="X58" s="42">
        <v>0</v>
      </c>
      <c r="Y58" s="145">
        <v>26</v>
      </c>
      <c r="Z58" s="70">
        <f t="shared" si="4"/>
        <v>0</v>
      </c>
      <c r="AA58" s="70"/>
      <c r="AB58" s="43">
        <f t="shared" si="5"/>
        <v>0</v>
      </c>
      <c r="AC58" s="43"/>
      <c r="AD58" s="152"/>
      <c r="AE58" s="152"/>
    </row>
    <row r="59" spans="1:54" ht="43.5" customHeight="1">
      <c r="A59" s="19"/>
      <c r="B59" s="115"/>
      <c r="C59" s="116">
        <v>141</v>
      </c>
      <c r="D59" s="117">
        <v>54</v>
      </c>
      <c r="E59" s="140" t="s">
        <v>174</v>
      </c>
      <c r="F59" s="118" t="s">
        <v>175</v>
      </c>
      <c r="G59" s="119" t="s">
        <v>52</v>
      </c>
      <c r="H59" s="120" t="s">
        <v>48</v>
      </c>
      <c r="I59" s="114">
        <v>72579.886163000003</v>
      </c>
      <c r="J59" s="114">
        <v>69053.649378000002</v>
      </c>
      <c r="K59" s="121" t="s">
        <v>296</v>
      </c>
      <c r="L59" s="121">
        <v>19</v>
      </c>
      <c r="M59" s="114">
        <v>81694</v>
      </c>
      <c r="N59" s="122">
        <v>500000</v>
      </c>
      <c r="O59" s="123">
        <v>845272</v>
      </c>
      <c r="P59" s="113">
        <v>-4.95</v>
      </c>
      <c r="Q59" s="113">
        <v>-3.36</v>
      </c>
      <c r="R59" s="113">
        <v>-2.99</v>
      </c>
      <c r="S59" s="113">
        <v>-15.89</v>
      </c>
      <c r="T59" s="113">
        <v>-15.5</v>
      </c>
      <c r="U59" s="22">
        <v>638</v>
      </c>
      <c r="V59" s="143">
        <v>74</v>
      </c>
      <c r="W59" s="22">
        <v>6</v>
      </c>
      <c r="X59" s="143">
        <v>26</v>
      </c>
      <c r="Y59" s="146">
        <v>644</v>
      </c>
      <c r="Z59" s="70">
        <f t="shared" si="4"/>
        <v>0.71913652011529816</v>
      </c>
      <c r="AA59" s="124"/>
      <c r="AB59" s="43">
        <f t="shared" si="5"/>
        <v>6.0651785352899473E-2</v>
      </c>
      <c r="AC59" s="20"/>
      <c r="AD59" s="152"/>
      <c r="AE59" s="152"/>
      <c r="AF59" s="19"/>
      <c r="AG59" s="19"/>
      <c r="AH59" s="19"/>
      <c r="AI59" s="19"/>
      <c r="AJ59" s="19"/>
      <c r="AK59" s="19"/>
      <c r="AL59" s="19"/>
      <c r="AM59" s="19"/>
      <c r="AN59" s="19"/>
      <c r="AO59" s="19"/>
      <c r="AP59" s="19"/>
      <c r="AQ59" s="19"/>
      <c r="AR59" s="19"/>
      <c r="AS59" s="19"/>
      <c r="AT59" s="19"/>
      <c r="AU59" s="19"/>
      <c r="AV59" s="19"/>
      <c r="AW59" s="19"/>
      <c r="AX59" s="19"/>
      <c r="AY59" s="19"/>
      <c r="AZ59" s="19"/>
      <c r="BA59" s="19"/>
      <c r="BB59" s="19"/>
    </row>
    <row r="60" spans="1:54" ht="43.5" customHeight="1">
      <c r="C60" s="35">
        <v>156</v>
      </c>
      <c r="D60" s="69">
        <v>55</v>
      </c>
      <c r="E60" s="139" t="s">
        <v>249</v>
      </c>
      <c r="F60" s="36" t="s">
        <v>89</v>
      </c>
      <c r="G60" s="37" t="s">
        <v>52</v>
      </c>
      <c r="H60" s="38" t="s">
        <v>48</v>
      </c>
      <c r="I60" s="39">
        <v>176745.91361399999</v>
      </c>
      <c r="J60" s="39">
        <v>178917.611756</v>
      </c>
      <c r="K60" s="40" t="s">
        <v>297</v>
      </c>
      <c r="L60" s="40">
        <v>15</v>
      </c>
      <c r="M60" s="39">
        <v>192801</v>
      </c>
      <c r="N60" s="41">
        <v>500000</v>
      </c>
      <c r="O60" s="21">
        <v>927992</v>
      </c>
      <c r="P60" s="45">
        <v>-2.96</v>
      </c>
      <c r="Q60" s="45">
        <v>5.34</v>
      </c>
      <c r="R60" s="112">
        <v>2.63</v>
      </c>
      <c r="S60" s="45">
        <v>-9.09</v>
      </c>
      <c r="T60" s="45">
        <v>-7.2</v>
      </c>
      <c r="U60" s="167">
        <v>175</v>
      </c>
      <c r="V60" s="168">
        <v>79</v>
      </c>
      <c r="W60" s="167">
        <v>6</v>
      </c>
      <c r="X60" s="168">
        <v>21</v>
      </c>
      <c r="Y60" s="145">
        <v>181</v>
      </c>
      <c r="Z60" s="70">
        <f t="shared" si="4"/>
        <v>1.9891758269380519</v>
      </c>
      <c r="AA60" s="70"/>
      <c r="AB60" s="43">
        <f t="shared" si="5"/>
        <v>0.16776656713982466</v>
      </c>
      <c r="AC60" s="43"/>
      <c r="AD60" s="152"/>
      <c r="AE60" s="152"/>
    </row>
    <row r="61" spans="1:54" ht="43.5" customHeight="1">
      <c r="A61" s="19"/>
      <c r="B61" s="115"/>
      <c r="C61" s="116">
        <v>159</v>
      </c>
      <c r="D61" s="117">
        <v>56</v>
      </c>
      <c r="E61" s="140" t="s">
        <v>243</v>
      </c>
      <c r="F61" s="118" t="s">
        <v>245</v>
      </c>
      <c r="G61" s="119" t="s">
        <v>52</v>
      </c>
      <c r="H61" s="120" t="s">
        <v>48</v>
      </c>
      <c r="I61" s="114">
        <v>33705.690191000002</v>
      </c>
      <c r="J61" s="114">
        <v>44924.343306000002</v>
      </c>
      <c r="K61" s="121" t="s">
        <v>298</v>
      </c>
      <c r="L61" s="121">
        <v>15</v>
      </c>
      <c r="M61" s="114">
        <v>52130</v>
      </c>
      <c r="N61" s="122">
        <v>500000</v>
      </c>
      <c r="O61" s="123">
        <v>861775</v>
      </c>
      <c r="P61" s="113">
        <v>-6.24</v>
      </c>
      <c r="Q61" s="113">
        <v>-1.57</v>
      </c>
      <c r="R61" s="113">
        <v>-1.32</v>
      </c>
      <c r="S61" s="113">
        <v>-16.760000000000002</v>
      </c>
      <c r="T61" s="113">
        <v>-13.89</v>
      </c>
      <c r="U61" s="169">
        <v>224</v>
      </c>
      <c r="V61" s="89">
        <v>55</v>
      </c>
      <c r="W61" s="169">
        <v>2</v>
      </c>
      <c r="X61" s="89">
        <v>45</v>
      </c>
      <c r="Y61" s="146">
        <v>226</v>
      </c>
      <c r="Z61" s="70">
        <f t="shared" si="4"/>
        <v>0.3477262012257063</v>
      </c>
      <c r="AA61" s="124"/>
      <c r="AB61" s="43">
        <f t="shared" si="5"/>
        <v>2.932713654277953E-2</v>
      </c>
      <c r="AC61" s="20"/>
      <c r="AD61" s="152"/>
      <c r="AE61" s="152"/>
      <c r="AF61" s="19"/>
      <c r="AG61" s="19"/>
      <c r="AH61" s="19"/>
      <c r="AI61" s="19"/>
      <c r="AJ61" s="19"/>
      <c r="AK61" s="19"/>
      <c r="AL61" s="19"/>
      <c r="AM61" s="19"/>
      <c r="AN61" s="19"/>
      <c r="AO61" s="19"/>
      <c r="AP61" s="19"/>
      <c r="AQ61" s="19"/>
      <c r="AR61" s="19"/>
      <c r="AS61" s="19"/>
      <c r="AT61" s="19"/>
      <c r="AU61" s="19"/>
      <c r="AV61" s="19"/>
      <c r="AW61" s="19"/>
      <c r="AX61" s="19"/>
      <c r="AY61" s="19"/>
      <c r="AZ61" s="19"/>
      <c r="BA61" s="19"/>
      <c r="BB61" s="19"/>
    </row>
    <row r="62" spans="1:54" ht="43.5" customHeight="1">
      <c r="C62" s="35">
        <v>170</v>
      </c>
      <c r="D62" s="69">
        <v>57</v>
      </c>
      <c r="E62" s="139" t="s">
        <v>378</v>
      </c>
      <c r="F62" s="36" t="s">
        <v>152</v>
      </c>
      <c r="G62" s="37" t="s">
        <v>52</v>
      </c>
      <c r="H62" s="38" t="s">
        <v>48</v>
      </c>
      <c r="I62" s="39">
        <v>11951.981577</v>
      </c>
      <c r="J62" s="39">
        <v>12156.683627</v>
      </c>
      <c r="K62" s="40" t="s">
        <v>379</v>
      </c>
      <c r="L62" s="40">
        <v>9</v>
      </c>
      <c r="M62" s="39">
        <v>10054</v>
      </c>
      <c r="N62" s="41">
        <v>500000</v>
      </c>
      <c r="O62" s="21">
        <v>1209139</v>
      </c>
      <c r="P62" s="45">
        <v>-2.284770379445471</v>
      </c>
      <c r="Q62" s="112">
        <v>6.2534710749611584</v>
      </c>
      <c r="R62" s="112">
        <v>2.1174477457778993</v>
      </c>
      <c r="S62" s="45">
        <v>0</v>
      </c>
      <c r="T62" s="45">
        <v>30.913899999999998</v>
      </c>
      <c r="U62" s="167">
        <v>5</v>
      </c>
      <c r="V62" s="168">
        <v>1</v>
      </c>
      <c r="W62" s="167">
        <v>3</v>
      </c>
      <c r="X62" s="168">
        <v>99</v>
      </c>
      <c r="Y62" s="145">
        <v>8</v>
      </c>
      <c r="Z62" s="70">
        <f t="shared" si="4"/>
        <v>1.7108349104449185E-3</v>
      </c>
      <c r="AA62" s="70"/>
      <c r="AB62" s="43">
        <f t="shared" si="5"/>
        <v>1.4429136729965494E-4</v>
      </c>
      <c r="AC62" s="43"/>
      <c r="AD62" s="152"/>
      <c r="AE62" s="152"/>
    </row>
    <row r="63" spans="1:54" ht="43.5" customHeight="1">
      <c r="A63" s="19"/>
      <c r="B63" s="115"/>
      <c r="C63" s="116">
        <v>185</v>
      </c>
      <c r="D63" s="117">
        <v>58</v>
      </c>
      <c r="E63" s="140" t="s">
        <v>423</v>
      </c>
      <c r="F63" s="118" t="s">
        <v>424</v>
      </c>
      <c r="G63" s="119" t="s">
        <v>52</v>
      </c>
      <c r="H63" s="120" t="s">
        <v>48</v>
      </c>
      <c r="I63" s="242" t="s">
        <v>48</v>
      </c>
      <c r="J63" s="114">
        <v>83268.704947999999</v>
      </c>
      <c r="K63" s="121" t="s">
        <v>425</v>
      </c>
      <c r="L63" s="121">
        <v>2</v>
      </c>
      <c r="M63" s="114">
        <v>83908</v>
      </c>
      <c r="N63" s="122">
        <v>500000</v>
      </c>
      <c r="O63" s="123">
        <v>992381</v>
      </c>
      <c r="P63" s="125" t="s">
        <v>495</v>
      </c>
      <c r="Q63" s="125">
        <v>0</v>
      </c>
      <c r="R63" s="125" t="s">
        <v>496</v>
      </c>
      <c r="S63" s="113">
        <v>0</v>
      </c>
      <c r="T63" s="113">
        <v>-0.76</v>
      </c>
      <c r="U63" s="169">
        <v>18</v>
      </c>
      <c r="V63" s="135">
        <v>5</v>
      </c>
      <c r="W63" s="169">
        <v>4</v>
      </c>
      <c r="X63" s="135">
        <v>95</v>
      </c>
      <c r="Y63" s="146">
        <v>22</v>
      </c>
      <c r="Z63" s="70">
        <f t="shared" si="4"/>
        <v>5.8592874398809884E-2</v>
      </c>
      <c r="AA63" s="124"/>
      <c r="AB63" s="43">
        <f t="shared" si="5"/>
        <v>4.941707647772145E-3</v>
      </c>
      <c r="AC63" s="20"/>
      <c r="AD63" s="152"/>
      <c r="AE63" s="152"/>
      <c r="AF63" s="19"/>
      <c r="AG63" s="19"/>
      <c r="AH63" s="19"/>
      <c r="AI63" s="19"/>
      <c r="AJ63" s="19"/>
      <c r="AK63" s="19"/>
      <c r="AL63" s="19"/>
      <c r="AM63" s="19"/>
      <c r="AN63" s="19"/>
      <c r="AO63" s="19"/>
      <c r="AP63" s="19"/>
      <c r="AQ63" s="19"/>
      <c r="AR63" s="19"/>
      <c r="AS63" s="19"/>
      <c r="AT63" s="19"/>
      <c r="AU63" s="19"/>
      <c r="AV63" s="19"/>
      <c r="AW63" s="19"/>
      <c r="AX63" s="19"/>
      <c r="AY63" s="19"/>
      <c r="AZ63" s="19"/>
      <c r="BA63" s="19"/>
      <c r="BB63" s="19"/>
    </row>
    <row r="64" spans="1:54" ht="43.5" customHeight="1">
      <c r="D64" s="315" t="s">
        <v>66</v>
      </c>
      <c r="E64" s="316"/>
      <c r="F64" s="316"/>
      <c r="G64" s="102" t="s">
        <v>48</v>
      </c>
      <c r="H64" s="103" t="s">
        <v>48</v>
      </c>
      <c r="I64" s="72">
        <v>6576508.7849740004</v>
      </c>
      <c r="J64" s="72">
        <v>7105702.340291</v>
      </c>
      <c r="K64" s="73" t="s">
        <v>48</v>
      </c>
      <c r="L64" s="73" t="s">
        <v>48</v>
      </c>
      <c r="M64" s="72">
        <v>7496457</v>
      </c>
      <c r="N64" s="74" t="s">
        <v>48</v>
      </c>
      <c r="O64" s="75" t="s">
        <v>48</v>
      </c>
      <c r="P64" s="81">
        <v>-4.8692529113493519</v>
      </c>
      <c r="Q64" s="81">
        <v>1.6937190083290177</v>
      </c>
      <c r="R64" s="81">
        <v>5.3430968222237391E-2</v>
      </c>
      <c r="S64" s="81">
        <v>-13.933333333333335</v>
      </c>
      <c r="T64" s="81">
        <v>79.737627272727281</v>
      </c>
      <c r="U64" s="72">
        <v>3748</v>
      </c>
      <c r="V64" s="76">
        <v>9.1907173426049411</v>
      </c>
      <c r="W64" s="72">
        <v>75</v>
      </c>
      <c r="X64" s="76">
        <v>90.809282657395059</v>
      </c>
      <c r="Y64" s="147">
        <v>3823</v>
      </c>
      <c r="Z64" s="275">
        <f>SUM(Z53:Z63)</f>
        <v>9.1907173426049411</v>
      </c>
      <c r="AA64" s="71"/>
      <c r="AB64" s="43"/>
      <c r="AC64" s="43"/>
      <c r="AD64" s="152"/>
      <c r="AE64" s="152"/>
    </row>
    <row r="65" spans="1:54" ht="43.5" customHeight="1">
      <c r="A65" s="19"/>
      <c r="B65" s="115"/>
      <c r="C65" s="116">
        <v>18</v>
      </c>
      <c r="D65" s="117">
        <v>59</v>
      </c>
      <c r="E65" s="140" t="s">
        <v>67</v>
      </c>
      <c r="F65" s="118" t="s">
        <v>19</v>
      </c>
      <c r="G65" s="119" t="s">
        <v>68</v>
      </c>
      <c r="H65" s="120" t="s">
        <v>48</v>
      </c>
      <c r="I65" s="114">
        <v>74307.204987000005</v>
      </c>
      <c r="J65" s="114">
        <v>75987.373796999993</v>
      </c>
      <c r="K65" s="121" t="s">
        <v>299</v>
      </c>
      <c r="L65" s="121">
        <v>50</v>
      </c>
      <c r="M65" s="114">
        <v>35545</v>
      </c>
      <c r="N65" s="122">
        <v>500000</v>
      </c>
      <c r="O65" s="123">
        <v>2137779</v>
      </c>
      <c r="P65" s="113">
        <v>-4.66</v>
      </c>
      <c r="Q65" s="166">
        <v>-3.39</v>
      </c>
      <c r="R65" s="166">
        <v>1.78</v>
      </c>
      <c r="S65" s="113">
        <v>-19.09</v>
      </c>
      <c r="T65" s="113">
        <v>113.38</v>
      </c>
      <c r="U65" s="169">
        <v>36</v>
      </c>
      <c r="V65" s="143">
        <v>11</v>
      </c>
      <c r="W65" s="22">
        <v>4</v>
      </c>
      <c r="X65" s="143">
        <v>89</v>
      </c>
      <c r="Y65" s="146">
        <v>40</v>
      </c>
      <c r="Z65" s="124">
        <v>11</v>
      </c>
      <c r="AA65" s="124"/>
      <c r="AB65" s="43">
        <f>V65*J65/$J$151</f>
        <v>9.9210892040984527E-3</v>
      </c>
      <c r="AC65" s="20"/>
      <c r="AD65" s="152"/>
      <c r="AE65" s="152"/>
      <c r="AF65" s="19"/>
      <c r="AG65" s="19"/>
      <c r="AH65" s="19"/>
      <c r="AI65" s="19"/>
      <c r="AJ65" s="19"/>
      <c r="AK65" s="19"/>
      <c r="AL65" s="19"/>
      <c r="AM65" s="19"/>
      <c r="AN65" s="19"/>
      <c r="AO65" s="19"/>
      <c r="AP65" s="19"/>
      <c r="AQ65" s="19"/>
      <c r="AR65" s="19"/>
      <c r="AS65" s="19"/>
      <c r="AT65" s="19"/>
      <c r="AU65" s="19"/>
      <c r="AV65" s="19"/>
      <c r="AW65" s="19"/>
      <c r="AX65" s="19"/>
      <c r="AY65" s="19"/>
      <c r="AZ65" s="19"/>
      <c r="BA65" s="19"/>
      <c r="BB65" s="19"/>
    </row>
    <row r="66" spans="1:54" ht="43.5" customHeight="1">
      <c r="D66" s="315" t="s">
        <v>69</v>
      </c>
      <c r="E66" s="316"/>
      <c r="F66" s="316"/>
      <c r="G66" s="102" t="s">
        <v>48</v>
      </c>
      <c r="H66" s="103" t="s">
        <v>48</v>
      </c>
      <c r="I66" s="72">
        <v>74307.204987000005</v>
      </c>
      <c r="J66" s="72">
        <v>75987.373796999993</v>
      </c>
      <c r="K66" s="73" t="s">
        <v>48</v>
      </c>
      <c r="L66" s="73" t="s">
        <v>48</v>
      </c>
      <c r="M66" s="72">
        <v>35545</v>
      </c>
      <c r="N66" s="74" t="s">
        <v>48</v>
      </c>
      <c r="O66" s="75" t="s">
        <v>48</v>
      </c>
      <c r="P66" s="81">
        <v>-4.66</v>
      </c>
      <c r="Q66" s="81">
        <v>-3.39</v>
      </c>
      <c r="R66" s="81">
        <v>1.78</v>
      </c>
      <c r="S66" s="81">
        <v>-19.09</v>
      </c>
      <c r="T66" s="81">
        <v>113.38</v>
      </c>
      <c r="U66" s="72">
        <v>36</v>
      </c>
      <c r="V66" s="76">
        <v>11</v>
      </c>
      <c r="W66" s="72">
        <v>4</v>
      </c>
      <c r="X66" s="76">
        <v>89</v>
      </c>
      <c r="Y66" s="147">
        <v>40</v>
      </c>
      <c r="Z66" s="275">
        <f>SUM(Z65)</f>
        <v>11</v>
      </c>
      <c r="AA66" s="71"/>
      <c r="AB66" s="43"/>
      <c r="AC66" s="43"/>
      <c r="AD66" s="152"/>
      <c r="AE66" s="152"/>
    </row>
    <row r="67" spans="1:54" ht="43.5" customHeight="1">
      <c r="A67" s="19"/>
      <c r="B67" s="115"/>
      <c r="C67" s="116">
        <v>26</v>
      </c>
      <c r="D67" s="69">
        <v>60</v>
      </c>
      <c r="E67" s="139" t="s">
        <v>70</v>
      </c>
      <c r="F67" s="36" t="s">
        <v>71</v>
      </c>
      <c r="G67" s="37" t="s">
        <v>72</v>
      </c>
      <c r="H67" s="38" t="s">
        <v>48</v>
      </c>
      <c r="I67" s="39">
        <v>85128.701027000003</v>
      </c>
      <c r="J67" s="39">
        <v>92277.21862</v>
      </c>
      <c r="K67" s="40" t="s">
        <v>300</v>
      </c>
      <c r="L67" s="40">
        <v>86</v>
      </c>
      <c r="M67" s="39">
        <v>7528</v>
      </c>
      <c r="N67" s="41">
        <v>50000</v>
      </c>
      <c r="O67" s="21">
        <v>12257866</v>
      </c>
      <c r="P67" s="45">
        <v>-2.72</v>
      </c>
      <c r="Q67" s="45">
        <v>0.72</v>
      </c>
      <c r="R67" s="45">
        <v>1.45</v>
      </c>
      <c r="S67" s="45">
        <v>-4.13</v>
      </c>
      <c r="T67" s="45">
        <v>1124.73</v>
      </c>
      <c r="U67" s="39">
        <v>81</v>
      </c>
      <c r="V67" s="42">
        <v>87</v>
      </c>
      <c r="W67" s="39">
        <v>2</v>
      </c>
      <c r="X67" s="42">
        <v>13</v>
      </c>
      <c r="Y67" s="145">
        <v>83</v>
      </c>
      <c r="Z67" s="70">
        <f t="shared" ref="Z67:Z98" si="6">V67*J67/$J$139</f>
        <v>1.9075604323968725</v>
      </c>
      <c r="AA67" s="124"/>
      <c r="AB67" s="43">
        <f t="shared" ref="AB67:AB98" si="7">V67*J67/$J$151</f>
        <v>9.5288169165426054E-2</v>
      </c>
      <c r="AC67" s="20"/>
      <c r="AD67" s="152"/>
      <c r="AE67" s="152"/>
      <c r="AF67" s="19"/>
      <c r="AG67" s="19"/>
      <c r="AH67" s="19"/>
      <c r="AI67" s="19"/>
      <c r="AJ67" s="19"/>
      <c r="AK67" s="19"/>
      <c r="AL67" s="19"/>
      <c r="AM67" s="19"/>
      <c r="AN67" s="19"/>
      <c r="AO67" s="19"/>
      <c r="AP67" s="19"/>
      <c r="AQ67" s="19"/>
      <c r="AR67" s="19"/>
      <c r="AS67" s="19"/>
      <c r="AT67" s="19"/>
      <c r="AU67" s="19"/>
      <c r="AV67" s="19"/>
      <c r="AW67" s="19"/>
      <c r="AX67" s="19"/>
      <c r="AY67" s="19"/>
      <c r="AZ67" s="19"/>
      <c r="BA67" s="19"/>
      <c r="BB67" s="19"/>
    </row>
    <row r="68" spans="1:54" ht="43.5" customHeight="1">
      <c r="C68" s="35">
        <v>44</v>
      </c>
      <c r="D68" s="117">
        <v>61</v>
      </c>
      <c r="E68" s="140" t="s">
        <v>73</v>
      </c>
      <c r="F68" s="118" t="s">
        <v>74</v>
      </c>
      <c r="G68" s="119" t="s">
        <v>72</v>
      </c>
      <c r="H68" s="120" t="s">
        <v>48</v>
      </c>
      <c r="I68" s="114">
        <v>117947.853111</v>
      </c>
      <c r="J68" s="114">
        <v>125870.742037</v>
      </c>
      <c r="K68" s="121" t="s">
        <v>300</v>
      </c>
      <c r="L68" s="121">
        <v>86</v>
      </c>
      <c r="M68" s="114">
        <v>18206</v>
      </c>
      <c r="N68" s="122">
        <v>50000</v>
      </c>
      <c r="O68" s="123">
        <v>6913696</v>
      </c>
      <c r="P68" s="113">
        <v>-5.97</v>
      </c>
      <c r="Q68" s="113">
        <v>-3.36</v>
      </c>
      <c r="R68" s="113">
        <v>-0.92</v>
      </c>
      <c r="S68" s="113">
        <v>-7.89</v>
      </c>
      <c r="T68" s="113">
        <v>591.74</v>
      </c>
      <c r="U68" s="22">
        <v>96</v>
      </c>
      <c r="V68" s="143">
        <v>41</v>
      </c>
      <c r="W68" s="22">
        <v>6</v>
      </c>
      <c r="X68" s="143">
        <v>59</v>
      </c>
      <c r="Y68" s="146">
        <v>102</v>
      </c>
      <c r="Z68" s="70">
        <f t="shared" si="6"/>
        <v>1.2262335838740428</v>
      </c>
      <c r="AA68" s="70"/>
      <c r="AB68" s="43">
        <f t="shared" si="7"/>
        <v>6.125391950476694E-2</v>
      </c>
      <c r="AC68" s="43"/>
      <c r="AD68" s="152"/>
      <c r="AE68" s="152"/>
    </row>
    <row r="69" spans="1:54" ht="43.5" customHeight="1">
      <c r="A69" s="19"/>
      <c r="B69" s="115"/>
      <c r="C69" s="116">
        <v>23</v>
      </c>
      <c r="D69" s="69">
        <v>62</v>
      </c>
      <c r="E69" s="139" t="s">
        <v>75</v>
      </c>
      <c r="F69" s="36" t="s">
        <v>58</v>
      </c>
      <c r="G69" s="37" t="s">
        <v>72</v>
      </c>
      <c r="H69" s="38" t="s">
        <v>48</v>
      </c>
      <c r="I69" s="39">
        <v>34339.597135000004</v>
      </c>
      <c r="J69" s="39">
        <v>34282.107897000002</v>
      </c>
      <c r="K69" s="40" t="s">
        <v>301</v>
      </c>
      <c r="L69" s="40">
        <v>86</v>
      </c>
      <c r="M69" s="39">
        <v>6437</v>
      </c>
      <c r="N69" s="41">
        <v>50000</v>
      </c>
      <c r="O69" s="21">
        <v>5325790</v>
      </c>
      <c r="P69" s="45">
        <v>-6.15</v>
      </c>
      <c r="Q69" s="45">
        <v>1.99</v>
      </c>
      <c r="R69" s="45">
        <v>0</v>
      </c>
      <c r="S69" s="45">
        <v>-20.74</v>
      </c>
      <c r="T69" s="45">
        <v>433.51</v>
      </c>
      <c r="U69" s="39">
        <v>60</v>
      </c>
      <c r="V69" s="42">
        <v>22</v>
      </c>
      <c r="W69" s="39">
        <v>1</v>
      </c>
      <c r="X69" s="42">
        <v>78</v>
      </c>
      <c r="Y69" s="145">
        <v>61</v>
      </c>
      <c r="Z69" s="70">
        <f t="shared" si="6"/>
        <v>0.17920691161030772</v>
      </c>
      <c r="AA69" s="124"/>
      <c r="AB69" s="43">
        <f t="shared" si="7"/>
        <v>8.9519043376675538E-3</v>
      </c>
      <c r="AC69" s="20"/>
      <c r="AD69" s="152"/>
      <c r="AE69" s="152"/>
      <c r="AF69" s="19"/>
      <c r="AG69" s="19"/>
      <c r="AH69" s="19"/>
      <c r="AI69" s="19"/>
      <c r="AJ69" s="19"/>
      <c r="AK69" s="19"/>
      <c r="AL69" s="19"/>
      <c r="AM69" s="19"/>
      <c r="AN69" s="19"/>
      <c r="AO69" s="19"/>
      <c r="AP69" s="19"/>
      <c r="AQ69" s="19"/>
      <c r="AR69" s="19"/>
      <c r="AS69" s="19"/>
      <c r="AT69" s="19"/>
      <c r="AU69" s="19"/>
      <c r="AV69" s="19"/>
      <c r="AW69" s="19"/>
      <c r="AX69" s="19"/>
      <c r="AY69" s="19"/>
      <c r="AZ69" s="19"/>
      <c r="BA69" s="19"/>
      <c r="BB69" s="19"/>
    </row>
    <row r="70" spans="1:54" ht="43.5" customHeight="1">
      <c r="C70" s="35">
        <v>36</v>
      </c>
      <c r="D70" s="117">
        <v>63</v>
      </c>
      <c r="E70" s="140" t="s">
        <v>76</v>
      </c>
      <c r="F70" s="118" t="s">
        <v>77</v>
      </c>
      <c r="G70" s="119" t="s">
        <v>72</v>
      </c>
      <c r="H70" s="120" t="s">
        <v>48</v>
      </c>
      <c r="I70" s="114">
        <v>126414.27046</v>
      </c>
      <c r="J70" s="114">
        <v>127721.813242</v>
      </c>
      <c r="K70" s="121" t="s">
        <v>302</v>
      </c>
      <c r="L70" s="121">
        <v>84</v>
      </c>
      <c r="M70" s="114">
        <v>9687</v>
      </c>
      <c r="N70" s="122">
        <v>50000</v>
      </c>
      <c r="O70" s="123">
        <v>13184867</v>
      </c>
      <c r="P70" s="113">
        <v>-7.26</v>
      </c>
      <c r="Q70" s="113">
        <v>0.89</v>
      </c>
      <c r="R70" s="113">
        <v>-3.49</v>
      </c>
      <c r="S70" s="113">
        <v>-16.829999999999998</v>
      </c>
      <c r="T70" s="113">
        <v>1209.1600000000001</v>
      </c>
      <c r="U70" s="22">
        <v>138</v>
      </c>
      <c r="V70" s="143">
        <v>29</v>
      </c>
      <c r="W70" s="22">
        <v>7</v>
      </c>
      <c r="X70" s="143">
        <v>71</v>
      </c>
      <c r="Y70" s="146">
        <v>145</v>
      </c>
      <c r="Z70" s="70">
        <f t="shared" si="6"/>
        <v>0.88009110279510394</v>
      </c>
      <c r="AA70" s="70"/>
      <c r="AB70" s="43">
        <f t="shared" si="7"/>
        <v>4.3963099915399421E-2</v>
      </c>
      <c r="AC70" s="43"/>
      <c r="AD70" s="152"/>
      <c r="AE70" s="152"/>
    </row>
    <row r="71" spans="1:54" ht="43.5" customHeight="1">
      <c r="A71" s="19"/>
      <c r="B71" s="115"/>
      <c r="C71" s="116">
        <v>20</v>
      </c>
      <c r="D71" s="69">
        <v>64</v>
      </c>
      <c r="E71" s="139" t="s">
        <v>78</v>
      </c>
      <c r="F71" s="36" t="s">
        <v>56</v>
      </c>
      <c r="G71" s="37" t="s">
        <v>72</v>
      </c>
      <c r="H71" s="38" t="s">
        <v>48</v>
      </c>
      <c r="I71" s="39">
        <v>89723.798125000001</v>
      </c>
      <c r="J71" s="39">
        <v>91273.418844</v>
      </c>
      <c r="K71" s="40" t="s">
        <v>303</v>
      </c>
      <c r="L71" s="40">
        <v>84</v>
      </c>
      <c r="M71" s="39">
        <v>8292</v>
      </c>
      <c r="N71" s="41">
        <v>50000</v>
      </c>
      <c r="O71" s="21">
        <v>11007407</v>
      </c>
      <c r="P71" s="112" t="s">
        <v>497</v>
      </c>
      <c r="Q71" s="112">
        <v>2.71</v>
      </c>
      <c r="R71" s="112" t="s">
        <v>498</v>
      </c>
      <c r="S71" s="112" t="s">
        <v>499</v>
      </c>
      <c r="T71" s="45">
        <v>1000.74</v>
      </c>
      <c r="U71" s="39">
        <v>127</v>
      </c>
      <c r="V71" s="42">
        <v>85</v>
      </c>
      <c r="W71" s="39">
        <v>2</v>
      </c>
      <c r="X71" s="42">
        <v>15</v>
      </c>
      <c r="Y71" s="145">
        <v>129</v>
      </c>
      <c r="Z71" s="70">
        <f t="shared" si="6"/>
        <v>1.8434348822645648</v>
      </c>
      <c r="AA71" s="124"/>
      <c r="AB71" s="43">
        <f t="shared" si="7"/>
        <v>9.208491218595749E-2</v>
      </c>
      <c r="AC71" s="20"/>
      <c r="AD71" s="152"/>
      <c r="AE71" s="152"/>
      <c r="AF71" s="19"/>
      <c r="AG71" s="19"/>
      <c r="AH71" s="19"/>
      <c r="AI71" s="19"/>
      <c r="AJ71" s="19"/>
      <c r="AK71" s="19"/>
      <c r="AL71" s="19"/>
      <c r="AM71" s="19"/>
      <c r="AN71" s="19"/>
      <c r="AO71" s="19"/>
      <c r="AP71" s="19"/>
      <c r="AQ71" s="19"/>
      <c r="AR71" s="19"/>
      <c r="AS71" s="19"/>
      <c r="AT71" s="19"/>
      <c r="AU71" s="19"/>
      <c r="AV71" s="19"/>
      <c r="AW71" s="19"/>
      <c r="AX71" s="19"/>
      <c r="AY71" s="19"/>
      <c r="AZ71" s="19"/>
      <c r="BA71" s="19"/>
      <c r="BB71" s="19"/>
    </row>
    <row r="72" spans="1:54" ht="43.5" customHeight="1">
      <c r="C72" s="35">
        <v>58</v>
      </c>
      <c r="D72" s="117">
        <v>65</v>
      </c>
      <c r="E72" s="140" t="s">
        <v>79</v>
      </c>
      <c r="F72" s="118" t="s">
        <v>166</v>
      </c>
      <c r="G72" s="119" t="s">
        <v>72</v>
      </c>
      <c r="H72" s="120" t="s">
        <v>48</v>
      </c>
      <c r="I72" s="114">
        <v>11188.694880999999</v>
      </c>
      <c r="J72" s="114">
        <v>11428.827632</v>
      </c>
      <c r="K72" s="121" t="s">
        <v>304</v>
      </c>
      <c r="L72" s="121">
        <v>80</v>
      </c>
      <c r="M72" s="114">
        <v>5010</v>
      </c>
      <c r="N72" s="122">
        <v>50000</v>
      </c>
      <c r="O72" s="123">
        <v>2281203</v>
      </c>
      <c r="P72" s="113">
        <v>-3.89</v>
      </c>
      <c r="Q72" s="113">
        <v>-3.68</v>
      </c>
      <c r="R72" s="113">
        <v>2.16</v>
      </c>
      <c r="S72" s="113">
        <v>-15.55</v>
      </c>
      <c r="T72" s="113">
        <v>127.58</v>
      </c>
      <c r="U72" s="22">
        <v>53</v>
      </c>
      <c r="V72" s="143">
        <v>11</v>
      </c>
      <c r="W72" s="22">
        <v>4</v>
      </c>
      <c r="X72" s="143">
        <v>89</v>
      </c>
      <c r="Y72" s="146">
        <v>57</v>
      </c>
      <c r="Z72" s="70">
        <f t="shared" si="6"/>
        <v>2.9871630259883996E-2</v>
      </c>
      <c r="AA72" s="70"/>
      <c r="AB72" s="43">
        <f t="shared" si="7"/>
        <v>1.4921744596444234E-3</v>
      </c>
      <c r="AC72" s="43"/>
      <c r="AD72" s="152"/>
      <c r="AE72" s="152"/>
    </row>
    <row r="73" spans="1:54" ht="43.5" customHeight="1">
      <c r="A73" s="19"/>
      <c r="B73" s="115"/>
      <c r="C73" s="116">
        <v>25</v>
      </c>
      <c r="D73" s="69">
        <v>66</v>
      </c>
      <c r="E73" s="139" t="s">
        <v>80</v>
      </c>
      <c r="F73" s="36" t="s">
        <v>41</v>
      </c>
      <c r="G73" s="37" t="s">
        <v>72</v>
      </c>
      <c r="H73" s="38" t="s">
        <v>48</v>
      </c>
      <c r="I73" s="39">
        <v>311634.889891</v>
      </c>
      <c r="J73" s="39">
        <v>362213.36826900003</v>
      </c>
      <c r="K73" s="40" t="s">
        <v>305</v>
      </c>
      <c r="L73" s="40">
        <v>79</v>
      </c>
      <c r="M73" s="39">
        <v>21809</v>
      </c>
      <c r="N73" s="41">
        <v>50000</v>
      </c>
      <c r="O73" s="21">
        <v>16608435</v>
      </c>
      <c r="P73" s="45">
        <v>-4.37</v>
      </c>
      <c r="Q73" s="45">
        <v>2.4700000000000002</v>
      </c>
      <c r="R73" s="45">
        <v>1.97</v>
      </c>
      <c r="S73" s="45">
        <v>-9.43</v>
      </c>
      <c r="T73" s="45">
        <v>1558.65</v>
      </c>
      <c r="U73" s="39">
        <v>763</v>
      </c>
      <c r="V73" s="42">
        <v>83</v>
      </c>
      <c r="W73" s="39">
        <v>6</v>
      </c>
      <c r="X73" s="42">
        <v>17</v>
      </c>
      <c r="Y73" s="145">
        <v>769</v>
      </c>
      <c r="Z73" s="70">
        <f t="shared" si="6"/>
        <v>7.1434354449394766</v>
      </c>
      <c r="AA73" s="124"/>
      <c r="AB73" s="43">
        <f t="shared" si="7"/>
        <v>0.35683529262787478</v>
      </c>
      <c r="AC73" s="20"/>
      <c r="AD73" s="152"/>
      <c r="AE73" s="152"/>
      <c r="AF73" s="19"/>
      <c r="AG73" s="19"/>
      <c r="AH73" s="19"/>
      <c r="AI73" s="19"/>
      <c r="AJ73" s="19"/>
      <c r="AK73" s="19"/>
      <c r="AL73" s="19"/>
      <c r="AM73" s="19"/>
      <c r="AN73" s="19"/>
      <c r="AO73" s="19"/>
      <c r="AP73" s="19"/>
      <c r="AQ73" s="19"/>
      <c r="AR73" s="19"/>
      <c r="AS73" s="19"/>
      <c r="AT73" s="19"/>
      <c r="AU73" s="19"/>
      <c r="AV73" s="19"/>
      <c r="AW73" s="19"/>
      <c r="AX73" s="19"/>
      <c r="AY73" s="19"/>
      <c r="AZ73" s="19"/>
      <c r="BA73" s="19"/>
      <c r="BB73" s="19"/>
    </row>
    <row r="74" spans="1:54" ht="43.5" customHeight="1">
      <c r="C74" s="35">
        <v>65</v>
      </c>
      <c r="D74" s="117">
        <v>67</v>
      </c>
      <c r="E74" s="140" t="s">
        <v>81</v>
      </c>
      <c r="F74" s="118" t="s">
        <v>82</v>
      </c>
      <c r="G74" s="119" t="s">
        <v>72</v>
      </c>
      <c r="H74" s="120"/>
      <c r="I74" s="114">
        <v>47509.755604999998</v>
      </c>
      <c r="J74" s="114">
        <v>48537.558011000001</v>
      </c>
      <c r="K74" s="121" t="s">
        <v>306</v>
      </c>
      <c r="L74" s="121">
        <v>79</v>
      </c>
      <c r="M74" s="114">
        <v>8579</v>
      </c>
      <c r="N74" s="122">
        <v>50000</v>
      </c>
      <c r="O74" s="123">
        <v>5657717</v>
      </c>
      <c r="P74" s="113">
        <v>-2.82</v>
      </c>
      <c r="Q74" s="113">
        <v>1.76</v>
      </c>
      <c r="R74" s="113">
        <v>1.97</v>
      </c>
      <c r="S74" s="113">
        <v>-4.92</v>
      </c>
      <c r="T74" s="113">
        <v>465.64</v>
      </c>
      <c r="U74" s="22">
        <v>24</v>
      </c>
      <c r="V74" s="143">
        <v>16</v>
      </c>
      <c r="W74" s="22">
        <v>8</v>
      </c>
      <c r="X74" s="143">
        <v>84</v>
      </c>
      <c r="Y74" s="146">
        <v>32</v>
      </c>
      <c r="Z74" s="70">
        <f t="shared" si="6"/>
        <v>0.18452807976561045</v>
      </c>
      <c r="AA74" s="70"/>
      <c r="AB74" s="43">
        <f t="shared" si="7"/>
        <v>9.2177121006766956E-3</v>
      </c>
      <c r="AC74" s="43"/>
      <c r="AD74" s="152"/>
      <c r="AE74" s="152"/>
    </row>
    <row r="75" spans="1:54" ht="43.5" customHeight="1">
      <c r="A75" s="19"/>
      <c r="B75" s="115"/>
      <c r="C75" s="116">
        <v>19</v>
      </c>
      <c r="D75" s="69">
        <v>68</v>
      </c>
      <c r="E75" s="139" t="s">
        <v>83</v>
      </c>
      <c r="F75" s="36" t="s">
        <v>84</v>
      </c>
      <c r="G75" s="37" t="s">
        <v>72</v>
      </c>
      <c r="H75" s="38" t="s">
        <v>48</v>
      </c>
      <c r="I75" s="39">
        <v>37000.900267999998</v>
      </c>
      <c r="J75" s="39">
        <v>37295.546820000003</v>
      </c>
      <c r="K75" s="40" t="s">
        <v>307</v>
      </c>
      <c r="L75" s="40">
        <v>77</v>
      </c>
      <c r="M75" s="39">
        <v>9710</v>
      </c>
      <c r="N75" s="41">
        <v>50000</v>
      </c>
      <c r="O75" s="21">
        <v>3840942</v>
      </c>
      <c r="P75" s="112" t="s">
        <v>500</v>
      </c>
      <c r="Q75" s="112" t="s">
        <v>501</v>
      </c>
      <c r="R75" s="112">
        <v>1.05</v>
      </c>
      <c r="S75" s="112" t="s">
        <v>502</v>
      </c>
      <c r="T75" s="112">
        <v>283.76</v>
      </c>
      <c r="U75" s="39">
        <v>33</v>
      </c>
      <c r="V75" s="42">
        <v>63</v>
      </c>
      <c r="W75" s="39">
        <v>14</v>
      </c>
      <c r="X75" s="42">
        <v>37</v>
      </c>
      <c r="Y75" s="145">
        <v>47</v>
      </c>
      <c r="Z75" s="70">
        <f t="shared" si="6"/>
        <v>0.55829287539485239</v>
      </c>
      <c r="AA75" s="124"/>
      <c r="AB75" s="43">
        <f t="shared" si="7"/>
        <v>2.7888346314476661E-2</v>
      </c>
      <c r="AC75" s="20"/>
      <c r="AD75" s="152"/>
      <c r="AE75" s="152"/>
      <c r="AF75" s="19"/>
      <c r="AG75" s="19"/>
      <c r="AH75" s="19"/>
      <c r="AI75" s="19"/>
      <c r="AJ75" s="19"/>
      <c r="AK75" s="19"/>
      <c r="AL75" s="19"/>
      <c r="AM75" s="19"/>
      <c r="AN75" s="19"/>
      <c r="AO75" s="19"/>
      <c r="AP75" s="19"/>
      <c r="AQ75" s="19"/>
      <c r="AR75" s="19"/>
      <c r="AS75" s="19"/>
      <c r="AT75" s="19"/>
      <c r="AU75" s="19"/>
      <c r="AV75" s="19"/>
      <c r="AW75" s="19"/>
      <c r="AX75" s="19"/>
      <c r="AY75" s="19"/>
      <c r="AZ75" s="19"/>
      <c r="BA75" s="19"/>
      <c r="BB75" s="19"/>
    </row>
    <row r="76" spans="1:54" ht="43.5" customHeight="1">
      <c r="C76" s="35">
        <v>27</v>
      </c>
      <c r="D76" s="117">
        <v>69</v>
      </c>
      <c r="E76" s="140" t="s">
        <v>386</v>
      </c>
      <c r="F76" s="118" t="s">
        <v>85</v>
      </c>
      <c r="G76" s="119" t="s">
        <v>72</v>
      </c>
      <c r="H76" s="120" t="s">
        <v>48</v>
      </c>
      <c r="I76" s="114">
        <v>26965.514991</v>
      </c>
      <c r="J76" s="114">
        <v>24907.781204999999</v>
      </c>
      <c r="K76" s="121" t="s">
        <v>308</v>
      </c>
      <c r="L76" s="121">
        <v>72</v>
      </c>
      <c r="M76" s="114">
        <v>7608</v>
      </c>
      <c r="N76" s="122">
        <v>50000</v>
      </c>
      <c r="O76" s="123">
        <v>3273893</v>
      </c>
      <c r="P76" s="113">
        <v>-8.66</v>
      </c>
      <c r="Q76" s="113">
        <v>-3.6</v>
      </c>
      <c r="R76" s="113">
        <v>-7.62</v>
      </c>
      <c r="S76" s="113">
        <v>-18.2</v>
      </c>
      <c r="T76" s="113">
        <v>226.74</v>
      </c>
      <c r="U76" s="22">
        <v>24</v>
      </c>
      <c r="V76" s="143">
        <v>11</v>
      </c>
      <c r="W76" s="22">
        <v>3</v>
      </c>
      <c r="X76" s="143">
        <v>89</v>
      </c>
      <c r="Y76" s="146">
        <v>27</v>
      </c>
      <c r="Z76" s="70">
        <f t="shared" si="6"/>
        <v>6.5101693253872661E-2</v>
      </c>
      <c r="AA76" s="70"/>
      <c r="AB76" s="43">
        <f t="shared" si="7"/>
        <v>3.2520181559522188E-3</v>
      </c>
      <c r="AC76" s="43"/>
      <c r="AD76" s="152"/>
      <c r="AE76" s="152"/>
    </row>
    <row r="77" spans="1:54" ht="43.5" customHeight="1">
      <c r="A77" s="19"/>
      <c r="B77" s="115"/>
      <c r="C77" s="116">
        <v>53</v>
      </c>
      <c r="D77" s="69">
        <v>70</v>
      </c>
      <c r="E77" s="139" t="s">
        <v>86</v>
      </c>
      <c r="F77" s="36" t="s">
        <v>87</v>
      </c>
      <c r="G77" s="37" t="s">
        <v>72</v>
      </c>
      <c r="H77" s="38" t="s">
        <v>48</v>
      </c>
      <c r="I77" s="39">
        <v>14768.663424</v>
      </c>
      <c r="J77" s="39">
        <v>16924.129605999999</v>
      </c>
      <c r="K77" s="40" t="s">
        <v>309</v>
      </c>
      <c r="L77" s="40">
        <v>71</v>
      </c>
      <c r="M77" s="39">
        <v>7061</v>
      </c>
      <c r="N77" s="41">
        <v>50000</v>
      </c>
      <c r="O77" s="21">
        <v>2396846</v>
      </c>
      <c r="P77" s="112" t="s">
        <v>503</v>
      </c>
      <c r="Q77" s="112">
        <v>9.85</v>
      </c>
      <c r="R77" s="112">
        <v>0.27</v>
      </c>
      <c r="S77" s="112" t="s">
        <v>504</v>
      </c>
      <c r="T77" s="112">
        <v>139.16</v>
      </c>
      <c r="U77" s="39">
        <v>60</v>
      </c>
      <c r="V77" s="42">
        <v>21</v>
      </c>
      <c r="W77" s="39">
        <v>2</v>
      </c>
      <c r="X77" s="42">
        <v>79</v>
      </c>
      <c r="Y77" s="145">
        <v>62</v>
      </c>
      <c r="Z77" s="70">
        <f t="shared" si="6"/>
        <v>8.4448160588634483E-2</v>
      </c>
      <c r="AA77" s="124"/>
      <c r="AB77" s="43">
        <f t="shared" si="7"/>
        <v>4.2184302395955175E-3</v>
      </c>
      <c r="AC77" s="20"/>
      <c r="AD77" s="152"/>
      <c r="AE77" s="152"/>
      <c r="AF77" s="19"/>
      <c r="AG77" s="19"/>
      <c r="AH77" s="19"/>
      <c r="AI77" s="19"/>
      <c r="AJ77" s="19"/>
      <c r="AK77" s="19"/>
      <c r="AL77" s="19"/>
      <c r="AM77" s="19"/>
      <c r="AN77" s="19"/>
      <c r="AO77" s="19"/>
      <c r="AP77" s="19"/>
      <c r="AQ77" s="19"/>
      <c r="AR77" s="19"/>
      <c r="AS77" s="19"/>
      <c r="AT77" s="19"/>
      <c r="AU77" s="19"/>
      <c r="AV77" s="19"/>
      <c r="AW77" s="19"/>
      <c r="AX77" s="19"/>
      <c r="AY77" s="19"/>
      <c r="AZ77" s="19"/>
      <c r="BA77" s="19"/>
      <c r="BB77" s="19"/>
    </row>
    <row r="78" spans="1:54" ht="43.5" customHeight="1">
      <c r="C78" s="35">
        <v>22</v>
      </c>
      <c r="D78" s="117">
        <v>71</v>
      </c>
      <c r="E78" s="140" t="s">
        <v>88</v>
      </c>
      <c r="F78" s="118" t="s">
        <v>89</v>
      </c>
      <c r="G78" s="119" t="s">
        <v>72</v>
      </c>
      <c r="H78" s="120" t="s">
        <v>48</v>
      </c>
      <c r="I78" s="114">
        <v>990241.91836699995</v>
      </c>
      <c r="J78" s="114">
        <v>1016813.851733</v>
      </c>
      <c r="K78" s="121" t="s">
        <v>310</v>
      </c>
      <c r="L78" s="121">
        <v>70</v>
      </c>
      <c r="M78" s="114">
        <v>84036</v>
      </c>
      <c r="N78" s="122">
        <v>100000</v>
      </c>
      <c r="O78" s="123">
        <v>12099741</v>
      </c>
      <c r="P78" s="113">
        <v>-4.1100000000000003</v>
      </c>
      <c r="Q78" s="113">
        <v>1.32</v>
      </c>
      <c r="R78" s="113">
        <v>2.25</v>
      </c>
      <c r="S78" s="113">
        <v>-13.93</v>
      </c>
      <c r="T78" s="113">
        <v>1109.99</v>
      </c>
      <c r="U78" s="22">
        <v>244</v>
      </c>
      <c r="V78" s="143">
        <v>80</v>
      </c>
      <c r="W78" s="22">
        <v>8</v>
      </c>
      <c r="X78" s="143">
        <v>20</v>
      </c>
      <c r="Y78" s="146">
        <v>252</v>
      </c>
      <c r="Z78" s="70">
        <f t="shared" si="6"/>
        <v>19.328404150126602</v>
      </c>
      <c r="AA78" s="70"/>
      <c r="AB78" s="43">
        <f t="shared" si="7"/>
        <v>0.9655097752477404</v>
      </c>
      <c r="AC78" s="43"/>
      <c r="AD78" s="152"/>
      <c r="AE78" s="152"/>
    </row>
    <row r="79" spans="1:54" ht="43.5" customHeight="1">
      <c r="A79" s="19"/>
      <c r="B79" s="115"/>
      <c r="C79" s="116">
        <v>29</v>
      </c>
      <c r="D79" s="69">
        <v>72</v>
      </c>
      <c r="E79" s="139" t="s">
        <v>391</v>
      </c>
      <c r="F79" s="36" t="s">
        <v>90</v>
      </c>
      <c r="G79" s="37" t="s">
        <v>72</v>
      </c>
      <c r="H79" s="38" t="s">
        <v>48</v>
      </c>
      <c r="I79" s="39">
        <v>32636.763402</v>
      </c>
      <c r="J79" s="39">
        <v>32358.599263</v>
      </c>
      <c r="K79" s="40" t="s">
        <v>311</v>
      </c>
      <c r="L79" s="40">
        <v>70</v>
      </c>
      <c r="M79" s="39">
        <v>10059</v>
      </c>
      <c r="N79" s="41">
        <v>50000</v>
      </c>
      <c r="O79" s="21">
        <v>3216881</v>
      </c>
      <c r="P79" s="45">
        <v>-6.81</v>
      </c>
      <c r="Q79" s="45">
        <v>-1.22</v>
      </c>
      <c r="R79" s="45">
        <v>-1.33</v>
      </c>
      <c r="S79" s="45">
        <v>-7.14</v>
      </c>
      <c r="T79" s="45">
        <v>221.25</v>
      </c>
      <c r="U79" s="39">
        <v>8</v>
      </c>
      <c r="V79" s="42">
        <v>4</v>
      </c>
      <c r="W79" s="39">
        <v>3</v>
      </c>
      <c r="X79" s="42">
        <v>96</v>
      </c>
      <c r="Y79" s="145">
        <v>11</v>
      </c>
      <c r="Z79" s="70">
        <f t="shared" si="6"/>
        <v>3.0754895953732736E-2</v>
      </c>
      <c r="AA79" s="124"/>
      <c r="AB79" s="43">
        <f t="shared" si="7"/>
        <v>1.5362961395786849E-3</v>
      </c>
      <c r="AC79" s="20"/>
      <c r="AD79" s="152"/>
      <c r="AE79" s="152"/>
      <c r="AF79" s="19"/>
      <c r="AG79" s="19"/>
      <c r="AH79" s="19"/>
      <c r="AI79" s="19"/>
      <c r="AJ79" s="19"/>
      <c r="AK79" s="19"/>
      <c r="AL79" s="19"/>
      <c r="AM79" s="19"/>
      <c r="AN79" s="19"/>
      <c r="AO79" s="19"/>
      <c r="AP79" s="19"/>
      <c r="AQ79" s="19"/>
      <c r="AR79" s="19"/>
      <c r="AS79" s="19"/>
      <c r="AT79" s="19"/>
      <c r="AU79" s="19"/>
      <c r="AV79" s="19"/>
      <c r="AW79" s="19"/>
      <c r="AX79" s="19"/>
      <c r="AY79" s="19"/>
      <c r="AZ79" s="19"/>
      <c r="BA79" s="19"/>
      <c r="BB79" s="19"/>
    </row>
    <row r="80" spans="1:54" ht="43.5" customHeight="1">
      <c r="C80" s="35">
        <v>48</v>
      </c>
      <c r="D80" s="117">
        <v>73</v>
      </c>
      <c r="E80" s="140" t="s">
        <v>91</v>
      </c>
      <c r="F80" s="118" t="s">
        <v>92</v>
      </c>
      <c r="G80" s="119" t="s">
        <v>72</v>
      </c>
      <c r="H80" s="120" t="s">
        <v>48</v>
      </c>
      <c r="I80" s="114">
        <v>18411.087938000001</v>
      </c>
      <c r="J80" s="114">
        <v>18368.317847999999</v>
      </c>
      <c r="K80" s="121" t="s">
        <v>312</v>
      </c>
      <c r="L80" s="121">
        <v>68</v>
      </c>
      <c r="M80" s="114">
        <v>7299</v>
      </c>
      <c r="N80" s="122">
        <v>50000</v>
      </c>
      <c r="O80" s="123">
        <v>2516553</v>
      </c>
      <c r="P80" s="113">
        <v>-4.41</v>
      </c>
      <c r="Q80" s="113">
        <v>-2.93</v>
      </c>
      <c r="R80" s="113">
        <v>0.34</v>
      </c>
      <c r="S80" s="113">
        <v>-16.25</v>
      </c>
      <c r="T80" s="113">
        <v>151.66</v>
      </c>
      <c r="U80" s="22">
        <v>18</v>
      </c>
      <c r="V80" s="143">
        <v>5</v>
      </c>
      <c r="W80" s="22">
        <v>16</v>
      </c>
      <c r="X80" s="143">
        <v>95</v>
      </c>
      <c r="Y80" s="146">
        <v>34</v>
      </c>
      <c r="Z80" s="70">
        <f t="shared" si="6"/>
        <v>2.1822472122050306E-2</v>
      </c>
      <c r="AA80" s="70"/>
      <c r="AB80" s="43">
        <f t="shared" si="7"/>
        <v>1.0900956949295197E-3</v>
      </c>
      <c r="AC80" s="43"/>
      <c r="AD80" s="152"/>
      <c r="AE80" s="152"/>
    </row>
    <row r="81" spans="1:54" ht="43.5" customHeight="1">
      <c r="A81" s="19"/>
      <c r="B81" s="115"/>
      <c r="C81" s="116">
        <v>57</v>
      </c>
      <c r="D81" s="69">
        <v>74</v>
      </c>
      <c r="E81" s="139" t="s">
        <v>93</v>
      </c>
      <c r="F81" s="36" t="s">
        <v>19</v>
      </c>
      <c r="G81" s="37" t="s">
        <v>72</v>
      </c>
      <c r="H81" s="38" t="s">
        <v>48</v>
      </c>
      <c r="I81" s="39">
        <v>16971.146776000001</v>
      </c>
      <c r="J81" s="39">
        <v>17178.537107</v>
      </c>
      <c r="K81" s="40" t="s">
        <v>313</v>
      </c>
      <c r="L81" s="40">
        <v>66</v>
      </c>
      <c r="M81" s="39">
        <v>4989</v>
      </c>
      <c r="N81" s="41">
        <v>50000</v>
      </c>
      <c r="O81" s="21">
        <v>3443283</v>
      </c>
      <c r="P81" s="45">
        <v>-4.5</v>
      </c>
      <c r="Q81" s="45">
        <v>-0.66</v>
      </c>
      <c r="R81" s="45">
        <v>1.23</v>
      </c>
      <c r="S81" s="45">
        <v>-22.05</v>
      </c>
      <c r="T81" s="45">
        <v>243.36</v>
      </c>
      <c r="U81" s="39">
        <v>6</v>
      </c>
      <c r="V81" s="42">
        <v>13</v>
      </c>
      <c r="W81" s="39">
        <v>4</v>
      </c>
      <c r="X81" s="42">
        <v>87</v>
      </c>
      <c r="Y81" s="145">
        <v>10</v>
      </c>
      <c r="Z81" s="70">
        <f t="shared" si="6"/>
        <v>5.3063279423021498E-2</v>
      </c>
      <c r="AA81" s="124"/>
      <c r="AB81" s="43">
        <f t="shared" si="7"/>
        <v>2.6506645138260907E-3</v>
      </c>
      <c r="AC81" s="20"/>
      <c r="AD81" s="152"/>
      <c r="AE81" s="152"/>
      <c r="AF81" s="19"/>
      <c r="AG81" s="19"/>
      <c r="AH81" s="19"/>
      <c r="AI81" s="19"/>
      <c r="AJ81" s="19"/>
      <c r="AK81" s="19"/>
      <c r="AL81" s="19"/>
      <c r="AM81" s="19"/>
      <c r="AN81" s="19"/>
      <c r="AO81" s="19"/>
      <c r="AP81" s="19"/>
      <c r="AQ81" s="19"/>
      <c r="AR81" s="19"/>
      <c r="AS81" s="19"/>
      <c r="AT81" s="19"/>
      <c r="AU81" s="19"/>
      <c r="AV81" s="19"/>
      <c r="AW81" s="19"/>
      <c r="AX81" s="19"/>
      <c r="AY81" s="19"/>
      <c r="AZ81" s="19"/>
      <c r="BA81" s="19"/>
      <c r="BB81" s="19"/>
    </row>
    <row r="82" spans="1:54" ht="43.5" customHeight="1">
      <c r="C82" s="35">
        <v>21</v>
      </c>
      <c r="D82" s="117">
        <v>75</v>
      </c>
      <c r="E82" s="140" t="s">
        <v>94</v>
      </c>
      <c r="F82" s="118" t="s">
        <v>95</v>
      </c>
      <c r="G82" s="119" t="s">
        <v>72</v>
      </c>
      <c r="H82" s="120" t="s">
        <v>48</v>
      </c>
      <c r="I82" s="114">
        <v>113111.80244699999</v>
      </c>
      <c r="J82" s="114">
        <v>108194.714097</v>
      </c>
      <c r="K82" s="121" t="s">
        <v>314</v>
      </c>
      <c r="L82" s="121">
        <v>66</v>
      </c>
      <c r="M82" s="114">
        <v>19203</v>
      </c>
      <c r="N82" s="122">
        <v>50000</v>
      </c>
      <c r="O82" s="123">
        <v>5634261</v>
      </c>
      <c r="P82" s="113">
        <v>-11.41</v>
      </c>
      <c r="Q82" s="113">
        <v>-17.91</v>
      </c>
      <c r="R82" s="113">
        <v>-15.44</v>
      </c>
      <c r="S82" s="113">
        <v>-33.68</v>
      </c>
      <c r="T82" s="113">
        <v>463.43</v>
      </c>
      <c r="U82" s="22">
        <v>277</v>
      </c>
      <c r="V82" s="143">
        <v>84</v>
      </c>
      <c r="W82" s="22">
        <v>3</v>
      </c>
      <c r="X82" s="143">
        <v>16</v>
      </c>
      <c r="Y82" s="146">
        <v>280</v>
      </c>
      <c r="Z82" s="70">
        <f t="shared" si="6"/>
        <v>2.1594834839046908</v>
      </c>
      <c r="AA82" s="70"/>
      <c r="AB82" s="43">
        <f t="shared" si="7"/>
        <v>0.10787245532541126</v>
      </c>
      <c r="AC82" s="43"/>
      <c r="AD82" s="152"/>
      <c r="AE82" s="152"/>
    </row>
    <row r="83" spans="1:54" ht="43.5" customHeight="1">
      <c r="A83" s="19"/>
      <c r="B83" s="115"/>
      <c r="C83" s="116">
        <v>60</v>
      </c>
      <c r="D83" s="69">
        <v>76</v>
      </c>
      <c r="E83" s="139" t="s">
        <v>390</v>
      </c>
      <c r="F83" s="36" t="s">
        <v>96</v>
      </c>
      <c r="G83" s="37" t="s">
        <v>72</v>
      </c>
      <c r="H83" s="38" t="s">
        <v>48</v>
      </c>
      <c r="I83" s="39">
        <v>22808.757659999999</v>
      </c>
      <c r="J83" s="39">
        <v>20975.360014000002</v>
      </c>
      <c r="K83" s="40" t="s">
        <v>315</v>
      </c>
      <c r="L83" s="40">
        <v>63</v>
      </c>
      <c r="M83" s="39">
        <v>7918</v>
      </c>
      <c r="N83" s="41">
        <v>50000</v>
      </c>
      <c r="O83" s="21">
        <v>2649073</v>
      </c>
      <c r="P83" s="112" t="s">
        <v>505</v>
      </c>
      <c r="Q83" s="112" t="s">
        <v>506</v>
      </c>
      <c r="R83" s="112" t="s">
        <v>507</v>
      </c>
      <c r="S83" s="112" t="s">
        <v>508</v>
      </c>
      <c r="T83" s="112">
        <v>163.74</v>
      </c>
      <c r="U83" s="39">
        <v>46</v>
      </c>
      <c r="V83" s="42">
        <v>22</v>
      </c>
      <c r="W83" s="39">
        <v>8</v>
      </c>
      <c r="X83" s="42">
        <v>78</v>
      </c>
      <c r="Y83" s="145">
        <v>54</v>
      </c>
      <c r="Z83" s="70">
        <f t="shared" si="6"/>
        <v>0.10964697676458285</v>
      </c>
      <c r="AA83" s="124"/>
      <c r="AB83" s="43">
        <f t="shared" si="7"/>
        <v>5.477184100161377E-3</v>
      </c>
      <c r="AC83" s="20"/>
      <c r="AD83" s="152"/>
      <c r="AE83" s="152"/>
      <c r="AF83" s="19"/>
      <c r="AG83" s="19"/>
      <c r="AH83" s="19"/>
      <c r="AI83" s="19"/>
      <c r="AJ83" s="19"/>
      <c r="AK83" s="19"/>
      <c r="AL83" s="19"/>
      <c r="AM83" s="19"/>
      <c r="AN83" s="19"/>
      <c r="AO83" s="19"/>
      <c r="AP83" s="19"/>
      <c r="AQ83" s="19"/>
      <c r="AR83" s="19"/>
      <c r="AS83" s="19"/>
      <c r="AT83" s="19"/>
      <c r="AU83" s="19"/>
      <c r="AV83" s="19"/>
      <c r="AW83" s="19"/>
      <c r="AX83" s="19"/>
      <c r="AY83" s="19"/>
      <c r="AZ83" s="19"/>
      <c r="BA83" s="19"/>
      <c r="BB83" s="19"/>
    </row>
    <row r="84" spans="1:54" ht="43.5" customHeight="1">
      <c r="C84" s="35">
        <v>45</v>
      </c>
      <c r="D84" s="117">
        <v>77</v>
      </c>
      <c r="E84" s="140" t="s">
        <v>97</v>
      </c>
      <c r="F84" s="118" t="s">
        <v>29</v>
      </c>
      <c r="G84" s="119" t="s">
        <v>72</v>
      </c>
      <c r="H84" s="120" t="s">
        <v>48</v>
      </c>
      <c r="I84" s="114">
        <v>14048.652805</v>
      </c>
      <c r="J84" s="114">
        <v>14149.282429000001</v>
      </c>
      <c r="K84" s="121" t="s">
        <v>316</v>
      </c>
      <c r="L84" s="121">
        <v>62</v>
      </c>
      <c r="M84" s="114">
        <v>5777</v>
      </c>
      <c r="N84" s="122">
        <v>50000</v>
      </c>
      <c r="O84" s="123">
        <v>2449244</v>
      </c>
      <c r="P84" s="113">
        <v>-3.23</v>
      </c>
      <c r="Q84" s="113">
        <v>1.51</v>
      </c>
      <c r="R84" s="113">
        <v>0.72</v>
      </c>
      <c r="S84" s="113">
        <v>-14.84</v>
      </c>
      <c r="T84" s="113">
        <v>144.93</v>
      </c>
      <c r="U84" s="22">
        <v>15</v>
      </c>
      <c r="V84" s="143">
        <v>5</v>
      </c>
      <c r="W84" s="22">
        <v>6</v>
      </c>
      <c r="X84" s="143">
        <v>95</v>
      </c>
      <c r="Y84" s="146">
        <v>21</v>
      </c>
      <c r="Z84" s="70">
        <f t="shared" si="6"/>
        <v>1.6810048906437496E-2</v>
      </c>
      <c r="AA84" s="70"/>
      <c r="AB84" s="43">
        <f t="shared" si="7"/>
        <v>8.3971063598914245E-4</v>
      </c>
      <c r="AC84" s="43"/>
      <c r="AD84" s="152"/>
      <c r="AE84" s="152"/>
    </row>
    <row r="85" spans="1:54" ht="43.5" customHeight="1">
      <c r="A85" s="19"/>
      <c r="B85" s="115"/>
      <c r="C85" s="116">
        <v>56</v>
      </c>
      <c r="D85" s="69">
        <v>78</v>
      </c>
      <c r="E85" s="139" t="s">
        <v>98</v>
      </c>
      <c r="F85" s="36" t="s">
        <v>99</v>
      </c>
      <c r="G85" s="37" t="s">
        <v>72</v>
      </c>
      <c r="H85" s="38" t="s">
        <v>48</v>
      </c>
      <c r="I85" s="39">
        <v>28951.582989999999</v>
      </c>
      <c r="J85" s="39">
        <v>31903.732769999999</v>
      </c>
      <c r="K85" s="40" t="s">
        <v>316</v>
      </c>
      <c r="L85" s="40">
        <v>62</v>
      </c>
      <c r="M85" s="39">
        <v>6045</v>
      </c>
      <c r="N85" s="41">
        <v>50000</v>
      </c>
      <c r="O85" s="21">
        <v>5277706</v>
      </c>
      <c r="P85" s="112" t="s">
        <v>509</v>
      </c>
      <c r="Q85" s="112">
        <v>6.16</v>
      </c>
      <c r="R85" s="112">
        <v>3.26</v>
      </c>
      <c r="S85" s="112" t="s">
        <v>510</v>
      </c>
      <c r="T85" s="45">
        <v>427.26</v>
      </c>
      <c r="U85" s="39">
        <v>32</v>
      </c>
      <c r="V85" s="42">
        <v>11</v>
      </c>
      <c r="W85" s="39">
        <v>3</v>
      </c>
      <c r="X85" s="42">
        <v>89</v>
      </c>
      <c r="Y85" s="145">
        <v>35</v>
      </c>
      <c r="Z85" s="70">
        <f t="shared" si="6"/>
        <v>8.3387075201589195E-2</v>
      </c>
      <c r="AA85" s="124"/>
      <c r="AB85" s="43">
        <f t="shared" si="7"/>
        <v>4.1654259509016651E-3</v>
      </c>
      <c r="AC85" s="20"/>
      <c r="AD85" s="152"/>
      <c r="AE85" s="152"/>
      <c r="AF85" s="19"/>
      <c r="AG85" s="19"/>
      <c r="AH85" s="19"/>
      <c r="AI85" s="19"/>
      <c r="AJ85" s="19"/>
      <c r="AK85" s="19"/>
      <c r="AL85" s="19"/>
      <c r="AM85" s="19"/>
      <c r="AN85" s="19"/>
      <c r="AO85" s="19"/>
      <c r="AP85" s="19"/>
      <c r="AQ85" s="19"/>
      <c r="AR85" s="19"/>
      <c r="AS85" s="19"/>
      <c r="AT85" s="19"/>
      <c r="AU85" s="19"/>
      <c r="AV85" s="19"/>
      <c r="AW85" s="19"/>
      <c r="AX85" s="19"/>
      <c r="AY85" s="19"/>
      <c r="AZ85" s="19"/>
      <c r="BA85" s="19"/>
      <c r="BB85" s="19"/>
    </row>
    <row r="86" spans="1:54" ht="43.5" customHeight="1">
      <c r="C86" s="35">
        <v>33</v>
      </c>
      <c r="D86" s="117">
        <v>79</v>
      </c>
      <c r="E86" s="140" t="s">
        <v>102</v>
      </c>
      <c r="F86" s="118" t="s">
        <v>103</v>
      </c>
      <c r="G86" s="119" t="s">
        <v>72</v>
      </c>
      <c r="H86" s="120" t="s">
        <v>48</v>
      </c>
      <c r="I86" s="114">
        <v>11279.378033999999</v>
      </c>
      <c r="J86" s="114">
        <v>12280.478144000001</v>
      </c>
      <c r="K86" s="121" t="s">
        <v>282</v>
      </c>
      <c r="L86" s="121">
        <v>62</v>
      </c>
      <c r="M86" s="114">
        <v>6059</v>
      </c>
      <c r="N86" s="122">
        <v>50000</v>
      </c>
      <c r="O86" s="123">
        <v>2026816</v>
      </c>
      <c r="P86" s="125" t="s">
        <v>511</v>
      </c>
      <c r="Q86" s="125" t="s">
        <v>512</v>
      </c>
      <c r="R86" s="125" t="s">
        <v>513</v>
      </c>
      <c r="S86" s="125" t="s">
        <v>514</v>
      </c>
      <c r="T86" s="125">
        <v>101.39</v>
      </c>
      <c r="U86" s="22">
        <v>22</v>
      </c>
      <c r="V86" s="143">
        <v>17</v>
      </c>
      <c r="W86" s="22">
        <v>2</v>
      </c>
      <c r="X86" s="143">
        <v>83</v>
      </c>
      <c r="Y86" s="146">
        <v>24</v>
      </c>
      <c r="Z86" s="70">
        <f t="shared" si="6"/>
        <v>4.9605377048994731E-2</v>
      </c>
      <c r="AA86" s="70"/>
      <c r="AB86" s="43">
        <f t="shared" si="7"/>
        <v>2.4779322738520348E-3</v>
      </c>
      <c r="AC86" s="43"/>
      <c r="AD86" s="152"/>
      <c r="AE86" s="152"/>
    </row>
    <row r="87" spans="1:54" ht="43.5" customHeight="1">
      <c r="A87" s="19"/>
      <c r="B87" s="115"/>
      <c r="C87" s="116">
        <v>49</v>
      </c>
      <c r="D87" s="69">
        <v>80</v>
      </c>
      <c r="E87" s="139" t="s">
        <v>387</v>
      </c>
      <c r="F87" s="36" t="s">
        <v>104</v>
      </c>
      <c r="G87" s="37" t="s">
        <v>72</v>
      </c>
      <c r="H87" s="38" t="s">
        <v>48</v>
      </c>
      <c r="I87" s="39">
        <v>45512.802624000004</v>
      </c>
      <c r="J87" s="39">
        <v>45342.084590999999</v>
      </c>
      <c r="K87" s="40" t="s">
        <v>254</v>
      </c>
      <c r="L87" s="40">
        <v>62</v>
      </c>
      <c r="M87" s="39">
        <v>9269</v>
      </c>
      <c r="N87" s="41">
        <v>50000</v>
      </c>
      <c r="O87" s="21">
        <v>4891799</v>
      </c>
      <c r="P87" s="45">
        <v>-3.92</v>
      </c>
      <c r="Q87" s="45">
        <v>4.93</v>
      </c>
      <c r="R87" s="45">
        <v>3.52</v>
      </c>
      <c r="S87" s="45">
        <v>-10.07</v>
      </c>
      <c r="T87" s="45">
        <v>388.95</v>
      </c>
      <c r="U87" s="39">
        <v>83</v>
      </c>
      <c r="V87" s="42">
        <v>37</v>
      </c>
      <c r="W87" s="39">
        <v>4</v>
      </c>
      <c r="X87" s="42">
        <v>63</v>
      </c>
      <c r="Y87" s="145">
        <v>87</v>
      </c>
      <c r="Z87" s="70">
        <f t="shared" si="6"/>
        <v>0.39862796636947151</v>
      </c>
      <c r="AA87" s="124"/>
      <c r="AB87" s="43">
        <f t="shared" si="7"/>
        <v>1.991262161259864E-2</v>
      </c>
      <c r="AC87" s="20"/>
      <c r="AD87" s="152"/>
      <c r="AE87" s="152"/>
      <c r="AF87" s="19"/>
      <c r="AG87" s="19"/>
      <c r="AH87" s="19"/>
      <c r="AI87" s="19"/>
      <c r="AJ87" s="19"/>
      <c r="AK87" s="19"/>
      <c r="AL87" s="19"/>
      <c r="AM87" s="19"/>
      <c r="AN87" s="19"/>
      <c r="AO87" s="19"/>
      <c r="AP87" s="19"/>
      <c r="AQ87" s="19"/>
      <c r="AR87" s="19"/>
      <c r="AS87" s="19"/>
      <c r="AT87" s="19"/>
      <c r="AU87" s="19"/>
      <c r="AV87" s="19"/>
      <c r="AW87" s="19"/>
      <c r="AX87" s="19"/>
      <c r="AY87" s="19"/>
      <c r="AZ87" s="19"/>
      <c r="BA87" s="19"/>
      <c r="BB87" s="19"/>
    </row>
    <row r="88" spans="1:54" ht="43.5" customHeight="1">
      <c r="C88" s="35">
        <v>24</v>
      </c>
      <c r="D88" s="117">
        <v>81</v>
      </c>
      <c r="E88" s="140" t="s">
        <v>105</v>
      </c>
      <c r="F88" s="118" t="s">
        <v>106</v>
      </c>
      <c r="G88" s="119" t="s">
        <v>72</v>
      </c>
      <c r="H88" s="120" t="s">
        <v>48</v>
      </c>
      <c r="I88" s="114">
        <v>26913.949398000001</v>
      </c>
      <c r="J88" s="114">
        <v>26595.718304000002</v>
      </c>
      <c r="K88" s="121" t="s">
        <v>317</v>
      </c>
      <c r="L88" s="121">
        <v>61</v>
      </c>
      <c r="M88" s="114">
        <v>8191</v>
      </c>
      <c r="N88" s="122">
        <v>50000</v>
      </c>
      <c r="O88" s="123">
        <v>3246944</v>
      </c>
      <c r="P88" s="125" t="s">
        <v>515</v>
      </c>
      <c r="Q88" s="125" t="s">
        <v>516</v>
      </c>
      <c r="R88" s="125" t="s">
        <v>517</v>
      </c>
      <c r="S88" s="125" t="s">
        <v>518</v>
      </c>
      <c r="T88" s="125">
        <v>223.92</v>
      </c>
      <c r="U88" s="22">
        <v>98</v>
      </c>
      <c r="V88" s="143">
        <v>9</v>
      </c>
      <c r="W88" s="22">
        <v>8</v>
      </c>
      <c r="X88" s="143">
        <v>91</v>
      </c>
      <c r="Y88" s="146">
        <v>106</v>
      </c>
      <c r="Z88" s="70">
        <f t="shared" si="6"/>
        <v>5.687465705372944E-2</v>
      </c>
      <c r="AA88" s="70"/>
      <c r="AB88" s="43">
        <f t="shared" si="7"/>
        <v>2.8410538667714546E-3</v>
      </c>
      <c r="AC88" s="43"/>
      <c r="AD88" s="152"/>
      <c r="AE88" s="152"/>
    </row>
    <row r="89" spans="1:54" ht="43.5" customHeight="1">
      <c r="A89" s="19"/>
      <c r="B89" s="115"/>
      <c r="C89" s="116">
        <v>37</v>
      </c>
      <c r="D89" s="69">
        <v>82</v>
      </c>
      <c r="E89" s="139" t="s">
        <v>107</v>
      </c>
      <c r="F89" s="36" t="s">
        <v>108</v>
      </c>
      <c r="G89" s="37" t="s">
        <v>72</v>
      </c>
      <c r="H89" s="38" t="s">
        <v>48</v>
      </c>
      <c r="I89" s="39">
        <v>14465.917243</v>
      </c>
      <c r="J89" s="39">
        <v>17292.274754999999</v>
      </c>
      <c r="K89" s="40" t="s">
        <v>318</v>
      </c>
      <c r="L89" s="40">
        <v>61</v>
      </c>
      <c r="M89" s="39">
        <v>13672</v>
      </c>
      <c r="N89" s="41">
        <v>50000</v>
      </c>
      <c r="O89" s="21">
        <v>1264795</v>
      </c>
      <c r="P89" s="45">
        <v>-4.43</v>
      </c>
      <c r="Q89" s="45">
        <v>-4.12</v>
      </c>
      <c r="R89" s="45">
        <v>-2.69</v>
      </c>
      <c r="S89" s="45">
        <v>-31.89</v>
      </c>
      <c r="T89" s="45">
        <v>26.27</v>
      </c>
      <c r="U89" s="39">
        <v>112</v>
      </c>
      <c r="V89" s="42">
        <v>70</v>
      </c>
      <c r="W89" s="39">
        <v>3</v>
      </c>
      <c r="X89" s="42">
        <v>30</v>
      </c>
      <c r="Y89" s="145">
        <v>115</v>
      </c>
      <c r="Z89" s="70">
        <f t="shared" si="6"/>
        <v>0.2876171142326317</v>
      </c>
      <c r="AA89" s="124"/>
      <c r="AB89" s="43">
        <f t="shared" si="7"/>
        <v>1.4367307986900354E-2</v>
      </c>
      <c r="AC89" s="20"/>
      <c r="AD89" s="152"/>
      <c r="AE89" s="152"/>
      <c r="AF89" s="19"/>
      <c r="AG89" s="19"/>
      <c r="AH89" s="19"/>
      <c r="AI89" s="19"/>
      <c r="AJ89" s="19"/>
      <c r="AK89" s="19"/>
      <c r="AL89" s="19"/>
      <c r="AM89" s="19"/>
      <c r="AN89" s="19"/>
      <c r="AO89" s="19"/>
      <c r="AP89" s="19"/>
      <c r="AQ89" s="19"/>
      <c r="AR89" s="19"/>
      <c r="AS89" s="19"/>
      <c r="AT89" s="19"/>
      <c r="AU89" s="19"/>
      <c r="AV89" s="19"/>
      <c r="AW89" s="19"/>
      <c r="AX89" s="19"/>
      <c r="AY89" s="19"/>
      <c r="AZ89" s="19"/>
      <c r="BA89" s="19"/>
      <c r="BB89" s="19"/>
    </row>
    <row r="90" spans="1:54" ht="43.5" customHeight="1">
      <c r="C90" s="35">
        <v>51</v>
      </c>
      <c r="D90" s="117">
        <v>83</v>
      </c>
      <c r="E90" s="140" t="s">
        <v>224</v>
      </c>
      <c r="F90" s="118" t="s">
        <v>109</v>
      </c>
      <c r="G90" s="119" t="s">
        <v>72</v>
      </c>
      <c r="H90" s="120" t="s">
        <v>48</v>
      </c>
      <c r="I90" s="114">
        <v>69118.422944999998</v>
      </c>
      <c r="J90" s="114">
        <v>68676.060081999996</v>
      </c>
      <c r="K90" s="121" t="s">
        <v>319</v>
      </c>
      <c r="L90" s="121">
        <v>58</v>
      </c>
      <c r="M90" s="114">
        <v>27322</v>
      </c>
      <c r="N90" s="122">
        <v>200000</v>
      </c>
      <c r="O90" s="123">
        <v>2513581</v>
      </c>
      <c r="P90" s="125" t="s">
        <v>519</v>
      </c>
      <c r="Q90" s="125" t="s">
        <v>520</v>
      </c>
      <c r="R90" s="125" t="s">
        <v>521</v>
      </c>
      <c r="S90" s="125" t="s">
        <v>522</v>
      </c>
      <c r="T90" s="125">
        <v>151</v>
      </c>
      <c r="U90" s="22">
        <v>181</v>
      </c>
      <c r="V90" s="143">
        <v>43</v>
      </c>
      <c r="W90" s="22">
        <v>2</v>
      </c>
      <c r="X90" s="143">
        <v>56.999999999999993</v>
      </c>
      <c r="Y90" s="146">
        <v>183</v>
      </c>
      <c r="Z90" s="70">
        <f t="shared" si="6"/>
        <v>0.70167884742325215</v>
      </c>
      <c r="AA90" s="70"/>
      <c r="AB90" s="43">
        <f t="shared" si="7"/>
        <v>3.5050890958697185E-2</v>
      </c>
      <c r="AC90" s="43"/>
      <c r="AD90" s="152"/>
      <c r="AE90" s="152"/>
    </row>
    <row r="91" spans="1:54" ht="43.5" customHeight="1">
      <c r="A91" s="19"/>
      <c r="B91" s="115"/>
      <c r="C91" s="116">
        <v>42</v>
      </c>
      <c r="D91" s="69">
        <v>84</v>
      </c>
      <c r="E91" s="139" t="s">
        <v>388</v>
      </c>
      <c r="F91" s="36" t="s">
        <v>45</v>
      </c>
      <c r="G91" s="37" t="s">
        <v>72</v>
      </c>
      <c r="H91" s="38" t="s">
        <v>48</v>
      </c>
      <c r="I91" s="39">
        <v>10478.263767</v>
      </c>
      <c r="J91" s="39">
        <v>11064.292761000001</v>
      </c>
      <c r="K91" s="40" t="s">
        <v>320</v>
      </c>
      <c r="L91" s="40">
        <v>58</v>
      </c>
      <c r="M91" s="39">
        <v>3961</v>
      </c>
      <c r="N91" s="41">
        <v>50000</v>
      </c>
      <c r="O91" s="21">
        <v>2793308</v>
      </c>
      <c r="P91" s="45">
        <v>-6.04</v>
      </c>
      <c r="Q91" s="45">
        <v>0.92</v>
      </c>
      <c r="R91" s="45">
        <v>-2.8</v>
      </c>
      <c r="S91" s="45">
        <v>-6.06</v>
      </c>
      <c r="T91" s="45">
        <v>179.05</v>
      </c>
      <c r="U91" s="39">
        <v>31</v>
      </c>
      <c r="V91" s="42">
        <v>29</v>
      </c>
      <c r="W91" s="39">
        <v>2</v>
      </c>
      <c r="X91" s="42">
        <v>71</v>
      </c>
      <c r="Y91" s="145">
        <v>33</v>
      </c>
      <c r="Z91" s="70">
        <f t="shared" si="6"/>
        <v>7.6240583894828948E-2</v>
      </c>
      <c r="AA91" s="124"/>
      <c r="AB91" s="43">
        <f t="shared" si="7"/>
        <v>3.8084380091240292E-3</v>
      </c>
      <c r="AC91" s="20"/>
      <c r="AD91" s="152"/>
      <c r="AE91" s="152"/>
      <c r="AF91" s="19"/>
      <c r="AG91" s="19"/>
      <c r="AH91" s="19"/>
      <c r="AI91" s="19"/>
      <c r="AJ91" s="19"/>
      <c r="AK91" s="19"/>
      <c r="AL91" s="19"/>
      <c r="AM91" s="19"/>
      <c r="AN91" s="19"/>
      <c r="AO91" s="19"/>
      <c r="AP91" s="19"/>
      <c r="AQ91" s="19"/>
      <c r="AR91" s="19"/>
      <c r="AS91" s="19"/>
      <c r="AT91" s="19"/>
      <c r="AU91" s="19"/>
      <c r="AV91" s="19"/>
      <c r="AW91" s="19"/>
      <c r="AX91" s="19"/>
      <c r="AY91" s="19"/>
      <c r="AZ91" s="19"/>
      <c r="BA91" s="19"/>
      <c r="BB91" s="19"/>
    </row>
    <row r="92" spans="1:54" ht="43.5" customHeight="1">
      <c r="A92" s="19"/>
      <c r="B92" s="115"/>
      <c r="C92" s="116">
        <v>43</v>
      </c>
      <c r="D92" s="117">
        <v>85</v>
      </c>
      <c r="E92" s="140" t="s">
        <v>467</v>
      </c>
      <c r="F92" s="118" t="s">
        <v>84</v>
      </c>
      <c r="G92" s="119" t="s">
        <v>72</v>
      </c>
      <c r="H92" s="120" t="s">
        <v>48</v>
      </c>
      <c r="I92" s="114">
        <v>36668.516175999997</v>
      </c>
      <c r="J92" s="114">
        <v>38099.020450000004</v>
      </c>
      <c r="K92" s="121" t="s">
        <v>321</v>
      </c>
      <c r="L92" s="121">
        <v>58</v>
      </c>
      <c r="M92" s="114">
        <v>9775</v>
      </c>
      <c r="N92" s="122">
        <v>50000</v>
      </c>
      <c r="O92" s="123">
        <v>3897598</v>
      </c>
      <c r="P92" s="125" t="s">
        <v>523</v>
      </c>
      <c r="Q92" s="125" t="s">
        <v>524</v>
      </c>
      <c r="R92" s="125" t="s">
        <v>525</v>
      </c>
      <c r="S92" s="125" t="s">
        <v>526</v>
      </c>
      <c r="T92" s="125">
        <v>289.26</v>
      </c>
      <c r="U92" s="22">
        <v>80</v>
      </c>
      <c r="V92" s="143">
        <v>53</v>
      </c>
      <c r="W92" s="22">
        <v>5</v>
      </c>
      <c r="X92" s="143">
        <v>47</v>
      </c>
      <c r="Y92" s="146">
        <v>85</v>
      </c>
      <c r="Z92" s="70">
        <f t="shared" si="6"/>
        <v>0.47979336357268076</v>
      </c>
      <c r="AA92" s="124"/>
      <c r="AB92" s="43">
        <f t="shared" si="7"/>
        <v>2.3967068312020064E-2</v>
      </c>
      <c r="AC92" s="20"/>
      <c r="AD92" s="152"/>
      <c r="AE92" s="152"/>
      <c r="AF92" s="19"/>
      <c r="AG92" s="19"/>
      <c r="AH92" s="19"/>
      <c r="AI92" s="19"/>
      <c r="AJ92" s="19"/>
      <c r="AK92" s="19"/>
      <c r="AL92" s="19"/>
      <c r="AM92" s="19"/>
      <c r="AN92" s="19"/>
      <c r="AO92" s="19"/>
      <c r="AP92" s="19"/>
      <c r="AQ92" s="19"/>
      <c r="AR92" s="19"/>
      <c r="AS92" s="19"/>
      <c r="AT92" s="19"/>
      <c r="AU92" s="19"/>
      <c r="AV92" s="19"/>
      <c r="AW92" s="19"/>
      <c r="AX92" s="19"/>
      <c r="AY92" s="19"/>
      <c r="AZ92" s="19"/>
      <c r="BA92" s="19"/>
      <c r="BB92" s="19"/>
    </row>
    <row r="93" spans="1:54" ht="43.5" customHeight="1">
      <c r="C93" s="35">
        <v>30</v>
      </c>
      <c r="D93" s="69">
        <v>86</v>
      </c>
      <c r="E93" s="139" t="s">
        <v>176</v>
      </c>
      <c r="F93" s="36" t="s">
        <v>110</v>
      </c>
      <c r="G93" s="37" t="s">
        <v>72</v>
      </c>
      <c r="H93" s="38" t="s">
        <v>48</v>
      </c>
      <c r="I93" s="39">
        <v>14943.551546000001</v>
      </c>
      <c r="J93" s="39">
        <v>14152.554668000001</v>
      </c>
      <c r="K93" s="40" t="s">
        <v>322</v>
      </c>
      <c r="L93" s="40">
        <v>57</v>
      </c>
      <c r="M93" s="39">
        <v>6202</v>
      </c>
      <c r="N93" s="41">
        <v>50000</v>
      </c>
      <c r="O93" s="21">
        <v>2281934</v>
      </c>
      <c r="P93" s="112" t="s">
        <v>527</v>
      </c>
      <c r="Q93" s="112" t="s">
        <v>528</v>
      </c>
      <c r="R93" s="112" t="s">
        <v>529</v>
      </c>
      <c r="S93" s="112" t="s">
        <v>530</v>
      </c>
      <c r="T93" s="45">
        <v>128.21</v>
      </c>
      <c r="U93" s="39">
        <v>12</v>
      </c>
      <c r="V93" s="42">
        <v>5</v>
      </c>
      <c r="W93" s="39">
        <v>4</v>
      </c>
      <c r="X93" s="42">
        <v>95</v>
      </c>
      <c r="Y93" s="145">
        <v>16</v>
      </c>
      <c r="Z93" s="70">
        <f t="shared" si="6"/>
        <v>1.6813936488574578E-2</v>
      </c>
      <c r="AA93" s="70"/>
      <c r="AB93" s="43">
        <f t="shared" si="7"/>
        <v>8.3990483197792041E-4</v>
      </c>
      <c r="AC93" s="43"/>
      <c r="AD93" s="152"/>
      <c r="AE93" s="152"/>
    </row>
    <row r="94" spans="1:54" ht="43.5" customHeight="1">
      <c r="A94" s="19"/>
      <c r="B94" s="115"/>
      <c r="C94" s="116">
        <v>54</v>
      </c>
      <c r="D94" s="117">
        <v>87</v>
      </c>
      <c r="E94" s="140" t="s">
        <v>111</v>
      </c>
      <c r="F94" s="118" t="s">
        <v>112</v>
      </c>
      <c r="G94" s="119" t="s">
        <v>72</v>
      </c>
      <c r="H94" s="120" t="s">
        <v>48</v>
      </c>
      <c r="I94" s="114">
        <v>14635.899514999999</v>
      </c>
      <c r="J94" s="114">
        <v>14625.845315</v>
      </c>
      <c r="K94" s="121" t="s">
        <v>322</v>
      </c>
      <c r="L94" s="121">
        <v>55</v>
      </c>
      <c r="M94" s="114">
        <v>5615</v>
      </c>
      <c r="N94" s="122">
        <v>50000</v>
      </c>
      <c r="O94" s="123">
        <v>2604781</v>
      </c>
      <c r="P94" s="125" t="s">
        <v>531</v>
      </c>
      <c r="Q94" s="125">
        <v>2.02</v>
      </c>
      <c r="R94" s="125">
        <v>2.61</v>
      </c>
      <c r="S94" s="125" t="s">
        <v>532</v>
      </c>
      <c r="T94" s="125">
        <v>159.87</v>
      </c>
      <c r="U94" s="22">
        <v>20</v>
      </c>
      <c r="V94" s="143">
        <v>12</v>
      </c>
      <c r="W94" s="22">
        <v>3</v>
      </c>
      <c r="X94" s="143">
        <v>88</v>
      </c>
      <c r="Y94" s="146">
        <v>23</v>
      </c>
      <c r="Z94" s="70">
        <f t="shared" si="6"/>
        <v>4.1702950171815766E-2</v>
      </c>
      <c r="AA94" s="124"/>
      <c r="AB94" s="43">
        <f t="shared" si="7"/>
        <v>2.0831831606384233E-3</v>
      </c>
      <c r="AC94" s="20"/>
      <c r="AD94" s="152"/>
      <c r="AE94" s="152"/>
      <c r="AF94" s="19"/>
      <c r="AG94" s="19"/>
      <c r="AH94" s="19"/>
      <c r="AI94" s="19"/>
      <c r="AJ94" s="19"/>
      <c r="AK94" s="19"/>
      <c r="AL94" s="19"/>
      <c r="AM94" s="19"/>
      <c r="AN94" s="19"/>
      <c r="AO94" s="19"/>
      <c r="AP94" s="19"/>
      <c r="AQ94" s="19"/>
      <c r="AR94" s="19"/>
      <c r="AS94" s="19"/>
      <c r="AT94" s="19"/>
      <c r="AU94" s="19"/>
      <c r="AV94" s="19"/>
      <c r="AW94" s="19"/>
      <c r="AX94" s="19"/>
      <c r="AY94" s="19"/>
      <c r="AZ94" s="19"/>
      <c r="BA94" s="19"/>
      <c r="BB94" s="19"/>
    </row>
    <row r="95" spans="1:54" ht="43.5" customHeight="1">
      <c r="C95" s="35">
        <v>46</v>
      </c>
      <c r="D95" s="69">
        <v>88</v>
      </c>
      <c r="E95" s="139" t="s">
        <v>113</v>
      </c>
      <c r="F95" s="36" t="s">
        <v>114</v>
      </c>
      <c r="G95" s="37" t="s">
        <v>72</v>
      </c>
      <c r="H95" s="38" t="s">
        <v>48</v>
      </c>
      <c r="I95" s="39">
        <v>82756.200620000003</v>
      </c>
      <c r="J95" s="39">
        <v>114693.43376299999</v>
      </c>
      <c r="K95" s="40" t="s">
        <v>323</v>
      </c>
      <c r="L95" s="40">
        <v>55</v>
      </c>
      <c r="M95" s="39">
        <v>29968</v>
      </c>
      <c r="N95" s="41">
        <v>100000</v>
      </c>
      <c r="O95" s="21">
        <v>3827197</v>
      </c>
      <c r="P95" s="45">
        <v>-5.95</v>
      </c>
      <c r="Q95" s="45">
        <v>0.28999999999999998</v>
      </c>
      <c r="R95" s="45">
        <v>-1.24</v>
      </c>
      <c r="S95" s="45">
        <v>-8.6199999999999992</v>
      </c>
      <c r="T95" s="45">
        <v>280.69</v>
      </c>
      <c r="U95" s="39">
        <v>237</v>
      </c>
      <c r="V95" s="42">
        <v>49</v>
      </c>
      <c r="W95" s="39">
        <v>6</v>
      </c>
      <c r="X95" s="42">
        <v>51</v>
      </c>
      <c r="Y95" s="145">
        <v>243</v>
      </c>
      <c r="Z95" s="70">
        <f t="shared" si="6"/>
        <v>1.3353625497747237</v>
      </c>
      <c r="AA95" s="70"/>
      <c r="AB95" s="43">
        <f t="shared" si="7"/>
        <v>6.6705227461771488E-2</v>
      </c>
      <c r="AC95" s="43"/>
      <c r="AD95" s="152"/>
      <c r="AE95" s="152"/>
    </row>
    <row r="96" spans="1:54" ht="43.5" customHeight="1">
      <c r="A96" s="19"/>
      <c r="B96" s="115"/>
      <c r="C96" s="116">
        <v>59</v>
      </c>
      <c r="D96" s="117">
        <v>89</v>
      </c>
      <c r="E96" s="140" t="s">
        <v>115</v>
      </c>
      <c r="F96" s="118" t="s">
        <v>116</v>
      </c>
      <c r="G96" s="119" t="s">
        <v>72</v>
      </c>
      <c r="H96" s="120" t="s">
        <v>48</v>
      </c>
      <c r="I96" s="114">
        <v>10167.701069000001</v>
      </c>
      <c r="J96" s="114">
        <v>9688.1957679999996</v>
      </c>
      <c r="K96" s="121" t="s">
        <v>323</v>
      </c>
      <c r="L96" s="121">
        <v>54</v>
      </c>
      <c r="M96" s="114">
        <v>5050</v>
      </c>
      <c r="N96" s="122">
        <v>50000</v>
      </c>
      <c r="O96" s="123">
        <v>1918455</v>
      </c>
      <c r="P96" s="113">
        <v>-7.66</v>
      </c>
      <c r="Q96" s="113">
        <v>-8.5</v>
      </c>
      <c r="R96" s="113">
        <v>-4.7</v>
      </c>
      <c r="S96" s="113">
        <v>-33.39</v>
      </c>
      <c r="T96" s="125">
        <v>90.76</v>
      </c>
      <c r="U96" s="22">
        <v>36</v>
      </c>
      <c r="V96" s="143">
        <v>40</v>
      </c>
      <c r="W96" s="22">
        <v>5</v>
      </c>
      <c r="X96" s="143">
        <v>60</v>
      </c>
      <c r="Y96" s="146">
        <v>41</v>
      </c>
      <c r="Z96" s="70">
        <f t="shared" si="6"/>
        <v>9.2080454534671868E-2</v>
      </c>
      <c r="AA96" s="124"/>
      <c r="AB96" s="43">
        <f t="shared" si="7"/>
        <v>4.5996854304134818E-3</v>
      </c>
      <c r="AC96" s="20"/>
      <c r="AD96" s="152"/>
      <c r="AE96" s="152"/>
      <c r="AF96" s="19"/>
      <c r="AG96" s="19"/>
      <c r="AH96" s="19"/>
      <c r="AI96" s="19"/>
      <c r="AJ96" s="19"/>
      <c r="AK96" s="19"/>
      <c r="AL96" s="19"/>
      <c r="AM96" s="19"/>
      <c r="AN96" s="19"/>
      <c r="AO96" s="19"/>
      <c r="AP96" s="19"/>
      <c r="AQ96" s="19"/>
      <c r="AR96" s="19"/>
      <c r="AS96" s="19"/>
      <c r="AT96" s="19"/>
      <c r="AU96" s="19"/>
      <c r="AV96" s="19"/>
      <c r="AW96" s="19"/>
      <c r="AX96" s="19"/>
      <c r="AY96" s="19"/>
      <c r="AZ96" s="19"/>
      <c r="BA96" s="19"/>
      <c r="BB96" s="19"/>
    </row>
    <row r="97" spans="1:54" ht="43.5" customHeight="1">
      <c r="C97" s="35">
        <v>40</v>
      </c>
      <c r="D97" s="69">
        <v>90</v>
      </c>
      <c r="E97" s="139" t="s">
        <v>117</v>
      </c>
      <c r="F97" s="36" t="s">
        <v>118</v>
      </c>
      <c r="G97" s="37" t="s">
        <v>72</v>
      </c>
      <c r="H97" s="38" t="s">
        <v>48</v>
      </c>
      <c r="I97" s="39">
        <v>13248.041379</v>
      </c>
      <c r="J97" s="39">
        <v>13048.35852</v>
      </c>
      <c r="K97" s="40" t="s">
        <v>324</v>
      </c>
      <c r="L97" s="40">
        <v>54</v>
      </c>
      <c r="M97" s="39">
        <v>5315</v>
      </c>
      <c r="N97" s="41">
        <v>50000</v>
      </c>
      <c r="O97" s="21">
        <v>2455006</v>
      </c>
      <c r="P97" s="45">
        <v>-5.63</v>
      </c>
      <c r="Q97" s="45">
        <v>0.32</v>
      </c>
      <c r="R97" s="45">
        <v>-1.1399999999999999</v>
      </c>
      <c r="S97" s="45">
        <v>-20.13</v>
      </c>
      <c r="T97" s="45">
        <v>143</v>
      </c>
      <c r="U97" s="39">
        <v>28</v>
      </c>
      <c r="V97" s="42">
        <v>24</v>
      </c>
      <c r="W97" s="39">
        <v>2</v>
      </c>
      <c r="X97" s="42">
        <v>76</v>
      </c>
      <c r="Y97" s="145">
        <v>30</v>
      </c>
      <c r="Z97" s="70">
        <f t="shared" si="6"/>
        <v>7.4410064302467646E-2</v>
      </c>
      <c r="AA97" s="70"/>
      <c r="AB97" s="43">
        <f t="shared" si="7"/>
        <v>3.7169982530800335E-3</v>
      </c>
      <c r="AC97" s="43"/>
      <c r="AD97" s="152"/>
      <c r="AE97" s="152"/>
    </row>
    <row r="98" spans="1:54" ht="43.5" customHeight="1">
      <c r="A98" s="19"/>
      <c r="B98" s="115"/>
      <c r="C98" s="116">
        <v>61</v>
      </c>
      <c r="D98" s="117">
        <v>91</v>
      </c>
      <c r="E98" s="140" t="s">
        <v>119</v>
      </c>
      <c r="F98" s="118" t="s">
        <v>120</v>
      </c>
      <c r="G98" s="119" t="s">
        <v>72</v>
      </c>
      <c r="H98" s="120" t="s">
        <v>48</v>
      </c>
      <c r="I98" s="114">
        <v>194036.49619000001</v>
      </c>
      <c r="J98" s="114">
        <v>196436.30538199999</v>
      </c>
      <c r="K98" s="121" t="s">
        <v>325</v>
      </c>
      <c r="L98" s="121">
        <v>53</v>
      </c>
      <c r="M98" s="114">
        <v>37267</v>
      </c>
      <c r="N98" s="122">
        <v>150000</v>
      </c>
      <c r="O98" s="123">
        <v>5271053</v>
      </c>
      <c r="P98" s="113">
        <v>-7.32</v>
      </c>
      <c r="Q98" s="113">
        <v>-1.1599999999999999</v>
      </c>
      <c r="R98" s="113">
        <v>-0.42</v>
      </c>
      <c r="S98" s="113">
        <v>-24.54</v>
      </c>
      <c r="T98" s="125">
        <v>427.15</v>
      </c>
      <c r="U98" s="22">
        <v>466</v>
      </c>
      <c r="V98" s="143">
        <v>79</v>
      </c>
      <c r="W98" s="22">
        <v>5</v>
      </c>
      <c r="X98" s="143">
        <v>21</v>
      </c>
      <c r="Y98" s="146">
        <v>471</v>
      </c>
      <c r="Z98" s="70">
        <f t="shared" si="6"/>
        <v>3.6873418768229405</v>
      </c>
      <c r="AA98" s="124"/>
      <c r="AB98" s="43">
        <f t="shared" si="7"/>
        <v>0.1841934077485429</v>
      </c>
      <c r="AC98" s="20"/>
      <c r="AD98" s="152"/>
      <c r="AE98" s="152"/>
      <c r="AF98" s="19"/>
      <c r="AG98" s="19"/>
      <c r="AH98" s="19"/>
      <c r="AI98" s="19"/>
      <c r="AJ98" s="19"/>
      <c r="AK98" s="19"/>
      <c r="AL98" s="19"/>
      <c r="AM98" s="19"/>
      <c r="AN98" s="19"/>
      <c r="AO98" s="19"/>
      <c r="AP98" s="19"/>
      <c r="AQ98" s="19"/>
      <c r="AR98" s="19"/>
      <c r="AS98" s="19"/>
      <c r="AT98" s="19"/>
      <c r="AU98" s="19"/>
      <c r="AV98" s="19"/>
      <c r="AW98" s="19"/>
      <c r="AX98" s="19"/>
      <c r="AY98" s="19"/>
      <c r="AZ98" s="19"/>
      <c r="BA98" s="19"/>
      <c r="BB98" s="19"/>
    </row>
    <row r="99" spans="1:54" ht="43.5" customHeight="1">
      <c r="C99" s="35">
        <v>38</v>
      </c>
      <c r="D99" s="69">
        <v>92</v>
      </c>
      <c r="E99" s="139" t="s">
        <v>121</v>
      </c>
      <c r="F99" s="36" t="s">
        <v>41</v>
      </c>
      <c r="G99" s="37" t="s">
        <v>72</v>
      </c>
      <c r="H99" s="38" t="s">
        <v>48</v>
      </c>
      <c r="I99" s="39">
        <v>225734.759196</v>
      </c>
      <c r="J99" s="39">
        <v>294426.15095099999</v>
      </c>
      <c r="K99" s="40" t="s">
        <v>326</v>
      </c>
      <c r="L99" s="40">
        <v>52</v>
      </c>
      <c r="M99" s="39">
        <v>65214</v>
      </c>
      <c r="N99" s="41">
        <v>100000</v>
      </c>
      <c r="O99" s="21">
        <v>4514769</v>
      </c>
      <c r="P99" s="45">
        <v>-3.99</v>
      </c>
      <c r="Q99" s="45">
        <v>2.89</v>
      </c>
      <c r="R99" s="45">
        <v>2.41</v>
      </c>
      <c r="S99" s="45">
        <v>-11.45</v>
      </c>
      <c r="T99" s="45">
        <v>349.19</v>
      </c>
      <c r="U99" s="39">
        <v>690</v>
      </c>
      <c r="V99" s="42">
        <v>92</v>
      </c>
      <c r="W99" s="39">
        <v>9</v>
      </c>
      <c r="X99" s="42">
        <v>8</v>
      </c>
      <c r="Y99" s="145">
        <v>699</v>
      </c>
      <c r="Z99" s="70">
        <f t="shared" ref="Z99:Z130" si="8">V99*J99/$J$139</f>
        <v>6.436188661754815</v>
      </c>
      <c r="AA99" s="70"/>
      <c r="AB99" s="43">
        <f t="shared" ref="AB99:AB130" si="9">V99*J99/$J$151</f>
        <v>0.32150626714943986</v>
      </c>
      <c r="AC99" s="43"/>
      <c r="AD99" s="152"/>
      <c r="AE99" s="152"/>
    </row>
    <row r="100" spans="1:54" ht="43.5" customHeight="1">
      <c r="A100" s="19"/>
      <c r="B100" s="115"/>
      <c r="C100" s="116">
        <v>35</v>
      </c>
      <c r="D100" s="117">
        <v>93</v>
      </c>
      <c r="E100" s="140" t="s">
        <v>389</v>
      </c>
      <c r="F100" s="118" t="s">
        <v>164</v>
      </c>
      <c r="G100" s="119" t="s">
        <v>72</v>
      </c>
      <c r="H100" s="120" t="s">
        <v>48</v>
      </c>
      <c r="I100" s="114">
        <v>6529.9605869999996</v>
      </c>
      <c r="J100" s="114">
        <v>6615.5528000000004</v>
      </c>
      <c r="K100" s="121" t="s">
        <v>327</v>
      </c>
      <c r="L100" s="121">
        <v>51</v>
      </c>
      <c r="M100" s="114">
        <v>2838</v>
      </c>
      <c r="N100" s="122">
        <v>50000</v>
      </c>
      <c r="O100" s="123">
        <v>2331061</v>
      </c>
      <c r="P100" s="113">
        <v>-2.69</v>
      </c>
      <c r="Q100" s="113">
        <v>2.2000000000000002</v>
      </c>
      <c r="R100" s="113">
        <v>1.32</v>
      </c>
      <c r="S100" s="113">
        <v>-6.76</v>
      </c>
      <c r="T100" s="125">
        <v>132.22999999999999</v>
      </c>
      <c r="U100" s="22">
        <v>31</v>
      </c>
      <c r="V100" s="143">
        <v>45</v>
      </c>
      <c r="W100" s="22">
        <v>2</v>
      </c>
      <c r="X100" s="143">
        <v>55</v>
      </c>
      <c r="Y100" s="146">
        <v>33</v>
      </c>
      <c r="Z100" s="70">
        <f t="shared" si="8"/>
        <v>7.0736441937770553E-2</v>
      </c>
      <c r="AA100" s="124"/>
      <c r="AB100" s="43">
        <f t="shared" si="9"/>
        <v>3.5334901747030327E-3</v>
      </c>
      <c r="AC100" s="20"/>
      <c r="AD100" s="152"/>
      <c r="AE100" s="152"/>
      <c r="AF100" s="19"/>
      <c r="AG100" s="19"/>
      <c r="AH100" s="19"/>
      <c r="AI100" s="19"/>
      <c r="AJ100" s="19"/>
      <c r="AK100" s="19"/>
      <c r="AL100" s="19"/>
      <c r="AM100" s="19"/>
      <c r="AN100" s="19"/>
      <c r="AO100" s="19"/>
      <c r="AP100" s="19"/>
      <c r="AQ100" s="19"/>
      <c r="AR100" s="19"/>
      <c r="AS100" s="19"/>
      <c r="AT100" s="19"/>
      <c r="AU100" s="19"/>
      <c r="AV100" s="19"/>
      <c r="AW100" s="19"/>
      <c r="AX100" s="19"/>
      <c r="AY100" s="19"/>
      <c r="AZ100" s="19"/>
      <c r="BA100" s="19"/>
      <c r="BB100" s="19"/>
    </row>
    <row r="101" spans="1:54" ht="43.5" customHeight="1">
      <c r="C101" s="35">
        <v>47</v>
      </c>
      <c r="D101" s="69">
        <v>94</v>
      </c>
      <c r="E101" s="139" t="s">
        <v>122</v>
      </c>
      <c r="F101" s="36" t="s">
        <v>123</v>
      </c>
      <c r="G101" s="37" t="s">
        <v>72</v>
      </c>
      <c r="H101" s="38" t="s">
        <v>48</v>
      </c>
      <c r="I101" s="39">
        <v>12295.832286999999</v>
      </c>
      <c r="J101" s="39">
        <v>12411.051124</v>
      </c>
      <c r="K101" s="40" t="s">
        <v>257</v>
      </c>
      <c r="L101" s="40">
        <v>50</v>
      </c>
      <c r="M101" s="39">
        <v>6956</v>
      </c>
      <c r="N101" s="41">
        <v>50000</v>
      </c>
      <c r="O101" s="21">
        <v>1784223</v>
      </c>
      <c r="P101" s="45">
        <v>-4.67</v>
      </c>
      <c r="Q101" s="45">
        <v>-1.97</v>
      </c>
      <c r="R101" s="45">
        <v>-0.43</v>
      </c>
      <c r="S101" s="45">
        <v>-15.04</v>
      </c>
      <c r="T101" s="45">
        <v>77.650000000000006</v>
      </c>
      <c r="U101" s="39">
        <v>33</v>
      </c>
      <c r="V101" s="42">
        <v>86</v>
      </c>
      <c r="W101" s="39">
        <v>1</v>
      </c>
      <c r="X101" s="42">
        <v>14</v>
      </c>
      <c r="Y101" s="145">
        <v>34</v>
      </c>
      <c r="Z101" s="70">
        <f t="shared" si="8"/>
        <v>0.25361303597210566</v>
      </c>
      <c r="AA101" s="70"/>
      <c r="AB101" s="43">
        <f t="shared" si="9"/>
        <v>1.2668705779298439E-2</v>
      </c>
      <c r="AC101" s="43"/>
      <c r="AD101" s="152"/>
      <c r="AE101" s="152"/>
    </row>
    <row r="102" spans="1:54" ht="43.5" customHeight="1">
      <c r="A102" s="19"/>
      <c r="B102" s="115"/>
      <c r="C102" s="116">
        <v>4</v>
      </c>
      <c r="D102" s="117">
        <v>95</v>
      </c>
      <c r="E102" s="140" t="s">
        <v>32</v>
      </c>
      <c r="F102" s="118" t="s">
        <v>33</v>
      </c>
      <c r="G102" s="119" t="s">
        <v>72</v>
      </c>
      <c r="H102" s="120" t="s">
        <v>48</v>
      </c>
      <c r="I102" s="114">
        <v>29798.094647000002</v>
      </c>
      <c r="J102" s="114">
        <v>30892.517047000001</v>
      </c>
      <c r="K102" s="121" t="s">
        <v>328</v>
      </c>
      <c r="L102" s="121">
        <v>50</v>
      </c>
      <c r="M102" s="114">
        <v>32519</v>
      </c>
      <c r="N102" s="122">
        <v>50000</v>
      </c>
      <c r="O102" s="123">
        <v>949984</v>
      </c>
      <c r="P102" s="113">
        <v>-4.1100000000000003</v>
      </c>
      <c r="Q102" s="113">
        <v>-1.24</v>
      </c>
      <c r="R102" s="113">
        <v>1.48</v>
      </c>
      <c r="S102" s="113">
        <v>-12.04</v>
      </c>
      <c r="T102" s="125">
        <v>51.23</v>
      </c>
      <c r="U102" s="22">
        <v>28</v>
      </c>
      <c r="V102" s="143">
        <v>12</v>
      </c>
      <c r="W102" s="22">
        <v>5</v>
      </c>
      <c r="X102" s="143">
        <v>88</v>
      </c>
      <c r="Y102" s="146">
        <v>33</v>
      </c>
      <c r="Z102" s="70">
        <f t="shared" si="8"/>
        <v>8.8084419829857208E-2</v>
      </c>
      <c r="AA102" s="124"/>
      <c r="AB102" s="43">
        <f t="shared" si="9"/>
        <v>4.4000719217264488E-3</v>
      </c>
      <c r="AC102" s="20"/>
      <c r="AD102" s="152"/>
      <c r="AE102" s="152"/>
      <c r="AF102" s="19"/>
      <c r="AG102" s="19"/>
      <c r="AH102" s="19"/>
      <c r="AI102" s="19"/>
      <c r="AJ102" s="19"/>
      <c r="AK102" s="19"/>
      <c r="AL102" s="19"/>
      <c r="AM102" s="19"/>
      <c r="AN102" s="19"/>
      <c r="AO102" s="19"/>
      <c r="AP102" s="19"/>
      <c r="AQ102" s="19"/>
      <c r="AR102" s="19"/>
      <c r="AS102" s="19"/>
      <c r="AT102" s="19"/>
      <c r="AU102" s="19"/>
      <c r="AV102" s="19"/>
      <c r="AW102" s="19"/>
      <c r="AX102" s="19"/>
      <c r="AY102" s="19"/>
      <c r="AZ102" s="19"/>
      <c r="BA102" s="19"/>
      <c r="BB102" s="19"/>
    </row>
    <row r="103" spans="1:54" ht="43.5" customHeight="1">
      <c r="C103" s="35">
        <v>31</v>
      </c>
      <c r="D103" s="69">
        <v>96</v>
      </c>
      <c r="E103" s="139" t="s">
        <v>124</v>
      </c>
      <c r="F103" s="36" t="s">
        <v>85</v>
      </c>
      <c r="G103" s="37" t="s">
        <v>72</v>
      </c>
      <c r="H103" s="38" t="s">
        <v>48</v>
      </c>
      <c r="I103" s="39">
        <v>10684.642859</v>
      </c>
      <c r="J103" s="39">
        <v>9794.1630380000006</v>
      </c>
      <c r="K103" s="40" t="s">
        <v>329</v>
      </c>
      <c r="L103" s="40">
        <v>49</v>
      </c>
      <c r="M103" s="39">
        <v>7875</v>
      </c>
      <c r="N103" s="41">
        <v>50000</v>
      </c>
      <c r="O103" s="21">
        <v>1243703</v>
      </c>
      <c r="P103" s="45">
        <v>-9.27</v>
      </c>
      <c r="Q103" s="45">
        <v>-4.16</v>
      </c>
      <c r="R103" s="45">
        <v>-7.86</v>
      </c>
      <c r="S103" s="45">
        <v>-19.8</v>
      </c>
      <c r="T103" s="45">
        <v>24.14</v>
      </c>
      <c r="U103" s="39">
        <v>210</v>
      </c>
      <c r="V103" s="42">
        <v>31</v>
      </c>
      <c r="W103" s="39">
        <v>4</v>
      </c>
      <c r="X103" s="42">
        <v>69</v>
      </c>
      <c r="Y103" s="145">
        <v>214</v>
      </c>
      <c r="Z103" s="70">
        <f t="shared" si="8"/>
        <v>7.2142897355667382E-2</v>
      </c>
      <c r="AA103" s="70"/>
      <c r="AB103" s="43">
        <f t="shared" si="9"/>
        <v>3.6037466968598633E-3</v>
      </c>
      <c r="AC103" s="43"/>
      <c r="AD103" s="152"/>
      <c r="AE103" s="152"/>
    </row>
    <row r="104" spans="1:54" ht="43.5" customHeight="1">
      <c r="A104" s="19"/>
      <c r="B104" s="115"/>
      <c r="C104" s="116">
        <v>63</v>
      </c>
      <c r="D104" s="117">
        <v>97</v>
      </c>
      <c r="E104" s="140" t="s">
        <v>125</v>
      </c>
      <c r="F104" s="118" t="s">
        <v>126</v>
      </c>
      <c r="G104" s="119" t="s">
        <v>72</v>
      </c>
      <c r="H104" s="120" t="s">
        <v>48</v>
      </c>
      <c r="I104" s="114">
        <v>7038.0881449999997</v>
      </c>
      <c r="J104" s="114">
        <v>6693.2525720000003</v>
      </c>
      <c r="K104" s="121" t="s">
        <v>292</v>
      </c>
      <c r="L104" s="121">
        <v>49</v>
      </c>
      <c r="M104" s="114">
        <v>5715</v>
      </c>
      <c r="N104" s="122">
        <v>50000</v>
      </c>
      <c r="O104" s="123">
        <v>1171172</v>
      </c>
      <c r="P104" s="113">
        <v>-7.88</v>
      </c>
      <c r="Q104" s="113">
        <v>-3.87</v>
      </c>
      <c r="R104" s="113">
        <v>-2.85</v>
      </c>
      <c r="S104" s="113">
        <v>-31.96</v>
      </c>
      <c r="T104" s="125">
        <v>16.88</v>
      </c>
      <c r="U104" s="22">
        <v>29</v>
      </c>
      <c r="V104" s="143">
        <v>13</v>
      </c>
      <c r="W104" s="22">
        <v>3</v>
      </c>
      <c r="X104" s="143">
        <v>87</v>
      </c>
      <c r="Y104" s="146">
        <v>32</v>
      </c>
      <c r="Z104" s="70">
        <f t="shared" si="8"/>
        <v>2.0674981185223765E-2</v>
      </c>
      <c r="AA104" s="124"/>
      <c r="AB104" s="43">
        <f t="shared" si="9"/>
        <v>1.0327751987359963E-3</v>
      </c>
      <c r="AC104" s="20"/>
      <c r="AD104" s="152"/>
      <c r="AE104" s="152"/>
      <c r="AF104" s="19"/>
      <c r="AG104" s="19"/>
      <c r="AH104" s="19"/>
      <c r="AI104" s="19"/>
      <c r="AJ104" s="19"/>
      <c r="AK104" s="19"/>
      <c r="AL104" s="19"/>
      <c r="AM104" s="19"/>
      <c r="AN104" s="19"/>
      <c r="AO104" s="19"/>
      <c r="AP104" s="19"/>
      <c r="AQ104" s="19"/>
      <c r="AR104" s="19"/>
      <c r="AS104" s="19"/>
      <c r="AT104" s="19"/>
      <c r="AU104" s="19"/>
      <c r="AV104" s="19"/>
      <c r="AW104" s="19"/>
      <c r="AX104" s="19"/>
      <c r="AY104" s="19"/>
      <c r="AZ104" s="19"/>
      <c r="BA104" s="19"/>
      <c r="BB104" s="19"/>
    </row>
    <row r="105" spans="1:54" ht="43.5" customHeight="1">
      <c r="C105" s="35">
        <v>64</v>
      </c>
      <c r="D105" s="69">
        <v>98</v>
      </c>
      <c r="E105" s="139" t="s">
        <v>127</v>
      </c>
      <c r="F105" s="36" t="s">
        <v>128</v>
      </c>
      <c r="G105" s="37" t="s">
        <v>72</v>
      </c>
      <c r="H105" s="38" t="s">
        <v>48</v>
      </c>
      <c r="I105" s="39">
        <v>89518.22408</v>
      </c>
      <c r="J105" s="39">
        <v>87270.526603999999</v>
      </c>
      <c r="K105" s="40" t="s">
        <v>330</v>
      </c>
      <c r="L105" s="40">
        <v>49</v>
      </c>
      <c r="M105" s="39">
        <v>25446</v>
      </c>
      <c r="N105" s="41">
        <v>50000</v>
      </c>
      <c r="O105" s="21">
        <v>3429637</v>
      </c>
      <c r="P105" s="45">
        <v>-8.27</v>
      </c>
      <c r="Q105" s="45">
        <v>-8.64</v>
      </c>
      <c r="R105" s="45">
        <v>0.55000000000000004</v>
      </c>
      <c r="S105" s="45">
        <v>-20.91</v>
      </c>
      <c r="T105" s="45">
        <v>242.74</v>
      </c>
      <c r="U105" s="39">
        <v>281</v>
      </c>
      <c r="V105" s="42">
        <v>70</v>
      </c>
      <c r="W105" s="39">
        <v>6</v>
      </c>
      <c r="X105" s="42">
        <v>30</v>
      </c>
      <c r="Y105" s="145">
        <v>287</v>
      </c>
      <c r="Z105" s="70">
        <f t="shared" si="8"/>
        <v>1.451543962551652</v>
      </c>
      <c r="AA105" s="70"/>
      <c r="AB105" s="43">
        <f t="shared" si="9"/>
        <v>7.2508825568834145E-2</v>
      </c>
      <c r="AC105" s="43"/>
      <c r="AD105" s="152"/>
      <c r="AE105" s="152"/>
    </row>
    <row r="106" spans="1:54" ht="43.5" customHeight="1">
      <c r="A106" s="19"/>
      <c r="B106" s="115"/>
      <c r="C106" s="116">
        <v>103</v>
      </c>
      <c r="D106" s="117">
        <v>99</v>
      </c>
      <c r="E106" s="140" t="s">
        <v>129</v>
      </c>
      <c r="F106" s="118" t="s">
        <v>130</v>
      </c>
      <c r="G106" s="119" t="s">
        <v>72</v>
      </c>
      <c r="H106" s="120" t="s">
        <v>48</v>
      </c>
      <c r="I106" s="114">
        <v>46215.849489</v>
      </c>
      <c r="J106" s="114">
        <v>44985.655250999996</v>
      </c>
      <c r="K106" s="121" t="s">
        <v>331</v>
      </c>
      <c r="L106" s="121">
        <v>48</v>
      </c>
      <c r="M106" s="114">
        <v>18436</v>
      </c>
      <c r="N106" s="122">
        <v>50000</v>
      </c>
      <c r="O106" s="123">
        <v>2440099</v>
      </c>
      <c r="P106" s="113">
        <v>-6.54</v>
      </c>
      <c r="Q106" s="113">
        <v>-0.23</v>
      </c>
      <c r="R106" s="113">
        <v>-3.1</v>
      </c>
      <c r="S106" s="113">
        <v>-11.28</v>
      </c>
      <c r="T106" s="125">
        <v>144.01</v>
      </c>
      <c r="U106" s="22">
        <v>65</v>
      </c>
      <c r="V106" s="143">
        <v>13</v>
      </c>
      <c r="W106" s="22">
        <v>8</v>
      </c>
      <c r="X106" s="143">
        <v>87</v>
      </c>
      <c r="Y106" s="146">
        <v>73</v>
      </c>
      <c r="Z106" s="70">
        <f t="shared" si="8"/>
        <v>0.1389574897875806</v>
      </c>
      <c r="AA106" s="124"/>
      <c r="AB106" s="43">
        <f t="shared" si="9"/>
        <v>6.9413291284535945E-3</v>
      </c>
      <c r="AC106" s="20"/>
      <c r="AD106" s="152"/>
      <c r="AE106" s="152"/>
      <c r="AF106" s="19"/>
      <c r="AG106" s="19"/>
      <c r="AH106" s="19"/>
      <c r="AI106" s="19"/>
      <c r="AJ106" s="19"/>
      <c r="AK106" s="19"/>
      <c r="AL106" s="19"/>
      <c r="AM106" s="19"/>
      <c r="AN106" s="19"/>
      <c r="AO106" s="19"/>
      <c r="AP106" s="19"/>
      <c r="AQ106" s="19"/>
      <c r="AR106" s="19"/>
      <c r="AS106" s="19"/>
      <c r="AT106" s="19"/>
      <c r="AU106" s="19"/>
      <c r="AV106" s="19"/>
      <c r="AW106" s="19"/>
      <c r="AX106" s="19"/>
      <c r="AY106" s="19"/>
      <c r="AZ106" s="19"/>
      <c r="BA106" s="19"/>
      <c r="BB106" s="19"/>
    </row>
    <row r="107" spans="1:54" ht="43.5" customHeight="1">
      <c r="C107" s="35">
        <v>109</v>
      </c>
      <c r="D107" s="69">
        <v>100</v>
      </c>
      <c r="E107" s="139" t="s">
        <v>131</v>
      </c>
      <c r="F107" s="36" t="s">
        <v>131</v>
      </c>
      <c r="G107" s="37" t="s">
        <v>72</v>
      </c>
      <c r="H107" s="38" t="s">
        <v>48</v>
      </c>
      <c r="I107" s="39">
        <v>17052.389706000002</v>
      </c>
      <c r="J107" s="39">
        <v>18465.317233999998</v>
      </c>
      <c r="K107" s="40" t="s">
        <v>332</v>
      </c>
      <c r="L107" s="40">
        <v>45</v>
      </c>
      <c r="M107" s="39">
        <v>12182</v>
      </c>
      <c r="N107" s="41">
        <v>50000</v>
      </c>
      <c r="O107" s="21">
        <v>1515787</v>
      </c>
      <c r="P107" s="112" t="s">
        <v>533</v>
      </c>
      <c r="Q107" s="112">
        <v>3.8</v>
      </c>
      <c r="R107" s="112" t="s">
        <v>534</v>
      </c>
      <c r="S107" s="112" t="s">
        <v>535</v>
      </c>
      <c r="T107" s="45">
        <v>50.56</v>
      </c>
      <c r="U107" s="39">
        <v>48</v>
      </c>
      <c r="V107" s="42">
        <v>56.000000000000007</v>
      </c>
      <c r="W107" s="39">
        <v>3</v>
      </c>
      <c r="X107" s="42">
        <v>44</v>
      </c>
      <c r="Y107" s="145">
        <v>51</v>
      </c>
      <c r="Z107" s="70">
        <f t="shared" si="8"/>
        <v>0.2457023766498978</v>
      </c>
      <c r="AA107" s="70"/>
      <c r="AB107" s="43">
        <f t="shared" si="9"/>
        <v>1.2273545431608983E-2</v>
      </c>
      <c r="AC107" s="43"/>
      <c r="AD107" s="152"/>
      <c r="AE107" s="152"/>
    </row>
    <row r="108" spans="1:54" ht="43.5" customHeight="1">
      <c r="A108" s="19"/>
      <c r="B108" s="115"/>
      <c r="C108" s="116">
        <v>116</v>
      </c>
      <c r="D108" s="117">
        <v>101</v>
      </c>
      <c r="E108" s="140" t="s">
        <v>132</v>
      </c>
      <c r="F108" s="118" t="s">
        <v>109</v>
      </c>
      <c r="G108" s="119" t="s">
        <v>72</v>
      </c>
      <c r="H108" s="120" t="s">
        <v>48</v>
      </c>
      <c r="I108" s="114">
        <v>41045.705327999996</v>
      </c>
      <c r="J108" s="114">
        <v>39942.466128</v>
      </c>
      <c r="K108" s="121" t="s">
        <v>333</v>
      </c>
      <c r="L108" s="121">
        <v>43</v>
      </c>
      <c r="M108" s="114">
        <v>18812</v>
      </c>
      <c r="N108" s="122">
        <v>200000</v>
      </c>
      <c r="O108" s="123">
        <v>2123244</v>
      </c>
      <c r="P108" s="125" t="s">
        <v>536</v>
      </c>
      <c r="Q108" s="125" t="s">
        <v>515</v>
      </c>
      <c r="R108" s="125" t="s">
        <v>537</v>
      </c>
      <c r="S108" s="125" t="s">
        <v>538</v>
      </c>
      <c r="T108" s="125">
        <v>110.76</v>
      </c>
      <c r="U108" s="22">
        <v>158</v>
      </c>
      <c r="V108" s="143">
        <v>51</v>
      </c>
      <c r="W108" s="22">
        <v>5</v>
      </c>
      <c r="X108" s="143">
        <v>49</v>
      </c>
      <c r="Y108" s="146">
        <v>163</v>
      </c>
      <c r="Z108" s="70">
        <f t="shared" si="8"/>
        <v>0.48402702304735451</v>
      </c>
      <c r="AA108" s="124"/>
      <c r="AB108" s="43">
        <f t="shared" si="9"/>
        <v>2.4178551866281366E-2</v>
      </c>
      <c r="AC108" s="20"/>
      <c r="AD108" s="152"/>
      <c r="AE108" s="152"/>
      <c r="AF108" s="19"/>
      <c r="AG108" s="19"/>
      <c r="AH108" s="19"/>
      <c r="AI108" s="19"/>
      <c r="AJ108" s="19"/>
      <c r="AK108" s="19"/>
      <c r="AL108" s="19"/>
      <c r="AM108" s="19"/>
      <c r="AN108" s="19"/>
      <c r="AO108" s="19"/>
      <c r="AP108" s="19"/>
      <c r="AQ108" s="19"/>
      <c r="AR108" s="19"/>
      <c r="AS108" s="19"/>
      <c r="AT108" s="19"/>
      <c r="AU108" s="19"/>
      <c r="AV108" s="19"/>
      <c r="AW108" s="19"/>
      <c r="AX108" s="19"/>
      <c r="AY108" s="19"/>
      <c r="AZ108" s="19"/>
      <c r="BA108" s="19"/>
      <c r="BB108" s="19"/>
    </row>
    <row r="109" spans="1:54" ht="43.5" customHeight="1">
      <c r="C109" s="35">
        <v>117</v>
      </c>
      <c r="D109" s="69">
        <v>102</v>
      </c>
      <c r="E109" s="139" t="s">
        <v>136</v>
      </c>
      <c r="F109" s="36" t="s">
        <v>137</v>
      </c>
      <c r="G109" s="37" t="s">
        <v>72</v>
      </c>
      <c r="H109" s="38" t="s">
        <v>48</v>
      </c>
      <c r="I109" s="39">
        <v>18832.446</v>
      </c>
      <c r="J109" s="39">
        <v>22262.825075000001</v>
      </c>
      <c r="K109" s="40" t="s">
        <v>334</v>
      </c>
      <c r="L109" s="40">
        <v>36</v>
      </c>
      <c r="M109" s="39">
        <v>9731</v>
      </c>
      <c r="N109" s="41">
        <v>50000</v>
      </c>
      <c r="O109" s="21">
        <v>2287825</v>
      </c>
      <c r="P109" s="112" t="s">
        <v>539</v>
      </c>
      <c r="Q109" s="112" t="s">
        <v>540</v>
      </c>
      <c r="R109" s="112">
        <v>4.7699999999999996</v>
      </c>
      <c r="S109" s="112" t="s">
        <v>541</v>
      </c>
      <c r="T109" s="45">
        <v>126.99</v>
      </c>
      <c r="U109" s="39">
        <v>63</v>
      </c>
      <c r="V109" s="42">
        <v>81</v>
      </c>
      <c r="W109" s="39">
        <v>2</v>
      </c>
      <c r="X109" s="42">
        <v>19</v>
      </c>
      <c r="Y109" s="145">
        <v>65</v>
      </c>
      <c r="Z109" s="70">
        <f t="shared" si="8"/>
        <v>0.42847930409069729</v>
      </c>
      <c r="AA109" s="70"/>
      <c r="AB109" s="43">
        <f t="shared" si="9"/>
        <v>2.1403782401156358E-2</v>
      </c>
      <c r="AC109" s="43"/>
      <c r="AD109" s="152"/>
      <c r="AE109" s="152"/>
    </row>
    <row r="110" spans="1:54" ht="43.5" customHeight="1">
      <c r="A110" s="19"/>
      <c r="B110" s="115"/>
      <c r="C110" s="116">
        <v>119</v>
      </c>
      <c r="D110" s="117">
        <v>103</v>
      </c>
      <c r="E110" s="140" t="s">
        <v>138</v>
      </c>
      <c r="F110" s="118" t="s">
        <v>188</v>
      </c>
      <c r="G110" s="119" t="s">
        <v>72</v>
      </c>
      <c r="H110" s="120" t="s">
        <v>48</v>
      </c>
      <c r="I110" s="114">
        <v>45678.864461999998</v>
      </c>
      <c r="J110" s="114">
        <v>48904.843575999999</v>
      </c>
      <c r="K110" s="121" t="s">
        <v>335</v>
      </c>
      <c r="L110" s="121">
        <v>34</v>
      </c>
      <c r="M110" s="114">
        <v>16136</v>
      </c>
      <c r="N110" s="122">
        <v>50000</v>
      </c>
      <c r="O110" s="123">
        <v>3030791</v>
      </c>
      <c r="P110" s="125" t="s">
        <v>542</v>
      </c>
      <c r="Q110" s="125">
        <v>2.16</v>
      </c>
      <c r="R110" s="125">
        <v>4</v>
      </c>
      <c r="S110" s="125" t="s">
        <v>543</v>
      </c>
      <c r="T110" s="125">
        <v>203.08</v>
      </c>
      <c r="U110" s="22">
        <v>195</v>
      </c>
      <c r="V110" s="143">
        <v>96</v>
      </c>
      <c r="W110" s="22">
        <v>1</v>
      </c>
      <c r="X110" s="143">
        <v>4</v>
      </c>
      <c r="Y110" s="146">
        <v>196</v>
      </c>
      <c r="Z110" s="70">
        <f t="shared" si="8"/>
        <v>1.1155464649793458</v>
      </c>
      <c r="AA110" s="124"/>
      <c r="AB110" s="43">
        <f t="shared" si="9"/>
        <v>5.5724777292261059E-2</v>
      </c>
      <c r="AC110" s="20"/>
      <c r="AD110" s="152"/>
      <c r="AE110" s="152"/>
      <c r="AF110" s="19"/>
      <c r="AG110" s="19"/>
      <c r="AH110" s="19"/>
      <c r="AI110" s="19"/>
      <c r="AJ110" s="19"/>
      <c r="AK110" s="19"/>
      <c r="AL110" s="19"/>
      <c r="AM110" s="19"/>
      <c r="AN110" s="19"/>
      <c r="AO110" s="19"/>
      <c r="AP110" s="19"/>
      <c r="AQ110" s="19"/>
      <c r="AR110" s="19"/>
      <c r="AS110" s="19"/>
      <c r="AT110" s="19"/>
      <c r="AU110" s="19"/>
      <c r="AV110" s="19"/>
      <c r="AW110" s="19"/>
      <c r="AX110" s="19"/>
      <c r="AY110" s="19"/>
      <c r="AZ110" s="19"/>
      <c r="BA110" s="19"/>
      <c r="BB110" s="19"/>
    </row>
    <row r="111" spans="1:54" ht="43.5" customHeight="1">
      <c r="C111" s="35">
        <v>122</v>
      </c>
      <c r="D111" s="69">
        <v>104</v>
      </c>
      <c r="E111" s="139" t="s">
        <v>144</v>
      </c>
      <c r="F111" s="36" t="s">
        <v>145</v>
      </c>
      <c r="G111" s="37" t="s">
        <v>72</v>
      </c>
      <c r="H111" s="38" t="s">
        <v>48</v>
      </c>
      <c r="I111" s="39">
        <v>47002.975771999998</v>
      </c>
      <c r="J111" s="39">
        <v>47887.139393999998</v>
      </c>
      <c r="K111" s="40" t="s">
        <v>336</v>
      </c>
      <c r="L111" s="40">
        <v>33</v>
      </c>
      <c r="M111" s="39">
        <v>18906</v>
      </c>
      <c r="N111" s="41">
        <v>100000</v>
      </c>
      <c r="O111" s="21">
        <v>2532907</v>
      </c>
      <c r="P111" s="45">
        <v>-6.21</v>
      </c>
      <c r="Q111" s="45">
        <v>-0.85</v>
      </c>
      <c r="R111" s="45">
        <v>-3.45</v>
      </c>
      <c r="S111" s="45">
        <v>-22.3</v>
      </c>
      <c r="T111" s="45">
        <v>153.31</v>
      </c>
      <c r="U111" s="167">
        <v>177</v>
      </c>
      <c r="V111" s="168">
        <v>89</v>
      </c>
      <c r="W111" s="167">
        <v>4</v>
      </c>
      <c r="X111" s="168">
        <v>11</v>
      </c>
      <c r="Y111" s="145">
        <v>181</v>
      </c>
      <c r="Z111" s="70">
        <f t="shared" si="8"/>
        <v>1.0126828575587141</v>
      </c>
      <c r="AA111" s="70"/>
      <c r="AB111" s="43">
        <f t="shared" si="9"/>
        <v>5.0586442139991639E-2</v>
      </c>
      <c r="AC111" s="43"/>
      <c r="AD111" s="152"/>
      <c r="AE111" s="152"/>
    </row>
    <row r="112" spans="1:54" ht="43.5" customHeight="1">
      <c r="A112" s="19"/>
      <c r="B112" s="115"/>
      <c r="C112" s="116">
        <v>124</v>
      </c>
      <c r="D112" s="117">
        <v>105</v>
      </c>
      <c r="E112" s="140" t="s">
        <v>135</v>
      </c>
      <c r="F112" s="118" t="s">
        <v>182</v>
      </c>
      <c r="G112" s="119" t="s">
        <v>72</v>
      </c>
      <c r="H112" s="120" t="s">
        <v>48</v>
      </c>
      <c r="I112" s="114">
        <v>86228.758539000002</v>
      </c>
      <c r="J112" s="114">
        <v>91873.336112999998</v>
      </c>
      <c r="K112" s="121" t="s">
        <v>337</v>
      </c>
      <c r="L112" s="121">
        <v>31</v>
      </c>
      <c r="M112" s="114">
        <v>36669</v>
      </c>
      <c r="N112" s="122">
        <v>50000</v>
      </c>
      <c r="O112" s="123">
        <v>2505477</v>
      </c>
      <c r="P112" s="125" t="s">
        <v>544</v>
      </c>
      <c r="Q112" s="125">
        <v>1.65</v>
      </c>
      <c r="R112" s="125" t="s">
        <v>545</v>
      </c>
      <c r="S112" s="125" t="s">
        <v>546</v>
      </c>
      <c r="T112" s="125">
        <v>150.57</v>
      </c>
      <c r="U112" s="22">
        <v>156</v>
      </c>
      <c r="V112" s="143">
        <v>28.999999999999996</v>
      </c>
      <c r="W112" s="22">
        <v>3</v>
      </c>
      <c r="X112" s="143">
        <v>71</v>
      </c>
      <c r="Y112" s="146">
        <v>159</v>
      </c>
      <c r="Z112" s="70">
        <f t="shared" si="8"/>
        <v>0.63307044932060552</v>
      </c>
      <c r="AA112" s="124"/>
      <c r="AB112" s="43">
        <f t="shared" si="9"/>
        <v>3.1623702737792775E-2</v>
      </c>
      <c r="AC112" s="20"/>
      <c r="AD112" s="152"/>
      <c r="AE112" s="152"/>
      <c r="AF112" s="19"/>
      <c r="AG112" s="19"/>
      <c r="AH112" s="19"/>
      <c r="AI112" s="19"/>
      <c r="AJ112" s="19"/>
      <c r="AK112" s="19"/>
      <c r="AL112" s="19"/>
      <c r="AM112" s="19"/>
      <c r="AN112" s="19"/>
      <c r="AO112" s="19"/>
      <c r="AP112" s="19"/>
      <c r="AQ112" s="19"/>
      <c r="AR112" s="19"/>
      <c r="AS112" s="19"/>
      <c r="AT112" s="19"/>
      <c r="AU112" s="19"/>
      <c r="AV112" s="19"/>
      <c r="AW112" s="19"/>
      <c r="AX112" s="19"/>
      <c r="AY112" s="19"/>
      <c r="AZ112" s="19"/>
      <c r="BA112" s="19"/>
      <c r="BB112" s="19"/>
    </row>
    <row r="113" spans="1:54" ht="43.5" customHeight="1">
      <c r="C113" s="35">
        <v>125</v>
      </c>
      <c r="D113" s="69">
        <v>106</v>
      </c>
      <c r="E113" s="139" t="s">
        <v>146</v>
      </c>
      <c r="F113" s="36" t="s">
        <v>235</v>
      </c>
      <c r="G113" s="37" t="s">
        <v>72</v>
      </c>
      <c r="H113" s="38" t="s">
        <v>48</v>
      </c>
      <c r="I113" s="39">
        <v>9146.1802339999995</v>
      </c>
      <c r="J113" s="39">
        <v>8709.6442729999999</v>
      </c>
      <c r="K113" s="40" t="s">
        <v>338</v>
      </c>
      <c r="L113" s="40">
        <v>31</v>
      </c>
      <c r="M113" s="39">
        <v>5114</v>
      </c>
      <c r="N113" s="41">
        <v>50000</v>
      </c>
      <c r="O113" s="21">
        <v>1703099</v>
      </c>
      <c r="P113" s="45">
        <v>-7.23</v>
      </c>
      <c r="Q113" s="45">
        <v>-6.21</v>
      </c>
      <c r="R113" s="45">
        <v>-4.7699999999999996</v>
      </c>
      <c r="S113" s="45">
        <v>-7.56</v>
      </c>
      <c r="T113" s="45">
        <v>70.33</v>
      </c>
      <c r="U113" s="167">
        <v>26</v>
      </c>
      <c r="V113" s="168">
        <v>44</v>
      </c>
      <c r="W113" s="167">
        <v>1</v>
      </c>
      <c r="X113" s="168">
        <v>56</v>
      </c>
      <c r="Y113" s="145">
        <v>27</v>
      </c>
      <c r="Z113" s="70">
        <f t="shared" si="8"/>
        <v>9.1057904378471458E-2</v>
      </c>
      <c r="AA113" s="70"/>
      <c r="AB113" s="43">
        <f t="shared" si="9"/>
        <v>4.5486060881240603E-3</v>
      </c>
      <c r="AC113" s="43"/>
      <c r="AD113" s="152"/>
      <c r="AE113" s="152"/>
    </row>
    <row r="114" spans="1:54" ht="43.5" customHeight="1">
      <c r="A114" s="19"/>
      <c r="B114" s="115"/>
      <c r="C114" s="116">
        <v>126</v>
      </c>
      <c r="D114" s="117">
        <v>107</v>
      </c>
      <c r="E114" s="140" t="s">
        <v>149</v>
      </c>
      <c r="F114" s="118" t="s">
        <v>236</v>
      </c>
      <c r="G114" s="119" t="s">
        <v>72</v>
      </c>
      <c r="H114" s="120" t="s">
        <v>48</v>
      </c>
      <c r="I114" s="114">
        <v>109897.143385</v>
      </c>
      <c r="J114" s="114">
        <v>117435.65790000001</v>
      </c>
      <c r="K114" s="121" t="s">
        <v>339</v>
      </c>
      <c r="L114" s="121">
        <v>27</v>
      </c>
      <c r="M114" s="114">
        <v>77330</v>
      </c>
      <c r="N114" s="122">
        <v>200000</v>
      </c>
      <c r="O114" s="123">
        <v>1518630</v>
      </c>
      <c r="P114" s="113">
        <v>-4.5142163960477184</v>
      </c>
      <c r="Q114" s="113">
        <v>4.5926396196213775</v>
      </c>
      <c r="R114" s="125">
        <v>1.1476012261590234</v>
      </c>
      <c r="S114" s="113">
        <v>-4.9065838240455255</v>
      </c>
      <c r="T114" s="125">
        <v>80.892299999999992</v>
      </c>
      <c r="U114" s="22">
        <v>1145</v>
      </c>
      <c r="V114" s="143">
        <v>86</v>
      </c>
      <c r="W114" s="22">
        <v>4</v>
      </c>
      <c r="X114" s="143">
        <v>14.000000000000002</v>
      </c>
      <c r="Y114" s="146">
        <v>1149</v>
      </c>
      <c r="Z114" s="70">
        <f t="shared" si="8"/>
        <v>2.3997333854992347</v>
      </c>
      <c r="AA114" s="124"/>
      <c r="AB114" s="43">
        <f t="shared" si="9"/>
        <v>0.11987363383400117</v>
      </c>
      <c r="AC114" s="20"/>
      <c r="AD114" s="152"/>
      <c r="AE114" s="152"/>
      <c r="AF114" s="19"/>
      <c r="AG114" s="19"/>
      <c r="AH114" s="19"/>
      <c r="AI114" s="19"/>
      <c r="AJ114" s="19"/>
      <c r="AK114" s="19"/>
      <c r="AL114" s="19"/>
      <c r="AM114" s="19"/>
      <c r="AN114" s="19"/>
      <c r="AO114" s="19"/>
      <c r="AP114" s="19"/>
      <c r="AQ114" s="19"/>
      <c r="AR114" s="19"/>
      <c r="AS114" s="19"/>
      <c r="AT114" s="19"/>
      <c r="AU114" s="19"/>
      <c r="AV114" s="19"/>
      <c r="AW114" s="19"/>
      <c r="AX114" s="19"/>
      <c r="AY114" s="19"/>
      <c r="AZ114" s="19"/>
      <c r="BA114" s="19"/>
      <c r="BB114" s="19"/>
    </row>
    <row r="115" spans="1:54" ht="43.5" customHeight="1">
      <c r="C115" s="35">
        <v>131</v>
      </c>
      <c r="D115" s="69">
        <v>108</v>
      </c>
      <c r="E115" s="139" t="s">
        <v>154</v>
      </c>
      <c r="F115" s="36" t="s">
        <v>237</v>
      </c>
      <c r="G115" s="37" t="s">
        <v>72</v>
      </c>
      <c r="H115" s="38" t="s">
        <v>48</v>
      </c>
      <c r="I115" s="39">
        <v>32197.489753000002</v>
      </c>
      <c r="J115" s="39">
        <v>30802.543536000001</v>
      </c>
      <c r="K115" s="40" t="s">
        <v>340</v>
      </c>
      <c r="L115" s="40">
        <v>27</v>
      </c>
      <c r="M115" s="39">
        <v>25546</v>
      </c>
      <c r="N115" s="41">
        <v>50000</v>
      </c>
      <c r="O115" s="21">
        <v>1205768</v>
      </c>
      <c r="P115" s="45">
        <v>-3.4235180947544714</v>
      </c>
      <c r="Q115" s="45">
        <v>6.6923863078304811</v>
      </c>
      <c r="R115" s="45">
        <v>1.9739907833633705</v>
      </c>
      <c r="S115" s="45">
        <v>-7.5476889388985766</v>
      </c>
      <c r="T115" s="45">
        <v>66.171599999999998</v>
      </c>
      <c r="U115" s="167">
        <v>101</v>
      </c>
      <c r="V115" s="168">
        <v>88</v>
      </c>
      <c r="W115" s="167">
        <v>2</v>
      </c>
      <c r="X115" s="168">
        <v>12</v>
      </c>
      <c r="Y115" s="145">
        <v>103</v>
      </c>
      <c r="Z115" s="70">
        <f t="shared" si="8"/>
        <v>0.64407109544295682</v>
      </c>
      <c r="AA115" s="70"/>
      <c r="AB115" s="43">
        <f t="shared" si="9"/>
        <v>3.217321687681194E-2</v>
      </c>
      <c r="AC115" s="43"/>
      <c r="AD115" s="152"/>
      <c r="AE115" s="152"/>
    </row>
    <row r="116" spans="1:54" ht="43.5" customHeight="1">
      <c r="A116" s="19"/>
      <c r="B116" s="115"/>
      <c r="C116" s="116">
        <v>133</v>
      </c>
      <c r="D116" s="117">
        <v>109</v>
      </c>
      <c r="E116" s="140" t="s">
        <v>155</v>
      </c>
      <c r="F116" s="118" t="s">
        <v>167</v>
      </c>
      <c r="G116" s="119" t="s">
        <v>72</v>
      </c>
      <c r="H116" s="120" t="s">
        <v>48</v>
      </c>
      <c r="I116" s="114">
        <v>12059.173742000001</v>
      </c>
      <c r="J116" s="114">
        <v>11605.413947999999</v>
      </c>
      <c r="K116" s="121" t="s">
        <v>341</v>
      </c>
      <c r="L116" s="121">
        <v>24</v>
      </c>
      <c r="M116" s="114">
        <v>10518</v>
      </c>
      <c r="N116" s="122">
        <v>50000</v>
      </c>
      <c r="O116" s="123">
        <v>1103386</v>
      </c>
      <c r="P116" s="125" t="s">
        <v>547</v>
      </c>
      <c r="Q116" s="125" t="s">
        <v>548</v>
      </c>
      <c r="R116" s="125" t="s">
        <v>549</v>
      </c>
      <c r="S116" s="125" t="s">
        <v>550</v>
      </c>
      <c r="T116" s="125">
        <v>9.25</v>
      </c>
      <c r="U116" s="22">
        <v>17</v>
      </c>
      <c r="V116" s="143">
        <v>16</v>
      </c>
      <c r="W116" s="22">
        <v>2</v>
      </c>
      <c r="X116" s="143">
        <v>84</v>
      </c>
      <c r="Y116" s="146">
        <v>19</v>
      </c>
      <c r="Z116" s="70">
        <f t="shared" si="8"/>
        <v>4.4120982564144269E-2</v>
      </c>
      <c r="AA116" s="124"/>
      <c r="AB116" s="43">
        <f t="shared" si="9"/>
        <v>2.203970882869674E-3</v>
      </c>
      <c r="AC116" s="20"/>
      <c r="AD116" s="152"/>
      <c r="AE116" s="152"/>
      <c r="AF116" s="19"/>
      <c r="AG116" s="19"/>
      <c r="AH116" s="19"/>
      <c r="AI116" s="19"/>
      <c r="AJ116" s="19"/>
      <c r="AK116" s="19"/>
      <c r="AL116" s="19"/>
      <c r="AM116" s="19"/>
      <c r="AN116" s="19"/>
      <c r="AO116" s="19"/>
      <c r="AP116" s="19"/>
      <c r="AQ116" s="19"/>
      <c r="AR116" s="19"/>
      <c r="AS116" s="19"/>
      <c r="AT116" s="19"/>
      <c r="AU116" s="19"/>
      <c r="AV116" s="19"/>
      <c r="AW116" s="19"/>
      <c r="AX116" s="19"/>
      <c r="AY116" s="19"/>
      <c r="AZ116" s="19"/>
      <c r="BA116" s="19"/>
      <c r="BB116" s="19"/>
    </row>
    <row r="117" spans="1:54" ht="43.5" customHeight="1">
      <c r="C117" s="35">
        <v>134</v>
      </c>
      <c r="D117" s="69">
        <v>110</v>
      </c>
      <c r="E117" s="139" t="s">
        <v>159</v>
      </c>
      <c r="F117" s="36" t="s">
        <v>165</v>
      </c>
      <c r="G117" s="37" t="s">
        <v>72</v>
      </c>
      <c r="H117" s="38" t="s">
        <v>48</v>
      </c>
      <c r="I117" s="39">
        <v>12173.169556999999</v>
      </c>
      <c r="J117" s="39">
        <v>10854.397735</v>
      </c>
      <c r="K117" s="40" t="s">
        <v>342</v>
      </c>
      <c r="L117" s="40">
        <v>23</v>
      </c>
      <c r="M117" s="39">
        <v>10382</v>
      </c>
      <c r="N117" s="41">
        <v>50000</v>
      </c>
      <c r="O117" s="21">
        <v>1045502</v>
      </c>
      <c r="P117" s="45">
        <v>-2.38</v>
      </c>
      <c r="Q117" s="45">
        <v>2.62</v>
      </c>
      <c r="R117" s="45">
        <v>2.04</v>
      </c>
      <c r="S117" s="45">
        <v>6.73</v>
      </c>
      <c r="T117" s="45">
        <v>4.1100000000000003</v>
      </c>
      <c r="U117" s="39">
        <v>6</v>
      </c>
      <c r="V117" s="42">
        <v>38</v>
      </c>
      <c r="W117" s="39">
        <v>3</v>
      </c>
      <c r="X117" s="42">
        <v>62</v>
      </c>
      <c r="Y117" s="145">
        <v>9</v>
      </c>
      <c r="Z117" s="70">
        <f t="shared" si="8"/>
        <v>9.8006275473723189E-2</v>
      </c>
      <c r="AA117" s="70"/>
      <c r="AB117" s="43">
        <f t="shared" si="9"/>
        <v>4.895697351448583E-3</v>
      </c>
      <c r="AC117" s="43"/>
      <c r="AD117" s="152"/>
      <c r="AE117" s="152"/>
    </row>
    <row r="118" spans="1:54" ht="43.5" customHeight="1">
      <c r="A118" s="19"/>
      <c r="B118" s="115"/>
      <c r="C118" s="116">
        <v>137</v>
      </c>
      <c r="D118" s="117">
        <v>111</v>
      </c>
      <c r="E118" s="140" t="s">
        <v>161</v>
      </c>
      <c r="F118" s="118" t="s">
        <v>181</v>
      </c>
      <c r="G118" s="119" t="s">
        <v>72</v>
      </c>
      <c r="H118" s="120" t="s">
        <v>48</v>
      </c>
      <c r="I118" s="114">
        <v>6222.7928750000001</v>
      </c>
      <c r="J118" s="114">
        <v>9582.0922229999996</v>
      </c>
      <c r="K118" s="121" t="s">
        <v>343</v>
      </c>
      <c r="L118" s="121">
        <v>23</v>
      </c>
      <c r="M118" s="114">
        <v>8801</v>
      </c>
      <c r="N118" s="122">
        <v>50000</v>
      </c>
      <c r="O118" s="123">
        <v>1088750</v>
      </c>
      <c r="P118" s="113">
        <v>-1.38</v>
      </c>
      <c r="Q118" s="113">
        <v>7.1</v>
      </c>
      <c r="R118" s="113">
        <v>3.66</v>
      </c>
      <c r="S118" s="113">
        <v>-1.2</v>
      </c>
      <c r="T118" s="125">
        <v>5.98</v>
      </c>
      <c r="U118" s="22">
        <v>80</v>
      </c>
      <c r="V118" s="143">
        <v>42</v>
      </c>
      <c r="W118" s="22">
        <v>2</v>
      </c>
      <c r="X118" s="143">
        <v>58</v>
      </c>
      <c r="Y118" s="146">
        <v>82</v>
      </c>
      <c r="Z118" s="70">
        <f t="shared" si="8"/>
        <v>9.562560458484469E-2</v>
      </c>
      <c r="AA118" s="124"/>
      <c r="AB118" s="43">
        <f t="shared" si="9"/>
        <v>4.7767759445384904E-3</v>
      </c>
      <c r="AC118" s="20"/>
      <c r="AD118" s="152"/>
      <c r="AE118" s="152"/>
      <c r="AF118" s="19"/>
      <c r="AG118" s="19"/>
      <c r="AH118" s="19"/>
      <c r="AI118" s="19"/>
      <c r="AJ118" s="19"/>
      <c r="AK118" s="19"/>
      <c r="AL118" s="19"/>
      <c r="AM118" s="19"/>
      <c r="AN118" s="19"/>
      <c r="AO118" s="19"/>
      <c r="AP118" s="19"/>
      <c r="AQ118" s="19"/>
      <c r="AR118" s="19"/>
      <c r="AS118" s="19"/>
      <c r="AT118" s="19"/>
      <c r="AU118" s="19"/>
      <c r="AV118" s="19"/>
      <c r="AW118" s="19"/>
      <c r="AX118" s="19"/>
      <c r="AY118" s="19"/>
      <c r="AZ118" s="19"/>
      <c r="BA118" s="19"/>
      <c r="BB118" s="19"/>
    </row>
    <row r="119" spans="1:54" ht="43.5" customHeight="1">
      <c r="C119" s="35">
        <v>140</v>
      </c>
      <c r="D119" s="69">
        <v>112</v>
      </c>
      <c r="E119" s="139" t="s">
        <v>170</v>
      </c>
      <c r="F119" s="36" t="s">
        <v>171</v>
      </c>
      <c r="G119" s="37" t="s">
        <v>72</v>
      </c>
      <c r="H119" s="38" t="s">
        <v>48</v>
      </c>
      <c r="I119" s="39">
        <v>29471.901118000002</v>
      </c>
      <c r="J119" s="39">
        <v>52966.729571999997</v>
      </c>
      <c r="K119" s="40" t="s">
        <v>344</v>
      </c>
      <c r="L119" s="40">
        <v>22</v>
      </c>
      <c r="M119" s="39">
        <v>34406</v>
      </c>
      <c r="N119" s="41">
        <v>50000</v>
      </c>
      <c r="O119" s="21">
        <v>1539462</v>
      </c>
      <c r="P119" s="112" t="s">
        <v>551</v>
      </c>
      <c r="Q119" s="45">
        <v>5.94</v>
      </c>
      <c r="R119" s="45">
        <v>1.03</v>
      </c>
      <c r="S119" s="45">
        <v>2.68</v>
      </c>
      <c r="T119" s="45">
        <v>52.71</v>
      </c>
      <c r="U119" s="39">
        <v>190</v>
      </c>
      <c r="V119" s="42">
        <v>97</v>
      </c>
      <c r="W119" s="39">
        <v>2</v>
      </c>
      <c r="X119" s="42">
        <v>3</v>
      </c>
      <c r="Y119" s="145">
        <v>192</v>
      </c>
      <c r="Z119" s="70">
        <f t="shared" si="8"/>
        <v>1.2207857457331528</v>
      </c>
      <c r="AA119" s="70"/>
      <c r="AB119" s="43">
        <f t="shared" si="9"/>
        <v>6.0981784209056963E-2</v>
      </c>
      <c r="AC119" s="43"/>
      <c r="AD119" s="152"/>
      <c r="AE119" s="152"/>
    </row>
    <row r="120" spans="1:54" ht="43.5" customHeight="1">
      <c r="A120" s="19"/>
      <c r="B120" s="115"/>
      <c r="C120" s="116">
        <v>142</v>
      </c>
      <c r="D120" s="117">
        <v>113</v>
      </c>
      <c r="E120" s="140" t="s">
        <v>177</v>
      </c>
      <c r="F120" s="118" t="s">
        <v>89</v>
      </c>
      <c r="G120" s="119" t="s">
        <v>72</v>
      </c>
      <c r="H120" s="120" t="s">
        <v>48</v>
      </c>
      <c r="I120" s="114">
        <v>68734.469287999993</v>
      </c>
      <c r="J120" s="114">
        <v>70513.320642999999</v>
      </c>
      <c r="K120" s="121" t="s">
        <v>345</v>
      </c>
      <c r="L120" s="121">
        <v>22</v>
      </c>
      <c r="M120" s="114">
        <v>99945</v>
      </c>
      <c r="N120" s="122">
        <v>100000</v>
      </c>
      <c r="O120" s="123">
        <v>705521</v>
      </c>
      <c r="P120" s="113">
        <v>-9.5424432685810707</v>
      </c>
      <c r="Q120" s="113">
        <v>0.97812038867189455</v>
      </c>
      <c r="R120" s="113">
        <v>1.9628897923082815</v>
      </c>
      <c r="S120" s="113">
        <v>-38.209001373214143</v>
      </c>
      <c r="T120" s="113">
        <v>-21.781500000000001</v>
      </c>
      <c r="U120" s="22">
        <v>170</v>
      </c>
      <c r="V120" s="143">
        <v>98</v>
      </c>
      <c r="W120" s="22">
        <v>3</v>
      </c>
      <c r="X120" s="143">
        <v>2</v>
      </c>
      <c r="Y120" s="146">
        <v>173</v>
      </c>
      <c r="Z120" s="70">
        <f t="shared" si="8"/>
        <v>1.6419570773596519</v>
      </c>
      <c r="AA120" s="124"/>
      <c r="AB120" s="43">
        <f t="shared" si="9"/>
        <v>8.202051221686453E-2</v>
      </c>
      <c r="AC120" s="20"/>
      <c r="AD120" s="152"/>
      <c r="AE120" s="152"/>
      <c r="AF120" s="19"/>
      <c r="AG120" s="19"/>
      <c r="AH120" s="19"/>
      <c r="AI120" s="19"/>
      <c r="AJ120" s="19"/>
      <c r="AK120" s="19"/>
      <c r="AL120" s="19"/>
      <c r="AM120" s="19"/>
      <c r="AN120" s="19"/>
      <c r="AO120" s="19"/>
      <c r="AP120" s="19"/>
      <c r="AQ120" s="19"/>
      <c r="AR120" s="19"/>
      <c r="AS120" s="19"/>
      <c r="AT120" s="19"/>
      <c r="AU120" s="19"/>
      <c r="AV120" s="19"/>
      <c r="AW120" s="19"/>
      <c r="AX120" s="19"/>
      <c r="AY120" s="19"/>
      <c r="AZ120" s="19"/>
      <c r="BA120" s="19"/>
      <c r="BB120" s="19"/>
    </row>
    <row r="121" spans="1:54" ht="43.5" customHeight="1">
      <c r="C121" s="35">
        <v>146</v>
      </c>
      <c r="D121" s="69">
        <v>114</v>
      </c>
      <c r="E121" s="139" t="s">
        <v>185</v>
      </c>
      <c r="F121" s="36" t="s">
        <v>186</v>
      </c>
      <c r="G121" s="37" t="s">
        <v>72</v>
      </c>
      <c r="H121" s="38" t="s">
        <v>48</v>
      </c>
      <c r="I121" s="39">
        <v>3049.4063599999999</v>
      </c>
      <c r="J121" s="39">
        <v>3122.0689499999999</v>
      </c>
      <c r="K121" s="40" t="s">
        <v>346</v>
      </c>
      <c r="L121" s="40">
        <v>19</v>
      </c>
      <c r="M121" s="39">
        <v>5005</v>
      </c>
      <c r="N121" s="41">
        <v>100000</v>
      </c>
      <c r="O121" s="21">
        <v>623790</v>
      </c>
      <c r="P121" s="112" t="s">
        <v>552</v>
      </c>
      <c r="Q121" s="112" t="s">
        <v>553</v>
      </c>
      <c r="R121" s="112">
        <v>2.42</v>
      </c>
      <c r="S121" s="112" t="s">
        <v>554</v>
      </c>
      <c r="T121" s="112">
        <v>0</v>
      </c>
      <c r="U121" s="39">
        <v>1</v>
      </c>
      <c r="V121" s="42">
        <v>0</v>
      </c>
      <c r="W121" s="39">
        <v>2</v>
      </c>
      <c r="X121" s="42">
        <v>100</v>
      </c>
      <c r="Y121" s="145">
        <v>3</v>
      </c>
      <c r="Z121" s="70">
        <f t="shared" si="8"/>
        <v>0</v>
      </c>
      <c r="AA121" s="70"/>
      <c r="AB121" s="43">
        <f t="shared" si="9"/>
        <v>0</v>
      </c>
      <c r="AC121" s="43"/>
      <c r="AD121" s="152"/>
      <c r="AE121" s="152"/>
    </row>
    <row r="122" spans="1:54" ht="43.5" customHeight="1">
      <c r="A122" s="19"/>
      <c r="B122" s="115"/>
      <c r="C122" s="116">
        <v>147</v>
      </c>
      <c r="D122" s="117">
        <v>115</v>
      </c>
      <c r="E122" s="140" t="s">
        <v>189</v>
      </c>
      <c r="F122" s="118" t="s">
        <v>190</v>
      </c>
      <c r="G122" s="119" t="s">
        <v>72</v>
      </c>
      <c r="H122" s="120" t="s">
        <v>48</v>
      </c>
      <c r="I122" s="114">
        <v>4943.5205130000004</v>
      </c>
      <c r="J122" s="114">
        <v>29630.809277</v>
      </c>
      <c r="K122" s="121" t="s">
        <v>347</v>
      </c>
      <c r="L122" s="121">
        <v>18</v>
      </c>
      <c r="M122" s="114">
        <v>31524</v>
      </c>
      <c r="N122" s="122">
        <v>50000</v>
      </c>
      <c r="O122" s="123">
        <v>939945</v>
      </c>
      <c r="P122" s="113">
        <v>-3.41</v>
      </c>
      <c r="Q122" s="113">
        <v>-2.14</v>
      </c>
      <c r="R122" s="113">
        <v>-2.82</v>
      </c>
      <c r="S122" s="113">
        <v>-6.76</v>
      </c>
      <c r="T122" s="113">
        <v>-7.87</v>
      </c>
      <c r="U122" s="22">
        <v>12</v>
      </c>
      <c r="V122" s="143">
        <v>5</v>
      </c>
      <c r="W122" s="22">
        <v>2</v>
      </c>
      <c r="X122" s="143">
        <v>95</v>
      </c>
      <c r="Y122" s="146">
        <v>14</v>
      </c>
      <c r="Z122" s="70">
        <f t="shared" si="8"/>
        <v>3.5202870222083391E-2</v>
      </c>
      <c r="AA122" s="124"/>
      <c r="AB122" s="43">
        <f t="shared" si="9"/>
        <v>1.7584853385827239E-3</v>
      </c>
      <c r="AC122" s="20"/>
      <c r="AD122" s="152"/>
      <c r="AE122" s="152"/>
      <c r="AF122" s="19"/>
      <c r="AG122" s="19"/>
      <c r="AH122" s="19"/>
      <c r="AI122" s="19"/>
      <c r="AJ122" s="19"/>
      <c r="AK122" s="19"/>
      <c r="AL122" s="19"/>
      <c r="AM122" s="19"/>
      <c r="AN122" s="19"/>
      <c r="AO122" s="19"/>
      <c r="AP122" s="19"/>
      <c r="AQ122" s="19"/>
      <c r="AR122" s="19"/>
      <c r="AS122" s="19"/>
      <c r="AT122" s="19"/>
      <c r="AU122" s="19"/>
      <c r="AV122" s="19"/>
      <c r="AW122" s="19"/>
      <c r="AX122" s="19"/>
      <c r="AY122" s="19"/>
      <c r="AZ122" s="19"/>
      <c r="BA122" s="19"/>
      <c r="BB122" s="19"/>
    </row>
    <row r="123" spans="1:54" ht="43.5" customHeight="1">
      <c r="C123" s="35">
        <v>152</v>
      </c>
      <c r="D123" s="69">
        <v>116</v>
      </c>
      <c r="E123" s="139" t="s">
        <v>226</v>
      </c>
      <c r="F123" s="36" t="s">
        <v>238</v>
      </c>
      <c r="G123" s="37" t="s">
        <v>72</v>
      </c>
      <c r="H123" s="38" t="s">
        <v>48</v>
      </c>
      <c r="I123" s="39">
        <v>47976.129188999999</v>
      </c>
      <c r="J123" s="39">
        <v>47912.694995999998</v>
      </c>
      <c r="K123" s="40" t="s">
        <v>348</v>
      </c>
      <c r="L123" s="40">
        <v>17</v>
      </c>
      <c r="M123" s="39">
        <v>60067</v>
      </c>
      <c r="N123" s="41">
        <v>150000</v>
      </c>
      <c r="O123" s="21">
        <v>797655</v>
      </c>
      <c r="P123" s="45">
        <v>-8.75</v>
      </c>
      <c r="Q123" s="45">
        <v>-0.5</v>
      </c>
      <c r="R123" s="45">
        <v>-3.05</v>
      </c>
      <c r="S123" s="45">
        <v>-22.6</v>
      </c>
      <c r="T123" s="45">
        <v>-20.23</v>
      </c>
      <c r="U123" s="39">
        <v>175</v>
      </c>
      <c r="V123" s="42">
        <v>88</v>
      </c>
      <c r="W123" s="39">
        <v>3</v>
      </c>
      <c r="X123" s="42">
        <v>12</v>
      </c>
      <c r="Y123" s="145">
        <v>178</v>
      </c>
      <c r="Z123" s="70">
        <f t="shared" si="8"/>
        <v>1.0018387577516707</v>
      </c>
      <c r="AA123" s="70"/>
      <c r="AB123" s="43">
        <f t="shared" si="9"/>
        <v>5.0044747942884625E-2</v>
      </c>
      <c r="AC123" s="43"/>
      <c r="AD123" s="152"/>
      <c r="AE123" s="152"/>
    </row>
    <row r="124" spans="1:54" ht="43.5" customHeight="1">
      <c r="A124" s="19"/>
      <c r="B124" s="115"/>
      <c r="C124" s="116">
        <v>153</v>
      </c>
      <c r="D124" s="117">
        <v>117</v>
      </c>
      <c r="E124" s="140" t="s">
        <v>227</v>
      </c>
      <c r="F124" s="118" t="s">
        <v>239</v>
      </c>
      <c r="G124" s="119" t="s">
        <v>72</v>
      </c>
      <c r="H124" s="120" t="s">
        <v>48</v>
      </c>
      <c r="I124" s="114">
        <v>4174.6057799999999</v>
      </c>
      <c r="J124" s="114">
        <v>6095.4426119999998</v>
      </c>
      <c r="K124" s="121" t="s">
        <v>348</v>
      </c>
      <c r="L124" s="121">
        <v>16</v>
      </c>
      <c r="M124" s="114">
        <v>8036</v>
      </c>
      <c r="N124" s="122">
        <v>50000</v>
      </c>
      <c r="O124" s="123">
        <v>758517</v>
      </c>
      <c r="P124" s="125" t="s">
        <v>555</v>
      </c>
      <c r="Q124" s="125" t="s">
        <v>556</v>
      </c>
      <c r="R124" s="125" t="s">
        <v>557</v>
      </c>
      <c r="S124" s="125" t="s">
        <v>558</v>
      </c>
      <c r="T124" s="125">
        <v>0</v>
      </c>
      <c r="U124" s="22">
        <v>39</v>
      </c>
      <c r="V124" s="143">
        <v>16</v>
      </c>
      <c r="W124" s="22">
        <v>5</v>
      </c>
      <c r="X124" s="143">
        <v>84</v>
      </c>
      <c r="Y124" s="146">
        <v>44</v>
      </c>
      <c r="Z124" s="70">
        <f t="shared" si="8"/>
        <v>2.3173401518447417E-2</v>
      </c>
      <c r="AA124" s="124"/>
      <c r="AB124" s="43">
        <f t="shared" si="9"/>
        <v>1.1575785314720489E-3</v>
      </c>
      <c r="AC124" s="20"/>
      <c r="AD124" s="152"/>
      <c r="AE124" s="152"/>
      <c r="AF124" s="19"/>
      <c r="AG124" s="19"/>
      <c r="AH124" s="19"/>
      <c r="AI124" s="19"/>
      <c r="AJ124" s="19"/>
      <c r="AK124" s="19"/>
      <c r="AL124" s="19"/>
      <c r="AM124" s="19"/>
      <c r="AN124" s="19"/>
      <c r="AO124" s="19"/>
      <c r="AP124" s="19"/>
      <c r="AQ124" s="19"/>
      <c r="AR124" s="19"/>
      <c r="AS124" s="19"/>
      <c r="AT124" s="19"/>
      <c r="AU124" s="19"/>
      <c r="AV124" s="19"/>
      <c r="AW124" s="19"/>
      <c r="AX124" s="19"/>
      <c r="AY124" s="19"/>
      <c r="AZ124" s="19"/>
      <c r="BA124" s="19"/>
      <c r="BB124" s="19"/>
    </row>
    <row r="125" spans="1:54" ht="43.5" customHeight="1">
      <c r="C125" s="35">
        <v>155</v>
      </c>
      <c r="D125" s="69">
        <v>118</v>
      </c>
      <c r="E125" s="139" t="s">
        <v>247</v>
      </c>
      <c r="F125" s="36" t="s">
        <v>250</v>
      </c>
      <c r="G125" s="37" t="s">
        <v>72</v>
      </c>
      <c r="H125" s="38" t="s">
        <v>48</v>
      </c>
      <c r="I125" s="39">
        <v>10445.821484</v>
      </c>
      <c r="J125" s="39">
        <v>10021.236928</v>
      </c>
      <c r="K125" s="40" t="s">
        <v>349</v>
      </c>
      <c r="L125" s="40">
        <v>16</v>
      </c>
      <c r="M125" s="39">
        <v>10571</v>
      </c>
      <c r="N125" s="41">
        <v>50000</v>
      </c>
      <c r="O125" s="21">
        <v>947993</v>
      </c>
      <c r="P125" s="45">
        <v>-4.28</v>
      </c>
      <c r="Q125" s="45">
        <v>-2.4900000000000002</v>
      </c>
      <c r="R125" s="45">
        <v>-4.45</v>
      </c>
      <c r="S125" s="45">
        <v>-5.71</v>
      </c>
      <c r="T125" s="45">
        <v>0.77</v>
      </c>
      <c r="U125" s="39">
        <v>46</v>
      </c>
      <c r="V125" s="42">
        <v>42</v>
      </c>
      <c r="W125" s="39">
        <v>2</v>
      </c>
      <c r="X125" s="42">
        <v>58</v>
      </c>
      <c r="Y125" s="145">
        <v>48</v>
      </c>
      <c r="Z125" s="70">
        <f t="shared" si="8"/>
        <v>0.10000810027978914</v>
      </c>
      <c r="AA125" s="70"/>
      <c r="AB125" s="43">
        <f t="shared" si="9"/>
        <v>4.995694299131272E-3</v>
      </c>
      <c r="AC125" s="43"/>
      <c r="AD125" s="152"/>
      <c r="AE125" s="152"/>
    </row>
    <row r="126" spans="1:54" ht="43.5" customHeight="1">
      <c r="A126" s="19"/>
      <c r="B126" s="115"/>
      <c r="C126" s="116">
        <v>158</v>
      </c>
      <c r="D126" s="117">
        <v>119</v>
      </c>
      <c r="E126" s="140" t="s">
        <v>242</v>
      </c>
      <c r="F126" s="118" t="s">
        <v>245</v>
      </c>
      <c r="G126" s="119" t="s">
        <v>72</v>
      </c>
      <c r="H126" s="120" t="s">
        <v>48</v>
      </c>
      <c r="I126" s="114">
        <v>5106.3085190000002</v>
      </c>
      <c r="J126" s="114">
        <v>5122.2002689999999</v>
      </c>
      <c r="K126" s="121" t="s">
        <v>350</v>
      </c>
      <c r="L126" s="121">
        <v>15</v>
      </c>
      <c r="M126" s="114">
        <v>5835</v>
      </c>
      <c r="N126" s="122">
        <v>50000</v>
      </c>
      <c r="O126" s="123">
        <v>877841</v>
      </c>
      <c r="P126" s="113">
        <v>-4.51</v>
      </c>
      <c r="Q126" s="113">
        <v>-0.73</v>
      </c>
      <c r="R126" s="113">
        <v>-0.28000000000000003</v>
      </c>
      <c r="S126" s="113">
        <v>-15.77</v>
      </c>
      <c r="T126" s="113">
        <v>-12.21</v>
      </c>
      <c r="U126" s="22">
        <v>13</v>
      </c>
      <c r="V126" s="143">
        <v>46</v>
      </c>
      <c r="W126" s="22">
        <v>5</v>
      </c>
      <c r="X126" s="143">
        <v>54</v>
      </c>
      <c r="Y126" s="146">
        <v>18</v>
      </c>
      <c r="Z126" s="70">
        <f t="shared" si="8"/>
        <v>5.5985936011611087E-2</v>
      </c>
      <c r="AA126" s="124"/>
      <c r="AB126" s="43">
        <f t="shared" si="9"/>
        <v>2.7966596763887995E-3</v>
      </c>
      <c r="AC126" s="20"/>
      <c r="AD126" s="152"/>
      <c r="AE126" s="152"/>
      <c r="AF126" s="19"/>
      <c r="AG126" s="19"/>
      <c r="AH126" s="19"/>
      <c r="AI126" s="19"/>
      <c r="AJ126" s="19"/>
      <c r="AK126" s="19"/>
      <c r="AL126" s="19"/>
      <c r="AM126" s="19"/>
      <c r="AN126" s="19"/>
      <c r="AO126" s="19"/>
      <c r="AP126" s="19"/>
      <c r="AQ126" s="19"/>
      <c r="AR126" s="19"/>
      <c r="AS126" s="19"/>
      <c r="AT126" s="19"/>
      <c r="AU126" s="19"/>
      <c r="AV126" s="19"/>
      <c r="AW126" s="19"/>
      <c r="AX126" s="19"/>
      <c r="AY126" s="19"/>
      <c r="AZ126" s="19"/>
      <c r="BA126" s="19"/>
      <c r="BB126" s="19"/>
    </row>
    <row r="127" spans="1:54" ht="43.5" customHeight="1">
      <c r="C127" s="35">
        <v>160</v>
      </c>
      <c r="D127" s="69">
        <v>120</v>
      </c>
      <c r="E127" s="139" t="s">
        <v>244</v>
      </c>
      <c r="F127" s="36" t="s">
        <v>45</v>
      </c>
      <c r="G127" s="37" t="s">
        <v>72</v>
      </c>
      <c r="H127" s="38" t="s">
        <v>48</v>
      </c>
      <c r="I127" s="39">
        <v>10661</v>
      </c>
      <c r="J127" s="39">
        <v>10475.217424</v>
      </c>
      <c r="K127" s="40" t="s">
        <v>351</v>
      </c>
      <c r="L127" s="40">
        <v>15</v>
      </c>
      <c r="M127" s="39">
        <v>11116</v>
      </c>
      <c r="N127" s="41">
        <v>50000</v>
      </c>
      <c r="O127" s="21">
        <v>942355</v>
      </c>
      <c r="P127" s="45">
        <v>-7.47</v>
      </c>
      <c r="Q127" s="45">
        <v>-3.38</v>
      </c>
      <c r="R127" s="45">
        <v>-5.49</v>
      </c>
      <c r="S127" s="45">
        <v>-13.66</v>
      </c>
      <c r="T127" s="45">
        <v>-7.13</v>
      </c>
      <c r="U127" s="39">
        <v>70</v>
      </c>
      <c r="V127" s="42">
        <v>32</v>
      </c>
      <c r="W127" s="39">
        <v>12</v>
      </c>
      <c r="X127" s="42">
        <v>68</v>
      </c>
      <c r="Y127" s="145">
        <v>82</v>
      </c>
      <c r="Z127" s="70">
        <f t="shared" si="8"/>
        <v>7.9648496363987561E-2</v>
      </c>
      <c r="AA127" s="70"/>
      <c r="AB127" s="43">
        <f t="shared" si="9"/>
        <v>3.9786731085458176E-3</v>
      </c>
      <c r="AC127" s="43"/>
      <c r="AD127" s="152"/>
      <c r="AE127" s="152"/>
    </row>
    <row r="128" spans="1:54" ht="43.5" customHeight="1">
      <c r="A128" s="19"/>
      <c r="B128" s="115"/>
      <c r="C128" s="116">
        <v>161</v>
      </c>
      <c r="D128" s="117">
        <v>121</v>
      </c>
      <c r="E128" s="140" t="s">
        <v>355</v>
      </c>
      <c r="F128" s="118" t="s">
        <v>356</v>
      </c>
      <c r="G128" s="119" t="s">
        <v>72</v>
      </c>
      <c r="H128" s="120" t="s">
        <v>48</v>
      </c>
      <c r="I128" s="114">
        <v>15948.252399000001</v>
      </c>
      <c r="J128" s="114">
        <v>14367.411268</v>
      </c>
      <c r="K128" s="121" t="s">
        <v>357</v>
      </c>
      <c r="L128" s="121">
        <v>13</v>
      </c>
      <c r="M128" s="114">
        <v>16001</v>
      </c>
      <c r="N128" s="122">
        <v>50000</v>
      </c>
      <c r="O128" s="123">
        <v>897907</v>
      </c>
      <c r="P128" s="113">
        <v>-9.17</v>
      </c>
      <c r="Q128" s="113">
        <v>-6.85</v>
      </c>
      <c r="R128" s="113">
        <v>-7.11</v>
      </c>
      <c r="S128" s="113">
        <v>-12.92</v>
      </c>
      <c r="T128" s="113">
        <v>-11.77</v>
      </c>
      <c r="U128" s="22">
        <v>50</v>
      </c>
      <c r="V128" s="143">
        <v>38</v>
      </c>
      <c r="W128" s="22">
        <v>4</v>
      </c>
      <c r="X128" s="143">
        <v>62</v>
      </c>
      <c r="Y128" s="146">
        <v>54</v>
      </c>
      <c r="Z128" s="70">
        <f t="shared" si="8"/>
        <v>0.12972589552670216</v>
      </c>
      <c r="AA128" s="124"/>
      <c r="AB128" s="43">
        <f t="shared" si="9"/>
        <v>6.4801842542690025E-3</v>
      </c>
      <c r="AC128" s="20"/>
      <c r="AD128" s="152"/>
      <c r="AE128" s="152"/>
      <c r="AF128" s="19"/>
      <c r="AG128" s="19"/>
      <c r="AH128" s="19"/>
      <c r="AI128" s="19"/>
      <c r="AJ128" s="19"/>
      <c r="AK128" s="19"/>
      <c r="AL128" s="19"/>
      <c r="AM128" s="19"/>
      <c r="AN128" s="19"/>
      <c r="AO128" s="19"/>
      <c r="AP128" s="19"/>
      <c r="AQ128" s="19"/>
      <c r="AR128" s="19"/>
      <c r="AS128" s="19"/>
      <c r="AT128" s="19"/>
      <c r="AU128" s="19"/>
      <c r="AV128" s="19"/>
      <c r="AW128" s="19"/>
      <c r="AX128" s="19"/>
      <c r="AY128" s="19"/>
      <c r="AZ128" s="19"/>
      <c r="BA128" s="19"/>
      <c r="BB128" s="19"/>
    </row>
    <row r="129" spans="1:54" ht="43.5" customHeight="1">
      <c r="C129" s="35">
        <v>163</v>
      </c>
      <c r="D129" s="69">
        <v>122</v>
      </c>
      <c r="E129" s="139" t="s">
        <v>361</v>
      </c>
      <c r="F129" s="36" t="s">
        <v>367</v>
      </c>
      <c r="G129" s="37" t="s">
        <v>72</v>
      </c>
      <c r="H129" s="38" t="s">
        <v>48</v>
      </c>
      <c r="I129" s="39">
        <v>22520.942414000001</v>
      </c>
      <c r="J129" s="39">
        <v>23396.919355999999</v>
      </c>
      <c r="K129" s="40" t="s">
        <v>365</v>
      </c>
      <c r="L129" s="40">
        <v>13</v>
      </c>
      <c r="M129" s="39">
        <v>24315</v>
      </c>
      <c r="N129" s="41">
        <v>200000</v>
      </c>
      <c r="O129" s="21">
        <v>962242</v>
      </c>
      <c r="P129" s="45">
        <v>-3.96</v>
      </c>
      <c r="Q129" s="45">
        <v>5.52</v>
      </c>
      <c r="R129" s="45">
        <v>3.66</v>
      </c>
      <c r="S129" s="45">
        <v>-6.01</v>
      </c>
      <c r="T129" s="45">
        <v>-5.63</v>
      </c>
      <c r="U129" s="39">
        <v>48</v>
      </c>
      <c r="V129" s="42">
        <v>14</v>
      </c>
      <c r="W129" s="39">
        <v>2</v>
      </c>
      <c r="X129" s="42">
        <v>86</v>
      </c>
      <c r="Y129" s="145">
        <v>50</v>
      </c>
      <c r="Z129" s="70">
        <f t="shared" si="8"/>
        <v>7.7830759948578257E-2</v>
      </c>
      <c r="AA129" s="70"/>
      <c r="AB129" s="43">
        <f t="shared" si="9"/>
        <v>3.8878719092191793E-3</v>
      </c>
      <c r="AC129" s="43"/>
      <c r="AD129" s="152"/>
      <c r="AE129" s="152"/>
    </row>
    <row r="130" spans="1:54" ht="43.5" customHeight="1">
      <c r="A130" s="19"/>
      <c r="B130" s="115"/>
      <c r="C130" s="116">
        <v>164</v>
      </c>
      <c r="D130" s="117">
        <v>123</v>
      </c>
      <c r="E130" s="140" t="s">
        <v>362</v>
      </c>
      <c r="F130" s="118" t="s">
        <v>368</v>
      </c>
      <c r="G130" s="119" t="s">
        <v>72</v>
      </c>
      <c r="H130" s="120" t="s">
        <v>48</v>
      </c>
      <c r="I130" s="114">
        <v>4779.7049649999999</v>
      </c>
      <c r="J130" s="114">
        <v>4937.8640729999997</v>
      </c>
      <c r="K130" s="121" t="s">
        <v>366</v>
      </c>
      <c r="L130" s="121">
        <v>12</v>
      </c>
      <c r="M130" s="114">
        <v>5268</v>
      </c>
      <c r="N130" s="122">
        <v>50000</v>
      </c>
      <c r="O130" s="123">
        <v>937332</v>
      </c>
      <c r="P130" s="113">
        <v>-0.6</v>
      </c>
      <c r="Q130" s="113">
        <v>4.8</v>
      </c>
      <c r="R130" s="113">
        <v>3.29</v>
      </c>
      <c r="S130" s="113">
        <v>-7.57</v>
      </c>
      <c r="T130" s="113">
        <v>-7.57</v>
      </c>
      <c r="U130" s="22">
        <v>10</v>
      </c>
      <c r="V130" s="143">
        <v>11</v>
      </c>
      <c r="W130" s="22">
        <v>5</v>
      </c>
      <c r="X130" s="143">
        <v>89</v>
      </c>
      <c r="Y130" s="146">
        <v>15</v>
      </c>
      <c r="Z130" s="70">
        <f t="shared" si="8"/>
        <v>1.2906140035678229E-2</v>
      </c>
      <c r="AA130" s="124"/>
      <c r="AB130" s="43">
        <f t="shared" si="9"/>
        <v>6.446990795710328E-4</v>
      </c>
      <c r="AC130" s="20"/>
      <c r="AD130" s="152"/>
      <c r="AE130" s="152"/>
      <c r="AF130" s="19"/>
      <c r="AG130" s="19"/>
      <c r="AH130" s="19"/>
      <c r="AI130" s="19"/>
      <c r="AJ130" s="19"/>
      <c r="AK130" s="19"/>
      <c r="AL130" s="19"/>
      <c r="AM130" s="19"/>
      <c r="AN130" s="19"/>
      <c r="AO130" s="19"/>
      <c r="AP130" s="19"/>
      <c r="AQ130" s="19"/>
      <c r="AR130" s="19"/>
      <c r="AS130" s="19"/>
      <c r="AT130" s="19"/>
      <c r="AU130" s="19"/>
      <c r="AV130" s="19"/>
      <c r="AW130" s="19"/>
      <c r="AX130" s="19"/>
      <c r="AY130" s="19"/>
      <c r="AZ130" s="19"/>
      <c r="BA130" s="19"/>
      <c r="BB130" s="19"/>
    </row>
    <row r="131" spans="1:54" ht="43.5" customHeight="1">
      <c r="C131" s="35">
        <v>165</v>
      </c>
      <c r="D131" s="69">
        <v>124</v>
      </c>
      <c r="E131" s="139" t="s">
        <v>363</v>
      </c>
      <c r="F131" s="36" t="s">
        <v>143</v>
      </c>
      <c r="G131" s="37" t="s">
        <v>72</v>
      </c>
      <c r="H131" s="38" t="s">
        <v>48</v>
      </c>
      <c r="I131" s="39">
        <v>9617.1365519999999</v>
      </c>
      <c r="J131" s="39">
        <v>9796.0059959999999</v>
      </c>
      <c r="K131" s="40" t="s">
        <v>366</v>
      </c>
      <c r="L131" s="40">
        <v>12</v>
      </c>
      <c r="M131" s="39">
        <v>10564</v>
      </c>
      <c r="N131" s="41">
        <v>50000</v>
      </c>
      <c r="O131" s="21">
        <v>927301</v>
      </c>
      <c r="P131" s="45">
        <v>-4.99</v>
      </c>
      <c r="Q131" s="45">
        <v>2.2200000000000002</v>
      </c>
      <c r="R131" s="45">
        <v>-0.53</v>
      </c>
      <c r="S131" s="45">
        <v>-4.51</v>
      </c>
      <c r="T131" s="45">
        <v>-8.5299999999999994</v>
      </c>
      <c r="U131" s="39">
        <v>9</v>
      </c>
      <c r="V131" s="42">
        <v>5</v>
      </c>
      <c r="W131" s="39">
        <v>2</v>
      </c>
      <c r="X131" s="42">
        <v>95</v>
      </c>
      <c r="Y131" s="145">
        <v>11</v>
      </c>
      <c r="Z131" s="70">
        <f t="shared" ref="Z131:Z138" si="10">V131*J131/$J$139</f>
        <v>1.1638140711857505E-2</v>
      </c>
      <c r="AA131" s="70"/>
      <c r="AB131" s="43">
        <f t="shared" ref="AB131:AB138" si="11">V131*J131/$J$151</f>
        <v>5.8135884037449181E-4</v>
      </c>
      <c r="AC131" s="43"/>
      <c r="AD131" s="152"/>
      <c r="AE131" s="152"/>
    </row>
    <row r="132" spans="1:54" ht="43.5" customHeight="1">
      <c r="A132" s="19"/>
      <c r="B132" s="115"/>
      <c r="C132" s="116">
        <v>166</v>
      </c>
      <c r="D132" s="117">
        <v>125</v>
      </c>
      <c r="E132" s="140" t="s">
        <v>364</v>
      </c>
      <c r="F132" s="118" t="s">
        <v>369</v>
      </c>
      <c r="G132" s="119" t="s">
        <v>72</v>
      </c>
      <c r="H132" s="120" t="s">
        <v>48</v>
      </c>
      <c r="I132" s="114">
        <v>19157.044494999998</v>
      </c>
      <c r="J132" s="114">
        <v>20072.803945</v>
      </c>
      <c r="K132" s="121" t="s">
        <v>400</v>
      </c>
      <c r="L132" s="121">
        <v>12</v>
      </c>
      <c r="M132" s="114">
        <v>21834</v>
      </c>
      <c r="N132" s="122">
        <v>100000</v>
      </c>
      <c r="O132" s="123">
        <v>919337</v>
      </c>
      <c r="P132" s="113">
        <v>-4.62</v>
      </c>
      <c r="Q132" s="113">
        <v>-3.8</v>
      </c>
      <c r="R132" s="113">
        <v>-3.54</v>
      </c>
      <c r="S132" s="113">
        <v>-8.07</v>
      </c>
      <c r="T132" s="113">
        <v>-12.52</v>
      </c>
      <c r="U132" s="22">
        <v>4</v>
      </c>
      <c r="V132" s="143">
        <v>8</v>
      </c>
      <c r="W132" s="22">
        <v>4</v>
      </c>
      <c r="X132" s="143">
        <v>92</v>
      </c>
      <c r="Y132" s="146">
        <v>8</v>
      </c>
      <c r="Z132" s="70">
        <f t="shared" si="10"/>
        <v>3.8155977754824301E-2</v>
      </c>
      <c r="AA132" s="124"/>
      <c r="AB132" s="43">
        <f t="shared" si="11"/>
        <v>1.9060016140120335E-3</v>
      </c>
      <c r="AC132" s="20"/>
      <c r="AD132" s="152"/>
      <c r="AE132" s="152"/>
      <c r="AF132" s="19"/>
      <c r="AG132" s="19"/>
      <c r="AH132" s="19"/>
      <c r="AI132" s="19"/>
      <c r="AJ132" s="19"/>
      <c r="AK132" s="19"/>
      <c r="AL132" s="19"/>
      <c r="AM132" s="19"/>
      <c r="AN132" s="19"/>
      <c r="AO132" s="19"/>
      <c r="AP132" s="19"/>
      <c r="AQ132" s="19"/>
      <c r="AR132" s="19"/>
      <c r="AS132" s="19"/>
      <c r="AT132" s="19"/>
      <c r="AU132" s="19"/>
      <c r="AV132" s="19"/>
      <c r="AW132" s="19"/>
      <c r="AX132" s="19"/>
      <c r="AY132" s="19"/>
      <c r="AZ132" s="19"/>
      <c r="BA132" s="19"/>
      <c r="BB132" s="19"/>
    </row>
    <row r="133" spans="1:54" ht="43.5" customHeight="1">
      <c r="C133" s="35">
        <v>167</v>
      </c>
      <c r="D133" s="69">
        <v>126</v>
      </c>
      <c r="E133" s="139" t="s">
        <v>370</v>
      </c>
      <c r="F133" s="36" t="s">
        <v>371</v>
      </c>
      <c r="G133" s="37" t="s">
        <v>72</v>
      </c>
      <c r="H133" s="38" t="s">
        <v>48</v>
      </c>
      <c r="I133" s="39">
        <v>18911.390367</v>
      </c>
      <c r="J133" s="39">
        <v>19939.527546000001</v>
      </c>
      <c r="K133" s="40" t="s">
        <v>374</v>
      </c>
      <c r="L133" s="40">
        <v>12</v>
      </c>
      <c r="M133" s="39">
        <v>19737</v>
      </c>
      <c r="N133" s="41">
        <v>200000</v>
      </c>
      <c r="O133" s="21">
        <v>1010261</v>
      </c>
      <c r="P133" s="45">
        <v>-6.0997984920363457</v>
      </c>
      <c r="Q133" s="45">
        <v>2.666192423972968</v>
      </c>
      <c r="R133" s="45">
        <v>-2.0370068692134344</v>
      </c>
      <c r="S133" s="45">
        <v>0</v>
      </c>
      <c r="T133" s="45">
        <v>1.0261</v>
      </c>
      <c r="U133" s="39">
        <v>149</v>
      </c>
      <c r="V133" s="42">
        <v>44</v>
      </c>
      <c r="W133" s="39">
        <v>2</v>
      </c>
      <c r="X133" s="42">
        <v>56</v>
      </c>
      <c r="Y133" s="145">
        <v>151</v>
      </c>
      <c r="Z133" s="70">
        <f t="shared" si="10"/>
        <v>0.20846449472845949</v>
      </c>
      <c r="AA133" s="70"/>
      <c r="AB133" s="43">
        <f t="shared" si="11"/>
        <v>1.041340536389241E-2</v>
      </c>
      <c r="AC133" s="43"/>
      <c r="AD133" s="152"/>
      <c r="AE133" s="152"/>
    </row>
    <row r="134" spans="1:54" ht="43.5" customHeight="1">
      <c r="A134" s="19"/>
      <c r="B134" s="115"/>
      <c r="C134" s="116">
        <v>168</v>
      </c>
      <c r="D134" s="117">
        <v>127</v>
      </c>
      <c r="E134" s="140" t="s">
        <v>372</v>
      </c>
      <c r="F134" s="118" t="s">
        <v>373</v>
      </c>
      <c r="G134" s="119" t="s">
        <v>72</v>
      </c>
      <c r="H134" s="120" t="s">
        <v>48</v>
      </c>
      <c r="I134" s="114">
        <v>19236.930184000001</v>
      </c>
      <c r="J134" s="114">
        <v>19033.776858000001</v>
      </c>
      <c r="K134" s="121" t="s">
        <v>375</v>
      </c>
      <c r="L134" s="121">
        <v>10</v>
      </c>
      <c r="M134" s="114">
        <v>20555</v>
      </c>
      <c r="N134" s="122">
        <v>200000</v>
      </c>
      <c r="O134" s="123">
        <v>925992</v>
      </c>
      <c r="P134" s="113">
        <v>-4.4716130716149287</v>
      </c>
      <c r="Q134" s="113">
        <v>-6.2232452911206018</v>
      </c>
      <c r="R134" s="113">
        <v>-0.98396696300446751</v>
      </c>
      <c r="S134" s="113">
        <v>0</v>
      </c>
      <c r="T134" s="113">
        <v>-1.7042000000000002</v>
      </c>
      <c r="U134" s="22">
        <v>2</v>
      </c>
      <c r="V134" s="143">
        <v>0</v>
      </c>
      <c r="W134" s="22">
        <v>2</v>
      </c>
      <c r="X134" s="143">
        <v>100</v>
      </c>
      <c r="Y134" s="146">
        <v>4</v>
      </c>
      <c r="Z134" s="70">
        <f t="shared" si="10"/>
        <v>0</v>
      </c>
      <c r="AA134" s="124"/>
      <c r="AB134" s="43">
        <f t="shared" si="11"/>
        <v>0</v>
      </c>
      <c r="AC134" s="20"/>
      <c r="AD134" s="152"/>
      <c r="AE134" s="152"/>
      <c r="AF134" s="19"/>
      <c r="AG134" s="19"/>
      <c r="AH134" s="19"/>
      <c r="AI134" s="19"/>
      <c r="AJ134" s="19"/>
      <c r="AK134" s="19"/>
      <c r="AL134" s="19"/>
      <c r="AM134" s="19"/>
      <c r="AN134" s="19"/>
      <c r="AO134" s="19"/>
      <c r="AP134" s="19"/>
      <c r="AQ134" s="19"/>
      <c r="AR134" s="19"/>
      <c r="AS134" s="19"/>
      <c r="AT134" s="19"/>
      <c r="AU134" s="19"/>
      <c r="AV134" s="19"/>
      <c r="AW134" s="19"/>
      <c r="AX134" s="19"/>
      <c r="AY134" s="19"/>
      <c r="AZ134" s="19"/>
      <c r="BA134" s="19"/>
      <c r="BB134" s="19"/>
    </row>
    <row r="135" spans="1:54" ht="43.5" customHeight="1">
      <c r="C135" s="35">
        <v>171</v>
      </c>
      <c r="D135" s="69">
        <v>128</v>
      </c>
      <c r="E135" s="139" t="s">
        <v>380</v>
      </c>
      <c r="F135" s="36" t="s">
        <v>381</v>
      </c>
      <c r="G135" s="37" t="s">
        <v>72</v>
      </c>
      <c r="H135" s="38" t="s">
        <v>48</v>
      </c>
      <c r="I135" s="39">
        <v>24152.580053999998</v>
      </c>
      <c r="J135" s="39">
        <v>25330.212471999999</v>
      </c>
      <c r="K135" s="40" t="s">
        <v>382</v>
      </c>
      <c r="L135" s="40">
        <v>9</v>
      </c>
      <c r="M135" s="39">
        <v>26877</v>
      </c>
      <c r="N135" s="41">
        <v>200000</v>
      </c>
      <c r="O135" s="21">
        <v>942449</v>
      </c>
      <c r="P135" s="45">
        <v>-6.1666530596802422</v>
      </c>
      <c r="Q135" s="45">
        <v>-0.34313424849898594</v>
      </c>
      <c r="R135" s="45">
        <v>0.1231288975767298</v>
      </c>
      <c r="S135" s="45">
        <v>0</v>
      </c>
      <c r="T135" s="45">
        <v>-5.7550999999999997</v>
      </c>
      <c r="U135" s="39">
        <v>80</v>
      </c>
      <c r="V135" s="42">
        <v>38</v>
      </c>
      <c r="W135" s="39">
        <v>4</v>
      </c>
      <c r="X135" s="42">
        <v>62</v>
      </c>
      <c r="Y135" s="145">
        <v>84</v>
      </c>
      <c r="Z135" s="70">
        <f t="shared" si="10"/>
        <v>0.22871096508043806</v>
      </c>
      <c r="AA135" s="70"/>
      <c r="AB135" s="43">
        <f t="shared" si="11"/>
        <v>1.1424775205254652E-2</v>
      </c>
      <c r="AC135" s="43"/>
      <c r="AD135" s="152"/>
      <c r="AE135" s="152"/>
    </row>
    <row r="136" spans="1:54" ht="43.5" customHeight="1">
      <c r="A136" s="19"/>
      <c r="B136" s="115"/>
      <c r="C136" s="116">
        <v>174</v>
      </c>
      <c r="D136" s="117">
        <v>129</v>
      </c>
      <c r="E136" s="140" t="s">
        <v>397</v>
      </c>
      <c r="F136" s="118" t="s">
        <v>141</v>
      </c>
      <c r="G136" s="119" t="s">
        <v>72</v>
      </c>
      <c r="H136" s="120" t="s">
        <v>48</v>
      </c>
      <c r="I136" s="114">
        <v>24545.267496</v>
      </c>
      <c r="J136" s="114">
        <v>47595.373947</v>
      </c>
      <c r="K136" s="121" t="s">
        <v>399</v>
      </c>
      <c r="L136" s="121">
        <v>7</v>
      </c>
      <c r="M136" s="114">
        <v>37329</v>
      </c>
      <c r="N136" s="122">
        <v>200000</v>
      </c>
      <c r="O136" s="123">
        <v>1275024</v>
      </c>
      <c r="P136" s="125">
        <v>1.4181570878026082</v>
      </c>
      <c r="Q136" s="125">
        <v>14.584282567610193</v>
      </c>
      <c r="R136" s="125">
        <v>10.203055030480295</v>
      </c>
      <c r="S136" s="125">
        <v>0</v>
      </c>
      <c r="T136" s="125">
        <v>38.776299999999999</v>
      </c>
      <c r="U136" s="22">
        <v>26</v>
      </c>
      <c r="V136" s="143">
        <v>23</v>
      </c>
      <c r="W136" s="22">
        <v>4</v>
      </c>
      <c r="X136" s="143">
        <v>77</v>
      </c>
      <c r="Y136" s="146">
        <v>30</v>
      </c>
      <c r="Z136" s="70">
        <f t="shared" si="10"/>
        <v>0.26011005235116114</v>
      </c>
      <c r="AA136" s="124"/>
      <c r="AB136" s="43">
        <f t="shared" si="11"/>
        <v>1.2993250567124684E-2</v>
      </c>
      <c r="AC136" s="20"/>
      <c r="AD136" s="152"/>
      <c r="AE136" s="152"/>
      <c r="AF136" s="19"/>
      <c r="AG136" s="19"/>
      <c r="AH136" s="19"/>
      <c r="AI136" s="19"/>
      <c r="AJ136" s="19"/>
      <c r="AK136" s="19"/>
      <c r="AL136" s="19"/>
      <c r="AM136" s="19"/>
      <c r="AN136" s="19"/>
      <c r="AO136" s="19"/>
      <c r="AP136" s="19"/>
      <c r="AQ136" s="19"/>
      <c r="AR136" s="19"/>
      <c r="AS136" s="19"/>
      <c r="AT136" s="19"/>
      <c r="AU136" s="19"/>
      <c r="AV136" s="19"/>
      <c r="AW136" s="19"/>
      <c r="AX136" s="19"/>
      <c r="AY136" s="19"/>
      <c r="AZ136" s="19"/>
      <c r="BA136" s="19"/>
      <c r="BB136" s="19"/>
    </row>
    <row r="137" spans="1:54" ht="43.5" customHeight="1">
      <c r="C137" s="35">
        <v>177</v>
      </c>
      <c r="D137" s="69">
        <v>130</v>
      </c>
      <c r="E137" s="139" t="s">
        <v>401</v>
      </c>
      <c r="F137" s="36" t="s">
        <v>101</v>
      </c>
      <c r="G137" s="37" t="s">
        <v>72</v>
      </c>
      <c r="H137" s="38" t="s">
        <v>48</v>
      </c>
      <c r="I137" s="39">
        <v>13650.842070000001</v>
      </c>
      <c r="J137" s="39">
        <v>17128.614635999998</v>
      </c>
      <c r="K137" s="40" t="s">
        <v>404</v>
      </c>
      <c r="L137" s="40">
        <v>6</v>
      </c>
      <c r="M137" s="39">
        <v>16182</v>
      </c>
      <c r="N137" s="41">
        <v>200000</v>
      </c>
      <c r="O137" s="21">
        <v>1058498</v>
      </c>
      <c r="P137" s="112" t="s">
        <v>559</v>
      </c>
      <c r="Q137" s="45">
        <v>3.27</v>
      </c>
      <c r="R137" s="112" t="s">
        <v>560</v>
      </c>
      <c r="S137" s="45">
        <v>0</v>
      </c>
      <c r="T137" s="45">
        <v>5.77</v>
      </c>
      <c r="U137" s="39">
        <v>18</v>
      </c>
      <c r="V137" s="42">
        <v>63</v>
      </c>
      <c r="W137" s="39">
        <v>2</v>
      </c>
      <c r="X137" s="42">
        <v>37</v>
      </c>
      <c r="Y137" s="145">
        <v>20</v>
      </c>
      <c r="Z137" s="70">
        <f t="shared" si="10"/>
        <v>0.25640550500079223</v>
      </c>
      <c r="AA137" s="70"/>
      <c r="AB137" s="43">
        <f t="shared" si="11"/>
        <v>1.2808197696133993E-2</v>
      </c>
      <c r="AC137" s="43"/>
      <c r="AD137" s="152"/>
      <c r="AE137" s="152"/>
    </row>
    <row r="138" spans="1:54" ht="43.5" customHeight="1">
      <c r="A138" s="19"/>
      <c r="B138" s="115"/>
      <c r="C138" s="116">
        <v>182</v>
      </c>
      <c r="D138" s="117">
        <v>131</v>
      </c>
      <c r="E138" s="140" t="s">
        <v>420</v>
      </c>
      <c r="F138" s="118" t="s">
        <v>421</v>
      </c>
      <c r="G138" s="119" t="s">
        <v>72</v>
      </c>
      <c r="H138" s="120" t="s">
        <v>48</v>
      </c>
      <c r="I138" s="114">
        <v>5005</v>
      </c>
      <c r="J138" s="114">
        <v>5036.295881</v>
      </c>
      <c r="K138" s="121" t="s">
        <v>422</v>
      </c>
      <c r="L138" s="121">
        <v>3</v>
      </c>
      <c r="M138" s="114">
        <v>5023</v>
      </c>
      <c r="N138" s="122">
        <v>200000</v>
      </c>
      <c r="O138" s="123">
        <v>1002647</v>
      </c>
      <c r="P138" s="125" t="s">
        <v>561</v>
      </c>
      <c r="Q138" s="125">
        <v>0.26</v>
      </c>
      <c r="R138" s="125" t="s">
        <v>562</v>
      </c>
      <c r="S138" s="125">
        <v>0</v>
      </c>
      <c r="T138" s="113">
        <v>-5.0199999999999996</v>
      </c>
      <c r="U138" s="22">
        <v>5</v>
      </c>
      <c r="V138" s="143">
        <v>58</v>
      </c>
      <c r="W138" s="22">
        <v>3</v>
      </c>
      <c r="X138" s="143">
        <v>42</v>
      </c>
      <c r="Y138" s="146">
        <v>8</v>
      </c>
      <c r="Z138" s="70">
        <f t="shared" si="10"/>
        <v>6.9407082210984156E-2</v>
      </c>
      <c r="AA138" s="124"/>
      <c r="AB138" s="43">
        <f t="shared" si="11"/>
        <v>3.4670848056377076E-3</v>
      </c>
      <c r="AC138" s="20"/>
      <c r="AD138" s="152"/>
      <c r="AE138" s="152"/>
      <c r="AF138" s="19"/>
      <c r="AG138" s="19"/>
      <c r="AH138" s="19"/>
      <c r="AI138" s="19"/>
      <c r="AJ138" s="19"/>
      <c r="AK138" s="19"/>
      <c r="AL138" s="19"/>
      <c r="AM138" s="19"/>
      <c r="AN138" s="19"/>
      <c r="AO138" s="19"/>
      <c r="AP138" s="19"/>
      <c r="AQ138" s="19"/>
      <c r="AR138" s="19"/>
      <c r="AS138" s="19"/>
      <c r="AT138" s="19"/>
      <c r="AU138" s="19"/>
      <c r="AV138" s="19"/>
      <c r="AW138" s="19"/>
      <c r="AX138" s="19"/>
      <c r="AY138" s="19"/>
      <c r="AZ138" s="19"/>
      <c r="BA138" s="19"/>
      <c r="BB138" s="19"/>
    </row>
    <row r="139" spans="1:54" ht="43.5" customHeight="1">
      <c r="B139" s="10"/>
      <c r="C139" s="10"/>
      <c r="D139" s="315" t="s">
        <v>133</v>
      </c>
      <c r="E139" s="316"/>
      <c r="F139" s="317"/>
      <c r="G139" s="78" t="s">
        <v>48</v>
      </c>
      <c r="H139" s="88"/>
      <c r="I139" s="72">
        <v>3911470.2856989992</v>
      </c>
      <c r="J139" s="72">
        <v>4208578.6031180015</v>
      </c>
      <c r="K139" s="73" t="s">
        <v>48</v>
      </c>
      <c r="L139" s="73" t="s">
        <v>48</v>
      </c>
      <c r="M139" s="72">
        <v>1308235</v>
      </c>
      <c r="N139" s="73" t="s">
        <v>48</v>
      </c>
      <c r="O139" s="73" t="s">
        <v>48</v>
      </c>
      <c r="P139" s="81">
        <v>-5.3288017058982424</v>
      </c>
      <c r="Q139" s="81">
        <v>0.18395402946812206</v>
      </c>
      <c r="R139" s="81">
        <v>-0.44310876038500363</v>
      </c>
      <c r="S139" s="81">
        <v>-13.446109877836632</v>
      </c>
      <c r="T139" s="81">
        <v>204.41604861111108</v>
      </c>
      <c r="U139" s="72">
        <v>8167</v>
      </c>
      <c r="V139" s="76">
        <v>64.479747933791259</v>
      </c>
      <c r="W139" s="72">
        <v>297</v>
      </c>
      <c r="X139" s="76">
        <v>35.520252066208741</v>
      </c>
      <c r="Y139" s="147">
        <v>8464</v>
      </c>
      <c r="Z139" s="277">
        <f>SUM(Z67:Z138)</f>
        <v>64.479747933791259</v>
      </c>
      <c r="AA139" s="95"/>
      <c r="AB139" s="43"/>
      <c r="AC139" s="43"/>
      <c r="AD139" s="152"/>
      <c r="AE139" s="152"/>
    </row>
    <row r="140" spans="1:54" ht="43.5" customHeight="1">
      <c r="C140" s="35">
        <v>143</v>
      </c>
      <c r="D140" s="69">
        <v>132</v>
      </c>
      <c r="E140" s="139" t="s">
        <v>172</v>
      </c>
      <c r="F140" s="36" t="s">
        <v>167</v>
      </c>
      <c r="G140" s="37" t="s">
        <v>178</v>
      </c>
      <c r="H140" s="38" t="s">
        <v>48</v>
      </c>
      <c r="I140" s="39">
        <v>191906.26542000001</v>
      </c>
      <c r="J140" s="39">
        <v>197236.04598</v>
      </c>
      <c r="K140" s="40" t="s">
        <v>352</v>
      </c>
      <c r="L140" s="40">
        <v>20</v>
      </c>
      <c r="M140" s="39">
        <v>17082630</v>
      </c>
      <c r="N140" s="41">
        <v>50000000</v>
      </c>
      <c r="O140" s="21">
        <v>11546</v>
      </c>
      <c r="P140" s="112" t="s">
        <v>563</v>
      </c>
      <c r="Q140" s="45">
        <v>3.91</v>
      </c>
      <c r="R140" s="45">
        <v>2.79</v>
      </c>
      <c r="S140" s="45">
        <v>2.06</v>
      </c>
      <c r="T140" s="45">
        <v>15.11</v>
      </c>
      <c r="U140" s="39">
        <v>353</v>
      </c>
      <c r="V140" s="42">
        <v>10.479299733120699</v>
      </c>
      <c r="W140" s="39">
        <v>28</v>
      </c>
      <c r="X140" s="42">
        <v>89.520700266879302</v>
      </c>
      <c r="Y140" s="145">
        <v>381</v>
      </c>
      <c r="Z140" s="70">
        <f t="shared" ref="Z140:Z148" si="12">V140*J140/$J$149</f>
        <v>1.0653293248892364</v>
      </c>
      <c r="AA140" s="124"/>
      <c r="AB140" s="43">
        <f t="shared" ref="AB140:AB148" si="13">V140*J140/$J$151</f>
        <v>2.4532611663602048E-2</v>
      </c>
      <c r="AC140" s="20"/>
      <c r="AD140" s="152"/>
      <c r="AE140" s="152"/>
      <c r="AF140" s="19"/>
      <c r="AG140" s="19"/>
      <c r="AH140" s="19"/>
      <c r="AI140" s="19"/>
      <c r="AJ140" s="19"/>
      <c r="AK140" s="19"/>
      <c r="AL140" s="19"/>
      <c r="AM140" s="19"/>
      <c r="AN140" s="19"/>
      <c r="AO140" s="19"/>
      <c r="AP140" s="19"/>
      <c r="AQ140" s="19"/>
      <c r="AR140" s="19"/>
      <c r="AS140" s="19"/>
      <c r="AT140" s="19"/>
      <c r="AU140" s="19"/>
      <c r="AV140" s="19"/>
      <c r="AW140" s="19"/>
      <c r="AX140" s="19"/>
      <c r="AY140" s="19"/>
      <c r="AZ140" s="19"/>
      <c r="BA140" s="19"/>
      <c r="BB140" s="19"/>
    </row>
    <row r="141" spans="1:54" ht="43.5" customHeight="1">
      <c r="A141" s="19"/>
      <c r="B141" s="115"/>
      <c r="C141" s="116">
        <v>144</v>
      </c>
      <c r="D141" s="117">
        <v>133</v>
      </c>
      <c r="E141" s="140" t="s">
        <v>179</v>
      </c>
      <c r="F141" s="118" t="s">
        <v>145</v>
      </c>
      <c r="G141" s="119" t="s">
        <v>180</v>
      </c>
      <c r="H141" s="120" t="s">
        <v>48</v>
      </c>
      <c r="I141" s="114">
        <v>85574.704228000002</v>
      </c>
      <c r="J141" s="114">
        <v>92003.370121</v>
      </c>
      <c r="K141" s="121" t="s">
        <v>296</v>
      </c>
      <c r="L141" s="121">
        <v>18</v>
      </c>
      <c r="M141" s="114">
        <v>10104985</v>
      </c>
      <c r="N141" s="122">
        <v>50000000</v>
      </c>
      <c r="O141" s="123">
        <v>9104</v>
      </c>
      <c r="P141" s="113">
        <v>-6.86</v>
      </c>
      <c r="Q141" s="113">
        <v>-1.7</v>
      </c>
      <c r="R141" s="113">
        <v>-4.2</v>
      </c>
      <c r="S141" s="113">
        <v>-19.100000000000001</v>
      </c>
      <c r="T141" s="113">
        <v>-9.94</v>
      </c>
      <c r="U141" s="22">
        <v>493</v>
      </c>
      <c r="V141" s="143">
        <v>33.385502304060815</v>
      </c>
      <c r="W141" s="22">
        <v>27</v>
      </c>
      <c r="X141" s="143">
        <v>66.614497695939178</v>
      </c>
      <c r="Y141" s="146">
        <v>520</v>
      </c>
      <c r="Z141" s="70">
        <f t="shared" si="12"/>
        <v>1.5831679258280904</v>
      </c>
      <c r="AA141" s="70"/>
      <c r="AB141" s="43">
        <f t="shared" si="13"/>
        <v>3.6457500056753848E-2</v>
      </c>
      <c r="AC141" s="43"/>
      <c r="AD141" s="152"/>
      <c r="AE141" s="152"/>
    </row>
    <row r="142" spans="1:54" ht="43.5" customHeight="1">
      <c r="C142" s="35">
        <v>148</v>
      </c>
      <c r="D142" s="69">
        <v>134</v>
      </c>
      <c r="E142" s="139" t="s">
        <v>191</v>
      </c>
      <c r="F142" s="36" t="s">
        <v>188</v>
      </c>
      <c r="G142" s="37" t="s">
        <v>180</v>
      </c>
      <c r="H142" s="38" t="s">
        <v>48</v>
      </c>
      <c r="I142" s="39">
        <v>150546.690676</v>
      </c>
      <c r="J142" s="39">
        <v>156295.39887599999</v>
      </c>
      <c r="K142" s="40" t="s">
        <v>353</v>
      </c>
      <c r="L142" s="40">
        <v>16</v>
      </c>
      <c r="M142" s="39">
        <v>20090152</v>
      </c>
      <c r="N142" s="41">
        <v>50000000</v>
      </c>
      <c r="O142" s="21">
        <v>7779</v>
      </c>
      <c r="P142" s="45">
        <v>-5.17</v>
      </c>
      <c r="Q142" s="45">
        <v>8.8699999999999992</v>
      </c>
      <c r="R142" s="45">
        <v>2.79</v>
      </c>
      <c r="S142" s="45">
        <v>-7.6</v>
      </c>
      <c r="T142" s="45">
        <v>-21.98</v>
      </c>
      <c r="U142" s="39">
        <v>635</v>
      </c>
      <c r="V142" s="42">
        <v>35.40562062447313</v>
      </c>
      <c r="W142" s="39">
        <v>17</v>
      </c>
      <c r="X142" s="42">
        <v>64.594379375526884</v>
      </c>
      <c r="Y142" s="145">
        <v>652</v>
      </c>
      <c r="Z142" s="70">
        <f t="shared" si="12"/>
        <v>2.8522247002637084</v>
      </c>
      <c r="AA142" s="124"/>
      <c r="AB142" s="43">
        <f t="shared" si="13"/>
        <v>6.5681587199506064E-2</v>
      </c>
      <c r="AC142" s="20"/>
      <c r="AD142" s="152"/>
      <c r="AE142" s="152"/>
      <c r="AF142" s="19"/>
      <c r="AG142" s="19"/>
      <c r="AH142" s="19"/>
      <c r="AI142" s="19"/>
      <c r="AJ142" s="19"/>
      <c r="AK142" s="19"/>
      <c r="AL142" s="19"/>
      <c r="AM142" s="19"/>
      <c r="AN142" s="19"/>
      <c r="AO142" s="19"/>
      <c r="AP142" s="19"/>
      <c r="AQ142" s="19"/>
      <c r="AR142" s="19"/>
      <c r="AS142" s="19"/>
      <c r="AT142" s="19"/>
      <c r="AU142" s="19"/>
      <c r="AV142" s="19"/>
      <c r="AW142" s="19"/>
      <c r="AX142" s="19"/>
      <c r="AY142" s="19"/>
      <c r="AZ142" s="19"/>
      <c r="BA142" s="19"/>
      <c r="BB142" s="19"/>
    </row>
    <row r="143" spans="1:54" ht="43.5" customHeight="1">
      <c r="A143" s="19"/>
      <c r="B143" s="115"/>
      <c r="C143" s="116">
        <v>149</v>
      </c>
      <c r="D143" s="117">
        <v>135</v>
      </c>
      <c r="E143" s="140" t="s">
        <v>223</v>
      </c>
      <c r="F143" s="118" t="s">
        <v>236</v>
      </c>
      <c r="G143" s="119" t="s">
        <v>180</v>
      </c>
      <c r="H143" s="120" t="s">
        <v>48</v>
      </c>
      <c r="I143" s="114">
        <v>276933.55650399998</v>
      </c>
      <c r="J143" s="114">
        <v>263997.69447599998</v>
      </c>
      <c r="K143" s="121" t="s">
        <v>354</v>
      </c>
      <c r="L143" s="121">
        <v>16</v>
      </c>
      <c r="M143" s="114">
        <v>29013924</v>
      </c>
      <c r="N143" s="122">
        <v>100000000</v>
      </c>
      <c r="O143" s="123">
        <v>9099</v>
      </c>
      <c r="P143" s="125" t="s">
        <v>564</v>
      </c>
      <c r="Q143" s="113">
        <v>4.12</v>
      </c>
      <c r="R143" s="113">
        <v>0.59</v>
      </c>
      <c r="S143" s="125" t="s">
        <v>565</v>
      </c>
      <c r="T143" s="125">
        <v>0</v>
      </c>
      <c r="U143" s="22">
        <v>1895</v>
      </c>
      <c r="V143" s="143">
        <v>66.286387184305028</v>
      </c>
      <c r="W143" s="22">
        <v>18</v>
      </c>
      <c r="X143" s="143">
        <v>33.713612815694979</v>
      </c>
      <c r="Y143" s="146">
        <v>1913</v>
      </c>
      <c r="Z143" s="70">
        <f t="shared" si="12"/>
        <v>9.0196526960298673</v>
      </c>
      <c r="AA143" s="70"/>
      <c r="AB143" s="43">
        <f t="shared" si="13"/>
        <v>0.20770632307081968</v>
      </c>
      <c r="AC143" s="43"/>
      <c r="AD143" s="152"/>
      <c r="AE143" s="152"/>
    </row>
    <row r="144" spans="1:54" ht="43.5" customHeight="1">
      <c r="C144" s="35">
        <v>151</v>
      </c>
      <c r="D144" s="69">
        <v>136</v>
      </c>
      <c r="E144" s="139" t="s">
        <v>228</v>
      </c>
      <c r="F144" s="36" t="s">
        <v>240</v>
      </c>
      <c r="G144" s="37" t="s">
        <v>178</v>
      </c>
      <c r="H144" s="38" t="s">
        <v>48</v>
      </c>
      <c r="I144" s="39">
        <v>579999.03014000005</v>
      </c>
      <c r="J144" s="39">
        <v>538396.946948</v>
      </c>
      <c r="K144" s="40" t="s">
        <v>278</v>
      </c>
      <c r="L144" s="40">
        <v>15</v>
      </c>
      <c r="M144" s="39">
        <v>44857539</v>
      </c>
      <c r="N144" s="41">
        <v>100000000</v>
      </c>
      <c r="O144" s="21">
        <v>12002</v>
      </c>
      <c r="P144" s="45">
        <v>-0.6</v>
      </c>
      <c r="Q144" s="45">
        <v>5.96</v>
      </c>
      <c r="R144" s="45">
        <v>3.15</v>
      </c>
      <c r="S144" s="45">
        <v>11.93</v>
      </c>
      <c r="T144" s="45">
        <v>18.8</v>
      </c>
      <c r="U144" s="39">
        <v>5212</v>
      </c>
      <c r="V144" s="42">
        <v>4.0379165696094033</v>
      </c>
      <c r="W144" s="39">
        <v>14</v>
      </c>
      <c r="X144" s="42">
        <v>95.962083430390607</v>
      </c>
      <c r="Y144" s="145">
        <v>5226</v>
      </c>
      <c r="Z144" s="70">
        <f t="shared" si="12"/>
        <v>1.1205345754809208</v>
      </c>
      <c r="AA144" s="124"/>
      <c r="AB144" s="43">
        <f t="shared" si="13"/>
        <v>2.5803888951213032E-2</v>
      </c>
      <c r="AC144" s="20"/>
      <c r="AD144" s="152"/>
      <c r="AE144" s="152"/>
      <c r="AF144" s="19"/>
      <c r="AG144" s="19"/>
      <c r="AH144" s="19"/>
      <c r="AI144" s="19"/>
      <c r="AJ144" s="19"/>
      <c r="AK144" s="19"/>
      <c r="AL144" s="19"/>
      <c r="AM144" s="19"/>
      <c r="AN144" s="19"/>
      <c r="AO144" s="19"/>
      <c r="AP144" s="19"/>
      <c r="AQ144" s="19"/>
      <c r="AR144" s="19"/>
      <c r="AS144" s="19"/>
      <c r="AT144" s="19"/>
      <c r="AU144" s="19"/>
      <c r="AV144" s="19"/>
      <c r="AW144" s="19"/>
      <c r="AX144" s="19"/>
      <c r="AY144" s="19"/>
      <c r="AZ144" s="19"/>
      <c r="BA144" s="19"/>
      <c r="BB144" s="19"/>
    </row>
    <row r="145" spans="1:54" ht="43.5" customHeight="1">
      <c r="A145" s="19"/>
      <c r="B145" s="115"/>
      <c r="C145" s="116">
        <v>169</v>
      </c>
      <c r="D145" s="117">
        <v>137</v>
      </c>
      <c r="E145" s="140" t="s">
        <v>376</v>
      </c>
      <c r="F145" s="118" t="s">
        <v>114</v>
      </c>
      <c r="G145" s="119" t="s">
        <v>180</v>
      </c>
      <c r="H145" s="120" t="s">
        <v>48</v>
      </c>
      <c r="I145" s="114">
        <v>50271.230743</v>
      </c>
      <c r="J145" s="114">
        <v>52496.546846999998</v>
      </c>
      <c r="K145" s="121" t="s">
        <v>384</v>
      </c>
      <c r="L145" s="121">
        <v>8</v>
      </c>
      <c r="M145" s="114">
        <v>4878690</v>
      </c>
      <c r="N145" s="122">
        <v>50000000</v>
      </c>
      <c r="O145" s="123">
        <v>10760</v>
      </c>
      <c r="P145" s="113">
        <v>-5.46</v>
      </c>
      <c r="Q145" s="113">
        <v>3.4</v>
      </c>
      <c r="R145" s="113">
        <v>0.13</v>
      </c>
      <c r="S145" s="113">
        <v>0</v>
      </c>
      <c r="T145" s="113">
        <v>5.49</v>
      </c>
      <c r="U145" s="22">
        <v>26</v>
      </c>
      <c r="V145" s="143">
        <v>1.3432294324910989</v>
      </c>
      <c r="W145" s="22">
        <v>15</v>
      </c>
      <c r="X145" s="143">
        <v>98.6567705675089</v>
      </c>
      <c r="Y145" s="146">
        <v>41</v>
      </c>
      <c r="Z145" s="70">
        <f t="shared" si="12"/>
        <v>3.6345133487932793E-2</v>
      </c>
      <c r="AA145" s="70"/>
      <c r="AB145" s="43">
        <f t="shared" si="13"/>
        <v>8.3696282913636917E-4</v>
      </c>
      <c r="AC145" s="43"/>
      <c r="AD145" s="152"/>
      <c r="AE145" s="152"/>
    </row>
    <row r="146" spans="1:54" ht="43.5" customHeight="1">
      <c r="C146" s="35">
        <v>181</v>
      </c>
      <c r="D146" s="69">
        <v>138</v>
      </c>
      <c r="E146" s="139" t="s">
        <v>417</v>
      </c>
      <c r="F146" s="36" t="s">
        <v>356</v>
      </c>
      <c r="G146" s="37" t="s">
        <v>419</v>
      </c>
      <c r="H146" s="38" t="s">
        <v>48</v>
      </c>
      <c r="I146" s="39">
        <v>105638.060104</v>
      </c>
      <c r="J146" s="39">
        <v>105256.550288</v>
      </c>
      <c r="K146" s="40" t="s">
        <v>418</v>
      </c>
      <c r="L146" s="40">
        <v>4</v>
      </c>
      <c r="M146" s="39">
        <v>10039732</v>
      </c>
      <c r="N146" s="41">
        <v>100000000</v>
      </c>
      <c r="O146" s="21">
        <v>10484</v>
      </c>
      <c r="P146" s="112" t="s">
        <v>566</v>
      </c>
      <c r="Q146" s="45">
        <v>3.21</v>
      </c>
      <c r="R146" s="112" t="s">
        <v>567</v>
      </c>
      <c r="S146" s="45">
        <v>0</v>
      </c>
      <c r="T146" s="45">
        <v>3.38</v>
      </c>
      <c r="U146" s="39">
        <v>120</v>
      </c>
      <c r="V146" s="42">
        <v>4.6644870600131565</v>
      </c>
      <c r="W146" s="39">
        <v>18</v>
      </c>
      <c r="X146" s="42">
        <v>95.335512939986842</v>
      </c>
      <c r="Y146" s="145">
        <v>138</v>
      </c>
      <c r="Z146" s="70">
        <f t="shared" si="12"/>
        <v>0.25305700088547262</v>
      </c>
      <c r="AA146" s="70"/>
      <c r="AB146" s="43">
        <f t="shared" si="13"/>
        <v>5.827446017337941E-3</v>
      </c>
      <c r="AC146" s="20"/>
      <c r="AD146" s="152"/>
      <c r="AE146" s="152"/>
      <c r="AF146" s="19"/>
      <c r="AG146" s="19"/>
      <c r="AH146" s="19"/>
      <c r="AI146" s="19"/>
      <c r="AJ146" s="19"/>
      <c r="AK146" s="19"/>
      <c r="AL146" s="19"/>
      <c r="AM146" s="19"/>
      <c r="AN146" s="19"/>
      <c r="AO146" s="19"/>
      <c r="AP146" s="19"/>
      <c r="AQ146" s="19"/>
      <c r="AR146" s="19"/>
      <c r="AS146" s="19"/>
      <c r="AT146" s="19"/>
      <c r="AU146" s="19"/>
      <c r="AV146" s="19"/>
      <c r="AW146" s="19"/>
      <c r="AX146" s="19"/>
      <c r="AY146" s="19"/>
      <c r="AZ146" s="19"/>
      <c r="BA146" s="19"/>
      <c r="BB146" s="19"/>
    </row>
    <row r="147" spans="1:54" s="19" customFormat="1" ht="43.5" customHeight="1">
      <c r="B147" s="115"/>
      <c r="C147" s="233">
        <v>184</v>
      </c>
      <c r="D147" s="117">
        <v>139</v>
      </c>
      <c r="E147" s="140" t="s">
        <v>426</v>
      </c>
      <c r="F147" s="118" t="s">
        <v>424</v>
      </c>
      <c r="G147" s="119" t="s">
        <v>419</v>
      </c>
      <c r="H147" s="120" t="s">
        <v>48</v>
      </c>
      <c r="I147" s="120" t="s">
        <v>48</v>
      </c>
      <c r="J147" s="114">
        <v>130996.84926</v>
      </c>
      <c r="K147" s="121" t="s">
        <v>425</v>
      </c>
      <c r="L147" s="121">
        <v>2</v>
      </c>
      <c r="M147" s="114">
        <v>13708335</v>
      </c>
      <c r="N147" s="122">
        <v>100000000</v>
      </c>
      <c r="O147" s="123">
        <v>9556</v>
      </c>
      <c r="P147" s="125" t="s">
        <v>568</v>
      </c>
      <c r="Q147" s="113">
        <v>0</v>
      </c>
      <c r="R147" s="125" t="s">
        <v>569</v>
      </c>
      <c r="S147" s="113">
        <v>0</v>
      </c>
      <c r="T147" s="113">
        <v>0</v>
      </c>
      <c r="U147" s="114">
        <v>11</v>
      </c>
      <c r="V147" s="234">
        <v>7.3337498682370983</v>
      </c>
      <c r="W147" s="114">
        <v>7</v>
      </c>
      <c r="X147" s="234">
        <v>92.666250131762908</v>
      </c>
      <c r="Y147" s="235">
        <v>18</v>
      </c>
      <c r="Z147" s="70">
        <f t="shared" si="12"/>
        <v>0.49516766314010224</v>
      </c>
      <c r="AA147" s="70"/>
      <c r="AB147" s="43">
        <f t="shared" si="13"/>
        <v>1.1402817611776958E-2</v>
      </c>
      <c r="AC147" s="20"/>
      <c r="AD147" s="236"/>
      <c r="AE147" s="236"/>
    </row>
    <row r="148" spans="1:54" s="19" customFormat="1" ht="43.5" customHeight="1">
      <c r="B148" s="115"/>
      <c r="C148" s="233">
        <v>191</v>
      </c>
      <c r="D148" s="139">
        <v>140</v>
      </c>
      <c r="E148" s="139" t="s">
        <v>456</v>
      </c>
      <c r="F148" s="36" t="s">
        <v>141</v>
      </c>
      <c r="G148" s="37" t="s">
        <v>462</v>
      </c>
      <c r="H148" s="38" t="s">
        <v>48</v>
      </c>
      <c r="I148" s="38" t="s">
        <v>48</v>
      </c>
      <c r="J148" s="39">
        <v>403467.73829100002</v>
      </c>
      <c r="K148" s="40" t="s">
        <v>463</v>
      </c>
      <c r="L148" s="40">
        <v>1</v>
      </c>
      <c r="M148" s="39">
        <v>38721420</v>
      </c>
      <c r="N148" s="41">
        <v>50000000</v>
      </c>
      <c r="O148" s="21">
        <v>10419</v>
      </c>
      <c r="P148" s="45">
        <v>4.1900000000000004</v>
      </c>
      <c r="Q148" s="45">
        <v>0</v>
      </c>
      <c r="R148" s="45">
        <v>0</v>
      </c>
      <c r="S148" s="45">
        <v>0</v>
      </c>
      <c r="T148" s="45">
        <v>1.61</v>
      </c>
      <c r="U148" s="39">
        <v>31</v>
      </c>
      <c r="V148" s="42">
        <v>0.86660045008679942</v>
      </c>
      <c r="W148" s="39">
        <v>9</v>
      </c>
      <c r="X148" s="42">
        <v>99.133399549913207</v>
      </c>
      <c r="Y148" s="145">
        <v>40</v>
      </c>
      <c r="Z148" s="70">
        <f t="shared" si="12"/>
        <v>0.18021587960724925</v>
      </c>
      <c r="AA148" s="70"/>
      <c r="AB148" s="43">
        <f t="shared" si="13"/>
        <v>4.1500464567412335E-3</v>
      </c>
      <c r="AC148" s="20"/>
      <c r="AD148" s="236"/>
      <c r="AE148" s="236"/>
    </row>
    <row r="149" spans="1:54" ht="43.5" customHeight="1">
      <c r="B149" s="10"/>
      <c r="C149" s="10"/>
      <c r="D149" s="79" t="s">
        <v>173</v>
      </c>
      <c r="E149" s="141"/>
      <c r="F149" s="80" t="s">
        <v>48</v>
      </c>
      <c r="G149" s="133" t="s">
        <v>48</v>
      </c>
      <c r="H149" s="87" t="s">
        <v>48</v>
      </c>
      <c r="I149" s="72">
        <v>1440869.5378150002</v>
      </c>
      <c r="J149" s="72">
        <v>1940147.141087</v>
      </c>
      <c r="K149" s="77" t="s">
        <v>48</v>
      </c>
      <c r="L149" s="77" t="s">
        <v>48</v>
      </c>
      <c r="M149" s="72">
        <v>188497407</v>
      </c>
      <c r="N149" s="77" t="s">
        <v>48</v>
      </c>
      <c r="O149" s="77" t="s">
        <v>48</v>
      </c>
      <c r="P149" s="81">
        <v>-2.78</v>
      </c>
      <c r="Q149" s="81">
        <v>3.9671428571428571</v>
      </c>
      <c r="R149" s="81">
        <v>0.87499999999999989</v>
      </c>
      <c r="S149" s="81">
        <v>-3.1775000000000002</v>
      </c>
      <c r="T149" s="81">
        <v>1.3855555555555554</v>
      </c>
      <c r="U149" s="72">
        <v>8776</v>
      </c>
      <c r="V149" s="76">
        <v>16.60569489961258</v>
      </c>
      <c r="W149" s="72">
        <v>153</v>
      </c>
      <c r="X149" s="76">
        <v>83.394305100387413</v>
      </c>
      <c r="Y149" s="147">
        <v>8929</v>
      </c>
      <c r="Z149" s="277">
        <f>SUM(Z140:Z148)</f>
        <v>16.60569489961258</v>
      </c>
      <c r="AA149" s="95"/>
      <c r="AB149" s="43"/>
      <c r="AC149" s="43"/>
      <c r="AD149" s="152"/>
      <c r="AE149" s="152"/>
    </row>
    <row r="150" spans="1:54" ht="43.5" customHeight="1">
      <c r="B150" s="10"/>
      <c r="C150" s="10"/>
      <c r="D150" s="306" t="s">
        <v>452</v>
      </c>
      <c r="E150" s="307"/>
      <c r="F150" s="308"/>
      <c r="G150" s="134"/>
      <c r="H150" s="170"/>
      <c r="I150" s="114"/>
      <c r="J150" s="22"/>
      <c r="K150" s="135"/>
      <c r="L150" s="135"/>
      <c r="M150" s="22"/>
      <c r="N150" s="309"/>
      <c r="O150" s="310"/>
      <c r="P150" s="310"/>
      <c r="Q150" s="310"/>
      <c r="R150" s="310"/>
      <c r="S150" s="310"/>
      <c r="T150" s="311"/>
      <c r="U150" s="22"/>
      <c r="V150" s="143"/>
      <c r="W150" s="22"/>
      <c r="X150" s="143"/>
      <c r="Y150" s="146"/>
      <c r="Z150" s="95"/>
      <c r="AB150" s="43"/>
      <c r="AC150" s="43"/>
      <c r="AD150" s="152"/>
      <c r="AE150" s="152"/>
    </row>
    <row r="151" spans="1:54" ht="43.5" customHeight="1">
      <c r="B151" s="10"/>
      <c r="C151" s="10"/>
      <c r="D151" s="23" t="s">
        <v>134</v>
      </c>
      <c r="E151" s="142"/>
      <c r="F151" s="24" t="s">
        <v>48</v>
      </c>
      <c r="G151" s="134" t="s">
        <v>48</v>
      </c>
      <c r="H151" s="89" t="s">
        <v>48</v>
      </c>
      <c r="I151" s="22">
        <v>70130598.793420017</v>
      </c>
      <c r="J151" s="22">
        <v>84250942.066089019</v>
      </c>
      <c r="K151" s="135" t="s">
        <v>48</v>
      </c>
      <c r="L151" s="135" t="s">
        <v>48</v>
      </c>
      <c r="M151" s="22">
        <v>266661210</v>
      </c>
      <c r="N151" s="303"/>
      <c r="O151" s="304"/>
      <c r="P151" s="304"/>
      <c r="Q151" s="304"/>
      <c r="R151" s="304"/>
      <c r="S151" s="304"/>
      <c r="T151" s="305"/>
      <c r="U151" s="22">
        <v>180015</v>
      </c>
      <c r="V151" s="126">
        <v>77.763153915479521</v>
      </c>
      <c r="W151" s="22">
        <v>1457</v>
      </c>
      <c r="X151" s="143">
        <v>22.236846084520479</v>
      </c>
      <c r="Y151" s="148">
        <v>181472</v>
      </c>
      <c r="AA151" s="70"/>
      <c r="AB151" s="43">
        <f>SUM(AB4:AB148)</f>
        <v>77.763153915479521</v>
      </c>
      <c r="AC151" s="43"/>
      <c r="AD151" s="152"/>
      <c r="AE151" s="152"/>
    </row>
    <row r="152" spans="1:54" hidden="1">
      <c r="J152" s="2">
        <f>SUM(J4:J151)/3-J151</f>
        <v>0</v>
      </c>
      <c r="M152" s="2">
        <f>SUM(M4:M151)/3-M151</f>
        <v>0</v>
      </c>
      <c r="U152" s="2">
        <f>SUM(U4:U151)/3-U151</f>
        <v>0</v>
      </c>
      <c r="W152" s="2">
        <f>SUM(W4:W151)/3-W151</f>
        <v>0</v>
      </c>
      <c r="Y152" s="2">
        <f>SUM(Y4:Y151)/3-Y151</f>
        <v>0</v>
      </c>
    </row>
  </sheetData>
  <sortState ref="D1:AC120">
    <sortCondition descending="1" ref="E54:E108"/>
  </sortState>
  <mergeCells count="9">
    <mergeCell ref="N151:T151"/>
    <mergeCell ref="D150:F150"/>
    <mergeCell ref="N150:T150"/>
    <mergeCell ref="D2:Y2"/>
    <mergeCell ref="D139:F139"/>
    <mergeCell ref="D66:F66"/>
    <mergeCell ref="D64:F64"/>
    <mergeCell ref="D39:F39"/>
    <mergeCell ref="D52:F52"/>
  </mergeCells>
  <printOptions horizontalCentered="1" verticalCentered="1"/>
  <pageMargins left="0" right="0" top="0" bottom="0" header="0" footer="0"/>
  <pageSetup scale="19" orientation="landscape" r:id="rId1"/>
</worksheet>
</file>

<file path=xl/worksheets/sheet2.xml><?xml version="1.0" encoding="utf-8"?>
<worksheet xmlns="http://schemas.openxmlformats.org/spreadsheetml/2006/main" xmlns:r="http://schemas.openxmlformats.org/officeDocument/2006/relationships">
  <dimension ref="A2:AJ157"/>
  <sheetViews>
    <sheetView rightToLeft="1" topLeftCell="B135" zoomScale="76" zoomScaleNormal="76" workbookViewId="0">
      <selection activeCell="AB142" sqref="AB142"/>
    </sheetView>
  </sheetViews>
  <sheetFormatPr defaultColWidth="9.140625" defaultRowHeight="18"/>
  <cols>
    <col min="1" max="1" width="4.140625" style="1" hidden="1" customWidth="1"/>
    <col min="2" max="2" width="7.28515625" style="165" customWidth="1"/>
    <col min="3" max="3" width="23.7109375" style="91" bestFit="1" customWidth="1"/>
    <col min="4" max="4" width="14.85546875" style="92" bestFit="1" customWidth="1"/>
    <col min="5" max="5" width="12.28515625" style="181" bestFit="1" customWidth="1"/>
    <col min="6" max="6" width="12.7109375" style="181" bestFit="1" customWidth="1"/>
    <col min="7" max="7" width="12.28515625" style="181" bestFit="1" customWidth="1"/>
    <col min="8" max="8" width="8.28515625" style="182" bestFit="1" customWidth="1"/>
    <col min="9" max="9" width="12.28515625" style="182" bestFit="1" customWidth="1"/>
    <col min="10" max="10" width="13" style="181" customWidth="1"/>
    <col min="11" max="16" width="12" style="1" hidden="1" customWidth="1"/>
    <col min="17" max="17" width="12" style="243" hidden="1" customWidth="1"/>
    <col min="18" max="22" width="12" style="1" hidden="1" customWidth="1"/>
    <col min="23" max="23" width="12.28515625" style="1" hidden="1" customWidth="1"/>
    <col min="24" max="26" width="12" style="1" hidden="1" customWidth="1"/>
    <col min="27" max="27" width="9.140625" style="1" hidden="1" customWidth="1"/>
    <col min="28" max="32" width="9.140625" style="1" customWidth="1"/>
    <col min="33" max="36" width="9" style="1" customWidth="1"/>
    <col min="37" max="37" width="9" customWidth="1"/>
  </cols>
  <sheetData>
    <row r="2" spans="1:30" ht="29.25" customHeight="1">
      <c r="A2" s="127"/>
      <c r="B2" s="328" t="s">
        <v>474</v>
      </c>
      <c r="C2" s="328"/>
      <c r="D2" s="328"/>
      <c r="E2" s="328"/>
      <c r="F2" s="328"/>
      <c r="G2" s="328"/>
      <c r="H2" s="328"/>
      <c r="I2" s="328"/>
      <c r="J2" s="328"/>
    </row>
    <row r="3" spans="1:30" ht="21.75" customHeight="1">
      <c r="A3" s="322" t="s">
        <v>385</v>
      </c>
      <c r="B3" s="324" t="s">
        <v>192</v>
      </c>
      <c r="C3" s="333" t="s">
        <v>193</v>
      </c>
      <c r="D3" s="331" t="s">
        <v>194</v>
      </c>
      <c r="E3" s="329" t="s">
        <v>195</v>
      </c>
      <c r="F3" s="329"/>
      <c r="G3" s="329"/>
      <c r="H3" s="329"/>
      <c r="I3" s="329"/>
      <c r="J3" s="330" t="s">
        <v>196</v>
      </c>
    </row>
    <row r="4" spans="1:30" ht="18" customHeight="1">
      <c r="A4" s="322"/>
      <c r="B4" s="324"/>
      <c r="C4" s="333"/>
      <c r="D4" s="332"/>
      <c r="E4" s="329" t="s">
        <v>198</v>
      </c>
      <c r="F4" s="330" t="s">
        <v>199</v>
      </c>
      <c r="G4" s="173" t="s">
        <v>200</v>
      </c>
      <c r="H4" s="329" t="s">
        <v>201</v>
      </c>
      <c r="I4" s="329" t="s">
        <v>202</v>
      </c>
      <c r="J4" s="330"/>
    </row>
    <row r="5" spans="1:30" ht="21.75" customHeight="1">
      <c r="A5" s="322"/>
      <c r="B5" s="324"/>
      <c r="C5" s="333"/>
      <c r="D5" s="332"/>
      <c r="E5" s="329"/>
      <c r="F5" s="330"/>
      <c r="G5" s="174" t="s">
        <v>206</v>
      </c>
      <c r="H5" s="329"/>
      <c r="I5" s="329"/>
      <c r="J5" s="330"/>
    </row>
    <row r="6" spans="1:30" ht="15" customHeight="1">
      <c r="A6" s="322"/>
      <c r="B6" s="324"/>
      <c r="C6" s="333"/>
      <c r="D6" s="171" t="s">
        <v>197</v>
      </c>
      <c r="E6" s="329"/>
      <c r="F6" s="330"/>
      <c r="G6" s="175" t="s">
        <v>207</v>
      </c>
      <c r="H6" s="329"/>
      <c r="I6" s="329"/>
      <c r="J6" s="330"/>
      <c r="Q6" s="244" t="s">
        <v>198</v>
      </c>
      <c r="R6" s="193" t="s">
        <v>199</v>
      </c>
      <c r="S6" s="193" t="s">
        <v>409</v>
      </c>
      <c r="T6" s="193" t="s">
        <v>410</v>
      </c>
      <c r="U6" s="193" t="s">
        <v>411</v>
      </c>
      <c r="V6" s="193"/>
    </row>
    <row r="7" spans="1:30" s="290" customFormat="1" ht="24" customHeight="1">
      <c r="A7" s="281">
        <v>101</v>
      </c>
      <c r="B7" s="282">
        <v>1</v>
      </c>
      <c r="C7" s="283" t="s">
        <v>34</v>
      </c>
      <c r="D7" s="284">
        <v>63247.320832999998</v>
      </c>
      <c r="E7" s="285">
        <v>16.093915658276657</v>
      </c>
      <c r="F7" s="285">
        <v>3.9283643244196713</v>
      </c>
      <c r="G7" s="285">
        <v>78.913647774497548</v>
      </c>
      <c r="H7" s="285">
        <v>0</v>
      </c>
      <c r="I7" s="285">
        <v>1.0640722428061355</v>
      </c>
      <c r="J7" s="285">
        <v>0.54311956039728715</v>
      </c>
      <c r="K7" s="286">
        <f t="shared" ref="K7:K41" si="0">$D7/$D$153*E7</f>
        <v>1.208172896511705E-2</v>
      </c>
      <c r="L7" s="286">
        <f t="shared" ref="L7:L41" si="1">$D7/$D$153*F7</f>
        <v>2.9490295619553288E-3</v>
      </c>
      <c r="M7" s="286">
        <f t="shared" ref="M7:M41" si="2">$D7/$D$153*G7</f>
        <v>5.924060522647747E-2</v>
      </c>
      <c r="N7" s="286">
        <f t="shared" ref="N7:N41" si="3">$D7/$D$153*H7</f>
        <v>0</v>
      </c>
      <c r="O7" s="286">
        <f t="shared" ref="O7:O41" si="4">$D7/$D$153*I7</f>
        <v>7.9880078346729441E-4</v>
      </c>
      <c r="P7" s="286"/>
      <c r="Q7" s="287">
        <f t="shared" ref="Q7:Q41" si="5">D7/$D$42*E7</f>
        <v>1.4463985291950587E-2</v>
      </c>
      <c r="R7" s="286">
        <f t="shared" ref="R7:R41" si="6">D7/$D$42*F7</f>
        <v>3.5305145755879907E-3</v>
      </c>
      <c r="S7" s="286">
        <f t="shared" ref="S7:S41" si="7">D7/$D$42*G7</f>
        <v>7.0921574648460911E-2</v>
      </c>
      <c r="T7" s="286">
        <f t="shared" ref="T7:T41" si="8">D7/$D$42*H7</f>
        <v>0</v>
      </c>
      <c r="U7" s="286">
        <f t="shared" ref="U7:U41" si="9">D7/$D$42*I7</f>
        <v>9.5630706636677285E-4</v>
      </c>
      <c r="V7" s="286"/>
      <c r="W7" s="286">
        <f t="shared" ref="W7:W41" si="10">F7*$D7/$D$153</f>
        <v>2.9490295619553288E-3</v>
      </c>
      <c r="X7" s="286">
        <f t="shared" ref="X7:X41" si="11">G7*$D7/$D$153</f>
        <v>5.924060522647747E-2</v>
      </c>
      <c r="Y7" s="286">
        <f t="shared" ref="Y7:Y41" si="12">H7*$D7/$D$153</f>
        <v>0</v>
      </c>
      <c r="Z7" s="286">
        <f t="shared" ref="Z7:Z41" si="13">I7*$D7/$D$153</f>
        <v>7.9880078346729452E-4</v>
      </c>
      <c r="AA7" s="288">
        <f t="shared" ref="AA7:AA41" si="14">SUM(E7:I7)</f>
        <v>100.00000000000001</v>
      </c>
      <c r="AB7" s="288"/>
      <c r="AC7" s="288"/>
      <c r="AD7" s="289"/>
    </row>
    <row r="8" spans="1:30" ht="24" customHeight="1">
      <c r="A8" s="54">
        <v>102</v>
      </c>
      <c r="B8" s="162">
        <v>2</v>
      </c>
      <c r="C8" s="46" t="s">
        <v>64</v>
      </c>
      <c r="D8" s="129">
        <v>369073.49393200001</v>
      </c>
      <c r="E8" s="176">
        <v>16</v>
      </c>
      <c r="F8" s="176">
        <v>0</v>
      </c>
      <c r="G8" s="176">
        <v>82</v>
      </c>
      <c r="H8" s="176">
        <v>0</v>
      </c>
      <c r="I8" s="176">
        <v>2</v>
      </c>
      <c r="J8" s="176">
        <v>1.8</v>
      </c>
      <c r="K8" s="54">
        <f t="shared" si="0"/>
        <v>7.0090324904376736E-2</v>
      </c>
      <c r="L8" s="54">
        <f t="shared" si="1"/>
        <v>0</v>
      </c>
      <c r="M8" s="54">
        <f t="shared" si="2"/>
        <v>0.35921291513493075</v>
      </c>
      <c r="N8" s="54">
        <f t="shared" si="3"/>
        <v>0</v>
      </c>
      <c r="O8" s="54">
        <f t="shared" si="4"/>
        <v>8.761290613047092E-3</v>
      </c>
      <c r="P8" s="279"/>
      <c r="Q8" s="245">
        <f t="shared" si="5"/>
        <v>8.3910624998457861E-2</v>
      </c>
      <c r="R8" s="54">
        <f t="shared" si="6"/>
        <v>0</v>
      </c>
      <c r="S8" s="54">
        <f t="shared" si="7"/>
        <v>0.43004195311709653</v>
      </c>
      <c r="T8" s="54">
        <f t="shared" si="8"/>
        <v>0</v>
      </c>
      <c r="U8" s="54">
        <f t="shared" si="9"/>
        <v>1.0488828124807233E-2</v>
      </c>
      <c r="V8" s="54"/>
      <c r="W8" s="280">
        <f t="shared" si="10"/>
        <v>0</v>
      </c>
      <c r="X8" s="280">
        <f t="shared" si="11"/>
        <v>0.35921291513493081</v>
      </c>
      <c r="Y8" s="280">
        <f t="shared" si="12"/>
        <v>0</v>
      </c>
      <c r="Z8" s="280">
        <f t="shared" si="13"/>
        <v>8.761290613047092E-3</v>
      </c>
      <c r="AA8" s="172">
        <f t="shared" si="14"/>
        <v>100</v>
      </c>
      <c r="AB8" s="172"/>
      <c r="AC8" s="172"/>
      <c r="AD8" s="184"/>
    </row>
    <row r="9" spans="1:30" s="290" customFormat="1" ht="24" customHeight="1">
      <c r="A9" s="281">
        <v>118</v>
      </c>
      <c r="B9" s="282">
        <v>3</v>
      </c>
      <c r="C9" s="283" t="s">
        <v>156</v>
      </c>
      <c r="D9" s="284">
        <v>72962.483080000005</v>
      </c>
      <c r="E9" s="285">
        <v>9</v>
      </c>
      <c r="F9" s="285">
        <v>0</v>
      </c>
      <c r="G9" s="285">
        <v>89</v>
      </c>
      <c r="H9" s="285">
        <v>0</v>
      </c>
      <c r="I9" s="285">
        <v>2</v>
      </c>
      <c r="J9" s="285">
        <v>1.28</v>
      </c>
      <c r="K9" s="286">
        <f t="shared" si="0"/>
        <v>7.7941246900823267E-3</v>
      </c>
      <c r="L9" s="286">
        <f t="shared" si="1"/>
        <v>0</v>
      </c>
      <c r="M9" s="286">
        <f t="shared" si="2"/>
        <v>7.7075233046369679E-2</v>
      </c>
      <c r="N9" s="286">
        <f t="shared" si="3"/>
        <v>0</v>
      </c>
      <c r="O9" s="286">
        <f t="shared" si="4"/>
        <v>1.7320277089071837E-3</v>
      </c>
      <c r="P9" s="286"/>
      <c r="Q9" s="287">
        <f t="shared" si="5"/>
        <v>9.3309579453794266E-3</v>
      </c>
      <c r="R9" s="286">
        <f t="shared" si="6"/>
        <v>0</v>
      </c>
      <c r="S9" s="286">
        <f t="shared" si="7"/>
        <v>9.2272806348752109E-2</v>
      </c>
      <c r="T9" s="286">
        <f t="shared" si="8"/>
        <v>0</v>
      </c>
      <c r="U9" s="286">
        <f t="shared" si="9"/>
        <v>2.073546210084317E-3</v>
      </c>
      <c r="V9" s="286"/>
      <c r="W9" s="286">
        <f t="shared" si="10"/>
        <v>0</v>
      </c>
      <c r="X9" s="286">
        <f t="shared" si="11"/>
        <v>7.7075233046369679E-2</v>
      </c>
      <c r="Y9" s="286">
        <f t="shared" si="12"/>
        <v>0</v>
      </c>
      <c r="Z9" s="286">
        <f t="shared" si="13"/>
        <v>1.7320277089071837E-3</v>
      </c>
      <c r="AA9" s="288">
        <f t="shared" si="14"/>
        <v>100</v>
      </c>
      <c r="AB9" s="288"/>
      <c r="AC9" s="288"/>
      <c r="AD9" s="289"/>
    </row>
    <row r="10" spans="1:30" ht="24" customHeight="1">
      <c r="A10" s="54">
        <v>106</v>
      </c>
      <c r="B10" s="162">
        <v>4</v>
      </c>
      <c r="C10" s="46" t="s">
        <v>36</v>
      </c>
      <c r="D10" s="129">
        <v>199258.842061</v>
      </c>
      <c r="E10" s="176">
        <v>8.5103504175518569</v>
      </c>
      <c r="F10" s="176">
        <v>25.365274249827387</v>
      </c>
      <c r="G10" s="176">
        <v>64.092194986449627</v>
      </c>
      <c r="H10" s="176">
        <v>3.881486571803424E-2</v>
      </c>
      <c r="I10" s="176">
        <v>1.993365480453102</v>
      </c>
      <c r="J10" s="176">
        <v>0.77753101893162091</v>
      </c>
      <c r="K10" s="54">
        <f t="shared" si="0"/>
        <v>2.012752057305808E-2</v>
      </c>
      <c r="L10" s="54">
        <f t="shared" si="1"/>
        <v>5.9990488552823462E-2</v>
      </c>
      <c r="M10" s="54">
        <f t="shared" si="2"/>
        <v>0.15158212175396057</v>
      </c>
      <c r="N10" s="54">
        <f t="shared" si="3"/>
        <v>9.1799628681442659E-5</v>
      </c>
      <c r="O10" s="54">
        <f t="shared" si="4"/>
        <v>4.7144362745271335E-3</v>
      </c>
      <c r="P10" s="279"/>
      <c r="Q10" s="245">
        <f t="shared" si="5"/>
        <v>2.409623344247273E-2</v>
      </c>
      <c r="R10" s="54">
        <f t="shared" si="6"/>
        <v>7.1819318790401473E-2</v>
      </c>
      <c r="S10" s="54">
        <f t="shared" si="7"/>
        <v>0.18147084625902363</v>
      </c>
      <c r="T10" s="54">
        <f t="shared" si="8"/>
        <v>1.0990053517079937E-4</v>
      </c>
      <c r="U10" s="54">
        <f t="shared" si="9"/>
        <v>5.6440214088131673E-3</v>
      </c>
      <c r="V10" s="54"/>
      <c r="W10" s="280">
        <f t="shared" si="10"/>
        <v>5.9990488552823476E-2</v>
      </c>
      <c r="X10" s="280">
        <f t="shared" si="11"/>
        <v>0.15158212175396057</v>
      </c>
      <c r="Y10" s="280">
        <f t="shared" si="12"/>
        <v>9.1799628681442659E-5</v>
      </c>
      <c r="Z10" s="280">
        <f t="shared" si="13"/>
        <v>4.7144362745271335E-3</v>
      </c>
      <c r="AA10" s="172">
        <f t="shared" si="14"/>
        <v>100.00000000000001</v>
      </c>
      <c r="AB10" s="172"/>
      <c r="AC10" s="172"/>
      <c r="AD10" s="184"/>
    </row>
    <row r="11" spans="1:30" s="290" customFormat="1" ht="24" customHeight="1">
      <c r="A11" s="281">
        <v>6</v>
      </c>
      <c r="B11" s="282">
        <v>5</v>
      </c>
      <c r="C11" s="283" t="s">
        <v>24</v>
      </c>
      <c r="D11" s="284">
        <v>203714.80218699999</v>
      </c>
      <c r="E11" s="285">
        <v>5.5781494958067768</v>
      </c>
      <c r="F11" s="285">
        <v>39.897379667571535</v>
      </c>
      <c r="G11" s="285">
        <v>50.114428747101989</v>
      </c>
      <c r="H11" s="285">
        <v>1.0737350214316986E-2</v>
      </c>
      <c r="I11" s="285">
        <v>4.3993047393053768</v>
      </c>
      <c r="J11" s="285">
        <v>3.1696057718851645</v>
      </c>
      <c r="K11" s="286">
        <f t="shared" si="0"/>
        <v>1.348770225282944E-2</v>
      </c>
      <c r="L11" s="286">
        <f t="shared" si="1"/>
        <v>9.6469981313483305E-2</v>
      </c>
      <c r="M11" s="286">
        <f t="shared" si="2"/>
        <v>0.12117432385411307</v>
      </c>
      <c r="N11" s="286">
        <f t="shared" si="3"/>
        <v>2.5962406131984817E-5</v>
      </c>
      <c r="O11" s="286">
        <f t="shared" si="4"/>
        <v>1.0637311260269554E-2</v>
      </c>
      <c r="P11" s="286"/>
      <c r="Q11" s="287">
        <f t="shared" si="5"/>
        <v>1.6147186182573315E-2</v>
      </c>
      <c r="R11" s="286">
        <f t="shared" si="6"/>
        <v>0.11549178059379286</v>
      </c>
      <c r="S11" s="286">
        <f t="shared" si="7"/>
        <v>0.14506728656538509</v>
      </c>
      <c r="T11" s="286">
        <f t="shared" si="8"/>
        <v>3.1081632564419806E-5</v>
      </c>
      <c r="U11" s="286">
        <f t="shared" si="9"/>
        <v>1.2734759574450409E-2</v>
      </c>
      <c r="V11" s="286"/>
      <c r="W11" s="286">
        <f t="shared" si="10"/>
        <v>9.6469981313483305E-2</v>
      </c>
      <c r="X11" s="286">
        <f t="shared" si="11"/>
        <v>0.12117432385411309</v>
      </c>
      <c r="Y11" s="286">
        <f t="shared" si="12"/>
        <v>2.596240613198482E-5</v>
      </c>
      <c r="Z11" s="286">
        <f t="shared" si="13"/>
        <v>1.0637311260269554E-2</v>
      </c>
      <c r="AA11" s="288">
        <f t="shared" si="14"/>
        <v>100</v>
      </c>
      <c r="AB11" s="288"/>
      <c r="AC11" s="288"/>
      <c r="AD11" s="289"/>
    </row>
    <row r="12" spans="1:30" ht="24" customHeight="1">
      <c r="A12" s="54">
        <v>162</v>
      </c>
      <c r="B12" s="162">
        <v>6</v>
      </c>
      <c r="C12" s="46" t="s">
        <v>358</v>
      </c>
      <c r="D12" s="129">
        <v>5112.4804489999997</v>
      </c>
      <c r="E12" s="176">
        <v>5.0129797477895757</v>
      </c>
      <c r="F12" s="176">
        <v>0</v>
      </c>
      <c r="G12" s="176">
        <v>89.028341977590784</v>
      </c>
      <c r="H12" s="176">
        <v>1.0762834405980459</v>
      </c>
      <c r="I12" s="176">
        <v>4.8823948340215972</v>
      </c>
      <c r="J12" s="176">
        <v>4.5764859393363277</v>
      </c>
      <c r="K12" s="54">
        <f t="shared" si="0"/>
        <v>3.041955415964747E-4</v>
      </c>
      <c r="L12" s="54">
        <f t="shared" si="1"/>
        <v>0</v>
      </c>
      <c r="M12" s="54">
        <f t="shared" si="2"/>
        <v>5.4023806334447975E-3</v>
      </c>
      <c r="N12" s="54">
        <f t="shared" si="3"/>
        <v>6.5310581848730556E-5</v>
      </c>
      <c r="O12" s="54">
        <f t="shared" si="4"/>
        <v>2.9627144244456912E-4</v>
      </c>
      <c r="P12" s="279"/>
      <c r="Q12" s="245">
        <f t="shared" si="5"/>
        <v>3.6417634034266932E-4</v>
      </c>
      <c r="R12" s="54">
        <f t="shared" si="6"/>
        <v>0</v>
      </c>
      <c r="S12" s="54">
        <f t="shared" si="7"/>
        <v>6.4676135550858398E-3</v>
      </c>
      <c r="T12" s="54">
        <f t="shared" si="8"/>
        <v>7.8188419720076204E-5</v>
      </c>
      <c r="U12" s="54">
        <f t="shared" si="9"/>
        <v>3.5468977977538304E-4</v>
      </c>
      <c r="V12" s="54"/>
      <c r="W12" s="280">
        <f t="shared" si="10"/>
        <v>0</v>
      </c>
      <c r="X12" s="280">
        <f t="shared" si="11"/>
        <v>5.4023806334447975E-3</v>
      </c>
      <c r="Y12" s="280">
        <f t="shared" si="12"/>
        <v>6.5310581848730556E-5</v>
      </c>
      <c r="Z12" s="280">
        <f t="shared" si="13"/>
        <v>2.9627144244456912E-4</v>
      </c>
      <c r="AA12" s="172">
        <f t="shared" si="14"/>
        <v>100</v>
      </c>
      <c r="AB12" s="172"/>
      <c r="AC12" s="172"/>
      <c r="AD12" s="184"/>
    </row>
    <row r="13" spans="1:30" s="290" customFormat="1" ht="24" customHeight="1">
      <c r="A13" s="281">
        <v>115</v>
      </c>
      <c r="B13" s="282">
        <v>7</v>
      </c>
      <c r="C13" s="283" t="s">
        <v>44</v>
      </c>
      <c r="D13" s="284">
        <v>34105.311209</v>
      </c>
      <c r="E13" s="285">
        <v>4.6490910876330327</v>
      </c>
      <c r="F13" s="285">
        <v>53.04314052652839</v>
      </c>
      <c r="G13" s="285">
        <v>40.859311651273337</v>
      </c>
      <c r="H13" s="285">
        <v>3.7946358058764444E-2</v>
      </c>
      <c r="I13" s="285">
        <v>1.4105103765064797</v>
      </c>
      <c r="J13" s="285">
        <v>1.3146534590159353</v>
      </c>
      <c r="K13" s="286">
        <f t="shared" si="0"/>
        <v>1.8819813107648648E-3</v>
      </c>
      <c r="L13" s="286">
        <f t="shared" si="1"/>
        <v>2.1472196877524465E-2</v>
      </c>
      <c r="M13" s="286">
        <f t="shared" si="2"/>
        <v>1.6540106323785411E-2</v>
      </c>
      <c r="N13" s="286">
        <f t="shared" si="3"/>
        <v>1.5360924389748881E-5</v>
      </c>
      <c r="O13" s="286">
        <f t="shared" si="4"/>
        <v>5.7098347121794233E-4</v>
      </c>
      <c r="P13" s="286"/>
      <c r="Q13" s="287">
        <f t="shared" si="5"/>
        <v>2.2530674274536806E-3</v>
      </c>
      <c r="R13" s="286">
        <f t="shared" si="6"/>
        <v>2.570605090704187E-2</v>
      </c>
      <c r="S13" s="286">
        <f t="shared" si="7"/>
        <v>1.9801458490358817E-2</v>
      </c>
      <c r="T13" s="286">
        <f t="shared" si="8"/>
        <v>1.8389767316050721E-5</v>
      </c>
      <c r="U13" s="286">
        <f t="shared" si="9"/>
        <v>6.8356909457976706E-4</v>
      </c>
      <c r="V13" s="286"/>
      <c r="W13" s="286">
        <f t="shared" si="10"/>
        <v>2.1472196877524465E-2</v>
      </c>
      <c r="X13" s="286">
        <f t="shared" si="11"/>
        <v>1.6540106323785411E-2</v>
      </c>
      <c r="Y13" s="286">
        <f t="shared" si="12"/>
        <v>1.5360924389748881E-5</v>
      </c>
      <c r="Z13" s="286">
        <f t="shared" si="13"/>
        <v>5.7098347121794222E-4</v>
      </c>
      <c r="AA13" s="288">
        <f t="shared" si="14"/>
        <v>100</v>
      </c>
      <c r="AB13" s="288"/>
      <c r="AC13" s="288"/>
      <c r="AD13" s="289"/>
    </row>
    <row r="14" spans="1:30" ht="24" customHeight="1">
      <c r="A14" s="54">
        <v>132</v>
      </c>
      <c r="B14" s="162">
        <v>8</v>
      </c>
      <c r="C14" s="46" t="s">
        <v>153</v>
      </c>
      <c r="D14" s="129">
        <v>49902.264607999998</v>
      </c>
      <c r="E14" s="176">
        <v>3.4867450107077493</v>
      </c>
      <c r="F14" s="176">
        <v>86.949450584950256</v>
      </c>
      <c r="G14" s="176">
        <v>6.0975723801293054</v>
      </c>
      <c r="H14" s="176">
        <v>0</v>
      </c>
      <c r="I14" s="176">
        <v>3.4662320242126898</v>
      </c>
      <c r="J14" s="176">
        <v>2.9744283267556182</v>
      </c>
      <c r="K14" s="54">
        <f t="shared" si="0"/>
        <v>2.0652169326305426E-3</v>
      </c>
      <c r="L14" s="54">
        <f t="shared" si="1"/>
        <v>5.150060502833053E-2</v>
      </c>
      <c r="M14" s="54">
        <f t="shared" si="2"/>
        <v>3.6116233589525482E-3</v>
      </c>
      <c r="N14" s="54">
        <f t="shared" si="3"/>
        <v>0</v>
      </c>
      <c r="O14" s="54">
        <f t="shared" si="4"/>
        <v>2.0530669856403498E-3</v>
      </c>
      <c r="P14" s="279"/>
      <c r="Q14" s="245">
        <f t="shared" si="5"/>
        <v>2.4724331612223085E-3</v>
      </c>
      <c r="R14" s="54">
        <f t="shared" si="6"/>
        <v>6.1655413377261811E-2</v>
      </c>
      <c r="S14" s="54">
        <f t="shared" si="7"/>
        <v>4.3237575759876969E-3</v>
      </c>
      <c r="T14" s="54">
        <f t="shared" si="8"/>
        <v>0</v>
      </c>
      <c r="U14" s="54">
        <f t="shared" si="9"/>
        <v>2.4578875067823251E-3</v>
      </c>
      <c r="V14" s="54"/>
      <c r="W14" s="280">
        <f t="shared" si="10"/>
        <v>5.150060502833053E-2</v>
      </c>
      <c r="X14" s="280">
        <f t="shared" si="11"/>
        <v>3.6116233589525487E-3</v>
      </c>
      <c r="Y14" s="280">
        <f t="shared" si="12"/>
        <v>0</v>
      </c>
      <c r="Z14" s="280">
        <f t="shared" si="13"/>
        <v>2.0530669856403498E-3</v>
      </c>
      <c r="AA14" s="172">
        <f t="shared" si="14"/>
        <v>100</v>
      </c>
      <c r="AB14" s="172"/>
      <c r="AC14" s="172"/>
      <c r="AD14" s="184"/>
    </row>
    <row r="15" spans="1:30" s="290" customFormat="1" ht="24" customHeight="1">
      <c r="A15" s="281">
        <v>113</v>
      </c>
      <c r="B15" s="282">
        <v>9</v>
      </c>
      <c r="C15" s="283" t="s">
        <v>40</v>
      </c>
      <c r="D15" s="284">
        <v>23912.972516000002</v>
      </c>
      <c r="E15" s="285">
        <v>3.472616111167806</v>
      </c>
      <c r="F15" s="285">
        <v>51.111416096935294</v>
      </c>
      <c r="G15" s="285">
        <v>44.388228741916819</v>
      </c>
      <c r="H15" s="285">
        <v>0.19551125311226375</v>
      </c>
      <c r="I15" s="285">
        <v>0.83222779686781267</v>
      </c>
      <c r="J15" s="285">
        <v>3.9662073782316121</v>
      </c>
      <c r="K15" s="286">
        <f t="shared" si="0"/>
        <v>9.8563376964776249E-4</v>
      </c>
      <c r="L15" s="286">
        <f t="shared" si="1"/>
        <v>1.4506969992348602E-2</v>
      </c>
      <c r="M15" s="286">
        <f t="shared" si="2"/>
        <v>1.2598725520561431E-2</v>
      </c>
      <c r="N15" s="286">
        <f t="shared" si="3"/>
        <v>5.549202308711124E-5</v>
      </c>
      <c r="O15" s="286">
        <f t="shared" si="4"/>
        <v>2.3621148850703954E-4</v>
      </c>
      <c r="P15" s="286"/>
      <c r="Q15" s="287">
        <f t="shared" si="5"/>
        <v>1.1799794870913107E-3</v>
      </c>
      <c r="R15" s="286">
        <f t="shared" si="6"/>
        <v>1.736743153284815E-2</v>
      </c>
      <c r="S15" s="286">
        <f t="shared" si="7"/>
        <v>1.5082922415563194E-2</v>
      </c>
      <c r="T15" s="286">
        <f t="shared" si="8"/>
        <v>6.6433852975014438E-5</v>
      </c>
      <c r="U15" s="286">
        <f t="shared" si="9"/>
        <v>2.8278729852490732E-4</v>
      </c>
      <c r="V15" s="286"/>
      <c r="W15" s="286">
        <f t="shared" si="10"/>
        <v>1.4506969992348602E-2</v>
      </c>
      <c r="X15" s="286">
        <f t="shared" si="11"/>
        <v>1.2598725520561432E-2</v>
      </c>
      <c r="Y15" s="286">
        <f t="shared" si="12"/>
        <v>5.549202308711124E-5</v>
      </c>
      <c r="Z15" s="286">
        <f t="shared" si="13"/>
        <v>2.3621148850703951E-4</v>
      </c>
      <c r="AA15" s="288">
        <f t="shared" si="14"/>
        <v>99.999999999999986</v>
      </c>
      <c r="AB15" s="288"/>
      <c r="AC15" s="288"/>
      <c r="AD15" s="289"/>
    </row>
    <row r="16" spans="1:30" ht="24" customHeight="1">
      <c r="A16" s="54">
        <v>5</v>
      </c>
      <c r="B16" s="162">
        <v>10</v>
      </c>
      <c r="C16" s="46" t="s">
        <v>26</v>
      </c>
      <c r="D16" s="129">
        <v>448384.47710900003</v>
      </c>
      <c r="E16" s="176">
        <v>3.2598834641234942</v>
      </c>
      <c r="F16" s="176">
        <v>37.428274056766789</v>
      </c>
      <c r="G16" s="176">
        <v>56.966309069651764</v>
      </c>
      <c r="H16" s="176">
        <v>1.0792870327411512E-2</v>
      </c>
      <c r="I16" s="176">
        <v>2.334740539130542</v>
      </c>
      <c r="J16" s="176">
        <v>1.8726823172282581</v>
      </c>
      <c r="K16" s="54">
        <f t="shared" si="0"/>
        <v>1.7349137073751669E-2</v>
      </c>
      <c r="L16" s="54">
        <f t="shared" si="1"/>
        <v>0.19919370253297838</v>
      </c>
      <c r="M16" s="54">
        <f t="shared" si="2"/>
        <v>0.30317534829449072</v>
      </c>
      <c r="N16" s="54">
        <f t="shared" si="3"/>
        <v>5.7439779301998966E-5</v>
      </c>
      <c r="O16" s="54">
        <f t="shared" si="4"/>
        <v>1.2425515847669015E-2</v>
      </c>
      <c r="P16" s="279"/>
      <c r="Q16" s="245">
        <f t="shared" si="5"/>
        <v>2.0770012651938979E-2</v>
      </c>
      <c r="R16" s="54">
        <f t="shared" si="6"/>
        <v>0.2384704036984053</v>
      </c>
      <c r="S16" s="54">
        <f t="shared" si="7"/>
        <v>0.36295498692897765</v>
      </c>
      <c r="T16" s="54">
        <f t="shared" si="8"/>
        <v>6.8765664698798481E-5</v>
      </c>
      <c r="U16" s="54">
        <f t="shared" si="9"/>
        <v>1.4875559531627214E-2</v>
      </c>
      <c r="V16" s="54"/>
      <c r="W16" s="280">
        <f t="shared" si="10"/>
        <v>0.19919370253297838</v>
      </c>
      <c r="X16" s="280">
        <f t="shared" si="11"/>
        <v>0.30317534829449067</v>
      </c>
      <c r="Y16" s="280">
        <f t="shared" si="12"/>
        <v>5.743977930199896E-5</v>
      </c>
      <c r="Z16" s="280">
        <f t="shared" si="13"/>
        <v>1.2425515847669013E-2</v>
      </c>
      <c r="AA16" s="172">
        <f t="shared" si="14"/>
        <v>100</v>
      </c>
      <c r="AB16" s="172"/>
      <c r="AC16" s="172"/>
      <c r="AD16" s="184"/>
    </row>
    <row r="17" spans="1:30" s="290" customFormat="1" ht="24" customHeight="1">
      <c r="A17" s="281">
        <v>121</v>
      </c>
      <c r="B17" s="282">
        <v>11</v>
      </c>
      <c r="C17" s="283" t="s">
        <v>139</v>
      </c>
      <c r="D17" s="284">
        <v>201084.03226099999</v>
      </c>
      <c r="E17" s="285">
        <v>3</v>
      </c>
      <c r="F17" s="285">
        <v>39</v>
      </c>
      <c r="G17" s="285">
        <v>47</v>
      </c>
      <c r="H17" s="285">
        <v>0</v>
      </c>
      <c r="I17" s="285">
        <v>11</v>
      </c>
      <c r="J17" s="285">
        <v>10.57</v>
      </c>
      <c r="K17" s="286">
        <f t="shared" si="0"/>
        <v>7.1601822126782944E-3</v>
      </c>
      <c r="L17" s="286">
        <f t="shared" si="1"/>
        <v>9.3082368764817833E-2</v>
      </c>
      <c r="M17" s="286">
        <f t="shared" si="2"/>
        <v>0.11217618799862662</v>
      </c>
      <c r="N17" s="286">
        <f t="shared" si="3"/>
        <v>0</v>
      </c>
      <c r="O17" s="286">
        <f t="shared" si="4"/>
        <v>2.6254001446487082E-2</v>
      </c>
      <c r="P17" s="286"/>
      <c r="Q17" s="287">
        <f t="shared" si="5"/>
        <v>8.5720156867350912E-3</v>
      </c>
      <c r="R17" s="286">
        <f t="shared" si="6"/>
        <v>0.11143620392755617</v>
      </c>
      <c r="S17" s="286">
        <f t="shared" si="7"/>
        <v>0.13429491242551642</v>
      </c>
      <c r="T17" s="286">
        <f t="shared" si="8"/>
        <v>0</v>
      </c>
      <c r="U17" s="286">
        <f t="shared" si="9"/>
        <v>3.1430724184695329E-2</v>
      </c>
      <c r="V17" s="286"/>
      <c r="W17" s="286">
        <f t="shared" si="10"/>
        <v>9.3082368764817833E-2</v>
      </c>
      <c r="X17" s="286">
        <f t="shared" si="11"/>
        <v>0.11217618799862662</v>
      </c>
      <c r="Y17" s="286">
        <f t="shared" si="12"/>
        <v>0</v>
      </c>
      <c r="Z17" s="286">
        <f t="shared" si="13"/>
        <v>2.6254001446487079E-2</v>
      </c>
      <c r="AA17" s="288">
        <f t="shared" si="14"/>
        <v>100</v>
      </c>
      <c r="AB17" s="288"/>
      <c r="AC17" s="288"/>
      <c r="AD17" s="289"/>
    </row>
    <row r="18" spans="1:30" ht="24" customHeight="1">
      <c r="A18" s="54">
        <v>157</v>
      </c>
      <c r="B18" s="162">
        <v>12</v>
      </c>
      <c r="C18" s="46" t="s">
        <v>246</v>
      </c>
      <c r="D18" s="129">
        <v>5507.5129209999996</v>
      </c>
      <c r="E18" s="176">
        <v>2.596534782584536</v>
      </c>
      <c r="F18" s="176">
        <v>92.454978916874055</v>
      </c>
      <c r="G18" s="176">
        <v>1.3492874104950956</v>
      </c>
      <c r="H18" s="176">
        <v>6.0139306369253659E-2</v>
      </c>
      <c r="I18" s="176">
        <v>3.5390595836770622</v>
      </c>
      <c r="J18" s="176">
        <v>3.9240060993501524</v>
      </c>
      <c r="K18" s="54">
        <f t="shared" si="0"/>
        <v>1.6973636750189155E-4</v>
      </c>
      <c r="L18" s="54">
        <f t="shared" si="1"/>
        <v>6.0438136180843748E-3</v>
      </c>
      <c r="M18" s="54">
        <f t="shared" si="2"/>
        <v>8.8203379869807223E-5</v>
      </c>
      <c r="N18" s="54">
        <f t="shared" si="3"/>
        <v>3.9313270423590594E-6</v>
      </c>
      <c r="O18" s="54">
        <f t="shared" si="4"/>
        <v>2.3134953636483541E-4</v>
      </c>
      <c r="P18" s="279"/>
      <c r="Q18" s="245">
        <f t="shared" si="5"/>
        <v>2.0320471764801701E-4</v>
      </c>
      <c r="R18" s="54">
        <f t="shared" si="6"/>
        <v>7.2355232874085698E-3</v>
      </c>
      <c r="S18" s="54">
        <f t="shared" si="7"/>
        <v>1.055951836712025E-4</v>
      </c>
      <c r="T18" s="54">
        <f t="shared" si="8"/>
        <v>4.7064999291662334E-6</v>
      </c>
      <c r="U18" s="54">
        <f t="shared" si="9"/>
        <v>2.7696667430149953E-4</v>
      </c>
      <c r="V18" s="54"/>
      <c r="W18" s="280">
        <f t="shared" si="10"/>
        <v>6.0438136180843748E-3</v>
      </c>
      <c r="X18" s="280">
        <f t="shared" si="11"/>
        <v>8.8203379869807223E-5</v>
      </c>
      <c r="Y18" s="280">
        <f t="shared" si="12"/>
        <v>3.9313270423590585E-6</v>
      </c>
      <c r="Z18" s="280">
        <f t="shared" si="13"/>
        <v>2.3134953636483541E-4</v>
      </c>
      <c r="AA18" s="172">
        <f t="shared" si="14"/>
        <v>100</v>
      </c>
      <c r="AB18" s="172"/>
      <c r="AC18" s="172"/>
      <c r="AD18" s="184"/>
    </row>
    <row r="19" spans="1:30" s="290" customFormat="1" ht="24" customHeight="1">
      <c r="A19" s="281">
        <v>1</v>
      </c>
      <c r="B19" s="282">
        <v>13</v>
      </c>
      <c r="C19" s="283" t="s">
        <v>28</v>
      </c>
      <c r="D19" s="284">
        <v>35468491.646137998</v>
      </c>
      <c r="E19" s="285">
        <v>2.2941369445664748</v>
      </c>
      <c r="F19" s="285">
        <v>9.8795551961540227</v>
      </c>
      <c r="G19" s="285">
        <v>86.268275318798942</v>
      </c>
      <c r="H19" s="285">
        <v>1.2274437048361431</v>
      </c>
      <c r="I19" s="285">
        <v>0.33058883564442976</v>
      </c>
      <c r="J19" s="285">
        <v>1.4153880577622013</v>
      </c>
      <c r="K19" s="286">
        <f t="shared" si="0"/>
        <v>0.9658002042235182</v>
      </c>
      <c r="L19" s="286">
        <f t="shared" si="1"/>
        <v>4.1591573025672952</v>
      </c>
      <c r="M19" s="286">
        <f t="shared" si="2"/>
        <v>36.317761290685013</v>
      </c>
      <c r="N19" s="286">
        <f t="shared" si="3"/>
        <v>0.51673697318345457</v>
      </c>
      <c r="O19" s="286">
        <f t="shared" si="4"/>
        <v>0.13917336789140133</v>
      </c>
      <c r="P19" s="286"/>
      <c r="Q19" s="287">
        <f t="shared" si="5"/>
        <v>1.1562351704118452</v>
      </c>
      <c r="R19" s="286">
        <f t="shared" si="6"/>
        <v>4.9792534019703041</v>
      </c>
      <c r="S19" s="286">
        <f t="shared" si="7"/>
        <v>43.478840376382436</v>
      </c>
      <c r="T19" s="286">
        <f t="shared" si="8"/>
        <v>0.61862635732949012</v>
      </c>
      <c r="U19" s="286">
        <f t="shared" si="9"/>
        <v>0.166615353814383</v>
      </c>
      <c r="V19" s="286"/>
      <c r="W19" s="286">
        <f t="shared" si="10"/>
        <v>4.1591573025672952</v>
      </c>
      <c r="X19" s="286">
        <f t="shared" si="11"/>
        <v>36.317761290685013</v>
      </c>
      <c r="Y19" s="286">
        <f t="shared" si="12"/>
        <v>0.51673697318345457</v>
      </c>
      <c r="Z19" s="286">
        <f t="shared" si="13"/>
        <v>0.13917336789140131</v>
      </c>
      <c r="AA19" s="288">
        <f t="shared" si="14"/>
        <v>100.00000000000003</v>
      </c>
      <c r="AB19" s="288"/>
      <c r="AC19" s="288"/>
      <c r="AD19" s="289"/>
    </row>
    <row r="20" spans="1:30" ht="24" customHeight="1">
      <c r="A20" s="54">
        <v>130</v>
      </c>
      <c r="B20" s="162">
        <v>14</v>
      </c>
      <c r="C20" s="46" t="s">
        <v>151</v>
      </c>
      <c r="D20" s="129">
        <v>23210.124760999999</v>
      </c>
      <c r="E20" s="176">
        <v>1.38913476511627</v>
      </c>
      <c r="F20" s="176">
        <v>64.162433137167397</v>
      </c>
      <c r="G20" s="176">
        <v>25.899128548405901</v>
      </c>
      <c r="H20" s="176">
        <v>0</v>
      </c>
      <c r="I20" s="176">
        <v>8.5493035493104497</v>
      </c>
      <c r="J20" s="176">
        <v>7.8584959568129831</v>
      </c>
      <c r="K20" s="54">
        <f t="shared" si="0"/>
        <v>3.8268997850373536E-4</v>
      </c>
      <c r="L20" s="54">
        <f t="shared" si="1"/>
        <v>1.7675981319173712E-2</v>
      </c>
      <c r="M20" s="54">
        <f t="shared" si="2"/>
        <v>7.1348995046030391E-3</v>
      </c>
      <c r="N20" s="54">
        <f t="shared" si="3"/>
        <v>0</v>
      </c>
      <c r="O20" s="54">
        <f t="shared" si="4"/>
        <v>2.3552306613200931E-3</v>
      </c>
      <c r="P20" s="279"/>
      <c r="Q20" s="245">
        <f t="shared" si="5"/>
        <v>4.5814818693884588E-4</v>
      </c>
      <c r="R20" s="54">
        <f t="shared" si="6"/>
        <v>2.1161303531927474E-2</v>
      </c>
      <c r="S20" s="54">
        <f t="shared" si="7"/>
        <v>8.5417477740218507E-3</v>
      </c>
      <c r="T20" s="54">
        <f t="shared" si="8"/>
        <v>0</v>
      </c>
      <c r="U20" s="54">
        <f t="shared" si="9"/>
        <v>2.8196313410805639E-3</v>
      </c>
      <c r="V20" s="54"/>
      <c r="W20" s="280">
        <f t="shared" si="10"/>
        <v>1.7675981319173712E-2</v>
      </c>
      <c r="X20" s="280">
        <f t="shared" si="11"/>
        <v>7.1348995046030383E-3</v>
      </c>
      <c r="Y20" s="280">
        <f t="shared" si="12"/>
        <v>0</v>
      </c>
      <c r="Z20" s="280">
        <f t="shared" si="13"/>
        <v>2.3552306613200931E-3</v>
      </c>
      <c r="AA20" s="172">
        <f t="shared" si="14"/>
        <v>100.00000000000001</v>
      </c>
      <c r="AB20" s="172"/>
      <c r="AC20" s="172"/>
      <c r="AD20" s="184"/>
    </row>
    <row r="21" spans="1:30" s="290" customFormat="1" ht="24" customHeight="1">
      <c r="A21" s="281">
        <v>11</v>
      </c>
      <c r="B21" s="282">
        <v>15</v>
      </c>
      <c r="C21" s="283" t="s">
        <v>31</v>
      </c>
      <c r="D21" s="284">
        <v>823404.93555299996</v>
      </c>
      <c r="E21" s="285">
        <v>1.1846803658410903</v>
      </c>
      <c r="F21" s="285">
        <v>20.327899053675431</v>
      </c>
      <c r="G21" s="285">
        <v>77.073343888617401</v>
      </c>
      <c r="H21" s="285">
        <v>9.0416200155255411E-3</v>
      </c>
      <c r="I21" s="285">
        <v>1.4050350718505467</v>
      </c>
      <c r="J21" s="285">
        <v>1.1209294505635459</v>
      </c>
      <c r="K21" s="286">
        <f t="shared" si="0"/>
        <v>1.1578169173717935E-2</v>
      </c>
      <c r="L21" s="286">
        <f t="shared" si="1"/>
        <v>0.19866949852132973</v>
      </c>
      <c r="M21" s="286">
        <f t="shared" si="2"/>
        <v>0.75325652391731412</v>
      </c>
      <c r="N21" s="286">
        <f t="shared" si="3"/>
        <v>8.8365950143780059E-5</v>
      </c>
      <c r="O21" s="286">
        <f t="shared" si="4"/>
        <v>1.3731749276812673E-2</v>
      </c>
      <c r="P21" s="286"/>
      <c r="Q21" s="287">
        <f t="shared" si="5"/>
        <v>1.3861134372397291E-2</v>
      </c>
      <c r="R21" s="286">
        <f t="shared" si="6"/>
        <v>0.23784283796370304</v>
      </c>
      <c r="S21" s="286">
        <f t="shared" si="7"/>
        <v>0.90178246130687822</v>
      </c>
      <c r="T21" s="286">
        <f t="shared" si="8"/>
        <v>1.0578980929626332E-4</v>
      </c>
      <c r="U21" s="286">
        <f t="shared" si="9"/>
        <v>1.6439354015143424E-2</v>
      </c>
      <c r="V21" s="286"/>
      <c r="W21" s="286">
        <f t="shared" si="10"/>
        <v>0.19866949852132973</v>
      </c>
      <c r="X21" s="286">
        <f t="shared" si="11"/>
        <v>0.75325652391731401</v>
      </c>
      <c r="Y21" s="286">
        <f t="shared" si="12"/>
        <v>8.8365950143780059E-5</v>
      </c>
      <c r="Z21" s="286">
        <f t="shared" si="13"/>
        <v>1.3731749276812673E-2</v>
      </c>
      <c r="AA21" s="288">
        <f t="shared" si="14"/>
        <v>99.999999999999986</v>
      </c>
      <c r="AB21" s="288"/>
      <c r="AC21" s="288"/>
      <c r="AD21" s="289"/>
    </row>
    <row r="22" spans="1:30" ht="24" customHeight="1">
      <c r="A22" s="54">
        <v>139</v>
      </c>
      <c r="B22" s="162">
        <v>16</v>
      </c>
      <c r="C22" s="46" t="s">
        <v>168</v>
      </c>
      <c r="D22" s="129">
        <v>5247584.9977810001</v>
      </c>
      <c r="E22" s="176">
        <v>1.1496634691681542</v>
      </c>
      <c r="F22" s="176">
        <v>1.9420520089006612</v>
      </c>
      <c r="G22" s="176">
        <v>95.280088080902175</v>
      </c>
      <c r="H22" s="176">
        <v>9.6882788389819239E-4</v>
      </c>
      <c r="I22" s="176">
        <v>1.6272276131451102</v>
      </c>
      <c r="J22" s="176">
        <v>1.1557848486170474</v>
      </c>
      <c r="K22" s="54">
        <f t="shared" si="0"/>
        <v>7.1606994834208862E-2</v>
      </c>
      <c r="L22" s="54">
        <f t="shared" si="1"/>
        <v>0.12096105677754164</v>
      </c>
      <c r="M22" s="54">
        <f t="shared" si="2"/>
        <v>5.9345373302578253</v>
      </c>
      <c r="N22" s="54">
        <f t="shared" si="3"/>
        <v>6.0343618056971008E-5</v>
      </c>
      <c r="O22" s="54">
        <f t="shared" si="4"/>
        <v>0.10135216297067637</v>
      </c>
      <c r="P22" s="279"/>
      <c r="Q22" s="245">
        <f t="shared" si="5"/>
        <v>8.5726349521096409E-2</v>
      </c>
      <c r="R22" s="54">
        <f t="shared" si="6"/>
        <v>0.14481196782187639</v>
      </c>
      <c r="S22" s="54">
        <f t="shared" si="7"/>
        <v>7.1047000729128902</v>
      </c>
      <c r="T22" s="54">
        <f t="shared" si="8"/>
        <v>7.2242077815114816E-5</v>
      </c>
      <c r="U22" s="54">
        <f t="shared" si="9"/>
        <v>0.12133662315615762</v>
      </c>
      <c r="V22" s="54"/>
      <c r="W22" s="280">
        <f t="shared" si="10"/>
        <v>0.12096105677754164</v>
      </c>
      <c r="X22" s="280">
        <f t="shared" si="11"/>
        <v>5.9345373302578253</v>
      </c>
      <c r="Y22" s="280">
        <f t="shared" si="12"/>
        <v>6.0343618056971008E-5</v>
      </c>
      <c r="Z22" s="280">
        <f t="shared" si="13"/>
        <v>0.10135216297067637</v>
      </c>
      <c r="AA22" s="172">
        <f t="shared" si="14"/>
        <v>100</v>
      </c>
      <c r="AB22" s="172"/>
      <c r="AC22" s="172"/>
      <c r="AD22" s="184"/>
    </row>
    <row r="23" spans="1:30" s="290" customFormat="1" ht="24" customHeight="1">
      <c r="A23" s="281">
        <v>108</v>
      </c>
      <c r="B23" s="282">
        <v>17</v>
      </c>
      <c r="C23" s="283" t="s">
        <v>38</v>
      </c>
      <c r="D23" s="284">
        <v>130159.00045399999</v>
      </c>
      <c r="E23" s="285">
        <v>0.93810441689188839</v>
      </c>
      <c r="F23" s="285">
        <v>74.740166445213546</v>
      </c>
      <c r="G23" s="285">
        <v>21.070019019568893</v>
      </c>
      <c r="H23" s="285">
        <v>0</v>
      </c>
      <c r="I23" s="285">
        <v>3.2517101183256791</v>
      </c>
      <c r="J23" s="285">
        <v>1.8039353114734924</v>
      </c>
      <c r="K23" s="286">
        <f t="shared" si="0"/>
        <v>1.4492743965800357E-3</v>
      </c>
      <c r="L23" s="286">
        <f t="shared" si="1"/>
        <v>0.11546583479913569</v>
      </c>
      <c r="M23" s="286">
        <f t="shared" si="2"/>
        <v>3.2551002373155571E-2</v>
      </c>
      <c r="N23" s="286">
        <f t="shared" si="3"/>
        <v>0</v>
      </c>
      <c r="O23" s="286">
        <f t="shared" si="4"/>
        <v>5.0235561572169315E-3</v>
      </c>
      <c r="P23" s="286"/>
      <c r="Q23" s="287">
        <f t="shared" si="5"/>
        <v>1.7350400440746118E-3</v>
      </c>
      <c r="R23" s="286">
        <f t="shared" si="6"/>
        <v>0.1382332066113614</v>
      </c>
      <c r="S23" s="286">
        <f t="shared" si="7"/>
        <v>3.8969357856225469E-2</v>
      </c>
      <c r="T23" s="286">
        <f t="shared" si="8"/>
        <v>0</v>
      </c>
      <c r="U23" s="286">
        <f t="shared" si="9"/>
        <v>6.0140930640856802E-3</v>
      </c>
      <c r="V23" s="286"/>
      <c r="W23" s="286">
        <f t="shared" si="10"/>
        <v>0.11546583479913569</v>
      </c>
      <c r="X23" s="286">
        <f t="shared" si="11"/>
        <v>3.2551002373155571E-2</v>
      </c>
      <c r="Y23" s="286">
        <f t="shared" si="12"/>
        <v>0</v>
      </c>
      <c r="Z23" s="286">
        <f t="shared" si="13"/>
        <v>5.0235561572169315E-3</v>
      </c>
      <c r="AA23" s="288">
        <f t="shared" si="14"/>
        <v>100</v>
      </c>
      <c r="AB23" s="288"/>
      <c r="AC23" s="288"/>
      <c r="AD23" s="289"/>
    </row>
    <row r="24" spans="1:30" ht="24" customHeight="1">
      <c r="A24" s="54">
        <v>104</v>
      </c>
      <c r="B24" s="162">
        <v>18</v>
      </c>
      <c r="C24" s="46" t="s">
        <v>455</v>
      </c>
      <c r="D24" s="129">
        <v>4635510.5933020003</v>
      </c>
      <c r="E24" s="176">
        <v>0.91898971382043881</v>
      </c>
      <c r="F24" s="176">
        <v>17.406242984397782</v>
      </c>
      <c r="G24" s="176">
        <v>80.138122104530936</v>
      </c>
      <c r="H24" s="176">
        <v>6.3104645463714652E-4</v>
      </c>
      <c r="I24" s="176">
        <v>1.5360141507962055</v>
      </c>
      <c r="J24" s="176">
        <v>1.6755197295451274</v>
      </c>
      <c r="K24" s="54">
        <f t="shared" si="0"/>
        <v>5.0563073231971158E-2</v>
      </c>
      <c r="L24" s="54">
        <f t="shared" si="1"/>
        <v>0.95769639798770834</v>
      </c>
      <c r="M24" s="54">
        <f t="shared" si="2"/>
        <v>4.4092220791012782</v>
      </c>
      <c r="N24" s="54">
        <f t="shared" si="3"/>
        <v>3.4720353904666477E-5</v>
      </c>
      <c r="O24" s="54">
        <f t="shared" si="4"/>
        <v>8.4511931770356666E-2</v>
      </c>
      <c r="P24" s="279"/>
      <c r="Q24" s="245">
        <f t="shared" si="5"/>
        <v>6.053302053494343E-2</v>
      </c>
      <c r="R24" s="54">
        <f t="shared" si="6"/>
        <v>1.1465334684003208</v>
      </c>
      <c r="S24" s="54">
        <f t="shared" si="7"/>
        <v>5.278625558080198</v>
      </c>
      <c r="T24" s="54">
        <f t="shared" si="8"/>
        <v>4.1566458712852758E-5</v>
      </c>
      <c r="U24" s="54">
        <f t="shared" si="9"/>
        <v>0.10117586163785688</v>
      </c>
      <c r="V24" s="54"/>
      <c r="W24" s="280">
        <f t="shared" si="10"/>
        <v>0.95769639798770834</v>
      </c>
      <c r="X24" s="280">
        <f t="shared" si="11"/>
        <v>4.4092220791012791</v>
      </c>
      <c r="Y24" s="280">
        <f t="shared" si="12"/>
        <v>3.4720353904666484E-5</v>
      </c>
      <c r="Z24" s="280">
        <f t="shared" si="13"/>
        <v>8.4511931770356666E-2</v>
      </c>
      <c r="AA24" s="172">
        <f t="shared" si="14"/>
        <v>100</v>
      </c>
      <c r="AB24" s="172"/>
      <c r="AC24" s="172"/>
      <c r="AD24" s="184"/>
    </row>
    <row r="25" spans="1:30" s="290" customFormat="1" ht="24" customHeight="1">
      <c r="A25" s="281">
        <v>16</v>
      </c>
      <c r="B25" s="282">
        <v>19</v>
      </c>
      <c r="C25" s="283" t="s">
        <v>49</v>
      </c>
      <c r="D25" s="284">
        <v>218165.910367</v>
      </c>
      <c r="E25" s="285">
        <v>0.79668088992535457</v>
      </c>
      <c r="F25" s="285">
        <v>4.7315961659635759</v>
      </c>
      <c r="G25" s="285">
        <v>94.459280961409647</v>
      </c>
      <c r="H25" s="285">
        <v>0</v>
      </c>
      <c r="I25" s="285">
        <v>1.244198270141661E-2</v>
      </c>
      <c r="J25" s="285">
        <v>1.548933458057955</v>
      </c>
      <c r="K25" s="286">
        <f t="shared" si="0"/>
        <v>2.0629871590778881E-3</v>
      </c>
      <c r="L25" s="286">
        <f t="shared" si="1"/>
        <v>1.2252361335339182E-2</v>
      </c>
      <c r="M25" s="286">
        <f t="shared" si="2"/>
        <v>0.24460017322290337</v>
      </c>
      <c r="N25" s="286">
        <f t="shared" si="3"/>
        <v>0</v>
      </c>
      <c r="O25" s="286">
        <f t="shared" si="4"/>
        <v>3.2218233010329424E-5</v>
      </c>
      <c r="P25" s="286"/>
      <c r="Q25" s="287">
        <f t="shared" si="5"/>
        <v>2.4697637244253819E-3</v>
      </c>
      <c r="R25" s="286">
        <f t="shared" si="6"/>
        <v>1.4668262684726851E-2</v>
      </c>
      <c r="S25" s="286">
        <f t="shared" si="7"/>
        <v>0.29283005090740044</v>
      </c>
      <c r="T25" s="286">
        <f t="shared" si="8"/>
        <v>0</v>
      </c>
      <c r="U25" s="286">
        <f t="shared" si="9"/>
        <v>3.8570973553496444E-5</v>
      </c>
      <c r="V25" s="286"/>
      <c r="W25" s="286">
        <f t="shared" si="10"/>
        <v>1.2252361335339182E-2</v>
      </c>
      <c r="X25" s="286">
        <f t="shared" si="11"/>
        <v>0.24460017322290337</v>
      </c>
      <c r="Y25" s="286">
        <f t="shared" si="12"/>
        <v>0</v>
      </c>
      <c r="Z25" s="286">
        <f t="shared" si="13"/>
        <v>3.2218233010329424E-5</v>
      </c>
      <c r="AA25" s="288">
        <f t="shared" si="14"/>
        <v>100</v>
      </c>
      <c r="AB25" s="288"/>
      <c r="AC25" s="288"/>
      <c r="AD25" s="289"/>
    </row>
    <row r="26" spans="1:30" ht="24" customHeight="1">
      <c r="A26" s="54">
        <v>136</v>
      </c>
      <c r="B26" s="162">
        <v>20</v>
      </c>
      <c r="C26" s="46" t="s">
        <v>157</v>
      </c>
      <c r="D26" s="129">
        <v>1078793.3274350001</v>
      </c>
      <c r="E26" s="176">
        <v>0.27957129395755487</v>
      </c>
      <c r="F26" s="176">
        <v>62.625408598811191</v>
      </c>
      <c r="G26" s="176">
        <v>34.707563521997351</v>
      </c>
      <c r="H26" s="176">
        <v>0</v>
      </c>
      <c r="I26" s="176">
        <v>2.3874565852338936</v>
      </c>
      <c r="J26" s="176">
        <v>1.4782495614339641</v>
      </c>
      <c r="K26" s="54">
        <f t="shared" si="0"/>
        <v>3.5797777338465271E-3</v>
      </c>
      <c r="L26" s="54">
        <f t="shared" si="1"/>
        <v>0.80188863492222995</v>
      </c>
      <c r="M26" s="54">
        <f t="shared" si="2"/>
        <v>0.44441387859718268</v>
      </c>
      <c r="N26" s="54">
        <f t="shared" si="3"/>
        <v>0</v>
      </c>
      <c r="O26" s="54">
        <f t="shared" si="4"/>
        <v>3.0570248480672389E-2</v>
      </c>
      <c r="P26" s="279"/>
      <c r="Q26" s="245">
        <f t="shared" si="5"/>
        <v>4.2856326805794012E-3</v>
      </c>
      <c r="R26" s="54">
        <f t="shared" si="6"/>
        <v>0.96000377551799343</v>
      </c>
      <c r="S26" s="54">
        <f t="shared" si="7"/>
        <v>0.53204270863281111</v>
      </c>
      <c r="T26" s="54">
        <f t="shared" si="8"/>
        <v>0</v>
      </c>
      <c r="U26" s="54">
        <f t="shared" si="9"/>
        <v>3.6598042024644645E-2</v>
      </c>
      <c r="V26" s="54"/>
      <c r="W26" s="280">
        <f t="shared" si="10"/>
        <v>0.80188863492222995</v>
      </c>
      <c r="X26" s="280">
        <f t="shared" si="11"/>
        <v>0.44441387859718273</v>
      </c>
      <c r="Y26" s="280">
        <f t="shared" si="12"/>
        <v>0</v>
      </c>
      <c r="Z26" s="280">
        <f t="shared" si="13"/>
        <v>3.0570248480672389E-2</v>
      </c>
      <c r="AA26" s="172">
        <f t="shared" si="14"/>
        <v>99.999999999999986</v>
      </c>
      <c r="AB26" s="172"/>
      <c r="AC26" s="172"/>
      <c r="AD26" s="184"/>
    </row>
    <row r="27" spans="1:30" s="290" customFormat="1" ht="24" customHeight="1">
      <c r="A27" s="281">
        <v>105</v>
      </c>
      <c r="B27" s="282">
        <v>21</v>
      </c>
      <c r="C27" s="283" t="s">
        <v>35</v>
      </c>
      <c r="D27" s="284">
        <v>132832.09814300001</v>
      </c>
      <c r="E27" s="285">
        <v>0.11006190466030685</v>
      </c>
      <c r="F27" s="285">
        <v>67.153512639484774</v>
      </c>
      <c r="G27" s="285">
        <v>29.877603537434776</v>
      </c>
      <c r="H27" s="285">
        <v>5.969201123509757E-2</v>
      </c>
      <c r="I27" s="285">
        <v>2.7991299071850495</v>
      </c>
      <c r="J27" s="285">
        <v>1.8900072201959106</v>
      </c>
      <c r="K27" s="286">
        <f t="shared" si="0"/>
        <v>1.7352629374963203E-4</v>
      </c>
      <c r="L27" s="286">
        <f t="shared" si="1"/>
        <v>0.10587587227900672</v>
      </c>
      <c r="M27" s="286">
        <f t="shared" si="2"/>
        <v>4.7105761289280394E-2</v>
      </c>
      <c r="N27" s="286">
        <f t="shared" si="3"/>
        <v>9.4111886470228177E-5</v>
      </c>
      <c r="O27" s="286">
        <f t="shared" si="4"/>
        <v>4.4131767482736102E-3</v>
      </c>
      <c r="P27" s="286"/>
      <c r="Q27" s="287">
        <f t="shared" si="5"/>
        <v>2.0774193559614076E-4</v>
      </c>
      <c r="R27" s="286">
        <f t="shared" si="6"/>
        <v>0.12675231035537102</v>
      </c>
      <c r="S27" s="286">
        <f t="shared" si="7"/>
        <v>5.6394001257723626E-2</v>
      </c>
      <c r="T27" s="286">
        <f t="shared" si="8"/>
        <v>1.1266872031588533E-4</v>
      </c>
      <c r="U27" s="286">
        <f t="shared" si="9"/>
        <v>5.2833600027038345E-3</v>
      </c>
      <c r="V27" s="286"/>
      <c r="W27" s="286">
        <f t="shared" si="10"/>
        <v>0.10587587227900672</v>
      </c>
      <c r="X27" s="286">
        <f t="shared" si="11"/>
        <v>4.7105761289280394E-2</v>
      </c>
      <c r="Y27" s="286">
        <f t="shared" si="12"/>
        <v>9.4111886470228177E-5</v>
      </c>
      <c r="Z27" s="286">
        <f t="shared" si="13"/>
        <v>4.4131767482736102E-3</v>
      </c>
      <c r="AA27" s="288">
        <f t="shared" si="14"/>
        <v>100.00000000000001</v>
      </c>
      <c r="AB27" s="288"/>
      <c r="AC27" s="288"/>
      <c r="AD27" s="289"/>
    </row>
    <row r="28" spans="1:30" ht="24" customHeight="1">
      <c r="A28" s="54">
        <v>123</v>
      </c>
      <c r="B28" s="162">
        <v>22</v>
      </c>
      <c r="C28" s="46" t="s">
        <v>140</v>
      </c>
      <c r="D28" s="129">
        <v>4857241.9963790001</v>
      </c>
      <c r="E28" s="176">
        <v>7.8954011068582651E-3</v>
      </c>
      <c r="F28" s="176">
        <v>54.479422573411306</v>
      </c>
      <c r="G28" s="176">
        <v>43.727818166894821</v>
      </c>
      <c r="H28" s="176">
        <v>0</v>
      </c>
      <c r="I28" s="176">
        <v>1.7848638585870047</v>
      </c>
      <c r="J28" s="176">
        <v>1.9698465190142289</v>
      </c>
      <c r="K28" s="54">
        <f t="shared" si="0"/>
        <v>4.551862910257597E-4</v>
      </c>
      <c r="L28" s="54">
        <f t="shared" si="1"/>
        <v>3.1408519925447922</v>
      </c>
      <c r="M28" s="54">
        <f t="shared" si="2"/>
        <v>2.5209996422788454</v>
      </c>
      <c r="N28" s="54">
        <f t="shared" si="3"/>
        <v>0</v>
      </c>
      <c r="O28" s="54">
        <f t="shared" si="4"/>
        <v>0.10290111278455778</v>
      </c>
      <c r="P28" s="279"/>
      <c r="Q28" s="245">
        <f t="shared" si="5"/>
        <v>5.4493920841157872E-4</v>
      </c>
      <c r="R28" s="54">
        <f t="shared" si="6"/>
        <v>3.7601602515274966</v>
      </c>
      <c r="S28" s="54">
        <f t="shared" si="7"/>
        <v>3.0180863891429501</v>
      </c>
      <c r="T28" s="54">
        <f t="shared" si="8"/>
        <v>0</v>
      </c>
      <c r="U28" s="54">
        <f t="shared" si="9"/>
        <v>0.1231909924596436</v>
      </c>
      <c r="V28" s="54"/>
      <c r="W28" s="280">
        <f t="shared" si="10"/>
        <v>3.1408519925447922</v>
      </c>
      <c r="X28" s="280">
        <f t="shared" si="11"/>
        <v>2.5209996422788454</v>
      </c>
      <c r="Y28" s="280">
        <f t="shared" si="12"/>
        <v>0</v>
      </c>
      <c r="Z28" s="280">
        <f t="shared" si="13"/>
        <v>0.10290111278455778</v>
      </c>
      <c r="AA28" s="172">
        <f t="shared" si="14"/>
        <v>99.999999999999986</v>
      </c>
      <c r="AB28" s="172"/>
      <c r="AC28" s="172"/>
      <c r="AD28" s="184"/>
    </row>
    <row r="29" spans="1:30" s="290" customFormat="1" ht="24" customHeight="1">
      <c r="A29" s="281">
        <v>3</v>
      </c>
      <c r="B29" s="282">
        <v>23</v>
      </c>
      <c r="C29" s="283" t="s">
        <v>30</v>
      </c>
      <c r="D29" s="284">
        <v>3289053.4259640002</v>
      </c>
      <c r="E29" s="285">
        <v>2.6728721490265847E-3</v>
      </c>
      <c r="F29" s="285">
        <v>54.430622821054406</v>
      </c>
      <c r="G29" s="285">
        <v>44.569247244667473</v>
      </c>
      <c r="H29" s="285">
        <v>6.0349987946394868E-4</v>
      </c>
      <c r="I29" s="285">
        <v>0.99685356224964439</v>
      </c>
      <c r="J29" s="285">
        <v>0.95850371318637606</v>
      </c>
      <c r="K29" s="286">
        <f t="shared" si="0"/>
        <v>1.0434564983289501E-4</v>
      </c>
      <c r="L29" s="286">
        <f t="shared" si="1"/>
        <v>2.1249047438129587</v>
      </c>
      <c r="M29" s="286">
        <f t="shared" si="2"/>
        <v>1.7399287384551732</v>
      </c>
      <c r="N29" s="286">
        <f t="shared" si="3"/>
        <v>2.3559894969040364E-5</v>
      </c>
      <c r="O29" s="286">
        <f t="shared" si="4"/>
        <v>3.8915940210255393E-2</v>
      </c>
      <c r="P29" s="286"/>
      <c r="Q29" s="287">
        <f t="shared" si="5"/>
        <v>1.2492036105259523E-4</v>
      </c>
      <c r="R29" s="286">
        <f t="shared" si="6"/>
        <v>2.5438901211941647</v>
      </c>
      <c r="S29" s="286">
        <f t="shared" si="7"/>
        <v>2.0830051522194486</v>
      </c>
      <c r="T29" s="286">
        <f t="shared" si="8"/>
        <v>2.8205398026721833E-5</v>
      </c>
      <c r="U29" s="286">
        <f t="shared" si="9"/>
        <v>4.6589324131400024E-2</v>
      </c>
      <c r="V29" s="286"/>
      <c r="W29" s="286">
        <f t="shared" si="10"/>
        <v>2.1249047438129587</v>
      </c>
      <c r="X29" s="286">
        <f t="shared" si="11"/>
        <v>1.7399287384551734</v>
      </c>
      <c r="Y29" s="286">
        <f t="shared" si="12"/>
        <v>2.3559894969040364E-5</v>
      </c>
      <c r="Z29" s="286">
        <f t="shared" si="13"/>
        <v>3.8915940210255393E-2</v>
      </c>
      <c r="AA29" s="288">
        <f t="shared" si="14"/>
        <v>100.00000000000001</v>
      </c>
      <c r="AB29" s="288"/>
      <c r="AC29" s="288"/>
      <c r="AD29" s="289"/>
    </row>
    <row r="30" spans="1:30" ht="24" customHeight="1">
      <c r="A30" s="54">
        <v>110</v>
      </c>
      <c r="B30" s="162">
        <v>24</v>
      </c>
      <c r="C30" s="46" t="s">
        <v>39</v>
      </c>
      <c r="D30" s="129">
        <v>204482.60270300001</v>
      </c>
      <c r="E30" s="176">
        <v>9.6408440742369392E-10</v>
      </c>
      <c r="F30" s="176">
        <v>43.911235587793001</v>
      </c>
      <c r="G30" s="176">
        <v>53.772050977231025</v>
      </c>
      <c r="H30" s="176">
        <v>2.2173941370744947E-4</v>
      </c>
      <c r="I30" s="176">
        <v>2.3164916945981551</v>
      </c>
      <c r="J30" s="176">
        <v>2.5321086717350116</v>
      </c>
      <c r="K30" s="54">
        <f t="shared" si="0"/>
        <v>2.3398965521446037E-12</v>
      </c>
      <c r="L30" s="54">
        <f t="shared" si="1"/>
        <v>0.10657546990813521</v>
      </c>
      <c r="M30" s="54">
        <f t="shared" si="2"/>
        <v>0.13050832034468446</v>
      </c>
      <c r="N30" s="54">
        <f t="shared" si="3"/>
        <v>5.3817620699325854E-7</v>
      </c>
      <c r="O30" s="54">
        <f t="shared" si="4"/>
        <v>5.6222783892403601E-3</v>
      </c>
      <c r="P30" s="279"/>
      <c r="Q30" s="245">
        <f t="shared" si="5"/>
        <v>2.8012736763605707E-12</v>
      </c>
      <c r="R30" s="54">
        <f t="shared" si="6"/>
        <v>0.12758985354535765</v>
      </c>
      <c r="S30" s="54">
        <f t="shared" si="7"/>
        <v>0.1562417458124466</v>
      </c>
      <c r="T30" s="54">
        <f t="shared" si="8"/>
        <v>6.4429294556293084E-7</v>
      </c>
      <c r="U30" s="54">
        <f t="shared" si="9"/>
        <v>6.7308704047257485E-3</v>
      </c>
      <c r="V30" s="54"/>
      <c r="W30" s="280">
        <f t="shared" si="10"/>
        <v>0.10657546990813521</v>
      </c>
      <c r="X30" s="280">
        <f t="shared" si="11"/>
        <v>0.13050832034468446</v>
      </c>
      <c r="Y30" s="280">
        <f t="shared" si="12"/>
        <v>5.3817620699325844E-7</v>
      </c>
      <c r="Z30" s="280">
        <f t="shared" si="13"/>
        <v>5.6222783892403601E-3</v>
      </c>
      <c r="AA30" s="172">
        <f t="shared" si="14"/>
        <v>99.999999999999972</v>
      </c>
      <c r="AB30" s="172"/>
      <c r="AC30" s="172"/>
      <c r="AD30" s="184"/>
    </row>
    <row r="31" spans="1:30" s="290" customFormat="1" ht="24" customHeight="1">
      <c r="A31" s="281">
        <v>2</v>
      </c>
      <c r="B31" s="282">
        <v>25</v>
      </c>
      <c r="C31" s="283" t="s">
        <v>27</v>
      </c>
      <c r="D31" s="284">
        <v>99403.645648000005</v>
      </c>
      <c r="E31" s="285">
        <v>0</v>
      </c>
      <c r="F31" s="285">
        <v>0</v>
      </c>
      <c r="G31" s="285">
        <v>15</v>
      </c>
      <c r="H31" s="285">
        <v>0</v>
      </c>
      <c r="I31" s="285">
        <v>85</v>
      </c>
      <c r="J31" s="285">
        <v>91.41</v>
      </c>
      <c r="K31" s="286">
        <f t="shared" si="0"/>
        <v>0</v>
      </c>
      <c r="L31" s="286">
        <f t="shared" si="1"/>
        <v>0</v>
      </c>
      <c r="M31" s="286">
        <f t="shared" si="2"/>
        <v>1.7697780560725022E-2</v>
      </c>
      <c r="N31" s="286">
        <f t="shared" si="3"/>
        <v>0</v>
      </c>
      <c r="O31" s="286">
        <f t="shared" si="4"/>
        <v>0.1002874231774418</v>
      </c>
      <c r="P31" s="286"/>
      <c r="Q31" s="287">
        <f t="shared" si="5"/>
        <v>0</v>
      </c>
      <c r="R31" s="286">
        <f t="shared" si="6"/>
        <v>0</v>
      </c>
      <c r="S31" s="286">
        <f t="shared" si="7"/>
        <v>2.1187401113663018E-2</v>
      </c>
      <c r="T31" s="286">
        <f t="shared" si="8"/>
        <v>0</v>
      </c>
      <c r="U31" s="286">
        <f t="shared" si="9"/>
        <v>0.12006193964409044</v>
      </c>
      <c r="V31" s="286"/>
      <c r="W31" s="286">
        <f t="shared" si="10"/>
        <v>0</v>
      </c>
      <c r="X31" s="286">
        <f t="shared" si="11"/>
        <v>1.7697780560725022E-2</v>
      </c>
      <c r="Y31" s="286">
        <f t="shared" si="12"/>
        <v>0</v>
      </c>
      <c r="Z31" s="286">
        <f t="shared" si="13"/>
        <v>0.10028742317744178</v>
      </c>
      <c r="AA31" s="288">
        <f t="shared" si="14"/>
        <v>100</v>
      </c>
      <c r="AB31" s="288"/>
      <c r="AC31" s="288"/>
      <c r="AD31" s="289"/>
    </row>
    <row r="32" spans="1:30" ht="24" customHeight="1">
      <c r="A32" s="54">
        <v>138</v>
      </c>
      <c r="B32" s="162">
        <v>26</v>
      </c>
      <c r="C32" s="46" t="s">
        <v>158</v>
      </c>
      <c r="D32" s="129">
        <v>36037.668575999996</v>
      </c>
      <c r="E32" s="176">
        <v>0</v>
      </c>
      <c r="F32" s="176">
        <v>0</v>
      </c>
      <c r="G32" s="176">
        <v>92</v>
      </c>
      <c r="H32" s="176">
        <v>0</v>
      </c>
      <c r="I32" s="176">
        <v>8</v>
      </c>
      <c r="J32" s="176">
        <v>6.63</v>
      </c>
      <c r="K32" s="54">
        <f t="shared" si="0"/>
        <v>0</v>
      </c>
      <c r="L32" s="54">
        <f t="shared" si="1"/>
        <v>0</v>
      </c>
      <c r="M32" s="54">
        <f t="shared" si="2"/>
        <v>3.9352266309274589E-2</v>
      </c>
      <c r="N32" s="54">
        <f t="shared" si="3"/>
        <v>0</v>
      </c>
      <c r="O32" s="54">
        <f t="shared" si="4"/>
        <v>3.421936200806486E-3</v>
      </c>
      <c r="P32" s="279"/>
      <c r="Q32" s="245">
        <f t="shared" si="5"/>
        <v>0</v>
      </c>
      <c r="R32" s="54">
        <f t="shared" si="6"/>
        <v>0</v>
      </c>
      <c r="S32" s="54">
        <f t="shared" si="7"/>
        <v>4.7111684324790334E-2</v>
      </c>
      <c r="T32" s="54">
        <f t="shared" si="8"/>
        <v>0</v>
      </c>
      <c r="U32" s="54">
        <f t="shared" si="9"/>
        <v>4.0966682021556814E-3</v>
      </c>
      <c r="V32" s="54"/>
      <c r="W32" s="280">
        <f t="shared" si="10"/>
        <v>0</v>
      </c>
      <c r="X32" s="280">
        <f t="shared" si="11"/>
        <v>3.9352266309274589E-2</v>
      </c>
      <c r="Y32" s="280">
        <f t="shared" si="12"/>
        <v>0</v>
      </c>
      <c r="Z32" s="280">
        <f t="shared" si="13"/>
        <v>3.421936200806486E-3</v>
      </c>
      <c r="AA32" s="172">
        <f t="shared" si="14"/>
        <v>100</v>
      </c>
      <c r="AB32" s="172"/>
      <c r="AC32" s="172"/>
      <c r="AD32" s="184"/>
    </row>
    <row r="33" spans="1:36" s="290" customFormat="1" ht="24" customHeight="1">
      <c r="A33" s="281">
        <v>114</v>
      </c>
      <c r="B33" s="282">
        <v>27</v>
      </c>
      <c r="C33" s="283" t="s">
        <v>42</v>
      </c>
      <c r="D33" s="284">
        <v>5448680.453001</v>
      </c>
      <c r="E33" s="285">
        <v>0</v>
      </c>
      <c r="F33" s="285">
        <v>0</v>
      </c>
      <c r="G33" s="285">
        <v>99</v>
      </c>
      <c r="H33" s="285">
        <v>0</v>
      </c>
      <c r="I33" s="285">
        <v>1</v>
      </c>
      <c r="J33" s="285">
        <v>1.88</v>
      </c>
      <c r="K33" s="286">
        <f t="shared" si="0"/>
        <v>0</v>
      </c>
      <c r="L33" s="286">
        <f t="shared" si="1"/>
        <v>0</v>
      </c>
      <c r="M33" s="286">
        <f t="shared" si="2"/>
        <v>6.402532145266246</v>
      </c>
      <c r="N33" s="286">
        <f t="shared" si="3"/>
        <v>0</v>
      </c>
      <c r="O33" s="286">
        <f t="shared" si="4"/>
        <v>6.4672041871376221E-2</v>
      </c>
      <c r="P33" s="286"/>
      <c r="Q33" s="287">
        <f t="shared" si="5"/>
        <v>0</v>
      </c>
      <c r="R33" s="286">
        <f t="shared" si="6"/>
        <v>0</v>
      </c>
      <c r="S33" s="286">
        <f t="shared" si="7"/>
        <v>7.6649733699331195</v>
      </c>
      <c r="T33" s="286">
        <f t="shared" si="8"/>
        <v>0</v>
      </c>
      <c r="U33" s="286">
        <f t="shared" si="9"/>
        <v>7.7423973433667873E-2</v>
      </c>
      <c r="V33" s="286"/>
      <c r="W33" s="286">
        <f t="shared" si="10"/>
        <v>0</v>
      </c>
      <c r="X33" s="286">
        <f t="shared" si="11"/>
        <v>6.4025321452662451</v>
      </c>
      <c r="Y33" s="286">
        <f t="shared" si="12"/>
        <v>0</v>
      </c>
      <c r="Z33" s="286">
        <f t="shared" si="13"/>
        <v>6.4672041871376221E-2</v>
      </c>
      <c r="AA33" s="288">
        <f t="shared" si="14"/>
        <v>100</v>
      </c>
      <c r="AB33" s="288"/>
      <c r="AC33" s="288"/>
      <c r="AD33" s="289"/>
    </row>
    <row r="34" spans="1:36" ht="24" customHeight="1">
      <c r="A34" s="54">
        <v>107</v>
      </c>
      <c r="B34" s="162">
        <v>28</v>
      </c>
      <c r="C34" s="46" t="s">
        <v>37</v>
      </c>
      <c r="D34" s="129">
        <v>2088232.5526729999</v>
      </c>
      <c r="E34" s="176">
        <v>0</v>
      </c>
      <c r="F34" s="176">
        <v>18.770020285931615</v>
      </c>
      <c r="G34" s="176">
        <v>80.293537132797397</v>
      </c>
      <c r="H34" s="176">
        <v>0</v>
      </c>
      <c r="I34" s="176">
        <v>0.93644258127099089</v>
      </c>
      <c r="J34" s="176">
        <v>1.9585964516436793</v>
      </c>
      <c r="K34" s="54">
        <f t="shared" si="0"/>
        <v>0</v>
      </c>
      <c r="L34" s="54">
        <f t="shared" si="1"/>
        <v>0.46523120589759459</v>
      </c>
      <c r="M34" s="54">
        <f t="shared" si="2"/>
        <v>1.990144844652765</v>
      </c>
      <c r="N34" s="54">
        <f t="shared" si="3"/>
        <v>0</v>
      </c>
      <c r="O34" s="54">
        <f t="shared" si="4"/>
        <v>2.3210540249926855E-2</v>
      </c>
      <c r="P34" s="279"/>
      <c r="Q34" s="245">
        <f t="shared" si="5"/>
        <v>0</v>
      </c>
      <c r="R34" s="54">
        <f t="shared" si="6"/>
        <v>0.5569647638088735</v>
      </c>
      <c r="S34" s="54">
        <f t="shared" si="7"/>
        <v>2.382558476938156</v>
      </c>
      <c r="T34" s="54">
        <f t="shared" si="8"/>
        <v>0</v>
      </c>
      <c r="U34" s="54">
        <f t="shared" si="9"/>
        <v>2.7787158093222186E-2</v>
      </c>
      <c r="V34" s="54"/>
      <c r="W34" s="280">
        <f t="shared" si="10"/>
        <v>0.46523120589759459</v>
      </c>
      <c r="X34" s="280">
        <f t="shared" si="11"/>
        <v>1.990144844652765</v>
      </c>
      <c r="Y34" s="280">
        <f t="shared" si="12"/>
        <v>0</v>
      </c>
      <c r="Z34" s="280">
        <f t="shared" si="13"/>
        <v>2.3210540249926855E-2</v>
      </c>
      <c r="AA34" s="172">
        <f t="shared" si="14"/>
        <v>100</v>
      </c>
      <c r="AB34" s="172"/>
      <c r="AC34" s="172"/>
      <c r="AD34" s="184"/>
    </row>
    <row r="35" spans="1:36" s="290" customFormat="1" ht="24" customHeight="1">
      <c r="A35" s="281">
        <v>150</v>
      </c>
      <c r="B35" s="282">
        <v>29</v>
      </c>
      <c r="C35" s="283" t="s">
        <v>229</v>
      </c>
      <c r="D35" s="284">
        <v>5275.2903329999999</v>
      </c>
      <c r="E35" s="285">
        <v>0</v>
      </c>
      <c r="F35" s="285">
        <v>69.304504536829498</v>
      </c>
      <c r="G35" s="285">
        <v>25.772084191707652</v>
      </c>
      <c r="H35" s="285">
        <v>0.51864704247347548</v>
      </c>
      <c r="I35" s="285">
        <v>4.4047642289893769</v>
      </c>
      <c r="J35" s="285">
        <v>4.3197408199962322</v>
      </c>
      <c r="K35" s="286">
        <f t="shared" si="0"/>
        <v>0</v>
      </c>
      <c r="L35" s="286">
        <f t="shared" si="1"/>
        <v>4.3394337659714531E-3</v>
      </c>
      <c r="M35" s="286">
        <f t="shared" si="2"/>
        <v>1.6136938444098355E-3</v>
      </c>
      <c r="N35" s="286">
        <f t="shared" si="3"/>
        <v>3.2474577284289037E-5</v>
      </c>
      <c r="O35" s="286">
        <f t="shared" si="4"/>
        <v>2.7580000397033554E-4</v>
      </c>
      <c r="P35" s="286"/>
      <c r="Q35" s="287">
        <f t="shared" si="5"/>
        <v>0</v>
      </c>
      <c r="R35" s="286">
        <f t="shared" si="6"/>
        <v>5.1950764950632836E-3</v>
      </c>
      <c r="S35" s="286">
        <f t="shared" si="7"/>
        <v>1.9318794601869249E-3</v>
      </c>
      <c r="T35" s="286">
        <f t="shared" si="8"/>
        <v>3.8877863388464002E-5</v>
      </c>
      <c r="U35" s="286">
        <f t="shared" si="9"/>
        <v>3.3018181524056389E-4</v>
      </c>
      <c r="V35" s="286"/>
      <c r="W35" s="286">
        <f t="shared" si="10"/>
        <v>4.3394337659714531E-3</v>
      </c>
      <c r="X35" s="286">
        <f t="shared" si="11"/>
        <v>1.6136938444098353E-3</v>
      </c>
      <c r="Y35" s="286">
        <f t="shared" si="12"/>
        <v>3.2474577284289037E-5</v>
      </c>
      <c r="Z35" s="286">
        <f t="shared" si="13"/>
        <v>2.7580000397033554E-4</v>
      </c>
      <c r="AA35" s="288">
        <f t="shared" si="14"/>
        <v>100</v>
      </c>
      <c r="AB35" s="288"/>
      <c r="AC35" s="288"/>
      <c r="AD35" s="289"/>
    </row>
    <row r="36" spans="1:36" ht="24" customHeight="1">
      <c r="A36" s="54">
        <v>154</v>
      </c>
      <c r="B36" s="162">
        <v>30</v>
      </c>
      <c r="C36" s="46" t="s">
        <v>230</v>
      </c>
      <c r="D36" s="129">
        <v>443901.57381999999</v>
      </c>
      <c r="E36" s="176">
        <v>0</v>
      </c>
      <c r="F36" s="176">
        <v>30.564307322107055</v>
      </c>
      <c r="G36" s="176">
        <v>67.674159245521182</v>
      </c>
      <c r="H36" s="176">
        <v>0</v>
      </c>
      <c r="I36" s="176">
        <v>1.7615334323717646</v>
      </c>
      <c r="J36" s="176">
        <v>1.741550184656937</v>
      </c>
      <c r="K36" s="54">
        <f t="shared" si="0"/>
        <v>0</v>
      </c>
      <c r="L36" s="54">
        <f t="shared" si="1"/>
        <v>0.1610372986970125</v>
      </c>
      <c r="M36" s="54">
        <f t="shared" si="2"/>
        <v>0.35656177912488318</v>
      </c>
      <c r="N36" s="54">
        <f t="shared" si="3"/>
        <v>0</v>
      </c>
      <c r="O36" s="54">
        <f t="shared" si="4"/>
        <v>9.281171744679002E-3</v>
      </c>
      <c r="P36" s="279"/>
      <c r="Q36" s="245">
        <f t="shared" si="5"/>
        <v>0</v>
      </c>
      <c r="R36" s="54">
        <f t="shared" si="6"/>
        <v>0.19279038012970987</v>
      </c>
      <c r="S36" s="54">
        <f t="shared" si="7"/>
        <v>0.42686807027574131</v>
      </c>
      <c r="T36" s="54">
        <f t="shared" si="8"/>
        <v>0</v>
      </c>
      <c r="U36" s="54">
        <f t="shared" si="9"/>
        <v>1.1111218600805941E-2</v>
      </c>
      <c r="V36" s="54"/>
      <c r="W36" s="280">
        <f t="shared" si="10"/>
        <v>0.1610372986970125</v>
      </c>
      <c r="X36" s="280">
        <f t="shared" si="11"/>
        <v>0.35656177912488318</v>
      </c>
      <c r="Y36" s="280">
        <f t="shared" si="12"/>
        <v>0</v>
      </c>
      <c r="Z36" s="280">
        <f t="shared" si="13"/>
        <v>9.281171744679002E-3</v>
      </c>
      <c r="AA36" s="172">
        <f t="shared" si="14"/>
        <v>100</v>
      </c>
      <c r="AB36" s="172"/>
      <c r="AC36" s="172"/>
      <c r="AD36" s="184"/>
    </row>
    <row r="37" spans="1:36" s="290" customFormat="1" ht="24" customHeight="1">
      <c r="A37" s="281">
        <v>7</v>
      </c>
      <c r="B37" s="282">
        <v>31</v>
      </c>
      <c r="C37" s="283" t="s">
        <v>18</v>
      </c>
      <c r="D37" s="284">
        <v>3793966.5496450001</v>
      </c>
      <c r="E37" s="285">
        <v>0</v>
      </c>
      <c r="F37" s="285">
        <v>53.190620908543217</v>
      </c>
      <c r="G37" s="285">
        <v>45.47650987140873</v>
      </c>
      <c r="H37" s="285">
        <v>5.217379316677978E-4</v>
      </c>
      <c r="I37" s="285">
        <v>1.3323474821163805</v>
      </c>
      <c r="J37" s="285">
        <v>0.69793032703069358</v>
      </c>
      <c r="K37" s="286">
        <f t="shared" si="0"/>
        <v>0</v>
      </c>
      <c r="L37" s="286">
        <f t="shared" si="1"/>
        <v>2.395266231249499</v>
      </c>
      <c r="M37" s="286">
        <f t="shared" si="2"/>
        <v>2.0478863857852483</v>
      </c>
      <c r="N37" s="286">
        <f t="shared" si="3"/>
        <v>2.3494767083741896E-5</v>
      </c>
      <c r="O37" s="286">
        <f t="shared" si="4"/>
        <v>5.9997925906728547E-2</v>
      </c>
      <c r="P37" s="286"/>
      <c r="Q37" s="287">
        <f t="shared" si="5"/>
        <v>0</v>
      </c>
      <c r="R37" s="286">
        <f t="shared" si="6"/>
        <v>2.8675610617592615</v>
      </c>
      <c r="S37" s="286">
        <f t="shared" si="7"/>
        <v>2.4516854043908536</v>
      </c>
      <c r="T37" s="286">
        <f t="shared" si="8"/>
        <v>2.8127428327370636E-5</v>
      </c>
      <c r="U37" s="286">
        <f t="shared" si="9"/>
        <v>7.1828222630059252E-2</v>
      </c>
      <c r="V37" s="286"/>
      <c r="W37" s="286">
        <f t="shared" si="10"/>
        <v>2.395266231249499</v>
      </c>
      <c r="X37" s="286">
        <f t="shared" si="11"/>
        <v>2.0478863857852487</v>
      </c>
      <c r="Y37" s="286">
        <f t="shared" si="12"/>
        <v>2.3494767083741899E-5</v>
      </c>
      <c r="Z37" s="286">
        <f t="shared" si="13"/>
        <v>5.9997925906728547E-2</v>
      </c>
      <c r="AA37" s="288">
        <f t="shared" si="14"/>
        <v>99.999999999999986</v>
      </c>
      <c r="AB37" s="288"/>
      <c r="AC37" s="288"/>
      <c r="AD37" s="289"/>
    </row>
    <row r="38" spans="1:36" ht="24" customHeight="1">
      <c r="A38" s="54">
        <v>172</v>
      </c>
      <c r="B38" s="162">
        <v>32</v>
      </c>
      <c r="C38" s="46" t="s">
        <v>377</v>
      </c>
      <c r="D38" s="129">
        <v>67003.545477000007</v>
      </c>
      <c r="E38" s="176">
        <v>0</v>
      </c>
      <c r="F38" s="176">
        <v>95.4</v>
      </c>
      <c r="G38" s="176">
        <v>0</v>
      </c>
      <c r="H38" s="176">
        <v>4.29</v>
      </c>
      <c r="I38" s="176">
        <v>0</v>
      </c>
      <c r="J38" s="176">
        <v>20.78</v>
      </c>
      <c r="K38" s="54">
        <f t="shared" si="0"/>
        <v>0</v>
      </c>
      <c r="L38" s="54">
        <f t="shared" si="1"/>
        <v>7.5870228649688135E-2</v>
      </c>
      <c r="M38" s="54">
        <f t="shared" si="2"/>
        <v>0</v>
      </c>
      <c r="N38" s="54">
        <f t="shared" si="3"/>
        <v>3.41177443298912E-3</v>
      </c>
      <c r="O38" s="54">
        <f t="shared" si="4"/>
        <v>0</v>
      </c>
      <c r="P38" s="279"/>
      <c r="Q38" s="245">
        <f t="shared" si="5"/>
        <v>0</v>
      </c>
      <c r="R38" s="54">
        <f t="shared" si="6"/>
        <v>9.0830201079203365E-2</v>
      </c>
      <c r="S38" s="54">
        <f t="shared" si="7"/>
        <v>0</v>
      </c>
      <c r="T38" s="54">
        <f t="shared" si="8"/>
        <v>4.0845027529327295E-3</v>
      </c>
      <c r="U38" s="54">
        <f t="shared" si="9"/>
        <v>0</v>
      </c>
      <c r="V38" s="54"/>
      <c r="W38" s="280">
        <f t="shared" si="10"/>
        <v>7.5870228649688135E-2</v>
      </c>
      <c r="X38" s="280">
        <f t="shared" si="11"/>
        <v>0</v>
      </c>
      <c r="Y38" s="280">
        <f t="shared" si="12"/>
        <v>3.41177443298912E-3</v>
      </c>
      <c r="Z38" s="280">
        <f t="shared" si="13"/>
        <v>0</v>
      </c>
      <c r="AA38" s="172">
        <f t="shared" si="14"/>
        <v>99.690000000000012</v>
      </c>
      <c r="AB38" s="172"/>
      <c r="AC38" s="172"/>
      <c r="AD38" s="184"/>
    </row>
    <row r="39" spans="1:36" s="290" customFormat="1" ht="24" customHeight="1">
      <c r="A39" s="281">
        <v>175</v>
      </c>
      <c r="B39" s="282">
        <v>33</v>
      </c>
      <c r="C39" s="283" t="s">
        <v>396</v>
      </c>
      <c r="D39" s="284">
        <v>5209.727159</v>
      </c>
      <c r="E39" s="285">
        <v>0</v>
      </c>
      <c r="F39" s="285">
        <v>0</v>
      </c>
      <c r="G39" s="285">
        <v>98.589826080430271</v>
      </c>
      <c r="H39" s="285">
        <v>0</v>
      </c>
      <c r="I39" s="285">
        <v>1.4101739195697238</v>
      </c>
      <c r="J39" s="285">
        <v>2.5615838332188945</v>
      </c>
      <c r="K39" s="286">
        <f t="shared" si="0"/>
        <v>0</v>
      </c>
      <c r="L39" s="286">
        <f t="shared" si="1"/>
        <v>0</v>
      </c>
      <c r="M39" s="286">
        <f t="shared" si="2"/>
        <v>6.0963839921148906E-3</v>
      </c>
      <c r="N39" s="286">
        <f t="shared" si="3"/>
        <v>0</v>
      </c>
      <c r="O39" s="286">
        <f t="shared" si="4"/>
        <v>8.7199278578190345E-5</v>
      </c>
      <c r="P39" s="286"/>
      <c r="Q39" s="287">
        <f t="shared" si="5"/>
        <v>0</v>
      </c>
      <c r="R39" s="286">
        <f t="shared" si="6"/>
        <v>0</v>
      </c>
      <c r="S39" s="286">
        <f t="shared" si="7"/>
        <v>7.2984594051583663E-3</v>
      </c>
      <c r="T39" s="286">
        <f t="shared" si="8"/>
        <v>0</v>
      </c>
      <c r="U39" s="286">
        <f t="shared" si="9"/>
        <v>1.0439309526518815E-4</v>
      </c>
      <c r="V39" s="286"/>
      <c r="W39" s="286">
        <f t="shared" si="10"/>
        <v>0</v>
      </c>
      <c r="X39" s="286">
        <f t="shared" si="11"/>
        <v>6.0963839921148915E-3</v>
      </c>
      <c r="Y39" s="286">
        <f t="shared" si="12"/>
        <v>0</v>
      </c>
      <c r="Z39" s="286">
        <f t="shared" si="13"/>
        <v>8.7199278578190358E-5</v>
      </c>
      <c r="AA39" s="288">
        <f t="shared" si="14"/>
        <v>100</v>
      </c>
      <c r="AB39" s="288"/>
      <c r="AC39" s="288"/>
      <c r="AD39" s="289"/>
    </row>
    <row r="40" spans="1:36" ht="24" customHeight="1">
      <c r="A40" s="54">
        <v>178</v>
      </c>
      <c r="B40" s="162">
        <v>34</v>
      </c>
      <c r="C40" s="46" t="s">
        <v>405</v>
      </c>
      <c r="D40" s="129">
        <v>199177.57952699999</v>
      </c>
      <c r="E40" s="176">
        <v>0</v>
      </c>
      <c r="F40" s="176">
        <v>91.701158909254559</v>
      </c>
      <c r="G40" s="176">
        <v>0.10994555406457712</v>
      </c>
      <c r="H40" s="176">
        <v>1.5012519686664252E-2</v>
      </c>
      <c r="I40" s="176">
        <v>8.1738830169942105</v>
      </c>
      <c r="J40" s="176">
        <v>2.3088188856716263</v>
      </c>
      <c r="K40" s="54">
        <f t="shared" si="0"/>
        <v>0</v>
      </c>
      <c r="L40" s="54">
        <f t="shared" si="1"/>
        <v>0.21679063074497892</v>
      </c>
      <c r="M40" s="54">
        <f t="shared" si="2"/>
        <v>2.5992218960779555E-4</v>
      </c>
      <c r="N40" s="54">
        <f t="shared" si="3"/>
        <v>3.5491084852744456E-5</v>
      </c>
      <c r="O40" s="54">
        <f t="shared" si="4"/>
        <v>1.9323869795837577E-2</v>
      </c>
      <c r="P40" s="279"/>
      <c r="Q40" s="245">
        <f t="shared" si="5"/>
        <v>0</v>
      </c>
      <c r="R40" s="54">
        <f t="shared" si="6"/>
        <v>0.25953706655574582</v>
      </c>
      <c r="S40" s="54">
        <f t="shared" si="7"/>
        <v>3.111732383993539E-4</v>
      </c>
      <c r="T40" s="54">
        <f t="shared" si="8"/>
        <v>4.2489161177809346E-5</v>
      </c>
      <c r="U40" s="54">
        <f t="shared" si="9"/>
        <v>2.3134120068207892E-2</v>
      </c>
      <c r="V40" s="54"/>
      <c r="W40" s="280">
        <f t="shared" si="10"/>
        <v>0.21679063074497892</v>
      </c>
      <c r="X40" s="280">
        <f t="shared" si="11"/>
        <v>2.5992218960779555E-4</v>
      </c>
      <c r="Y40" s="280">
        <f t="shared" si="12"/>
        <v>3.5491084852744449E-5</v>
      </c>
      <c r="Z40" s="280">
        <f t="shared" si="13"/>
        <v>1.932386979583758E-2</v>
      </c>
      <c r="AA40" s="172">
        <f t="shared" si="14"/>
        <v>100.00000000000001</v>
      </c>
      <c r="AB40" s="172"/>
      <c r="AC40" s="172"/>
      <c r="AD40" s="184"/>
    </row>
    <row r="41" spans="1:36" s="290" customFormat="1" ht="24" customHeight="1">
      <c r="A41" s="281">
        <v>183</v>
      </c>
      <c r="B41" s="282">
        <v>35</v>
      </c>
      <c r="C41" s="283" t="s">
        <v>427</v>
      </c>
      <c r="D41" s="284">
        <v>402505.62007200002</v>
      </c>
      <c r="E41" s="285">
        <v>0</v>
      </c>
      <c r="F41" s="285">
        <v>26</v>
      </c>
      <c r="G41" s="285">
        <v>73</v>
      </c>
      <c r="H41" s="285">
        <v>0</v>
      </c>
      <c r="I41" s="285">
        <v>1</v>
      </c>
      <c r="J41" s="285">
        <v>1.45</v>
      </c>
      <c r="K41" s="281">
        <f t="shared" si="0"/>
        <v>0</v>
      </c>
      <c r="L41" s="281">
        <f t="shared" si="1"/>
        <v>0.12421399530064391</v>
      </c>
      <c r="M41" s="281">
        <f t="shared" si="2"/>
        <v>0.34875467911334634</v>
      </c>
      <c r="N41" s="281">
        <f t="shared" si="3"/>
        <v>0</v>
      </c>
      <c r="O41" s="281">
        <f t="shared" si="4"/>
        <v>4.7774613577170732E-3</v>
      </c>
      <c r="P41" s="281"/>
      <c r="Q41" s="291">
        <f t="shared" si="5"/>
        <v>0</v>
      </c>
      <c r="R41" s="281">
        <f t="shared" si="6"/>
        <v>0.14870631564987491</v>
      </c>
      <c r="S41" s="281">
        <f t="shared" si="7"/>
        <v>0.41752157855541799</v>
      </c>
      <c r="T41" s="281">
        <f t="shared" si="8"/>
        <v>0</v>
      </c>
      <c r="U41" s="281">
        <f t="shared" si="9"/>
        <v>5.7194736788413426E-3</v>
      </c>
      <c r="V41" s="281"/>
      <c r="W41" s="281">
        <f t="shared" si="10"/>
        <v>0.12421399530064389</v>
      </c>
      <c r="X41" s="281">
        <f t="shared" si="11"/>
        <v>0.34875467911334634</v>
      </c>
      <c r="Y41" s="281">
        <f t="shared" si="12"/>
        <v>0</v>
      </c>
      <c r="Z41" s="281">
        <f t="shared" si="13"/>
        <v>4.7774613577170732E-3</v>
      </c>
      <c r="AA41" s="288">
        <f t="shared" si="14"/>
        <v>100</v>
      </c>
      <c r="AB41" s="288"/>
      <c r="AC41" s="288"/>
      <c r="AD41" s="289"/>
    </row>
    <row r="42" spans="1:36" s="5" customFormat="1" ht="24" customHeight="1">
      <c r="A42" s="60"/>
      <c r="B42" s="323" t="s">
        <v>47</v>
      </c>
      <c r="C42" s="323"/>
      <c r="D42" s="93">
        <v>70374590.858077005</v>
      </c>
      <c r="E42" s="178">
        <v>1.509945738317428</v>
      </c>
      <c r="F42" s="178">
        <v>18.975198267292644</v>
      </c>
      <c r="G42" s="178">
        <v>77.834312833434822</v>
      </c>
      <c r="H42" s="178">
        <v>0.62355893766480308</v>
      </c>
      <c r="I42" s="178">
        <v>1.0566890727417431</v>
      </c>
      <c r="J42" s="178">
        <v>1.6167921029794172</v>
      </c>
      <c r="K42" s="83"/>
      <c r="L42" s="83"/>
      <c r="M42" s="83"/>
      <c r="N42" s="83"/>
      <c r="O42" s="83"/>
      <c r="P42" s="83"/>
      <c r="Q42" s="247">
        <f>SUM(Q7:Q41)</f>
        <v>1.509945738317428</v>
      </c>
      <c r="R42" s="247">
        <f t="shared" ref="R42:U42" si="15">SUM(R7:R41)</f>
        <v>18.975198267292644</v>
      </c>
      <c r="S42" s="247">
        <f t="shared" si="15"/>
        <v>77.834312833434822</v>
      </c>
      <c r="T42" s="247">
        <f t="shared" si="15"/>
        <v>0.62355893766480308</v>
      </c>
      <c r="U42" s="247">
        <f t="shared" si="15"/>
        <v>1.0566890727417431</v>
      </c>
      <c r="V42" s="247"/>
      <c r="W42" s="83">
        <f t="shared" ref="W42:W69" si="16">F42*$D42/$D$153</f>
        <v>15.849933327322384</v>
      </c>
      <c r="X42" s="83">
        <f t="shared" ref="X42:X55" si="17">G42*$D42/$D$153</f>
        <v>65.014797295391489</v>
      </c>
      <c r="Y42" s="83">
        <f t="shared" ref="Y42:Z42" si="18">SUM(Y7:Y41)</f>
        <v>0.5208571445958996</v>
      </c>
      <c r="Z42" s="83">
        <f t="shared" si="18"/>
        <v>0.8826496100194049</v>
      </c>
      <c r="AA42" s="172">
        <f t="shared" ref="AA42:AA69" si="19">SUM(E42:I42)</f>
        <v>99.999704849451433</v>
      </c>
      <c r="AB42" s="172"/>
      <c r="AC42" s="172"/>
      <c r="AD42" s="184"/>
      <c r="AE42" s="1"/>
      <c r="AF42" s="1"/>
      <c r="AG42" s="1"/>
      <c r="AH42" s="1"/>
      <c r="AI42" s="1"/>
      <c r="AJ42" s="1"/>
    </row>
    <row r="43" spans="1:36" s="290" customFormat="1" ht="24" customHeight="1">
      <c r="A43" s="281">
        <v>128</v>
      </c>
      <c r="B43" s="282">
        <v>36</v>
      </c>
      <c r="C43" s="283" t="s">
        <v>147</v>
      </c>
      <c r="D43" s="284">
        <v>17368.026259999999</v>
      </c>
      <c r="E43" s="285">
        <v>94</v>
      </c>
      <c r="F43" s="285">
        <v>0</v>
      </c>
      <c r="G43" s="285">
        <v>0</v>
      </c>
      <c r="H43" s="285">
        <v>0</v>
      </c>
      <c r="I43" s="285">
        <v>6</v>
      </c>
      <c r="J43" s="285">
        <v>5.8193057250510885</v>
      </c>
      <c r="K43" s="286">
        <f t="shared" ref="K43:O48" si="20">$D43/$D$153*E43</f>
        <v>1.9377759208429303E-2</v>
      </c>
      <c r="L43" s="286">
        <f t="shared" si="20"/>
        <v>0</v>
      </c>
      <c r="M43" s="286">
        <f t="shared" si="20"/>
        <v>0</v>
      </c>
      <c r="N43" s="286">
        <f t="shared" si="20"/>
        <v>0</v>
      </c>
      <c r="O43" s="286">
        <f t="shared" si="20"/>
        <v>1.2368782473465513E-3</v>
      </c>
      <c r="P43" s="286"/>
      <c r="Q43" s="287">
        <f t="shared" ref="Q43:Q54" si="21">D43/$D$55*E43</f>
        <v>2.9904516589732708</v>
      </c>
      <c r="R43" s="286">
        <f t="shared" ref="R43:R54" si="22">D43/$D$55*F43</f>
        <v>0</v>
      </c>
      <c r="S43" s="286">
        <f t="shared" ref="S43:S54" si="23">D43/$D$55*G43</f>
        <v>0</v>
      </c>
      <c r="T43" s="286">
        <f t="shared" ref="T43:T54" si="24">D43/$D$55*H43</f>
        <v>0</v>
      </c>
      <c r="U43" s="286">
        <f t="shared" ref="U43:U54" si="25">D43/$D$55*I43</f>
        <v>0.19087989312595346</v>
      </c>
      <c r="V43" s="286"/>
      <c r="W43" s="286">
        <f t="shared" ref="W43:W54" si="26">F43*$D43/$D$153</f>
        <v>0</v>
      </c>
      <c r="X43" s="286">
        <f t="shared" si="17"/>
        <v>0</v>
      </c>
      <c r="Y43" s="286">
        <f t="shared" ref="Y43:Y54" si="27">H43*$D43/$D$153</f>
        <v>0</v>
      </c>
      <c r="Z43" s="286">
        <f t="shared" ref="Z43:Z54" si="28">I43*$D43/$D$153</f>
        <v>1.2368782473465513E-3</v>
      </c>
      <c r="AA43" s="288">
        <f t="shared" ref="AA43:AA54" si="29">SUM(E43:I43)</f>
        <v>100</v>
      </c>
      <c r="AB43" s="288"/>
      <c r="AC43" s="288"/>
      <c r="AD43" s="289"/>
    </row>
    <row r="44" spans="1:36" ht="24" customHeight="1">
      <c r="A44" s="54">
        <v>129</v>
      </c>
      <c r="B44" s="162">
        <v>37</v>
      </c>
      <c r="C44" s="46" t="s">
        <v>150</v>
      </c>
      <c r="D44" s="129">
        <v>5762.8581839999997</v>
      </c>
      <c r="E44" s="176">
        <v>91</v>
      </c>
      <c r="F44" s="176">
        <v>0</v>
      </c>
      <c r="G44" s="176">
        <v>1</v>
      </c>
      <c r="H44" s="176">
        <v>0</v>
      </c>
      <c r="I44" s="176">
        <v>8</v>
      </c>
      <c r="J44" s="176">
        <v>3.3061664000521924</v>
      </c>
      <c r="K44" s="54">
        <f t="shared" si="20"/>
        <v>6.2245012564088468E-3</v>
      </c>
      <c r="L44" s="54">
        <f t="shared" si="20"/>
        <v>0</v>
      </c>
      <c r="M44" s="54">
        <f t="shared" si="20"/>
        <v>6.8401112707789524E-5</v>
      </c>
      <c r="N44" s="54">
        <f t="shared" si="20"/>
        <v>0</v>
      </c>
      <c r="O44" s="54">
        <f t="shared" si="20"/>
        <v>5.4720890166231619E-4</v>
      </c>
      <c r="P44" s="279"/>
      <c r="Q44" s="245">
        <f t="shared" si="21"/>
        <v>0.96058940088449174</v>
      </c>
      <c r="R44" s="54">
        <f t="shared" si="22"/>
        <v>0</v>
      </c>
      <c r="S44" s="54">
        <f t="shared" si="23"/>
        <v>1.0555927482247162E-2</v>
      </c>
      <c r="T44" s="54">
        <f t="shared" si="24"/>
        <v>0</v>
      </c>
      <c r="U44" s="54">
        <f t="shared" si="25"/>
        <v>8.4447419857977296E-2</v>
      </c>
      <c r="V44" s="54"/>
      <c r="W44" s="280">
        <f t="shared" si="26"/>
        <v>0</v>
      </c>
      <c r="X44" s="280">
        <f t="shared" si="17"/>
        <v>6.8401112707789524E-5</v>
      </c>
      <c r="Y44" s="280">
        <f t="shared" si="27"/>
        <v>0</v>
      </c>
      <c r="Z44" s="280">
        <f t="shared" si="28"/>
        <v>5.4720890166231619E-4</v>
      </c>
      <c r="AA44" s="172">
        <f t="shared" si="29"/>
        <v>100</v>
      </c>
      <c r="AB44" s="172"/>
      <c r="AC44" s="172"/>
      <c r="AD44" s="184"/>
    </row>
    <row r="45" spans="1:36" s="290" customFormat="1" ht="24" customHeight="1">
      <c r="A45" s="281">
        <v>120</v>
      </c>
      <c r="B45" s="282">
        <v>38</v>
      </c>
      <c r="C45" s="283" t="s">
        <v>142</v>
      </c>
      <c r="D45" s="284">
        <v>11375.529414000001</v>
      </c>
      <c r="E45" s="285">
        <v>91</v>
      </c>
      <c r="F45" s="285">
        <v>0</v>
      </c>
      <c r="G45" s="285">
        <v>0</v>
      </c>
      <c r="H45" s="285">
        <v>4</v>
      </c>
      <c r="I45" s="285">
        <v>5</v>
      </c>
      <c r="J45" s="285">
        <v>2.4039104469182888</v>
      </c>
      <c r="K45" s="286">
        <f t="shared" si="20"/>
        <v>1.2286784590040295E-2</v>
      </c>
      <c r="L45" s="286">
        <f t="shared" si="20"/>
        <v>0</v>
      </c>
      <c r="M45" s="286">
        <f t="shared" si="20"/>
        <v>0</v>
      </c>
      <c r="N45" s="286">
        <f t="shared" si="20"/>
        <v>5.4007844351825472E-4</v>
      </c>
      <c r="O45" s="286">
        <f t="shared" si="20"/>
        <v>6.7509805439781834E-4</v>
      </c>
      <c r="P45" s="286"/>
      <c r="Q45" s="287">
        <f t="shared" si="21"/>
        <v>1.8961446968930258</v>
      </c>
      <c r="R45" s="286">
        <f t="shared" si="22"/>
        <v>0</v>
      </c>
      <c r="S45" s="286">
        <f t="shared" si="23"/>
        <v>0</v>
      </c>
      <c r="T45" s="286">
        <f t="shared" si="24"/>
        <v>8.3347019643649489E-2</v>
      </c>
      <c r="U45" s="286">
        <f t="shared" si="25"/>
        <v>0.10418377455456186</v>
      </c>
      <c r="V45" s="286"/>
      <c r="W45" s="286">
        <f t="shared" si="26"/>
        <v>0</v>
      </c>
      <c r="X45" s="286">
        <f t="shared" si="17"/>
        <v>0</v>
      </c>
      <c r="Y45" s="286">
        <f t="shared" si="27"/>
        <v>5.4007844351825472E-4</v>
      </c>
      <c r="Z45" s="286">
        <f t="shared" si="28"/>
        <v>6.7509805439781845E-4</v>
      </c>
      <c r="AA45" s="288">
        <f t="shared" si="29"/>
        <v>100</v>
      </c>
      <c r="AB45" s="288"/>
      <c r="AC45" s="288"/>
      <c r="AD45" s="289"/>
    </row>
    <row r="46" spans="1:36" ht="24" customHeight="1">
      <c r="A46" s="54">
        <v>32</v>
      </c>
      <c r="B46" s="162">
        <v>39</v>
      </c>
      <c r="C46" s="46" t="s">
        <v>100</v>
      </c>
      <c r="D46" s="129">
        <v>51173.462083999999</v>
      </c>
      <c r="E46" s="176">
        <v>88</v>
      </c>
      <c r="F46" s="176">
        <v>0</v>
      </c>
      <c r="G46" s="176">
        <v>9</v>
      </c>
      <c r="H46" s="176">
        <v>0</v>
      </c>
      <c r="I46" s="176">
        <v>3</v>
      </c>
      <c r="J46" s="176">
        <v>0.31815837670133806</v>
      </c>
      <c r="K46" s="54">
        <f t="shared" si="20"/>
        <v>5.345061494813319E-2</v>
      </c>
      <c r="L46" s="54">
        <f t="shared" si="20"/>
        <v>0</v>
      </c>
      <c r="M46" s="54">
        <f t="shared" si="20"/>
        <v>5.4665401651499846E-3</v>
      </c>
      <c r="N46" s="54">
        <f t="shared" si="20"/>
        <v>0</v>
      </c>
      <c r="O46" s="54">
        <f t="shared" si="20"/>
        <v>1.822180055049995E-3</v>
      </c>
      <c r="P46" s="279"/>
      <c r="Q46" s="245">
        <f t="shared" si="21"/>
        <v>8.248708141406544</v>
      </c>
      <c r="R46" s="54">
        <f t="shared" si="22"/>
        <v>0</v>
      </c>
      <c r="S46" s="54">
        <f t="shared" si="23"/>
        <v>0.8436178780983965</v>
      </c>
      <c r="T46" s="54">
        <f t="shared" si="24"/>
        <v>0</v>
      </c>
      <c r="U46" s="54">
        <f t="shared" si="25"/>
        <v>0.28120595936613213</v>
      </c>
      <c r="V46" s="54"/>
      <c r="W46" s="280">
        <f t="shared" si="26"/>
        <v>0</v>
      </c>
      <c r="X46" s="280">
        <f t="shared" si="17"/>
        <v>5.4665401651499846E-3</v>
      </c>
      <c r="Y46" s="280">
        <f t="shared" si="27"/>
        <v>0</v>
      </c>
      <c r="Z46" s="280">
        <f t="shared" si="28"/>
        <v>1.822180055049995E-3</v>
      </c>
      <c r="AA46" s="172">
        <f t="shared" si="29"/>
        <v>100</v>
      </c>
      <c r="AB46" s="172"/>
      <c r="AC46" s="172"/>
      <c r="AD46" s="184"/>
    </row>
    <row r="47" spans="1:36" s="290" customFormat="1" ht="24" customHeight="1">
      <c r="A47" s="281">
        <v>145</v>
      </c>
      <c r="B47" s="282">
        <v>40</v>
      </c>
      <c r="C47" s="283" t="s">
        <v>183</v>
      </c>
      <c r="D47" s="284">
        <v>57872.998249999997</v>
      </c>
      <c r="E47" s="285">
        <v>79</v>
      </c>
      <c r="F47" s="285">
        <v>0</v>
      </c>
      <c r="G47" s="285">
        <v>13</v>
      </c>
      <c r="H47" s="285">
        <v>0</v>
      </c>
      <c r="I47" s="285">
        <v>8</v>
      </c>
      <c r="J47" s="285">
        <v>1.6664652888040545</v>
      </c>
      <c r="K47" s="286">
        <f t="shared" si="20"/>
        <v>5.4266062190302986E-2</v>
      </c>
      <c r="L47" s="286">
        <f t="shared" si="20"/>
        <v>0</v>
      </c>
      <c r="M47" s="286">
        <f t="shared" si="20"/>
        <v>8.9298583351131496E-3</v>
      </c>
      <c r="N47" s="286">
        <f t="shared" si="20"/>
        <v>0</v>
      </c>
      <c r="O47" s="286">
        <f t="shared" si="20"/>
        <v>5.4952974369927073E-3</v>
      </c>
      <c r="P47" s="286"/>
      <c r="Q47" s="287">
        <f t="shared" si="21"/>
        <v>8.3745511520416986</v>
      </c>
      <c r="R47" s="286">
        <f t="shared" si="22"/>
        <v>0</v>
      </c>
      <c r="S47" s="286">
        <f t="shared" si="23"/>
        <v>1.3780906959055961</v>
      </c>
      <c r="T47" s="286">
        <f t="shared" si="24"/>
        <v>0</v>
      </c>
      <c r="U47" s="286">
        <f t="shared" si="25"/>
        <v>0.84805581286498222</v>
      </c>
      <c r="V47" s="286"/>
      <c r="W47" s="286">
        <f t="shared" si="26"/>
        <v>0</v>
      </c>
      <c r="X47" s="286">
        <f t="shared" si="17"/>
        <v>8.9298583351131496E-3</v>
      </c>
      <c r="Y47" s="286">
        <f t="shared" si="27"/>
        <v>0</v>
      </c>
      <c r="Z47" s="286">
        <f t="shared" si="28"/>
        <v>5.4952974369927073E-3</v>
      </c>
      <c r="AA47" s="288">
        <f t="shared" si="29"/>
        <v>100</v>
      </c>
      <c r="AB47" s="288"/>
      <c r="AC47" s="288"/>
      <c r="AD47" s="289"/>
    </row>
    <row r="48" spans="1:36" ht="24" customHeight="1">
      <c r="A48" s="54">
        <v>135</v>
      </c>
      <c r="B48" s="162">
        <v>41</v>
      </c>
      <c r="C48" s="46" t="s">
        <v>160</v>
      </c>
      <c r="D48" s="129">
        <v>12216.114299999999</v>
      </c>
      <c r="E48" s="176">
        <v>47</v>
      </c>
      <c r="F48" s="176">
        <v>0</v>
      </c>
      <c r="G48" s="176">
        <v>49</v>
      </c>
      <c r="H48" s="176">
        <v>0</v>
      </c>
      <c r="I48" s="176">
        <v>4</v>
      </c>
      <c r="J48" s="176">
        <v>1.8429069275377685</v>
      </c>
      <c r="K48" s="54">
        <f t="shared" si="20"/>
        <v>6.8148480956997893E-3</v>
      </c>
      <c r="L48" s="54">
        <f t="shared" si="20"/>
        <v>0</v>
      </c>
      <c r="M48" s="54">
        <f t="shared" si="20"/>
        <v>7.104841631687015E-3</v>
      </c>
      <c r="N48" s="54">
        <f t="shared" si="20"/>
        <v>0</v>
      </c>
      <c r="O48" s="54">
        <f t="shared" si="20"/>
        <v>5.7998707197445018E-4</v>
      </c>
      <c r="P48" s="279"/>
      <c r="Q48" s="245">
        <f t="shared" si="21"/>
        <v>1.0516940361489902</v>
      </c>
      <c r="R48" s="54">
        <f t="shared" si="22"/>
        <v>0</v>
      </c>
      <c r="S48" s="54">
        <f t="shared" si="23"/>
        <v>1.0964469738574578</v>
      </c>
      <c r="T48" s="54">
        <f t="shared" si="24"/>
        <v>0</v>
      </c>
      <c r="U48" s="54">
        <f t="shared" si="25"/>
        <v>8.9505875416935332E-2</v>
      </c>
      <c r="V48" s="54"/>
      <c r="W48" s="280">
        <f t="shared" si="26"/>
        <v>0</v>
      </c>
      <c r="X48" s="280">
        <f t="shared" si="17"/>
        <v>7.104841631687015E-3</v>
      </c>
      <c r="Y48" s="280">
        <f t="shared" si="27"/>
        <v>0</v>
      </c>
      <c r="Z48" s="280">
        <f t="shared" si="28"/>
        <v>5.7998707197445018E-4</v>
      </c>
      <c r="AA48" s="172">
        <f t="shared" si="29"/>
        <v>100</v>
      </c>
      <c r="AB48" s="172"/>
      <c r="AC48" s="172"/>
      <c r="AD48" s="184"/>
    </row>
    <row r="49" spans="1:36" s="290" customFormat="1" ht="24" customHeight="1">
      <c r="A49" s="281">
        <v>180</v>
      </c>
      <c r="B49" s="282">
        <v>42</v>
      </c>
      <c r="C49" s="283" t="s">
        <v>414</v>
      </c>
      <c r="D49" s="284">
        <v>43781.112072000004</v>
      </c>
      <c r="E49" s="285">
        <v>46.328078151757715</v>
      </c>
      <c r="F49" s="285">
        <v>38.714943737419851</v>
      </c>
      <c r="G49" s="285">
        <v>9.1884454709012928</v>
      </c>
      <c r="H49" s="285">
        <v>0</v>
      </c>
      <c r="I49" s="285">
        <v>5.7685326399211423</v>
      </c>
      <c r="J49" s="285">
        <v>0.4714300847734183</v>
      </c>
      <c r="K49" s="286"/>
      <c r="L49" s="286"/>
      <c r="M49" s="286"/>
      <c r="N49" s="286"/>
      <c r="O49" s="286"/>
      <c r="P49" s="286"/>
      <c r="Q49" s="287">
        <f t="shared" si="21"/>
        <v>3.7152627991232823</v>
      </c>
      <c r="R49" s="286">
        <f t="shared" si="22"/>
        <v>3.1047303487664668</v>
      </c>
      <c r="S49" s="286">
        <f t="shared" si="23"/>
        <v>0.73686392791834787</v>
      </c>
      <c r="T49" s="286">
        <f t="shared" si="24"/>
        <v>0</v>
      </c>
      <c r="U49" s="286">
        <f t="shared" si="25"/>
        <v>0.46260530498207836</v>
      </c>
      <c r="V49" s="286"/>
      <c r="W49" s="286">
        <f t="shared" si="26"/>
        <v>2.0118271072857043E-2</v>
      </c>
      <c r="X49" s="286">
        <f t="shared" si="17"/>
        <v>4.7747876885866677E-3</v>
      </c>
      <c r="Y49" s="286">
        <f t="shared" si="27"/>
        <v>0</v>
      </c>
      <c r="Z49" s="286">
        <f t="shared" si="28"/>
        <v>2.9976255197392034E-3</v>
      </c>
      <c r="AA49" s="288">
        <f t="shared" si="29"/>
        <v>100</v>
      </c>
      <c r="AB49" s="288"/>
      <c r="AC49" s="288"/>
      <c r="AD49" s="289"/>
    </row>
    <row r="50" spans="1:36" ht="24" customHeight="1">
      <c r="A50" s="54">
        <v>17</v>
      </c>
      <c r="B50" s="162">
        <v>43</v>
      </c>
      <c r="C50" s="46" t="s">
        <v>51</v>
      </c>
      <c r="D50" s="129">
        <v>116369.127513</v>
      </c>
      <c r="E50" s="176">
        <v>45.487945413001441</v>
      </c>
      <c r="F50" s="176">
        <v>38.203803134868402</v>
      </c>
      <c r="G50" s="176">
        <v>10.095431558714637</v>
      </c>
      <c r="H50" s="176">
        <v>6.710841276024275E-2</v>
      </c>
      <c r="I50" s="176">
        <v>6.1457114806552688</v>
      </c>
      <c r="J50" s="176">
        <v>1.4941910589607925</v>
      </c>
      <c r="K50" s="54">
        <f t="shared" ref="K50:O54" si="30">$D50/$D$153*E50</f>
        <v>6.2828882268374506E-2</v>
      </c>
      <c r="L50" s="54">
        <f t="shared" si="30"/>
        <v>5.2767875699190087E-2</v>
      </c>
      <c r="M50" s="54">
        <f t="shared" si="30"/>
        <v>1.3944016927825943E-2</v>
      </c>
      <c r="N50" s="54">
        <f t="shared" si="30"/>
        <v>9.2691514779334269E-5</v>
      </c>
      <c r="O50" s="54">
        <f t="shared" si="30"/>
        <v>8.488582624862271E-3</v>
      </c>
      <c r="P50" s="279"/>
      <c r="Q50" s="245">
        <f t="shared" si="21"/>
        <v>9.695999067279482</v>
      </c>
      <c r="R50" s="54">
        <f t="shared" si="22"/>
        <v>8.1433451477968433</v>
      </c>
      <c r="S50" s="54">
        <f t="shared" si="23"/>
        <v>2.1518952788116743</v>
      </c>
      <c r="T50" s="54">
        <f t="shared" si="24"/>
        <v>1.4304517419332394E-2</v>
      </c>
      <c r="U50" s="54">
        <f t="shared" si="25"/>
        <v>1.3099913008418824</v>
      </c>
      <c r="V50" s="54"/>
      <c r="W50" s="280">
        <f t="shared" si="26"/>
        <v>5.2767875699190087E-2</v>
      </c>
      <c r="X50" s="280">
        <f t="shared" si="17"/>
        <v>1.3944016927825945E-2</v>
      </c>
      <c r="Y50" s="280">
        <f t="shared" si="27"/>
        <v>9.2691514779334283E-5</v>
      </c>
      <c r="Z50" s="280">
        <f t="shared" si="28"/>
        <v>8.488582624862271E-3</v>
      </c>
      <c r="AA50" s="172">
        <f t="shared" si="29"/>
        <v>100</v>
      </c>
      <c r="AB50" s="172"/>
      <c r="AC50" s="172"/>
      <c r="AD50" s="184"/>
    </row>
    <row r="51" spans="1:36" s="290" customFormat="1" ht="24" customHeight="1">
      <c r="A51" s="281">
        <v>112</v>
      </c>
      <c r="B51" s="282">
        <v>44</v>
      </c>
      <c r="C51" s="283" t="s">
        <v>54</v>
      </c>
      <c r="D51" s="284">
        <v>9412.1627649999991</v>
      </c>
      <c r="E51" s="285">
        <v>40.80316466531572</v>
      </c>
      <c r="F51" s="285">
        <v>43.093433728232924</v>
      </c>
      <c r="G51" s="285">
        <v>3.8812377894167498</v>
      </c>
      <c r="H51" s="285">
        <v>0</v>
      </c>
      <c r="I51" s="285">
        <v>12.222163817034614</v>
      </c>
      <c r="J51" s="285">
        <v>0.18619637376572082</v>
      </c>
      <c r="K51" s="286">
        <f t="shared" si="30"/>
        <v>4.5583588472612076E-3</v>
      </c>
      <c r="L51" s="286">
        <f t="shared" si="30"/>
        <v>4.8142181251184368E-3</v>
      </c>
      <c r="M51" s="286">
        <f t="shared" si="30"/>
        <v>4.3359564780893887E-4</v>
      </c>
      <c r="N51" s="286">
        <f t="shared" si="30"/>
        <v>0</v>
      </c>
      <c r="O51" s="286">
        <f t="shared" si="30"/>
        <v>1.3654090074884258E-3</v>
      </c>
      <c r="P51" s="286"/>
      <c r="Q51" s="287">
        <f t="shared" si="21"/>
        <v>0.70346378187308978</v>
      </c>
      <c r="R51" s="286">
        <f t="shared" si="22"/>
        <v>0.74294898724188285</v>
      </c>
      <c r="S51" s="286">
        <f t="shared" si="23"/>
        <v>6.6914177762606913E-2</v>
      </c>
      <c r="T51" s="286">
        <f t="shared" si="24"/>
        <v>0</v>
      </c>
      <c r="U51" s="286">
        <f t="shared" si="25"/>
        <v>0.21071526318918382</v>
      </c>
      <c r="V51" s="286"/>
      <c r="W51" s="286">
        <f t="shared" si="26"/>
        <v>4.8142181251184359E-3</v>
      </c>
      <c r="X51" s="286">
        <f t="shared" si="17"/>
        <v>4.3359564780893887E-4</v>
      </c>
      <c r="Y51" s="286">
        <f t="shared" si="27"/>
        <v>0</v>
      </c>
      <c r="Z51" s="286">
        <f t="shared" si="28"/>
        <v>1.3654090074884258E-3</v>
      </c>
      <c r="AA51" s="288">
        <f t="shared" si="29"/>
        <v>100</v>
      </c>
      <c r="AB51" s="288"/>
      <c r="AC51" s="288"/>
      <c r="AD51" s="289"/>
    </row>
    <row r="52" spans="1:36" ht="24" customHeight="1">
      <c r="A52" s="54">
        <v>111</v>
      </c>
      <c r="B52" s="162">
        <v>45</v>
      </c>
      <c r="C52" s="46" t="s">
        <v>53</v>
      </c>
      <c r="D52" s="129">
        <v>18111.824427</v>
      </c>
      <c r="E52" s="176">
        <v>38.977999769481457</v>
      </c>
      <c r="F52" s="176">
        <v>50.083073948935386</v>
      </c>
      <c r="G52" s="176">
        <v>4.8257567172672902</v>
      </c>
      <c r="H52" s="176">
        <v>0</v>
      </c>
      <c r="I52" s="176">
        <v>6.1131695643158572</v>
      </c>
      <c r="J52" s="176">
        <v>0.16167922478295185</v>
      </c>
      <c r="K52" s="54">
        <f t="shared" si="30"/>
        <v>8.3792853946572619E-3</v>
      </c>
      <c r="L52" s="54">
        <f t="shared" si="30"/>
        <v>1.0766595837183894E-2</v>
      </c>
      <c r="M52" s="54">
        <f t="shared" si="30"/>
        <v>1.0374157991254183E-3</v>
      </c>
      <c r="N52" s="54">
        <f t="shared" si="30"/>
        <v>0</v>
      </c>
      <c r="O52" s="54">
        <f t="shared" si="30"/>
        <v>1.3141770421334427E-3</v>
      </c>
      <c r="P52" s="279"/>
      <c r="Q52" s="245">
        <f t="shared" si="21"/>
        <v>1.2931241244118241</v>
      </c>
      <c r="R52" s="54">
        <f t="shared" si="22"/>
        <v>1.6615432174838687</v>
      </c>
      <c r="S52" s="54">
        <f t="shared" si="23"/>
        <v>0.16009806728273171</v>
      </c>
      <c r="T52" s="54">
        <f t="shared" si="24"/>
        <v>0</v>
      </c>
      <c r="U52" s="54">
        <f t="shared" si="25"/>
        <v>0.20280894573831851</v>
      </c>
      <c r="V52" s="54"/>
      <c r="W52" s="280">
        <f t="shared" si="26"/>
        <v>1.0766595837183894E-2</v>
      </c>
      <c r="X52" s="280">
        <f t="shared" si="17"/>
        <v>1.0374157991254183E-3</v>
      </c>
      <c r="Y52" s="280">
        <f t="shared" si="27"/>
        <v>0</v>
      </c>
      <c r="Z52" s="280">
        <f t="shared" si="28"/>
        <v>1.3141770421334427E-3</v>
      </c>
      <c r="AA52" s="172">
        <f t="shared" si="29"/>
        <v>100</v>
      </c>
      <c r="AB52" s="172"/>
      <c r="AC52" s="172"/>
      <c r="AD52" s="184"/>
    </row>
    <row r="53" spans="1:36" s="290" customFormat="1" ht="24" customHeight="1">
      <c r="A53" s="281">
        <v>13</v>
      </c>
      <c r="B53" s="282">
        <v>46</v>
      </c>
      <c r="C53" s="283" t="s">
        <v>21</v>
      </c>
      <c r="D53" s="284">
        <v>153876.02326799999</v>
      </c>
      <c r="E53" s="285">
        <v>35.518294241657195</v>
      </c>
      <c r="F53" s="285">
        <v>53.631142973514201</v>
      </c>
      <c r="G53" s="285">
        <v>8.3332095293188058</v>
      </c>
      <c r="H53" s="285">
        <v>6.1495209059413602E-4</v>
      </c>
      <c r="I53" s="285">
        <v>2.5167383034192081</v>
      </c>
      <c r="J53" s="285">
        <v>2.5777202635324228</v>
      </c>
      <c r="K53" s="286">
        <f t="shared" si="30"/>
        <v>6.4870655889897058E-2</v>
      </c>
      <c r="L53" s="286">
        <f t="shared" si="30"/>
        <v>9.795198488829189E-2</v>
      </c>
      <c r="M53" s="286">
        <f t="shared" si="30"/>
        <v>1.5219784040215472E-2</v>
      </c>
      <c r="N53" s="286">
        <f t="shared" si="30"/>
        <v>1.1231492477169062E-6</v>
      </c>
      <c r="O53" s="286">
        <f t="shared" si="30"/>
        <v>4.5965739045697304E-3</v>
      </c>
      <c r="P53" s="286"/>
      <c r="Q53" s="287">
        <f t="shared" si="21"/>
        <v>10.01109356546449</v>
      </c>
      <c r="R53" s="286">
        <f t="shared" si="22"/>
        <v>15.116333759658707</v>
      </c>
      <c r="S53" s="286">
        <f t="shared" si="23"/>
        <v>2.3487766538289279</v>
      </c>
      <c r="T53" s="286">
        <f t="shared" si="24"/>
        <v>1.7332878868928057E-4</v>
      </c>
      <c r="U53" s="286">
        <f t="shared" si="25"/>
        <v>0.70936127911705993</v>
      </c>
      <c r="V53" s="286"/>
      <c r="W53" s="286">
        <f t="shared" si="26"/>
        <v>9.795198488829189E-2</v>
      </c>
      <c r="X53" s="286">
        <f t="shared" si="17"/>
        <v>1.5219784040215472E-2</v>
      </c>
      <c r="Y53" s="286">
        <f t="shared" si="27"/>
        <v>1.1231492477169062E-6</v>
      </c>
      <c r="Z53" s="286">
        <f t="shared" si="28"/>
        <v>4.5965739045697304E-3</v>
      </c>
      <c r="AA53" s="288">
        <f t="shared" si="29"/>
        <v>100</v>
      </c>
      <c r="AB53" s="288"/>
      <c r="AC53" s="288"/>
      <c r="AD53" s="289"/>
    </row>
    <row r="54" spans="1:36" ht="24" customHeight="1">
      <c r="A54" s="54">
        <v>179</v>
      </c>
      <c r="B54" s="162">
        <v>47</v>
      </c>
      <c r="C54" s="46" t="s">
        <v>407</v>
      </c>
      <c r="D54" s="129">
        <v>48616.511182000002</v>
      </c>
      <c r="E54" s="176">
        <v>11.632099136476347</v>
      </c>
      <c r="F54" s="176">
        <v>46.371555363595476</v>
      </c>
      <c r="G54" s="176">
        <v>40.040380339614934</v>
      </c>
      <c r="H54" s="176">
        <v>9.0836133062954273E-4</v>
      </c>
      <c r="I54" s="176">
        <v>1.9550567989826129</v>
      </c>
      <c r="J54" s="176">
        <v>0.32421358315359294</v>
      </c>
      <c r="K54" s="54">
        <f t="shared" si="30"/>
        <v>6.7122344732362758E-3</v>
      </c>
      <c r="L54" s="54">
        <f t="shared" si="30"/>
        <v>2.6758433610066149E-2</v>
      </c>
      <c r="M54" s="54">
        <f t="shared" si="30"/>
        <v>2.310506625534741E-2</v>
      </c>
      <c r="N54" s="54">
        <f t="shared" si="30"/>
        <v>5.2416456961639732E-7</v>
      </c>
      <c r="O54" s="54">
        <f t="shared" si="30"/>
        <v>1.1281540407539273E-3</v>
      </c>
      <c r="P54" s="279"/>
      <c r="Q54" s="245">
        <f t="shared" si="21"/>
        <v>1.0358583002298549</v>
      </c>
      <c r="R54" s="54">
        <f t="shared" si="22"/>
        <v>4.1294662256892893</v>
      </c>
      <c r="S54" s="54">
        <f t="shared" si="23"/>
        <v>3.565664273706886</v>
      </c>
      <c r="T54" s="54">
        <f t="shared" si="24"/>
        <v>8.0891128325225034E-5</v>
      </c>
      <c r="U54" s="54">
        <f t="shared" si="25"/>
        <v>0.17410114794296902</v>
      </c>
      <c r="V54" s="54"/>
      <c r="W54" s="280">
        <f t="shared" si="26"/>
        <v>2.6758433610066142E-2</v>
      </c>
      <c r="X54" s="280">
        <f t="shared" si="17"/>
        <v>2.3105066255347407E-2</v>
      </c>
      <c r="Y54" s="280">
        <f t="shared" si="27"/>
        <v>5.2416456961639732E-7</v>
      </c>
      <c r="Z54" s="280">
        <f t="shared" si="28"/>
        <v>1.1281540407539271E-3</v>
      </c>
      <c r="AA54" s="172">
        <f t="shared" si="29"/>
        <v>100</v>
      </c>
      <c r="AB54" s="172"/>
      <c r="AC54" s="172"/>
      <c r="AD54" s="184"/>
    </row>
    <row r="55" spans="1:36" s="5" customFormat="1" ht="24" customHeight="1">
      <c r="A55" s="56"/>
      <c r="B55" s="84" t="s">
        <v>55</v>
      </c>
      <c r="C55" s="56"/>
      <c r="D55" s="93">
        <v>545935.74971899996</v>
      </c>
      <c r="E55" s="178">
        <v>49.976940724730049</v>
      </c>
      <c r="F55" s="178">
        <v>32.898367686637059</v>
      </c>
      <c r="G55" s="178">
        <v>12.358923854654874</v>
      </c>
      <c r="H55" s="178">
        <v>9.7905756979996386E-2</v>
      </c>
      <c r="I55" s="178">
        <v>4.6678619769980347</v>
      </c>
      <c r="J55" s="178">
        <v>4.9549983767222301</v>
      </c>
      <c r="K55" s="83"/>
      <c r="L55" s="83"/>
      <c r="M55" s="83"/>
      <c r="N55" s="83"/>
      <c r="O55" s="83"/>
      <c r="P55" s="83"/>
      <c r="Q55" s="247">
        <f>SUM(Q43:Q54)</f>
        <v>49.976940724730049</v>
      </c>
      <c r="R55" s="247">
        <f t="shared" ref="R55:U55" si="31">SUM(R43:R54)</f>
        <v>32.898367686637059</v>
      </c>
      <c r="S55" s="247">
        <f t="shared" si="31"/>
        <v>12.358923854654874</v>
      </c>
      <c r="T55" s="247">
        <f t="shared" si="31"/>
        <v>9.7905756979996386E-2</v>
      </c>
      <c r="U55" s="247">
        <f t="shared" si="31"/>
        <v>4.6678619769980347</v>
      </c>
      <c r="V55" s="247"/>
      <c r="W55" s="83">
        <f t="shared" si="16"/>
        <v>0.21317737923270749</v>
      </c>
      <c r="X55" s="83">
        <f t="shared" si="17"/>
        <v>8.00843076035678E-2</v>
      </c>
      <c r="Y55" s="83">
        <f t="shared" ref="Y55" si="32">H55*$D55/$D$153</f>
        <v>6.3441727211492236E-4</v>
      </c>
      <c r="Z55" s="83">
        <f t="shared" ref="Z55" si="33">I55*$D55/$D$153</f>
        <v>3.0247171906970845E-2</v>
      </c>
      <c r="AA55" s="172">
        <f t="shared" si="19"/>
        <v>100.00000000000003</v>
      </c>
      <c r="AB55" s="172"/>
      <c r="AC55" s="172"/>
      <c r="AD55" s="184"/>
      <c r="AE55" s="1"/>
      <c r="AF55" s="1"/>
      <c r="AG55" s="1"/>
      <c r="AH55" s="1"/>
      <c r="AI55" s="1"/>
      <c r="AJ55" s="1"/>
    </row>
    <row r="56" spans="1:36" s="290" customFormat="1" ht="24" customHeight="1">
      <c r="A56" s="281">
        <v>156</v>
      </c>
      <c r="B56" s="282">
        <v>48</v>
      </c>
      <c r="C56" s="283" t="s">
        <v>249</v>
      </c>
      <c r="D56" s="284">
        <v>178917.611756</v>
      </c>
      <c r="E56" s="285">
        <v>97.256642994733156</v>
      </c>
      <c r="F56" s="285">
        <v>0</v>
      </c>
      <c r="G56" s="285">
        <v>0</v>
      </c>
      <c r="H56" s="285">
        <v>5.6320819926018222E-2</v>
      </c>
      <c r="I56" s="285">
        <v>2.6870361853408298</v>
      </c>
      <c r="J56" s="285">
        <v>0.71997236977181212</v>
      </c>
      <c r="K56" s="286">
        <f t="shared" ref="K56:K65" si="34">$D56/$D$153*E56</f>
        <v>0.20653687502240325</v>
      </c>
      <c r="L56" s="286">
        <f t="shared" ref="L56:L65" si="35">$D56/$D$153*F56</f>
        <v>0</v>
      </c>
      <c r="M56" s="286">
        <f t="shared" ref="M56:M65" si="36">$D56/$D$153*G56</f>
        <v>0</v>
      </c>
      <c r="N56" s="286">
        <f t="shared" ref="N56:N65" si="37">$D56/$D$153*H56</f>
        <v>1.1960443819605456E-4</v>
      </c>
      <c r="O56" s="286">
        <f t="shared" ref="O56:O65" si="38">$D56/$D$153*I56</f>
        <v>5.7062637543686158E-3</v>
      </c>
      <c r="P56" s="286"/>
      <c r="Q56" s="287">
        <f t="shared" ref="Q56:Q66" si="39">D56/$D$67*E56</f>
        <v>2.4488678892945219</v>
      </c>
      <c r="R56" s="286">
        <f t="shared" ref="R56:R66" si="40">D56/$D$67*F56</f>
        <v>0</v>
      </c>
      <c r="S56" s="286">
        <f t="shared" ref="S56:S66" si="41">D56/$D$67*G56</f>
        <v>0</v>
      </c>
      <c r="T56" s="286">
        <f t="shared" ref="T56:T66" si="42">D56/$D$67*H56</f>
        <v>1.4181267537995749E-3</v>
      </c>
      <c r="U56" s="286">
        <f t="shared" ref="U56:U66" si="43">D56/$D$67*I56</f>
        <v>6.7658068683390041E-2</v>
      </c>
      <c r="V56" s="286"/>
      <c r="W56" s="286">
        <f t="shared" ref="W56:W66" si="44">F56*$D56/$D$153</f>
        <v>0</v>
      </c>
      <c r="X56" s="286">
        <f t="shared" ref="X56:X66" si="45">G56*$D56/$D$153</f>
        <v>0</v>
      </c>
      <c r="Y56" s="286">
        <f t="shared" ref="Y56:Y66" si="46">H56*$D56/$D$153</f>
        <v>1.1960443819605457E-4</v>
      </c>
      <c r="Z56" s="286">
        <f t="shared" ref="Z56:Z66" si="47">I56*$D56/$D$153</f>
        <v>5.7062637543686158E-3</v>
      </c>
      <c r="AA56" s="288">
        <f t="shared" ref="AA56:AA66" si="48">SUM(E56:I56)</f>
        <v>100</v>
      </c>
      <c r="AB56" s="288"/>
      <c r="AC56" s="288"/>
      <c r="AD56" s="289"/>
    </row>
    <row r="57" spans="1:36" ht="24" customHeight="1">
      <c r="A57" s="54">
        <v>159</v>
      </c>
      <c r="B57" s="162">
        <v>49</v>
      </c>
      <c r="C57" s="46" t="s">
        <v>243</v>
      </c>
      <c r="D57" s="129">
        <v>44924.343306000002</v>
      </c>
      <c r="E57" s="176">
        <v>96.750223708944404</v>
      </c>
      <c r="F57" s="176">
        <v>0</v>
      </c>
      <c r="G57" s="176">
        <v>0.16190184451956321</v>
      </c>
      <c r="H57" s="176">
        <v>0.35579712788913181</v>
      </c>
      <c r="I57" s="176">
        <v>2.7320773186468972</v>
      </c>
      <c r="J57" s="176">
        <v>2.4423198182919315</v>
      </c>
      <c r="K57" s="54">
        <f t="shared" si="34"/>
        <v>5.1589218568303244E-2</v>
      </c>
      <c r="L57" s="54">
        <f t="shared" si="35"/>
        <v>0</v>
      </c>
      <c r="M57" s="54">
        <f t="shared" si="36"/>
        <v>8.6329409104601683E-5</v>
      </c>
      <c r="N57" s="54">
        <f t="shared" si="37"/>
        <v>1.8971838092969747E-4</v>
      </c>
      <c r="O57" s="54">
        <f t="shared" si="38"/>
        <v>1.4568000830797918E-3</v>
      </c>
      <c r="P57" s="279"/>
      <c r="Q57" s="245">
        <f t="shared" si="39"/>
        <v>0.61168341378269997</v>
      </c>
      <c r="R57" s="54">
        <f t="shared" si="40"/>
        <v>0</v>
      </c>
      <c r="S57" s="54">
        <f t="shared" si="41"/>
        <v>1.0235911521131391E-3</v>
      </c>
      <c r="T57" s="54">
        <f t="shared" si="42"/>
        <v>2.2494542488709925E-3</v>
      </c>
      <c r="U57" s="54">
        <f t="shared" si="43"/>
        <v>1.7272997590327254E-2</v>
      </c>
      <c r="V57" s="54"/>
      <c r="W57" s="280">
        <f t="shared" si="44"/>
        <v>0</v>
      </c>
      <c r="X57" s="280">
        <f t="shared" si="45"/>
        <v>8.6329409104601683E-5</v>
      </c>
      <c r="Y57" s="280">
        <f t="shared" si="46"/>
        <v>1.8971838092969744E-4</v>
      </c>
      <c r="Z57" s="280">
        <f t="shared" si="47"/>
        <v>1.4568000830797916E-3</v>
      </c>
      <c r="AA57" s="172">
        <f t="shared" si="48"/>
        <v>100</v>
      </c>
      <c r="AB57" s="172"/>
      <c r="AC57" s="172"/>
      <c r="AD57" s="184"/>
    </row>
    <row r="58" spans="1:36" s="290" customFormat="1" ht="24" customHeight="1">
      <c r="A58" s="281">
        <v>9</v>
      </c>
      <c r="B58" s="282">
        <v>50</v>
      </c>
      <c r="C58" s="283" t="s">
        <v>59</v>
      </c>
      <c r="D58" s="284">
        <v>216680.42843999999</v>
      </c>
      <c r="E58" s="285">
        <v>94</v>
      </c>
      <c r="F58" s="285">
        <v>0</v>
      </c>
      <c r="G58" s="285">
        <v>1</v>
      </c>
      <c r="H58" s="285">
        <v>0</v>
      </c>
      <c r="I58" s="285">
        <v>5</v>
      </c>
      <c r="J58" s="285">
        <v>0.45831014813467486</v>
      </c>
      <c r="K58" s="286">
        <f t="shared" si="34"/>
        <v>0.241753501787348</v>
      </c>
      <c r="L58" s="286">
        <f t="shared" si="35"/>
        <v>0</v>
      </c>
      <c r="M58" s="286">
        <f t="shared" si="36"/>
        <v>2.5718457636951914E-3</v>
      </c>
      <c r="N58" s="286">
        <f t="shared" si="37"/>
        <v>0</v>
      </c>
      <c r="O58" s="286">
        <f t="shared" si="38"/>
        <v>1.2859228818475957E-2</v>
      </c>
      <c r="P58" s="286"/>
      <c r="Q58" s="287">
        <f t="shared" si="39"/>
        <v>2.8664246400906612</v>
      </c>
      <c r="R58" s="286">
        <f t="shared" si="40"/>
        <v>0</v>
      </c>
      <c r="S58" s="286">
        <f t="shared" si="41"/>
        <v>3.0493879149900652E-2</v>
      </c>
      <c r="T58" s="286">
        <f t="shared" si="42"/>
        <v>0</v>
      </c>
      <c r="U58" s="286">
        <f t="shared" si="43"/>
        <v>0.15246939574950327</v>
      </c>
      <c r="V58" s="286"/>
      <c r="W58" s="286">
        <f t="shared" si="44"/>
        <v>0</v>
      </c>
      <c r="X58" s="286">
        <f t="shared" si="45"/>
        <v>2.5718457636951914E-3</v>
      </c>
      <c r="Y58" s="286">
        <f t="shared" si="46"/>
        <v>0</v>
      </c>
      <c r="Z58" s="286">
        <f t="shared" si="47"/>
        <v>1.2859228818475956E-2</v>
      </c>
      <c r="AA58" s="288">
        <f t="shared" si="48"/>
        <v>100</v>
      </c>
      <c r="AB58" s="288"/>
      <c r="AC58" s="288"/>
      <c r="AD58" s="289"/>
    </row>
    <row r="59" spans="1:36" ht="24" customHeight="1">
      <c r="A59" s="54">
        <v>141</v>
      </c>
      <c r="B59" s="162">
        <v>51</v>
      </c>
      <c r="C59" s="46" t="s">
        <v>174</v>
      </c>
      <c r="D59" s="129">
        <v>69053.649378000002</v>
      </c>
      <c r="E59" s="176">
        <v>93.86762703323329</v>
      </c>
      <c r="F59" s="176">
        <v>0</v>
      </c>
      <c r="G59" s="176">
        <v>2.5298426011625498E-2</v>
      </c>
      <c r="H59" s="176">
        <v>0.91723780851819781</v>
      </c>
      <c r="I59" s="176">
        <v>5.1898367322368859</v>
      </c>
      <c r="J59" s="176">
        <v>2.9816431201511007</v>
      </c>
      <c r="K59" s="54">
        <f t="shared" si="34"/>
        <v>7.6935664410887714E-2</v>
      </c>
      <c r="L59" s="54">
        <f t="shared" si="35"/>
        <v>0</v>
      </c>
      <c r="M59" s="54">
        <f t="shared" si="36"/>
        <v>2.0735063570585388E-5</v>
      </c>
      <c r="N59" s="54">
        <f t="shared" si="37"/>
        <v>7.5178527945688725E-4</v>
      </c>
      <c r="O59" s="54">
        <f t="shared" si="38"/>
        <v>4.2536873445976333E-3</v>
      </c>
      <c r="P59" s="279"/>
      <c r="Q59" s="245">
        <f t="shared" si="39"/>
        <v>0.91221133319135239</v>
      </c>
      <c r="R59" s="54">
        <f t="shared" si="40"/>
        <v>0</v>
      </c>
      <c r="S59" s="54">
        <f t="shared" si="41"/>
        <v>2.4585164927560409E-4</v>
      </c>
      <c r="T59" s="54">
        <f t="shared" si="42"/>
        <v>8.913773050485933E-3</v>
      </c>
      <c r="U59" s="54">
        <f t="shared" si="43"/>
        <v>5.0435150372802495E-2</v>
      </c>
      <c r="V59" s="54"/>
      <c r="W59" s="280">
        <f t="shared" si="44"/>
        <v>0</v>
      </c>
      <c r="X59" s="280">
        <f t="shared" si="45"/>
        <v>2.0735063570585388E-5</v>
      </c>
      <c r="Y59" s="280">
        <f t="shared" si="46"/>
        <v>7.5178527945688714E-4</v>
      </c>
      <c r="Z59" s="280">
        <f t="shared" si="47"/>
        <v>4.2536873445976333E-3</v>
      </c>
      <c r="AA59" s="172">
        <f t="shared" si="48"/>
        <v>100</v>
      </c>
      <c r="AB59" s="172"/>
      <c r="AC59" s="172"/>
      <c r="AD59" s="184"/>
    </row>
    <row r="60" spans="1:36" s="290" customFormat="1" ht="24" customHeight="1">
      <c r="A60" s="281">
        <v>10</v>
      </c>
      <c r="B60" s="282">
        <v>52</v>
      </c>
      <c r="C60" s="283" t="s">
        <v>225</v>
      </c>
      <c r="D60" s="284">
        <v>276827.74552699999</v>
      </c>
      <c r="E60" s="285">
        <v>93</v>
      </c>
      <c r="F60" s="285">
        <v>0</v>
      </c>
      <c r="G60" s="285">
        <v>1</v>
      </c>
      <c r="H60" s="285">
        <v>0</v>
      </c>
      <c r="I60" s="285">
        <v>6</v>
      </c>
      <c r="J60" s="285">
        <v>0.48046867269004306</v>
      </c>
      <c r="K60" s="286">
        <f t="shared" si="34"/>
        <v>0.30557498471430566</v>
      </c>
      <c r="L60" s="286">
        <f t="shared" si="35"/>
        <v>0</v>
      </c>
      <c r="M60" s="286">
        <f t="shared" si="36"/>
        <v>3.2857525238097385E-3</v>
      </c>
      <c r="N60" s="286">
        <f t="shared" si="37"/>
        <v>0</v>
      </c>
      <c r="O60" s="286">
        <f t="shared" si="38"/>
        <v>1.9714515142858432E-2</v>
      </c>
      <c r="P60" s="286"/>
      <c r="Q60" s="287">
        <f t="shared" si="39"/>
        <v>3.6231436529547429</v>
      </c>
      <c r="R60" s="286">
        <f t="shared" si="40"/>
        <v>0</v>
      </c>
      <c r="S60" s="286">
        <f t="shared" si="41"/>
        <v>3.8958533902739172E-2</v>
      </c>
      <c r="T60" s="286">
        <f t="shared" si="42"/>
        <v>0</v>
      </c>
      <c r="U60" s="286">
        <f t="shared" si="43"/>
        <v>0.23375120341643502</v>
      </c>
      <c r="V60" s="286"/>
      <c r="W60" s="286">
        <f t="shared" si="44"/>
        <v>0</v>
      </c>
      <c r="X60" s="286">
        <f t="shared" si="45"/>
        <v>3.2857525238097385E-3</v>
      </c>
      <c r="Y60" s="286">
        <f t="shared" si="46"/>
        <v>0</v>
      </c>
      <c r="Z60" s="286">
        <f t="shared" si="47"/>
        <v>1.9714515142858432E-2</v>
      </c>
      <c r="AA60" s="288">
        <f t="shared" si="48"/>
        <v>100</v>
      </c>
      <c r="AB60" s="288"/>
      <c r="AC60" s="288"/>
      <c r="AD60" s="289"/>
    </row>
    <row r="61" spans="1:36" ht="24" customHeight="1">
      <c r="A61" s="54">
        <v>8</v>
      </c>
      <c r="B61" s="162">
        <v>53</v>
      </c>
      <c r="C61" s="46" t="s">
        <v>57</v>
      </c>
      <c r="D61" s="129">
        <v>206562.193967</v>
      </c>
      <c r="E61" s="176">
        <v>92.648993474609185</v>
      </c>
      <c r="F61" s="176">
        <v>1.2280051283687099</v>
      </c>
      <c r="G61" s="176">
        <v>1.608173402721141</v>
      </c>
      <c r="H61" s="176">
        <v>8.2051767095623934E-4</v>
      </c>
      <c r="I61" s="176">
        <v>4.5140074766300113</v>
      </c>
      <c r="J61" s="176">
        <v>0.5290477992335203</v>
      </c>
      <c r="K61" s="54">
        <f t="shared" si="34"/>
        <v>0.22715211120057602</v>
      </c>
      <c r="L61" s="54">
        <f t="shared" si="35"/>
        <v>3.0107607974233686E-3</v>
      </c>
      <c r="M61" s="54">
        <f t="shared" si="36"/>
        <v>3.9428381238144072E-3</v>
      </c>
      <c r="N61" s="54">
        <f t="shared" si="37"/>
        <v>2.0117036812296093E-6</v>
      </c>
      <c r="O61" s="54">
        <f t="shared" si="38"/>
        <v>1.1067214978138944E-2</v>
      </c>
      <c r="P61" s="279"/>
      <c r="Q61" s="245">
        <f t="shared" si="39"/>
        <v>2.6932987682911849</v>
      </c>
      <c r="R61" s="54">
        <f t="shared" si="40"/>
        <v>3.5698010044729798E-2</v>
      </c>
      <c r="S61" s="54">
        <f t="shared" si="41"/>
        <v>4.6749471120099105E-2</v>
      </c>
      <c r="T61" s="54">
        <f t="shared" si="42"/>
        <v>2.3852382521060225E-5</v>
      </c>
      <c r="U61" s="54">
        <f t="shared" si="43"/>
        <v>0.13122183329705181</v>
      </c>
      <c r="V61" s="54"/>
      <c r="W61" s="280">
        <f t="shared" si="44"/>
        <v>3.010760797423369E-3</v>
      </c>
      <c r="X61" s="280">
        <f t="shared" si="45"/>
        <v>3.9428381238144081E-3</v>
      </c>
      <c r="Y61" s="280">
        <f t="shared" si="46"/>
        <v>2.0117036812296093E-6</v>
      </c>
      <c r="Z61" s="280">
        <f t="shared" si="47"/>
        <v>1.1067214978138944E-2</v>
      </c>
      <c r="AA61" s="172">
        <f t="shared" si="48"/>
        <v>100</v>
      </c>
      <c r="AB61" s="172"/>
      <c r="AC61" s="172"/>
      <c r="AD61" s="184"/>
    </row>
    <row r="62" spans="1:36" s="290" customFormat="1" ht="24" customHeight="1">
      <c r="A62" s="281">
        <v>15</v>
      </c>
      <c r="B62" s="282">
        <v>54</v>
      </c>
      <c r="C62" s="283" t="s">
        <v>62</v>
      </c>
      <c r="D62" s="284">
        <v>82977.498491999999</v>
      </c>
      <c r="E62" s="285">
        <v>90.24238197115136</v>
      </c>
      <c r="F62" s="285">
        <v>2.3713734648208971</v>
      </c>
      <c r="G62" s="285">
        <v>1.9281042035489078</v>
      </c>
      <c r="H62" s="285">
        <v>0</v>
      </c>
      <c r="I62" s="285">
        <v>5.4581403604788363</v>
      </c>
      <c r="J62" s="285">
        <v>1.2568250426075356</v>
      </c>
      <c r="K62" s="286">
        <f t="shared" si="34"/>
        <v>8.8878378452454762E-2</v>
      </c>
      <c r="L62" s="286">
        <f t="shared" si="35"/>
        <v>2.335530419906663E-3</v>
      </c>
      <c r="M62" s="286">
        <f t="shared" si="36"/>
        <v>1.8989611239824226E-3</v>
      </c>
      <c r="N62" s="286">
        <f t="shared" si="37"/>
        <v>0</v>
      </c>
      <c r="O62" s="286">
        <f t="shared" si="38"/>
        <v>5.3756411788901566E-3</v>
      </c>
      <c r="P62" s="286"/>
      <c r="Q62" s="287">
        <f t="shared" si="39"/>
        <v>1.0538137900129152</v>
      </c>
      <c r="R62" s="286">
        <f t="shared" si="40"/>
        <v>2.7691933700263391E-2</v>
      </c>
      <c r="S62" s="286">
        <f t="shared" si="41"/>
        <v>2.2515615766118106E-2</v>
      </c>
      <c r="T62" s="286">
        <f t="shared" si="42"/>
        <v>0</v>
      </c>
      <c r="U62" s="286">
        <f t="shared" si="43"/>
        <v>6.3737940578046964E-2</v>
      </c>
      <c r="V62" s="286"/>
      <c r="W62" s="286">
        <f t="shared" si="44"/>
        <v>2.3355304199066634E-3</v>
      </c>
      <c r="X62" s="286">
        <f t="shared" si="45"/>
        <v>1.8989611239824226E-3</v>
      </c>
      <c r="Y62" s="286">
        <f t="shared" si="46"/>
        <v>0</v>
      </c>
      <c r="Z62" s="286">
        <f t="shared" si="47"/>
        <v>5.3756411788901566E-3</v>
      </c>
      <c r="AA62" s="288">
        <f t="shared" si="48"/>
        <v>100</v>
      </c>
      <c r="AB62" s="288"/>
      <c r="AC62" s="288"/>
      <c r="AD62" s="289"/>
    </row>
    <row r="63" spans="1:36" ht="24" customHeight="1">
      <c r="A63" s="54">
        <v>127</v>
      </c>
      <c r="B63" s="162">
        <v>55</v>
      </c>
      <c r="C63" s="46" t="s">
        <v>148</v>
      </c>
      <c r="D63" s="129">
        <v>5810807.3059299998</v>
      </c>
      <c r="E63" s="176">
        <v>90</v>
      </c>
      <c r="F63" s="176">
        <v>0</v>
      </c>
      <c r="G63" s="176">
        <v>7</v>
      </c>
      <c r="H63" s="176">
        <v>0</v>
      </c>
      <c r="I63" s="176">
        <v>3</v>
      </c>
      <c r="J63" s="176">
        <v>3.5248346530376051</v>
      </c>
      <c r="K63" s="54">
        <f t="shared" si="34"/>
        <v>6.2073211848891168</v>
      </c>
      <c r="L63" s="54">
        <f t="shared" si="35"/>
        <v>0</v>
      </c>
      <c r="M63" s="54">
        <f t="shared" si="36"/>
        <v>0.482791647713598</v>
      </c>
      <c r="N63" s="54">
        <f t="shared" si="37"/>
        <v>0</v>
      </c>
      <c r="O63" s="54">
        <f t="shared" si="38"/>
        <v>0.20691070616297058</v>
      </c>
      <c r="P63" s="279"/>
      <c r="Q63" s="245">
        <f t="shared" si="39"/>
        <v>73.59900999065529</v>
      </c>
      <c r="R63" s="54">
        <f t="shared" si="40"/>
        <v>0</v>
      </c>
      <c r="S63" s="54">
        <f t="shared" si="41"/>
        <v>5.7243674437176342</v>
      </c>
      <c r="T63" s="54">
        <f t="shared" si="42"/>
        <v>0</v>
      </c>
      <c r="U63" s="54">
        <f t="shared" si="43"/>
        <v>2.453300333021843</v>
      </c>
      <c r="V63" s="54"/>
      <c r="W63" s="280">
        <f t="shared" si="44"/>
        <v>0</v>
      </c>
      <c r="X63" s="280">
        <f t="shared" si="45"/>
        <v>0.48279164771359795</v>
      </c>
      <c r="Y63" s="280">
        <f t="shared" si="46"/>
        <v>0</v>
      </c>
      <c r="Z63" s="280">
        <f t="shared" si="47"/>
        <v>0.20691070616297058</v>
      </c>
      <c r="AA63" s="172">
        <f t="shared" si="48"/>
        <v>100</v>
      </c>
      <c r="AB63" s="172"/>
      <c r="AC63" s="172"/>
      <c r="AD63" s="184"/>
    </row>
    <row r="64" spans="1:36" s="290" customFormat="1" ht="24" customHeight="1">
      <c r="A64" s="281">
        <v>170</v>
      </c>
      <c r="B64" s="282">
        <v>56</v>
      </c>
      <c r="C64" s="283" t="s">
        <v>378</v>
      </c>
      <c r="D64" s="284">
        <v>12156.683627</v>
      </c>
      <c r="E64" s="285">
        <v>75.595170267453284</v>
      </c>
      <c r="F64" s="285">
        <v>0</v>
      </c>
      <c r="G64" s="285">
        <v>22.186782558377217</v>
      </c>
      <c r="H64" s="285">
        <v>0.63547678453293865</v>
      </c>
      <c r="I64" s="285">
        <v>1.5825703896365617</v>
      </c>
      <c r="J64" s="285">
        <v>2.6102461115113869</v>
      </c>
      <c r="K64" s="286">
        <f t="shared" si="34"/>
        <v>1.0907730479141058E-2</v>
      </c>
      <c r="L64" s="286">
        <f t="shared" si="35"/>
        <v>0</v>
      </c>
      <c r="M64" s="286">
        <f t="shared" si="36"/>
        <v>3.2013611913283857E-3</v>
      </c>
      <c r="N64" s="286">
        <f t="shared" si="37"/>
        <v>9.1693814127445951E-5</v>
      </c>
      <c r="O64" s="286">
        <f t="shared" si="38"/>
        <v>2.283512453686072E-4</v>
      </c>
      <c r="P64" s="286"/>
      <c r="Q64" s="287">
        <f t="shared" si="39"/>
        <v>0.1293308563545868</v>
      </c>
      <c r="R64" s="286">
        <f t="shared" si="40"/>
        <v>0</v>
      </c>
      <c r="S64" s="286">
        <f t="shared" si="41"/>
        <v>3.7957922151322168E-2</v>
      </c>
      <c r="T64" s="286">
        <f t="shared" si="42"/>
        <v>1.0871958677562349E-3</v>
      </c>
      <c r="U64" s="286">
        <f t="shared" si="43"/>
        <v>2.7075166708266469E-3</v>
      </c>
      <c r="V64" s="286"/>
      <c r="W64" s="286">
        <f t="shared" si="44"/>
        <v>0</v>
      </c>
      <c r="X64" s="286">
        <f t="shared" si="45"/>
        <v>3.2013611913283857E-3</v>
      </c>
      <c r="Y64" s="286">
        <f t="shared" si="46"/>
        <v>9.1693814127445951E-5</v>
      </c>
      <c r="Z64" s="286">
        <f t="shared" si="47"/>
        <v>2.283512453686072E-4</v>
      </c>
      <c r="AA64" s="288">
        <f t="shared" si="48"/>
        <v>100</v>
      </c>
      <c r="AB64" s="288"/>
      <c r="AC64" s="288"/>
      <c r="AD64" s="289"/>
    </row>
    <row r="65" spans="1:36" ht="24" customHeight="1">
      <c r="A65" s="54">
        <v>12</v>
      </c>
      <c r="B65" s="162">
        <v>57</v>
      </c>
      <c r="C65" s="46" t="s">
        <v>61</v>
      </c>
      <c r="D65" s="129">
        <v>123526.17492</v>
      </c>
      <c r="E65" s="176">
        <v>70.486173450879576</v>
      </c>
      <c r="F65" s="176">
        <v>4.5416277083897665</v>
      </c>
      <c r="G65" s="176">
        <v>18.404574529423858</v>
      </c>
      <c r="H65" s="176">
        <v>0</v>
      </c>
      <c r="I65" s="176">
        <v>6.5676243113068082</v>
      </c>
      <c r="J65" s="176">
        <v>1.0104846633409539</v>
      </c>
      <c r="K65" s="54">
        <f t="shared" si="34"/>
        <v>0.10334468882620758</v>
      </c>
      <c r="L65" s="54">
        <f t="shared" si="35"/>
        <v>6.6587967442310594E-3</v>
      </c>
      <c r="M65" s="54">
        <f t="shared" si="36"/>
        <v>2.6984228744486055E-2</v>
      </c>
      <c r="N65" s="54">
        <f t="shared" si="37"/>
        <v>0</v>
      </c>
      <c r="O65" s="54">
        <f t="shared" si="38"/>
        <v>9.6292514907541527E-3</v>
      </c>
      <c r="P65" s="279"/>
      <c r="Q65" s="245">
        <f t="shared" si="39"/>
        <v>1.2253380417815585</v>
      </c>
      <c r="R65" s="54">
        <f t="shared" si="40"/>
        <v>7.8952068614951021E-2</v>
      </c>
      <c r="S65" s="54">
        <f t="shared" si="41"/>
        <v>0.31994679537289533</v>
      </c>
      <c r="T65" s="54">
        <f t="shared" si="42"/>
        <v>0</v>
      </c>
      <c r="U65" s="54">
        <f t="shared" si="43"/>
        <v>0.11417217758858517</v>
      </c>
      <c r="V65" s="54"/>
      <c r="W65" s="280">
        <f t="shared" si="44"/>
        <v>6.6587967442310603E-3</v>
      </c>
      <c r="X65" s="280">
        <f t="shared" si="45"/>
        <v>2.6984228744486055E-2</v>
      </c>
      <c r="Y65" s="280">
        <f t="shared" si="46"/>
        <v>0</v>
      </c>
      <c r="Z65" s="280">
        <f t="shared" si="47"/>
        <v>9.6292514907541545E-3</v>
      </c>
      <c r="AA65" s="172">
        <f t="shared" si="48"/>
        <v>100</v>
      </c>
      <c r="AB65" s="172"/>
      <c r="AC65" s="172"/>
      <c r="AD65" s="184"/>
    </row>
    <row r="66" spans="1:36" ht="24" customHeight="1">
      <c r="A66" s="100">
        <v>185</v>
      </c>
      <c r="B66" s="161">
        <v>58</v>
      </c>
      <c r="C66" s="101" t="s">
        <v>423</v>
      </c>
      <c r="D66" s="128">
        <v>83268.704947999999</v>
      </c>
      <c r="E66" s="177">
        <v>53</v>
      </c>
      <c r="F66" s="177">
        <v>0</v>
      </c>
      <c r="G66" s="177">
        <v>43</v>
      </c>
      <c r="H66" s="177">
        <v>0</v>
      </c>
      <c r="I66" s="177">
        <v>4</v>
      </c>
      <c r="J66" s="177">
        <v>0.2882217692116677</v>
      </c>
      <c r="K66" s="229"/>
      <c r="L66" s="229"/>
      <c r="M66" s="229"/>
      <c r="N66" s="229"/>
      <c r="O66" s="229"/>
      <c r="P66" s="229"/>
      <c r="Q66" s="246">
        <f t="shared" si="39"/>
        <v>0.62108446862738476</v>
      </c>
      <c r="R66" s="228">
        <f t="shared" si="40"/>
        <v>0</v>
      </c>
      <c r="S66" s="228">
        <f t="shared" si="41"/>
        <v>0.50389871982976497</v>
      </c>
      <c r="T66" s="228">
        <f t="shared" si="42"/>
        <v>0</v>
      </c>
      <c r="U66" s="228">
        <f t="shared" si="43"/>
        <v>4.6874299519047903E-2</v>
      </c>
      <c r="V66" s="228"/>
      <c r="W66" s="7">
        <f t="shared" si="44"/>
        <v>0</v>
      </c>
      <c r="X66" s="7">
        <f t="shared" si="45"/>
        <v>4.2498685770840455E-2</v>
      </c>
      <c r="Y66" s="7">
        <f t="shared" si="46"/>
        <v>0</v>
      </c>
      <c r="Z66" s="7">
        <f t="shared" si="47"/>
        <v>3.9533661182177167E-3</v>
      </c>
      <c r="AA66" s="172">
        <f t="shared" si="48"/>
        <v>100</v>
      </c>
      <c r="AB66" s="172"/>
      <c r="AC66" s="172"/>
      <c r="AD66" s="184"/>
    </row>
    <row r="67" spans="1:36" ht="20.100000000000001" customHeight="1">
      <c r="A67" s="56"/>
      <c r="B67" s="163" t="s">
        <v>66</v>
      </c>
      <c r="C67" s="153"/>
      <c r="D67" s="93">
        <v>7105702.340291</v>
      </c>
      <c r="E67" s="178">
        <v>89.784206845036891</v>
      </c>
      <c r="F67" s="178">
        <v>0.1423420123599442</v>
      </c>
      <c r="G67" s="178">
        <v>6.726157823811862</v>
      </c>
      <c r="H67" s="178">
        <v>1.3692402303433795E-2</v>
      </c>
      <c r="I67" s="178">
        <v>3.3336009164878599</v>
      </c>
      <c r="J67" s="178">
        <v>4.1493142051520779</v>
      </c>
      <c r="K67" s="83"/>
      <c r="L67" s="83"/>
      <c r="M67" s="83"/>
      <c r="N67" s="83"/>
      <c r="O67" s="83"/>
      <c r="P67" s="83"/>
      <c r="Q67" s="247">
        <f>SUM(Q56:Q66)</f>
        <v>89.784206845036891</v>
      </c>
      <c r="R67" s="247">
        <f t="shared" ref="R67:U67" si="49">SUM(R56:R66)</f>
        <v>0.1423420123599442</v>
      </c>
      <c r="S67" s="247">
        <f t="shared" si="49"/>
        <v>6.726157823811862</v>
      </c>
      <c r="T67" s="247">
        <f t="shared" si="49"/>
        <v>1.3692402303433795E-2</v>
      </c>
      <c r="U67" s="247">
        <f t="shared" si="49"/>
        <v>3.3336009164878599</v>
      </c>
      <c r="V67" s="247"/>
      <c r="W67" s="83">
        <f t="shared" si="16"/>
        <v>1.2005087961561091E-2</v>
      </c>
      <c r="X67" s="83">
        <f t="shared" ref="X67:X69" si="50">G67*$D67/$D$153</f>
        <v>0.56728238542822984</v>
      </c>
      <c r="Y67" s="83">
        <f t="shared" ref="Y67:Y68" si="51">H67*$D67/$D$153</f>
        <v>1.1548136163913147E-3</v>
      </c>
      <c r="Z67" s="83">
        <f>I67*$D67/$D$153</f>
        <v>0.2811550263177206</v>
      </c>
      <c r="AA67" s="172">
        <f t="shared" si="19"/>
        <v>99.999999999999986</v>
      </c>
      <c r="AB67" s="172"/>
      <c r="AC67" s="172"/>
      <c r="AD67" s="184"/>
    </row>
    <row r="68" spans="1:36" s="5" customFormat="1" ht="20.100000000000001" customHeight="1">
      <c r="A68" s="100">
        <v>18</v>
      </c>
      <c r="B68" s="161">
        <v>59</v>
      </c>
      <c r="C68" s="101" t="s">
        <v>67</v>
      </c>
      <c r="D68" s="128">
        <v>75987.373796999993</v>
      </c>
      <c r="E68" s="177">
        <v>92.146253667392955</v>
      </c>
      <c r="F68" s="177">
        <v>5.3905409810449143</v>
      </c>
      <c r="G68" s="177">
        <v>0.12978358330754944</v>
      </c>
      <c r="H68" s="177">
        <v>2.5616399970103072E-2</v>
      </c>
      <c r="I68" s="177">
        <v>2.3078053682844768</v>
      </c>
      <c r="J68" s="177">
        <v>0.10058448815378795</v>
      </c>
      <c r="K68" s="229">
        <f>$D68/$D$153*E68</f>
        <v>8.3108291132517248E-2</v>
      </c>
      <c r="L68" s="229">
        <f>$D68/$D$153*F68</f>
        <v>4.8618216301177259E-3</v>
      </c>
      <c r="M68" s="229">
        <f>$D68/$D$153*G68</f>
        <v>1.1705404611106736E-4</v>
      </c>
      <c r="N68" s="229">
        <f>$D68/$D$153*H68</f>
        <v>2.3103871744659778E-5</v>
      </c>
      <c r="O68" s="229">
        <f>$D68/$D$153*I68</f>
        <v>2.0814493567679615E-3</v>
      </c>
      <c r="P68" s="229"/>
      <c r="Q68" s="246">
        <f>D68/$D$69*E68</f>
        <v>92.146253667392955</v>
      </c>
      <c r="R68" s="228">
        <f>D68/$D$69*F68</f>
        <v>5.3905409810449143</v>
      </c>
      <c r="S68" s="228">
        <f>D68/$D$69*G68</f>
        <v>0.12978358330754944</v>
      </c>
      <c r="T68" s="228">
        <f>D68/$D$69*H68</f>
        <v>2.5616399970103072E-2</v>
      </c>
      <c r="U68" s="228">
        <f>D68/$D$69*I68</f>
        <v>2.3078053682844768</v>
      </c>
      <c r="V68" s="231"/>
      <c r="W68" s="7">
        <f t="shared" ref="W68" si="52">F68*$D68/$D$153</f>
        <v>4.8618216301177259E-3</v>
      </c>
      <c r="X68" s="7">
        <f t="shared" si="50"/>
        <v>1.1705404611106738E-4</v>
      </c>
      <c r="Y68" s="7">
        <f t="shared" si="51"/>
        <v>2.3103871744659778E-5</v>
      </c>
      <c r="Z68" s="7">
        <f t="shared" ref="Z68:Z69" si="53">I68*$D68/$D$153</f>
        <v>2.0814493567679619E-3</v>
      </c>
      <c r="AA68" s="172">
        <f t="shared" si="19"/>
        <v>100</v>
      </c>
      <c r="AB68" s="172"/>
      <c r="AC68" s="172"/>
      <c r="AD68" s="184"/>
      <c r="AE68" s="1"/>
      <c r="AF68" s="1"/>
      <c r="AG68" s="1"/>
      <c r="AH68" s="1"/>
      <c r="AI68" s="1"/>
      <c r="AJ68" s="1"/>
    </row>
    <row r="69" spans="1:36" s="1" customFormat="1" ht="20.100000000000001" customHeight="1">
      <c r="A69" s="56"/>
      <c r="B69" s="84" t="s">
        <v>69</v>
      </c>
      <c r="C69" s="56"/>
      <c r="D69" s="93">
        <v>75987.373796999993</v>
      </c>
      <c r="E69" s="178">
        <v>92.146253667392955</v>
      </c>
      <c r="F69" s="178">
        <v>5.3905409810449143</v>
      </c>
      <c r="G69" s="178">
        <v>0.12978358330754944</v>
      </c>
      <c r="H69" s="178">
        <v>2.5616399970103072E-2</v>
      </c>
      <c r="I69" s="178">
        <v>2.3078053682844768</v>
      </c>
      <c r="J69" s="178">
        <v>1.9714473882920691</v>
      </c>
      <c r="K69" s="83"/>
      <c r="L69" s="83"/>
      <c r="M69" s="83"/>
      <c r="N69" s="83"/>
      <c r="O69" s="83"/>
      <c r="P69" s="83"/>
      <c r="Q69" s="247">
        <f>SUM(Q68)</f>
        <v>92.146253667392955</v>
      </c>
      <c r="R69" s="247">
        <f t="shared" ref="R69:U69" si="54">SUM(R68)</f>
        <v>5.3905409810449143</v>
      </c>
      <c r="S69" s="247">
        <f t="shared" si="54"/>
        <v>0.12978358330754944</v>
      </c>
      <c r="T69" s="247">
        <f t="shared" si="54"/>
        <v>2.5616399970103072E-2</v>
      </c>
      <c r="U69" s="247">
        <f t="shared" si="54"/>
        <v>2.3078053682844768</v>
      </c>
      <c r="V69" s="247"/>
      <c r="W69" s="83">
        <f t="shared" si="16"/>
        <v>4.8618216301177259E-3</v>
      </c>
      <c r="X69" s="83">
        <f t="shared" si="50"/>
        <v>1.1705404611106738E-4</v>
      </c>
      <c r="Y69" s="83">
        <f t="shared" ref="Y69:Y100" si="55">H69*$D69/$D$153</f>
        <v>2.3103871744659778E-5</v>
      </c>
      <c r="Z69" s="83">
        <f t="shared" si="53"/>
        <v>2.0814493567679619E-3</v>
      </c>
      <c r="AA69" s="172">
        <f t="shared" si="19"/>
        <v>100</v>
      </c>
      <c r="AD69" s="184"/>
    </row>
    <row r="70" spans="1:36" s="290" customFormat="1" ht="24" customHeight="1">
      <c r="A70" s="281">
        <v>152</v>
      </c>
      <c r="B70" s="282">
        <v>60</v>
      </c>
      <c r="C70" s="283" t="s">
        <v>226</v>
      </c>
      <c r="D70" s="284">
        <v>47912.694995999998</v>
      </c>
      <c r="E70" s="285">
        <v>98.850251351097626</v>
      </c>
      <c r="F70" s="285">
        <v>0</v>
      </c>
      <c r="G70" s="285">
        <v>4.2575110352163084E-3</v>
      </c>
      <c r="H70" s="285">
        <v>5.5549616693589494E-2</v>
      </c>
      <c r="I70" s="285">
        <v>1.0899415211735652</v>
      </c>
      <c r="J70" s="285">
        <v>2.1143063632367163</v>
      </c>
      <c r="K70" s="286">
        <f t="shared" ref="K70:K101" si="56">$D70/$D$153*E70</f>
        <v>5.6215180829050811E-2</v>
      </c>
      <c r="L70" s="286">
        <f t="shared" ref="L70:L101" si="57">$D70/$D$153*F70</f>
        <v>0</v>
      </c>
      <c r="M70" s="286">
        <f t="shared" ref="M70:M101" si="58">$D70/$D$153*G70</f>
        <v>2.4212053025164768E-6</v>
      </c>
      <c r="N70" s="286">
        <f t="shared" ref="N70:N101" si="59">$D70/$D$153*H70</f>
        <v>3.1590529156301615E-5</v>
      </c>
      <c r="O70" s="286">
        <f t="shared" ref="O70:O101" si="60">$D70/$D$153*I70</f>
        <v>6.1983918976835594E-4</v>
      </c>
      <c r="P70" s="286"/>
      <c r="Q70" s="287">
        <f t="shared" ref="Q70:Q101" si="61">D70/$D$142*E70</f>
        <v>1.1253637842843645</v>
      </c>
      <c r="R70" s="286">
        <f t="shared" ref="R70:R101" si="62">D70/$D$142*F70</f>
        <v>0</v>
      </c>
      <c r="S70" s="286">
        <f t="shared" ref="S70:S101" si="63">D70/$D$142*G70</f>
        <v>4.8469767802672007E-5</v>
      </c>
      <c r="T70" s="286">
        <f t="shared" ref="T70:T101" si="64">D70/$D$142*H70</f>
        <v>6.3240635206689979E-4</v>
      </c>
      <c r="U70" s="286">
        <f t="shared" ref="U70:U101" si="65">D70/$D$142*I70</f>
        <v>1.2408473404482853E-2</v>
      </c>
      <c r="V70" s="286"/>
      <c r="W70" s="286">
        <f t="shared" ref="W70:W101" si="66">F70*$D70/$D$153</f>
        <v>0</v>
      </c>
      <c r="X70" s="286">
        <f t="shared" ref="X70:X101" si="67">G70*$D70/$D$153</f>
        <v>2.4212053025164768E-6</v>
      </c>
      <c r="Y70" s="286">
        <f t="shared" si="55"/>
        <v>3.1590529156301622E-5</v>
      </c>
      <c r="Z70" s="286">
        <f t="shared" ref="Z70:Z101" si="68">I70*$D70/$D$153</f>
        <v>6.1983918976835594E-4</v>
      </c>
      <c r="AA70" s="288">
        <f t="shared" ref="AA70:AA101" si="69">SUM(E70:I70)</f>
        <v>100</v>
      </c>
      <c r="AB70" s="288"/>
      <c r="AC70" s="288"/>
      <c r="AD70" s="289"/>
    </row>
    <row r="71" spans="1:36" ht="24" customHeight="1">
      <c r="A71" s="54">
        <v>22</v>
      </c>
      <c r="B71" s="162">
        <v>61</v>
      </c>
      <c r="C71" s="46" t="s">
        <v>88</v>
      </c>
      <c r="D71" s="129">
        <v>1016813.851733</v>
      </c>
      <c r="E71" s="176">
        <v>98.504438307428273</v>
      </c>
      <c r="F71" s="176">
        <v>0</v>
      </c>
      <c r="G71" s="176">
        <v>0</v>
      </c>
      <c r="H71" s="176">
        <v>2.1099072043936052E-3</v>
      </c>
      <c r="I71" s="176">
        <v>1.4934517853673279</v>
      </c>
      <c r="J71" s="176">
        <v>0.41626653877071745</v>
      </c>
      <c r="K71" s="54">
        <f t="shared" si="56"/>
        <v>1.1888374761388749</v>
      </c>
      <c r="L71" s="54">
        <f t="shared" si="57"/>
        <v>0</v>
      </c>
      <c r="M71" s="54">
        <f t="shared" si="58"/>
        <v>0</v>
      </c>
      <c r="N71" s="54">
        <f t="shared" si="59"/>
        <v>2.5464200383845729E-5</v>
      </c>
      <c r="O71" s="54">
        <f t="shared" si="60"/>
        <v>1.8024278720416821E-2</v>
      </c>
      <c r="P71" s="279"/>
      <c r="Q71" s="245">
        <f t="shared" si="61"/>
        <v>23.79916992733984</v>
      </c>
      <c r="R71" s="54">
        <f t="shared" si="62"/>
        <v>0</v>
      </c>
      <c r="S71" s="54">
        <f t="shared" si="63"/>
        <v>0</v>
      </c>
      <c r="T71" s="54">
        <f t="shared" si="64"/>
        <v>5.0976423957229235E-4</v>
      </c>
      <c r="U71" s="54">
        <f t="shared" si="65"/>
        <v>0.36082549607884817</v>
      </c>
      <c r="V71" s="54"/>
      <c r="W71" s="280">
        <f t="shared" si="66"/>
        <v>0</v>
      </c>
      <c r="X71" s="280">
        <f t="shared" si="67"/>
        <v>0</v>
      </c>
      <c r="Y71" s="280">
        <f t="shared" si="55"/>
        <v>2.5464200383845729E-5</v>
      </c>
      <c r="Z71" s="280">
        <f t="shared" si="68"/>
        <v>1.8024278720416821E-2</v>
      </c>
      <c r="AA71" s="172">
        <f t="shared" si="69"/>
        <v>100</v>
      </c>
      <c r="AB71" s="172"/>
      <c r="AC71" s="172"/>
      <c r="AD71" s="184"/>
    </row>
    <row r="72" spans="1:36" s="290" customFormat="1" ht="24" customHeight="1">
      <c r="A72" s="281">
        <v>31</v>
      </c>
      <c r="B72" s="282">
        <v>62</v>
      </c>
      <c r="C72" s="283" t="s">
        <v>124</v>
      </c>
      <c r="D72" s="284">
        <v>9794.1630380000006</v>
      </c>
      <c r="E72" s="285">
        <v>98.183623274937077</v>
      </c>
      <c r="F72" s="285">
        <v>0</v>
      </c>
      <c r="G72" s="285">
        <v>0.30700248408838582</v>
      </c>
      <c r="H72" s="285">
        <v>0</v>
      </c>
      <c r="I72" s="285">
        <v>1.509374240974537</v>
      </c>
      <c r="J72" s="285">
        <v>3.6264865258918668</v>
      </c>
      <c r="K72" s="286">
        <f t="shared" si="56"/>
        <v>1.1413835743960895E-2</v>
      </c>
      <c r="L72" s="286">
        <f t="shared" si="57"/>
        <v>0</v>
      </c>
      <c r="M72" s="286">
        <f t="shared" si="58"/>
        <v>3.5689006063267527E-5</v>
      </c>
      <c r="N72" s="286">
        <f t="shared" si="59"/>
        <v>0</v>
      </c>
      <c r="O72" s="286">
        <f t="shared" si="60"/>
        <v>1.7546459468507585E-4</v>
      </c>
      <c r="P72" s="286"/>
      <c r="Q72" s="287">
        <f t="shared" si="61"/>
        <v>0.22849196954617107</v>
      </c>
      <c r="R72" s="286">
        <f t="shared" si="62"/>
        <v>0</v>
      </c>
      <c r="S72" s="286">
        <f t="shared" si="63"/>
        <v>7.1445318379107533E-4</v>
      </c>
      <c r="T72" s="286">
        <f t="shared" si="64"/>
        <v>0</v>
      </c>
      <c r="U72" s="286">
        <f t="shared" si="65"/>
        <v>3.5126009979972394E-3</v>
      </c>
      <c r="V72" s="286"/>
      <c r="W72" s="286">
        <f t="shared" si="66"/>
        <v>0</v>
      </c>
      <c r="X72" s="286">
        <f t="shared" si="67"/>
        <v>3.5689006063267527E-5</v>
      </c>
      <c r="Y72" s="286">
        <f t="shared" si="55"/>
        <v>0</v>
      </c>
      <c r="Z72" s="286">
        <f t="shared" si="68"/>
        <v>1.7546459468507588E-4</v>
      </c>
      <c r="AA72" s="288">
        <f t="shared" si="69"/>
        <v>100</v>
      </c>
      <c r="AB72" s="288"/>
      <c r="AC72" s="288"/>
      <c r="AD72" s="289"/>
    </row>
    <row r="73" spans="1:36" ht="24" customHeight="1">
      <c r="A73" s="54">
        <v>109</v>
      </c>
      <c r="B73" s="162">
        <v>63</v>
      </c>
      <c r="C73" s="46" t="s">
        <v>131</v>
      </c>
      <c r="D73" s="129">
        <v>18465.317233999998</v>
      </c>
      <c r="E73" s="176">
        <v>98</v>
      </c>
      <c r="F73" s="176">
        <v>0</v>
      </c>
      <c r="G73" s="176">
        <v>0</v>
      </c>
      <c r="H73" s="176">
        <v>0</v>
      </c>
      <c r="I73" s="176">
        <v>2</v>
      </c>
      <c r="J73" s="176">
        <v>4.3026576679902497</v>
      </c>
      <c r="K73" s="54">
        <f t="shared" si="56"/>
        <v>2.1478704505315721E-2</v>
      </c>
      <c r="L73" s="54">
        <f t="shared" si="57"/>
        <v>0</v>
      </c>
      <c r="M73" s="54">
        <f t="shared" si="58"/>
        <v>0</v>
      </c>
      <c r="N73" s="54">
        <f t="shared" si="59"/>
        <v>0</v>
      </c>
      <c r="O73" s="54">
        <f t="shared" si="60"/>
        <v>4.3834090827174943E-4</v>
      </c>
      <c r="P73" s="279"/>
      <c r="Q73" s="245">
        <f t="shared" si="61"/>
        <v>0.42997915913732121</v>
      </c>
      <c r="R73" s="54">
        <f t="shared" si="62"/>
        <v>0</v>
      </c>
      <c r="S73" s="54">
        <f t="shared" si="63"/>
        <v>0</v>
      </c>
      <c r="T73" s="54">
        <f t="shared" si="64"/>
        <v>0</v>
      </c>
      <c r="U73" s="54">
        <f t="shared" si="65"/>
        <v>8.7750848803534939E-3</v>
      </c>
      <c r="V73" s="54"/>
      <c r="W73" s="280">
        <f t="shared" si="66"/>
        <v>0</v>
      </c>
      <c r="X73" s="280">
        <f t="shared" si="67"/>
        <v>0</v>
      </c>
      <c r="Y73" s="280">
        <f t="shared" si="55"/>
        <v>0</v>
      </c>
      <c r="Z73" s="280">
        <f t="shared" si="68"/>
        <v>4.3834090827174943E-4</v>
      </c>
      <c r="AA73" s="172">
        <f t="shared" si="69"/>
        <v>100</v>
      </c>
      <c r="AB73" s="172"/>
      <c r="AC73" s="172"/>
      <c r="AD73" s="184"/>
    </row>
    <row r="74" spans="1:36" s="290" customFormat="1" ht="24" customHeight="1">
      <c r="A74" s="281">
        <v>64</v>
      </c>
      <c r="B74" s="282">
        <v>64</v>
      </c>
      <c r="C74" s="283" t="s">
        <v>127</v>
      </c>
      <c r="D74" s="284">
        <v>87270.526603999999</v>
      </c>
      <c r="E74" s="285">
        <v>97.651911656051894</v>
      </c>
      <c r="F74" s="285">
        <v>0</v>
      </c>
      <c r="G74" s="285">
        <v>0.59952089876426262</v>
      </c>
      <c r="H74" s="285">
        <v>9.3984517491789033E-3</v>
      </c>
      <c r="I74" s="285">
        <v>1.7391689934346699</v>
      </c>
      <c r="J74" s="285">
        <v>1.3955802529625732</v>
      </c>
      <c r="K74" s="286">
        <f t="shared" si="56"/>
        <v>0.10115179183902671</v>
      </c>
      <c r="L74" s="286">
        <f t="shared" si="57"/>
        <v>0</v>
      </c>
      <c r="M74" s="286">
        <f t="shared" si="58"/>
        <v>6.2100794676240862E-4</v>
      </c>
      <c r="N74" s="286">
        <f t="shared" si="59"/>
        <v>9.7352956928331059E-6</v>
      </c>
      <c r="O74" s="286">
        <f t="shared" si="60"/>
        <v>1.8015014454239909E-3</v>
      </c>
      <c r="P74" s="286"/>
      <c r="Q74" s="287">
        <f t="shared" si="61"/>
        <v>2.0249434685138494</v>
      </c>
      <c r="R74" s="286">
        <f t="shared" si="62"/>
        <v>0</v>
      </c>
      <c r="S74" s="286">
        <f t="shared" si="63"/>
        <v>1.2431870586068653E-2</v>
      </c>
      <c r="T74" s="286">
        <f t="shared" si="64"/>
        <v>1.9488951276933791E-4</v>
      </c>
      <c r="U74" s="286">
        <f t="shared" si="65"/>
        <v>3.6064003603958991E-2</v>
      </c>
      <c r="V74" s="286"/>
      <c r="W74" s="286">
        <f t="shared" si="66"/>
        <v>0</v>
      </c>
      <c r="X74" s="286">
        <f t="shared" si="67"/>
        <v>6.2100794676240862E-4</v>
      </c>
      <c r="Y74" s="286">
        <f t="shared" si="55"/>
        <v>9.7352956928331059E-6</v>
      </c>
      <c r="Z74" s="286">
        <f t="shared" si="68"/>
        <v>1.8015014454239909E-3</v>
      </c>
      <c r="AA74" s="288">
        <f t="shared" si="69"/>
        <v>100.00000000000001</v>
      </c>
      <c r="AB74" s="288"/>
      <c r="AC74" s="288"/>
      <c r="AD74" s="289"/>
    </row>
    <row r="75" spans="1:36" ht="24" customHeight="1">
      <c r="A75" s="54">
        <v>27</v>
      </c>
      <c r="B75" s="162">
        <v>65</v>
      </c>
      <c r="C75" s="46" t="s">
        <v>386</v>
      </c>
      <c r="D75" s="129">
        <v>24907.781204999999</v>
      </c>
      <c r="E75" s="176">
        <v>97.19802003979855</v>
      </c>
      <c r="F75" s="176">
        <v>0</v>
      </c>
      <c r="G75" s="176">
        <v>1.2723979801638725</v>
      </c>
      <c r="H75" s="176">
        <v>0.17150133343494114</v>
      </c>
      <c r="I75" s="176">
        <v>1.3580806466026329</v>
      </c>
      <c r="J75" s="176">
        <v>2.566507499438528</v>
      </c>
      <c r="K75" s="54">
        <f t="shared" si="56"/>
        <v>2.8735429626548407E-2</v>
      </c>
      <c r="L75" s="54">
        <f t="shared" si="57"/>
        <v>0</v>
      </c>
      <c r="M75" s="54">
        <f t="shared" si="58"/>
        <v>3.7616921209907678E-4</v>
      </c>
      <c r="N75" s="54">
        <f t="shared" si="59"/>
        <v>5.0702313645494901E-5</v>
      </c>
      <c r="O75" s="54">
        <f t="shared" si="60"/>
        <v>4.0150026545446283E-4</v>
      </c>
      <c r="P75" s="279"/>
      <c r="Q75" s="245">
        <f t="shared" si="61"/>
        <v>0.57525051686497586</v>
      </c>
      <c r="R75" s="54">
        <f t="shared" si="62"/>
        <v>0</v>
      </c>
      <c r="S75" s="54">
        <f t="shared" si="63"/>
        <v>7.5304784546795997E-3</v>
      </c>
      <c r="T75" s="54">
        <f t="shared" si="64"/>
        <v>1.0150024729010615E-3</v>
      </c>
      <c r="U75" s="54">
        <f t="shared" si="65"/>
        <v>8.0375772426496059E-3</v>
      </c>
      <c r="V75" s="54"/>
      <c r="W75" s="280">
        <f t="shared" si="66"/>
        <v>0</v>
      </c>
      <c r="X75" s="280">
        <f t="shared" si="67"/>
        <v>3.7616921209907678E-4</v>
      </c>
      <c r="Y75" s="280">
        <f t="shared" si="55"/>
        <v>5.0702313645494901E-5</v>
      </c>
      <c r="Z75" s="280">
        <f t="shared" si="68"/>
        <v>4.0150026545446288E-4</v>
      </c>
      <c r="AA75" s="172">
        <f t="shared" si="69"/>
        <v>100</v>
      </c>
      <c r="AB75" s="172"/>
      <c r="AC75" s="172"/>
      <c r="AD75" s="184"/>
    </row>
    <row r="76" spans="1:36" s="290" customFormat="1" ht="24" customHeight="1">
      <c r="A76" s="281">
        <v>142</v>
      </c>
      <c r="B76" s="282">
        <v>66</v>
      </c>
      <c r="C76" s="283" t="s">
        <v>177</v>
      </c>
      <c r="D76" s="284">
        <v>70513.320642999999</v>
      </c>
      <c r="E76" s="285">
        <v>96.78437769673657</v>
      </c>
      <c r="F76" s="285">
        <v>0</v>
      </c>
      <c r="G76" s="285">
        <v>0</v>
      </c>
      <c r="H76" s="285">
        <v>2.4751402296634455E-2</v>
      </c>
      <c r="I76" s="285">
        <v>3.1908709009668024</v>
      </c>
      <c r="J76" s="285">
        <v>1.9112309906879468</v>
      </c>
      <c r="K76" s="286">
        <f t="shared" si="56"/>
        <v>8.1003104421191977E-2</v>
      </c>
      <c r="L76" s="286">
        <f t="shared" si="57"/>
        <v>0</v>
      </c>
      <c r="M76" s="286">
        <f t="shared" si="58"/>
        <v>0</v>
      </c>
      <c r="N76" s="286">
        <f t="shared" si="59"/>
        <v>2.0715537698526892E-5</v>
      </c>
      <c r="O76" s="286">
        <f t="shared" si="60"/>
        <v>2.6705802623998489E-3</v>
      </c>
      <c r="P76" s="286"/>
      <c r="Q76" s="287">
        <f t="shared" si="61"/>
        <v>1.6215897340510845</v>
      </c>
      <c r="R76" s="286">
        <f t="shared" si="62"/>
        <v>0</v>
      </c>
      <c r="S76" s="286">
        <f t="shared" si="63"/>
        <v>0</v>
      </c>
      <c r="T76" s="286">
        <f t="shared" si="64"/>
        <v>4.1470143036260093E-4</v>
      </c>
      <c r="U76" s="286">
        <f t="shared" si="65"/>
        <v>5.3461969987585824E-2</v>
      </c>
      <c r="V76" s="286"/>
      <c r="W76" s="286">
        <f t="shared" si="66"/>
        <v>0</v>
      </c>
      <c r="X76" s="286">
        <f t="shared" si="67"/>
        <v>0</v>
      </c>
      <c r="Y76" s="286">
        <f t="shared" si="55"/>
        <v>2.0715537698526892E-5</v>
      </c>
      <c r="Z76" s="286">
        <f t="shared" si="68"/>
        <v>2.6705802623998489E-3</v>
      </c>
      <c r="AA76" s="288">
        <f t="shared" si="69"/>
        <v>100</v>
      </c>
      <c r="AB76" s="288"/>
      <c r="AC76" s="288"/>
      <c r="AD76" s="289"/>
    </row>
    <row r="77" spans="1:36" ht="24" customHeight="1">
      <c r="A77" s="54">
        <v>21</v>
      </c>
      <c r="B77" s="162">
        <v>67</v>
      </c>
      <c r="C77" s="46" t="s">
        <v>94</v>
      </c>
      <c r="D77" s="129">
        <v>108194.714097</v>
      </c>
      <c r="E77" s="176">
        <v>96.506493193718853</v>
      </c>
      <c r="F77" s="176">
        <v>0</v>
      </c>
      <c r="G77" s="176">
        <v>2.2006591101872752E-2</v>
      </c>
      <c r="H77" s="176">
        <v>0</v>
      </c>
      <c r="I77" s="176">
        <v>3.4715002151792684</v>
      </c>
      <c r="J77" s="176">
        <v>1.53985950546547</v>
      </c>
      <c r="K77" s="54">
        <f t="shared" si="56"/>
        <v>0.12393324256728029</v>
      </c>
      <c r="L77" s="54">
        <f t="shared" si="57"/>
        <v>0</v>
      </c>
      <c r="M77" s="54">
        <f t="shared" si="58"/>
        <v>2.8260773994063832E-5</v>
      </c>
      <c r="N77" s="54">
        <f t="shared" si="59"/>
        <v>0</v>
      </c>
      <c r="O77" s="54">
        <f t="shared" si="60"/>
        <v>4.4580863318343005E-3</v>
      </c>
      <c r="P77" s="279"/>
      <c r="Q77" s="245">
        <f t="shared" si="61"/>
        <v>2.4810021207309094</v>
      </c>
      <c r="R77" s="54">
        <f t="shared" si="62"/>
        <v>0</v>
      </c>
      <c r="S77" s="54">
        <f t="shared" si="63"/>
        <v>5.6574845263735894E-4</v>
      </c>
      <c r="T77" s="54">
        <f t="shared" si="64"/>
        <v>0</v>
      </c>
      <c r="U77" s="54">
        <f t="shared" si="65"/>
        <v>8.9245802131562052E-2</v>
      </c>
      <c r="V77" s="54"/>
      <c r="W77" s="280">
        <f t="shared" si="66"/>
        <v>0</v>
      </c>
      <c r="X77" s="280">
        <f t="shared" si="67"/>
        <v>2.8260773994063832E-5</v>
      </c>
      <c r="Y77" s="280">
        <f t="shared" si="55"/>
        <v>0</v>
      </c>
      <c r="Z77" s="280">
        <f t="shared" si="68"/>
        <v>4.4580863318343013E-3</v>
      </c>
      <c r="AA77" s="172">
        <f t="shared" si="69"/>
        <v>99.999999999999986</v>
      </c>
      <c r="AB77" s="172"/>
      <c r="AC77" s="172"/>
      <c r="AD77" s="184"/>
    </row>
    <row r="78" spans="1:36" s="290" customFormat="1" ht="24" customHeight="1">
      <c r="A78" s="281">
        <v>161</v>
      </c>
      <c r="B78" s="282">
        <v>68</v>
      </c>
      <c r="C78" s="283" t="s">
        <v>355</v>
      </c>
      <c r="D78" s="284">
        <v>14367.411268</v>
      </c>
      <c r="E78" s="285">
        <v>95.910883060234937</v>
      </c>
      <c r="F78" s="285">
        <v>0</v>
      </c>
      <c r="G78" s="285">
        <v>0</v>
      </c>
      <c r="H78" s="285">
        <v>7.495803267061231E-2</v>
      </c>
      <c r="I78" s="285">
        <v>4.014158907094445</v>
      </c>
      <c r="J78" s="285">
        <v>1.7736795341873279</v>
      </c>
      <c r="K78" s="286">
        <f t="shared" si="56"/>
        <v>1.6355794584736058E-2</v>
      </c>
      <c r="L78" s="286">
        <f t="shared" si="57"/>
        <v>0</v>
      </c>
      <c r="M78" s="286">
        <f t="shared" si="58"/>
        <v>0</v>
      </c>
      <c r="N78" s="286">
        <f t="shared" si="59"/>
        <v>1.2782680606396934E-5</v>
      </c>
      <c r="O78" s="286">
        <f t="shared" si="60"/>
        <v>6.8453919326018678E-4</v>
      </c>
      <c r="P78" s="286"/>
      <c r="Q78" s="287">
        <f t="shared" si="61"/>
        <v>0.32742434725646813</v>
      </c>
      <c r="R78" s="286">
        <f t="shared" si="62"/>
        <v>0</v>
      </c>
      <c r="S78" s="286">
        <f t="shared" si="63"/>
        <v>0</v>
      </c>
      <c r="T78" s="286">
        <f t="shared" si="64"/>
        <v>2.5589468197671008E-4</v>
      </c>
      <c r="U78" s="286">
        <f t="shared" si="65"/>
        <v>1.3703693658139868E-2</v>
      </c>
      <c r="V78" s="286"/>
      <c r="W78" s="286">
        <f t="shared" si="66"/>
        <v>0</v>
      </c>
      <c r="X78" s="286">
        <f t="shared" si="67"/>
        <v>0</v>
      </c>
      <c r="Y78" s="286">
        <f t="shared" si="55"/>
        <v>1.2782680606396932E-5</v>
      </c>
      <c r="Z78" s="286">
        <f t="shared" si="68"/>
        <v>6.8453919326018668E-4</v>
      </c>
      <c r="AA78" s="288">
        <f t="shared" si="69"/>
        <v>99.999999999999986</v>
      </c>
      <c r="AB78" s="288"/>
      <c r="AC78" s="288"/>
      <c r="AD78" s="289"/>
    </row>
    <row r="79" spans="1:36" ht="24" customHeight="1">
      <c r="A79" s="54">
        <v>33</v>
      </c>
      <c r="B79" s="162">
        <v>69</v>
      </c>
      <c r="C79" s="46" t="s">
        <v>102</v>
      </c>
      <c r="D79" s="129">
        <v>12280.478144000001</v>
      </c>
      <c r="E79" s="176">
        <v>95</v>
      </c>
      <c r="F79" s="176">
        <v>0</v>
      </c>
      <c r="G79" s="176">
        <v>3</v>
      </c>
      <c r="H79" s="176">
        <v>0</v>
      </c>
      <c r="I79" s="176">
        <v>2</v>
      </c>
      <c r="J79" s="176">
        <v>3.0267605759960268</v>
      </c>
      <c r="K79" s="54">
        <f t="shared" si="56"/>
        <v>1.3847268589173138E-2</v>
      </c>
      <c r="L79" s="54">
        <f t="shared" si="57"/>
        <v>0</v>
      </c>
      <c r="M79" s="54">
        <f t="shared" si="58"/>
        <v>4.372821659738886E-4</v>
      </c>
      <c r="N79" s="54">
        <f t="shared" si="59"/>
        <v>0</v>
      </c>
      <c r="O79" s="54">
        <f t="shared" si="60"/>
        <v>2.9152144398259238E-4</v>
      </c>
      <c r="P79" s="279"/>
      <c r="Q79" s="245">
        <f t="shared" si="61"/>
        <v>0.2772065188032059</v>
      </c>
      <c r="R79" s="54">
        <f t="shared" si="62"/>
        <v>0</v>
      </c>
      <c r="S79" s="54">
        <f t="shared" si="63"/>
        <v>8.7538900674696586E-3</v>
      </c>
      <c r="T79" s="54">
        <f t="shared" si="64"/>
        <v>0</v>
      </c>
      <c r="U79" s="54">
        <f t="shared" si="65"/>
        <v>5.8359267116464397E-3</v>
      </c>
      <c r="V79" s="54"/>
      <c r="W79" s="280">
        <f t="shared" si="66"/>
        <v>0</v>
      </c>
      <c r="X79" s="280">
        <f t="shared" si="67"/>
        <v>4.3728216597388854E-4</v>
      </c>
      <c r="Y79" s="280">
        <f t="shared" si="55"/>
        <v>0</v>
      </c>
      <c r="Z79" s="280">
        <f t="shared" si="68"/>
        <v>2.9152144398259238E-4</v>
      </c>
      <c r="AA79" s="172">
        <f t="shared" si="69"/>
        <v>100</v>
      </c>
      <c r="AB79" s="172"/>
      <c r="AC79" s="172"/>
      <c r="AD79" s="184"/>
    </row>
    <row r="80" spans="1:36" s="290" customFormat="1" ht="24" customHeight="1">
      <c r="A80" s="281">
        <v>119</v>
      </c>
      <c r="B80" s="282">
        <v>70</v>
      </c>
      <c r="C80" s="283" t="s">
        <v>138</v>
      </c>
      <c r="D80" s="284">
        <v>48904.843575999999</v>
      </c>
      <c r="E80" s="285">
        <v>95</v>
      </c>
      <c r="F80" s="285">
        <v>0</v>
      </c>
      <c r="G80" s="285">
        <v>2</v>
      </c>
      <c r="H80" s="285">
        <v>0</v>
      </c>
      <c r="I80" s="285">
        <v>3</v>
      </c>
      <c r="J80" s="285">
        <v>0.99235137894561243</v>
      </c>
      <c r="K80" s="286">
        <f t="shared" si="56"/>
        <v>5.514431086213336E-2</v>
      </c>
      <c r="L80" s="286">
        <f t="shared" si="57"/>
        <v>0</v>
      </c>
      <c r="M80" s="286">
        <f t="shared" si="58"/>
        <v>1.1609328602554391E-3</v>
      </c>
      <c r="N80" s="286">
        <f t="shared" si="59"/>
        <v>0</v>
      </c>
      <c r="O80" s="286">
        <f t="shared" si="60"/>
        <v>1.7413992903831587E-3</v>
      </c>
      <c r="P80" s="286"/>
      <c r="Q80" s="287">
        <f t="shared" si="61"/>
        <v>1.1039261893024779</v>
      </c>
      <c r="R80" s="286">
        <f t="shared" si="62"/>
        <v>0</v>
      </c>
      <c r="S80" s="286">
        <f t="shared" si="63"/>
        <v>2.3240551353736379E-2</v>
      </c>
      <c r="T80" s="286">
        <f t="shared" si="64"/>
        <v>0</v>
      </c>
      <c r="U80" s="286">
        <f t="shared" si="65"/>
        <v>3.4860827030604571E-2</v>
      </c>
      <c r="V80" s="286"/>
      <c r="W80" s="286">
        <f t="shared" si="66"/>
        <v>0</v>
      </c>
      <c r="X80" s="286">
        <f t="shared" si="67"/>
        <v>1.1609328602554391E-3</v>
      </c>
      <c r="Y80" s="286">
        <f t="shared" si="55"/>
        <v>0</v>
      </c>
      <c r="Z80" s="286">
        <f t="shared" si="68"/>
        <v>1.7413992903831585E-3</v>
      </c>
      <c r="AA80" s="288">
        <f t="shared" si="69"/>
        <v>100</v>
      </c>
      <c r="AB80" s="288"/>
      <c r="AC80" s="288"/>
      <c r="AD80" s="289"/>
    </row>
    <row r="81" spans="1:30" ht="24" customHeight="1">
      <c r="A81" s="54">
        <v>19</v>
      </c>
      <c r="B81" s="162">
        <v>71</v>
      </c>
      <c r="C81" s="46" t="s">
        <v>83</v>
      </c>
      <c r="D81" s="129">
        <v>37295.546820000003</v>
      </c>
      <c r="E81" s="176">
        <v>95</v>
      </c>
      <c r="F81" s="176">
        <v>0</v>
      </c>
      <c r="G81" s="176">
        <v>1</v>
      </c>
      <c r="H81" s="176">
        <v>0</v>
      </c>
      <c r="I81" s="176">
        <v>4</v>
      </c>
      <c r="J81" s="176">
        <v>2.4400637708106063</v>
      </c>
      <c r="K81" s="54">
        <f t="shared" si="56"/>
        <v>4.2053855553575922E-2</v>
      </c>
      <c r="L81" s="54">
        <f t="shared" si="57"/>
        <v>0</v>
      </c>
      <c r="M81" s="54">
        <f t="shared" si="58"/>
        <v>4.426721637218518E-4</v>
      </c>
      <c r="N81" s="54">
        <f t="shared" si="59"/>
        <v>0</v>
      </c>
      <c r="O81" s="54">
        <f t="shared" si="60"/>
        <v>1.7706886548874072E-3</v>
      </c>
      <c r="P81" s="279"/>
      <c r="Q81" s="245">
        <f t="shared" si="61"/>
        <v>0.84187020892874576</v>
      </c>
      <c r="R81" s="54">
        <f t="shared" si="62"/>
        <v>0</v>
      </c>
      <c r="S81" s="54">
        <f t="shared" si="63"/>
        <v>8.8617916729341658E-3</v>
      </c>
      <c r="T81" s="54">
        <f t="shared" si="64"/>
        <v>0</v>
      </c>
      <c r="U81" s="54">
        <f t="shared" si="65"/>
        <v>3.5447166691736663E-2</v>
      </c>
      <c r="V81" s="54"/>
      <c r="W81" s="280">
        <f t="shared" si="66"/>
        <v>0</v>
      </c>
      <c r="X81" s="280">
        <f t="shared" si="67"/>
        <v>4.426721637218518E-4</v>
      </c>
      <c r="Y81" s="280">
        <f t="shared" si="55"/>
        <v>0</v>
      </c>
      <c r="Z81" s="280">
        <f t="shared" si="68"/>
        <v>1.7706886548874072E-3</v>
      </c>
      <c r="AA81" s="172">
        <f t="shared" si="69"/>
        <v>100</v>
      </c>
      <c r="AB81" s="172"/>
      <c r="AC81" s="172"/>
      <c r="AD81" s="184"/>
    </row>
    <row r="82" spans="1:30" s="290" customFormat="1" ht="24" customHeight="1">
      <c r="A82" s="281">
        <v>53</v>
      </c>
      <c r="B82" s="282">
        <v>72</v>
      </c>
      <c r="C82" s="283" t="s">
        <v>86</v>
      </c>
      <c r="D82" s="284">
        <v>16924.129605999999</v>
      </c>
      <c r="E82" s="285">
        <v>95</v>
      </c>
      <c r="F82" s="285">
        <v>0</v>
      </c>
      <c r="G82" s="285">
        <v>0</v>
      </c>
      <c r="H82" s="285">
        <v>0</v>
      </c>
      <c r="I82" s="285">
        <v>5</v>
      </c>
      <c r="J82" s="285">
        <v>9.8791553794147795</v>
      </c>
      <c r="K82" s="286">
        <f t="shared" si="56"/>
        <v>1.9083374893408295E-2</v>
      </c>
      <c r="L82" s="286">
        <f t="shared" si="57"/>
        <v>0</v>
      </c>
      <c r="M82" s="286">
        <f t="shared" si="58"/>
        <v>0</v>
      </c>
      <c r="N82" s="286">
        <f t="shared" si="59"/>
        <v>0</v>
      </c>
      <c r="O82" s="286">
        <f t="shared" si="60"/>
        <v>1.0043881522846473E-3</v>
      </c>
      <c r="P82" s="286"/>
      <c r="Q82" s="287">
        <f t="shared" si="61"/>
        <v>0.38202739313906081</v>
      </c>
      <c r="R82" s="286">
        <f t="shared" si="62"/>
        <v>0</v>
      </c>
      <c r="S82" s="286">
        <f t="shared" si="63"/>
        <v>0</v>
      </c>
      <c r="T82" s="286">
        <f t="shared" si="64"/>
        <v>0</v>
      </c>
      <c r="U82" s="286">
        <f t="shared" si="65"/>
        <v>2.0106704902055832E-2</v>
      </c>
      <c r="V82" s="286"/>
      <c r="W82" s="286">
        <f t="shared" si="66"/>
        <v>0</v>
      </c>
      <c r="X82" s="286">
        <f t="shared" si="67"/>
        <v>0</v>
      </c>
      <c r="Y82" s="286">
        <f t="shared" si="55"/>
        <v>0</v>
      </c>
      <c r="Z82" s="286">
        <f t="shared" si="68"/>
        <v>1.0043881522846473E-3</v>
      </c>
      <c r="AA82" s="288">
        <f t="shared" si="69"/>
        <v>100</v>
      </c>
      <c r="AB82" s="288"/>
      <c r="AC82" s="288"/>
      <c r="AD82" s="289"/>
    </row>
    <row r="83" spans="1:30" ht="24" customHeight="1">
      <c r="A83" s="54">
        <v>44</v>
      </c>
      <c r="B83" s="162">
        <v>73</v>
      </c>
      <c r="C83" s="46" t="s">
        <v>73</v>
      </c>
      <c r="D83" s="129">
        <v>125870.742037</v>
      </c>
      <c r="E83" s="176">
        <v>94.967853199973888</v>
      </c>
      <c r="F83" s="176">
        <v>0</v>
      </c>
      <c r="G83" s="176">
        <v>0.10483168737365656</v>
      </c>
      <c r="H83" s="176">
        <v>7.4680216753689873E-3</v>
      </c>
      <c r="I83" s="176">
        <v>4.9198470909770808</v>
      </c>
      <c r="J83" s="176">
        <v>2.2378775504669965</v>
      </c>
      <c r="K83" s="54">
        <f t="shared" si="56"/>
        <v>0.14188178623052988</v>
      </c>
      <c r="L83" s="54">
        <f t="shared" si="57"/>
        <v>0</v>
      </c>
      <c r="M83" s="54">
        <f t="shared" si="58"/>
        <v>1.5661833512036228E-4</v>
      </c>
      <c r="N83" s="54">
        <f t="shared" si="59"/>
        <v>1.1157209721046509E-5</v>
      </c>
      <c r="O83" s="54">
        <f t="shared" si="60"/>
        <v>7.3502418947919996E-3</v>
      </c>
      <c r="P83" s="279"/>
      <c r="Q83" s="245">
        <f t="shared" si="61"/>
        <v>2.8403114873714146</v>
      </c>
      <c r="R83" s="54">
        <f t="shared" si="62"/>
        <v>0</v>
      </c>
      <c r="S83" s="54">
        <f t="shared" si="63"/>
        <v>3.1353203832137112E-3</v>
      </c>
      <c r="T83" s="54">
        <f t="shared" si="64"/>
        <v>2.2335460935211585E-4</v>
      </c>
      <c r="U83" s="54">
        <f t="shared" si="65"/>
        <v>0.14714345684100272</v>
      </c>
      <c r="V83" s="54"/>
      <c r="W83" s="280">
        <f t="shared" si="66"/>
        <v>0</v>
      </c>
      <c r="X83" s="280">
        <f t="shared" si="67"/>
        <v>1.5661833512036226E-4</v>
      </c>
      <c r="Y83" s="280">
        <f t="shared" si="55"/>
        <v>1.1157209721046509E-5</v>
      </c>
      <c r="Z83" s="280">
        <f t="shared" si="68"/>
        <v>7.3502418947919996E-3</v>
      </c>
      <c r="AA83" s="172">
        <f t="shared" si="69"/>
        <v>100</v>
      </c>
      <c r="AB83" s="172"/>
      <c r="AC83" s="172"/>
      <c r="AD83" s="184"/>
    </row>
    <row r="84" spans="1:30" s="290" customFormat="1" ht="24" customHeight="1">
      <c r="A84" s="281">
        <v>167</v>
      </c>
      <c r="B84" s="282">
        <v>74</v>
      </c>
      <c r="C84" s="283" t="s">
        <v>370</v>
      </c>
      <c r="D84" s="284">
        <v>19939.527546000001</v>
      </c>
      <c r="E84" s="285">
        <v>94.910997595220081</v>
      </c>
      <c r="F84" s="285">
        <v>0</v>
      </c>
      <c r="G84" s="285">
        <v>4.2900520134424171E-2</v>
      </c>
      <c r="H84" s="285">
        <v>0</v>
      </c>
      <c r="I84" s="285">
        <v>5.046101884645493</v>
      </c>
      <c r="J84" s="285">
        <v>2.4893387960750433</v>
      </c>
      <c r="K84" s="286">
        <f t="shared" si="56"/>
        <v>2.2462424805691921E-2</v>
      </c>
      <c r="L84" s="286">
        <f t="shared" si="57"/>
        <v>0</v>
      </c>
      <c r="M84" s="286">
        <f t="shared" si="58"/>
        <v>1.0153193329126978E-5</v>
      </c>
      <c r="N84" s="286">
        <f t="shared" si="59"/>
        <v>0</v>
      </c>
      <c r="O84" s="286">
        <f t="shared" si="60"/>
        <v>1.1942523734617041E-3</v>
      </c>
      <c r="P84" s="286"/>
      <c r="Q84" s="287">
        <f t="shared" si="61"/>
        <v>0.44967211722412709</v>
      </c>
      <c r="R84" s="286">
        <f t="shared" si="62"/>
        <v>0</v>
      </c>
      <c r="S84" s="286">
        <f t="shared" si="63"/>
        <v>2.0325534666842818E-4</v>
      </c>
      <c r="T84" s="286">
        <f t="shared" si="64"/>
        <v>0</v>
      </c>
      <c r="U84" s="286">
        <f t="shared" si="65"/>
        <v>2.3907569993885231E-2</v>
      </c>
      <c r="V84" s="286"/>
      <c r="W84" s="286">
        <f t="shared" si="66"/>
        <v>0</v>
      </c>
      <c r="X84" s="286">
        <f t="shared" si="67"/>
        <v>1.0153193329126978E-5</v>
      </c>
      <c r="Y84" s="286">
        <f t="shared" si="55"/>
        <v>0</v>
      </c>
      <c r="Z84" s="286">
        <f t="shared" si="68"/>
        <v>1.1942523734617043E-3</v>
      </c>
      <c r="AA84" s="288">
        <f t="shared" si="69"/>
        <v>100</v>
      </c>
      <c r="AB84" s="288"/>
      <c r="AC84" s="288"/>
      <c r="AD84" s="289"/>
    </row>
    <row r="85" spans="1:30" ht="24" customHeight="1">
      <c r="A85" s="54">
        <v>61</v>
      </c>
      <c r="B85" s="162">
        <v>75</v>
      </c>
      <c r="C85" s="46" t="s">
        <v>119</v>
      </c>
      <c r="D85" s="129">
        <v>196436.30538199999</v>
      </c>
      <c r="E85" s="176">
        <v>94.644641975934846</v>
      </c>
      <c r="F85" s="176">
        <v>4.7560229220335593E-3</v>
      </c>
      <c r="G85" s="176">
        <v>1.7526481791009577E-2</v>
      </c>
      <c r="H85" s="176">
        <v>0</v>
      </c>
      <c r="I85" s="176">
        <v>5.3330755193521036</v>
      </c>
      <c r="J85" s="176">
        <v>1.2863697551968858</v>
      </c>
      <c r="K85" s="54">
        <f t="shared" si="56"/>
        <v>0.22066986241377504</v>
      </c>
      <c r="L85" s="54">
        <f t="shared" si="57"/>
        <v>1.1088962903032202E-5</v>
      </c>
      <c r="M85" s="54">
        <f t="shared" si="58"/>
        <v>4.0864081100365065E-5</v>
      </c>
      <c r="N85" s="54">
        <f t="shared" si="59"/>
        <v>0</v>
      </c>
      <c r="O85" s="54">
        <f t="shared" si="60"/>
        <v>1.2434396882149295E-2</v>
      </c>
      <c r="P85" s="279"/>
      <c r="Q85" s="245">
        <f t="shared" si="61"/>
        <v>4.4175588832250492</v>
      </c>
      <c r="R85" s="54">
        <f t="shared" si="62"/>
        <v>2.2198838591828041E-4</v>
      </c>
      <c r="S85" s="54">
        <f t="shared" si="63"/>
        <v>8.180522817894223E-4</v>
      </c>
      <c r="T85" s="54">
        <f t="shared" si="64"/>
        <v>0</v>
      </c>
      <c r="U85" s="54">
        <f t="shared" si="65"/>
        <v>0.24892243917425655</v>
      </c>
      <c r="V85" s="54"/>
      <c r="W85" s="280">
        <f t="shared" si="66"/>
        <v>1.1088962903032201E-5</v>
      </c>
      <c r="X85" s="280">
        <f t="shared" si="67"/>
        <v>4.0864081100365065E-5</v>
      </c>
      <c r="Y85" s="280">
        <f t="shared" si="55"/>
        <v>0</v>
      </c>
      <c r="Z85" s="280">
        <f t="shared" si="68"/>
        <v>1.2434396882149295E-2</v>
      </c>
      <c r="AA85" s="172">
        <f t="shared" si="69"/>
        <v>100</v>
      </c>
      <c r="AB85" s="172"/>
      <c r="AC85" s="172"/>
      <c r="AD85" s="184"/>
    </row>
    <row r="86" spans="1:30" s="290" customFormat="1" ht="24" customHeight="1">
      <c r="A86" s="281">
        <v>171</v>
      </c>
      <c r="B86" s="282">
        <v>76</v>
      </c>
      <c r="C86" s="283" t="s">
        <v>380</v>
      </c>
      <c r="D86" s="284">
        <v>25330.212471999999</v>
      </c>
      <c r="E86" s="285">
        <v>93.821511501534033</v>
      </c>
      <c r="F86" s="285">
        <v>0</v>
      </c>
      <c r="G86" s="285">
        <v>2.1750675450493575</v>
      </c>
      <c r="H86" s="285">
        <v>0</v>
      </c>
      <c r="I86" s="285">
        <v>4.0034209534166028</v>
      </c>
      <c r="J86" s="285">
        <v>2.9700448282796903</v>
      </c>
      <c r="K86" s="286">
        <f t="shared" si="56"/>
        <v>2.8207623113743169E-2</v>
      </c>
      <c r="L86" s="286">
        <f t="shared" si="57"/>
        <v>0</v>
      </c>
      <c r="M86" s="286">
        <f t="shared" si="58"/>
        <v>6.5393836206405296E-4</v>
      </c>
      <c r="N86" s="286">
        <f t="shared" si="59"/>
        <v>0</v>
      </c>
      <c r="O86" s="286">
        <f t="shared" si="60"/>
        <v>1.2036364327576566E-3</v>
      </c>
      <c r="P86" s="286"/>
      <c r="Q86" s="287">
        <f t="shared" si="61"/>
        <v>0.56468443265319135</v>
      </c>
      <c r="R86" s="286">
        <f t="shared" si="62"/>
        <v>0</v>
      </c>
      <c r="S86" s="286">
        <f t="shared" si="63"/>
        <v>1.309109993008889E-2</v>
      </c>
      <c r="T86" s="286">
        <f t="shared" si="64"/>
        <v>0</v>
      </c>
      <c r="U86" s="286">
        <f t="shared" si="65"/>
        <v>2.4095428154714705E-2</v>
      </c>
      <c r="V86" s="286"/>
      <c r="W86" s="286">
        <f t="shared" si="66"/>
        <v>0</v>
      </c>
      <c r="X86" s="286">
        <f t="shared" si="67"/>
        <v>6.5393836206405296E-4</v>
      </c>
      <c r="Y86" s="286">
        <f t="shared" si="55"/>
        <v>0</v>
      </c>
      <c r="Z86" s="286">
        <f t="shared" si="68"/>
        <v>1.2036364327576566E-3</v>
      </c>
      <c r="AA86" s="288">
        <f t="shared" si="69"/>
        <v>100</v>
      </c>
      <c r="AB86" s="288"/>
      <c r="AC86" s="288"/>
      <c r="AD86" s="289"/>
    </row>
    <row r="87" spans="1:30" ht="24" customHeight="1">
      <c r="A87" s="54">
        <v>4</v>
      </c>
      <c r="B87" s="162">
        <v>77</v>
      </c>
      <c r="C87" s="46" t="s">
        <v>32</v>
      </c>
      <c r="D87" s="129">
        <v>30892.517047000001</v>
      </c>
      <c r="E87" s="176">
        <v>93.033387133275966</v>
      </c>
      <c r="F87" s="176">
        <v>0</v>
      </c>
      <c r="G87" s="176">
        <v>0</v>
      </c>
      <c r="H87" s="176">
        <v>3.7938998838705875</v>
      </c>
      <c r="I87" s="176">
        <v>3.1727129828534428</v>
      </c>
      <c r="J87" s="176">
        <v>2.1788560383975812</v>
      </c>
      <c r="K87" s="54">
        <f t="shared" si="56"/>
        <v>3.4112799542352856E-2</v>
      </c>
      <c r="L87" s="54">
        <f t="shared" si="57"/>
        <v>0</v>
      </c>
      <c r="M87" s="54">
        <f t="shared" si="58"/>
        <v>0</v>
      </c>
      <c r="N87" s="54">
        <f t="shared" si="59"/>
        <v>1.3911193627383508E-3</v>
      </c>
      <c r="O87" s="54">
        <f t="shared" si="60"/>
        <v>1.163347109295867E-3</v>
      </c>
      <c r="P87" s="279"/>
      <c r="Q87" s="245">
        <f t="shared" si="61"/>
        <v>0.68289932753675975</v>
      </c>
      <c r="R87" s="54">
        <f t="shared" si="62"/>
        <v>0</v>
      </c>
      <c r="S87" s="54">
        <f t="shared" si="63"/>
        <v>0</v>
      </c>
      <c r="T87" s="54">
        <f t="shared" si="64"/>
        <v>2.7848622513608617E-2</v>
      </c>
      <c r="U87" s="54">
        <f t="shared" si="65"/>
        <v>2.3288881865108437E-2</v>
      </c>
      <c r="V87" s="54"/>
      <c r="W87" s="280">
        <f t="shared" si="66"/>
        <v>0</v>
      </c>
      <c r="X87" s="280">
        <f t="shared" si="67"/>
        <v>0</v>
      </c>
      <c r="Y87" s="280">
        <f t="shared" si="55"/>
        <v>1.3911193627383508E-3</v>
      </c>
      <c r="Z87" s="280">
        <f t="shared" si="68"/>
        <v>1.163347109295867E-3</v>
      </c>
      <c r="AA87" s="172">
        <f t="shared" si="69"/>
        <v>100</v>
      </c>
      <c r="AB87" s="172"/>
      <c r="AC87" s="172"/>
      <c r="AD87" s="184"/>
    </row>
    <row r="88" spans="1:30" s="290" customFormat="1" ht="24" customHeight="1">
      <c r="A88" s="281">
        <v>20</v>
      </c>
      <c r="B88" s="282">
        <v>78</v>
      </c>
      <c r="C88" s="283" t="s">
        <v>78</v>
      </c>
      <c r="D88" s="284">
        <v>91273.418844</v>
      </c>
      <c r="E88" s="285">
        <v>93</v>
      </c>
      <c r="F88" s="285">
        <v>0</v>
      </c>
      <c r="G88" s="285">
        <v>2</v>
      </c>
      <c r="H88" s="285">
        <v>0</v>
      </c>
      <c r="I88" s="285">
        <v>5</v>
      </c>
      <c r="J88" s="285">
        <v>0.51563035877569241</v>
      </c>
      <c r="K88" s="286">
        <f t="shared" si="56"/>
        <v>0.10075172745051823</v>
      </c>
      <c r="L88" s="286">
        <f t="shared" si="57"/>
        <v>0</v>
      </c>
      <c r="M88" s="286">
        <f t="shared" si="58"/>
        <v>2.166703816140177E-3</v>
      </c>
      <c r="N88" s="286">
        <f t="shared" si="59"/>
        <v>0</v>
      </c>
      <c r="O88" s="286">
        <f t="shared" si="60"/>
        <v>5.4167595403504425E-3</v>
      </c>
      <c r="P88" s="286"/>
      <c r="Q88" s="287">
        <f t="shared" si="61"/>
        <v>2.0169346358894655</v>
      </c>
      <c r="R88" s="286">
        <f t="shared" si="62"/>
        <v>0</v>
      </c>
      <c r="S88" s="286">
        <f t="shared" si="63"/>
        <v>4.3374938406225062E-2</v>
      </c>
      <c r="T88" s="286">
        <f t="shared" si="64"/>
        <v>0</v>
      </c>
      <c r="U88" s="286">
        <f t="shared" si="65"/>
        <v>0.10843734601556265</v>
      </c>
      <c r="V88" s="286"/>
      <c r="W88" s="286">
        <f t="shared" si="66"/>
        <v>0</v>
      </c>
      <c r="X88" s="286">
        <f t="shared" si="67"/>
        <v>2.166703816140177E-3</v>
      </c>
      <c r="Y88" s="286">
        <f t="shared" si="55"/>
        <v>0</v>
      </c>
      <c r="Z88" s="286">
        <f t="shared" si="68"/>
        <v>5.4167595403504416E-3</v>
      </c>
      <c r="AA88" s="288">
        <f t="shared" si="69"/>
        <v>100</v>
      </c>
      <c r="AB88" s="288"/>
      <c r="AC88" s="288"/>
      <c r="AD88" s="289"/>
    </row>
    <row r="89" spans="1:30" ht="24" customHeight="1">
      <c r="A89" s="54">
        <v>117</v>
      </c>
      <c r="B89" s="162">
        <v>79</v>
      </c>
      <c r="C89" s="46" t="s">
        <v>136</v>
      </c>
      <c r="D89" s="129">
        <v>22262.825075000001</v>
      </c>
      <c r="E89" s="176">
        <v>93</v>
      </c>
      <c r="F89" s="176">
        <v>0</v>
      </c>
      <c r="G89" s="176">
        <v>2</v>
      </c>
      <c r="H89" s="176">
        <v>0</v>
      </c>
      <c r="I89" s="176">
        <v>5</v>
      </c>
      <c r="J89" s="176">
        <v>2.4195663224245743</v>
      </c>
      <c r="K89" s="54">
        <f t="shared" si="56"/>
        <v>2.4574713127253602E-2</v>
      </c>
      <c r="L89" s="54">
        <f t="shared" si="57"/>
        <v>0</v>
      </c>
      <c r="M89" s="54">
        <f t="shared" si="58"/>
        <v>5.2848845434953979E-4</v>
      </c>
      <c r="N89" s="54">
        <f t="shared" si="59"/>
        <v>0</v>
      </c>
      <c r="O89" s="54">
        <f t="shared" si="60"/>
        <v>1.3212211358738495E-3</v>
      </c>
      <c r="P89" s="279"/>
      <c r="Q89" s="245">
        <f t="shared" si="61"/>
        <v>0.49195771951154144</v>
      </c>
      <c r="R89" s="54">
        <f t="shared" si="62"/>
        <v>0</v>
      </c>
      <c r="S89" s="54">
        <f t="shared" si="63"/>
        <v>1.0579735903474009E-2</v>
      </c>
      <c r="T89" s="54">
        <f t="shared" si="64"/>
        <v>0</v>
      </c>
      <c r="U89" s="54">
        <f t="shared" si="65"/>
        <v>2.6449339758685023E-2</v>
      </c>
      <c r="V89" s="54"/>
      <c r="W89" s="280">
        <f t="shared" si="66"/>
        <v>0</v>
      </c>
      <c r="X89" s="280">
        <f t="shared" si="67"/>
        <v>5.2848845434953979E-4</v>
      </c>
      <c r="Y89" s="280">
        <f t="shared" si="55"/>
        <v>0</v>
      </c>
      <c r="Z89" s="280">
        <f t="shared" si="68"/>
        <v>1.3212211358738495E-3</v>
      </c>
      <c r="AA89" s="172">
        <f t="shared" si="69"/>
        <v>100</v>
      </c>
      <c r="AB89" s="172"/>
      <c r="AC89" s="172"/>
      <c r="AD89" s="184"/>
    </row>
    <row r="90" spans="1:30" s="290" customFormat="1" ht="24" customHeight="1">
      <c r="A90" s="281">
        <v>51</v>
      </c>
      <c r="B90" s="282">
        <v>80</v>
      </c>
      <c r="C90" s="283" t="s">
        <v>224</v>
      </c>
      <c r="D90" s="284">
        <v>68676.060081999996</v>
      </c>
      <c r="E90" s="285">
        <v>93</v>
      </c>
      <c r="F90" s="285">
        <v>0</v>
      </c>
      <c r="G90" s="285">
        <v>0</v>
      </c>
      <c r="H90" s="285">
        <v>0</v>
      </c>
      <c r="I90" s="285">
        <v>7</v>
      </c>
      <c r="J90" s="285">
        <v>0.74124140365025537</v>
      </c>
      <c r="K90" s="286">
        <f t="shared" si="56"/>
        <v>7.5807740910670676E-2</v>
      </c>
      <c r="L90" s="286">
        <f t="shared" si="57"/>
        <v>0</v>
      </c>
      <c r="M90" s="286">
        <f t="shared" si="58"/>
        <v>0</v>
      </c>
      <c r="N90" s="286">
        <f t="shared" si="59"/>
        <v>0</v>
      </c>
      <c r="O90" s="286">
        <f t="shared" si="60"/>
        <v>5.7059589932762873E-3</v>
      </c>
      <c r="P90" s="286"/>
      <c r="Q90" s="287">
        <f t="shared" si="61"/>
        <v>1.5175844839619177</v>
      </c>
      <c r="R90" s="286">
        <f t="shared" si="62"/>
        <v>0</v>
      </c>
      <c r="S90" s="286">
        <f t="shared" si="63"/>
        <v>0</v>
      </c>
      <c r="T90" s="286">
        <f t="shared" si="64"/>
        <v>0</v>
      </c>
      <c r="U90" s="286">
        <f t="shared" si="65"/>
        <v>0.11422678911541316</v>
      </c>
      <c r="V90" s="286"/>
      <c r="W90" s="286">
        <f t="shared" si="66"/>
        <v>0</v>
      </c>
      <c r="X90" s="286">
        <f t="shared" si="67"/>
        <v>0</v>
      </c>
      <c r="Y90" s="286">
        <f t="shared" si="55"/>
        <v>0</v>
      </c>
      <c r="Z90" s="286">
        <f t="shared" si="68"/>
        <v>5.7059589932762873E-3</v>
      </c>
      <c r="AA90" s="288">
        <f t="shared" si="69"/>
        <v>100</v>
      </c>
      <c r="AB90" s="288"/>
      <c r="AC90" s="288"/>
      <c r="AD90" s="289"/>
    </row>
    <row r="91" spans="1:30" ht="24" customHeight="1">
      <c r="A91" s="54">
        <v>153</v>
      </c>
      <c r="B91" s="162">
        <v>81</v>
      </c>
      <c r="C91" s="46" t="s">
        <v>227</v>
      </c>
      <c r="D91" s="129">
        <v>6095.4426119999998</v>
      </c>
      <c r="E91" s="176">
        <v>93</v>
      </c>
      <c r="F91" s="176">
        <v>0</v>
      </c>
      <c r="G91" s="176">
        <v>1</v>
      </c>
      <c r="H91" s="176">
        <v>0</v>
      </c>
      <c r="I91" s="176">
        <v>6</v>
      </c>
      <c r="J91" s="176">
        <v>5.6826021512108111</v>
      </c>
      <c r="K91" s="54">
        <f t="shared" si="56"/>
        <v>6.7284252141812852E-3</v>
      </c>
      <c r="L91" s="54">
        <f t="shared" si="57"/>
        <v>0</v>
      </c>
      <c r="M91" s="54">
        <f t="shared" si="58"/>
        <v>7.2348658217003071E-5</v>
      </c>
      <c r="N91" s="54">
        <f t="shared" si="59"/>
        <v>0</v>
      </c>
      <c r="O91" s="54">
        <f t="shared" si="60"/>
        <v>4.3409194930201845E-4</v>
      </c>
      <c r="P91" s="279"/>
      <c r="Q91" s="245">
        <f t="shared" si="61"/>
        <v>0.13469539632597563</v>
      </c>
      <c r="R91" s="54">
        <f t="shared" si="62"/>
        <v>0</v>
      </c>
      <c r="S91" s="54">
        <f t="shared" si="63"/>
        <v>1.4483375949029638E-3</v>
      </c>
      <c r="T91" s="54">
        <f t="shared" si="64"/>
        <v>0</v>
      </c>
      <c r="U91" s="54">
        <f t="shared" si="65"/>
        <v>8.6900255694177825E-3</v>
      </c>
      <c r="V91" s="54"/>
      <c r="W91" s="280">
        <f t="shared" si="66"/>
        <v>0</v>
      </c>
      <c r="X91" s="280">
        <f t="shared" si="67"/>
        <v>7.2348658217003071E-5</v>
      </c>
      <c r="Y91" s="280">
        <f t="shared" si="55"/>
        <v>0</v>
      </c>
      <c r="Z91" s="280">
        <f t="shared" si="68"/>
        <v>4.3409194930201845E-4</v>
      </c>
      <c r="AA91" s="172">
        <f t="shared" si="69"/>
        <v>100</v>
      </c>
      <c r="AB91" s="172"/>
      <c r="AC91" s="172"/>
      <c r="AD91" s="184"/>
    </row>
    <row r="92" spans="1:30" s="290" customFormat="1" ht="24" customHeight="1">
      <c r="A92" s="281">
        <v>54</v>
      </c>
      <c r="B92" s="282">
        <v>82</v>
      </c>
      <c r="C92" s="283" t="s">
        <v>111</v>
      </c>
      <c r="D92" s="284">
        <v>14625.845315</v>
      </c>
      <c r="E92" s="285">
        <v>93</v>
      </c>
      <c r="F92" s="285">
        <v>0</v>
      </c>
      <c r="G92" s="285">
        <v>1</v>
      </c>
      <c r="H92" s="285">
        <v>0</v>
      </c>
      <c r="I92" s="285">
        <v>6</v>
      </c>
      <c r="J92" s="285">
        <v>3.455874236659537</v>
      </c>
      <c r="K92" s="286">
        <f t="shared" si="56"/>
        <v>1.6144669494947781E-2</v>
      </c>
      <c r="L92" s="286">
        <f t="shared" si="57"/>
        <v>0</v>
      </c>
      <c r="M92" s="286">
        <f t="shared" si="58"/>
        <v>1.7359859671986863E-4</v>
      </c>
      <c r="N92" s="286">
        <f t="shared" si="59"/>
        <v>0</v>
      </c>
      <c r="O92" s="286">
        <f t="shared" si="60"/>
        <v>1.0415915803192117E-3</v>
      </c>
      <c r="P92" s="286"/>
      <c r="Q92" s="287">
        <f t="shared" si="61"/>
        <v>0.32319786383157223</v>
      </c>
      <c r="R92" s="286">
        <f t="shared" si="62"/>
        <v>0</v>
      </c>
      <c r="S92" s="286">
        <f t="shared" si="63"/>
        <v>3.4752458476513142E-3</v>
      </c>
      <c r="T92" s="286">
        <f t="shared" si="64"/>
        <v>0</v>
      </c>
      <c r="U92" s="286">
        <f t="shared" si="65"/>
        <v>2.0851475085907886E-2</v>
      </c>
      <c r="V92" s="286"/>
      <c r="W92" s="286">
        <f t="shared" si="66"/>
        <v>0</v>
      </c>
      <c r="X92" s="286">
        <f t="shared" si="67"/>
        <v>1.7359859671986863E-4</v>
      </c>
      <c r="Y92" s="286">
        <f t="shared" si="55"/>
        <v>0</v>
      </c>
      <c r="Z92" s="286">
        <f t="shared" si="68"/>
        <v>1.0415915803192119E-3</v>
      </c>
      <c r="AA92" s="288">
        <f t="shared" si="69"/>
        <v>100</v>
      </c>
      <c r="AB92" s="288"/>
      <c r="AC92" s="288"/>
      <c r="AD92" s="289"/>
    </row>
    <row r="93" spans="1:30" ht="24" customHeight="1">
      <c r="A93" s="54">
        <v>60</v>
      </c>
      <c r="B93" s="162">
        <v>83</v>
      </c>
      <c r="C93" s="46" t="s">
        <v>390</v>
      </c>
      <c r="D93" s="129">
        <v>20975.360014000002</v>
      </c>
      <c r="E93" s="176">
        <v>92</v>
      </c>
      <c r="F93" s="176">
        <v>0</v>
      </c>
      <c r="G93" s="176">
        <v>0</v>
      </c>
      <c r="H93" s="176">
        <v>0</v>
      </c>
      <c r="I93" s="176">
        <v>8</v>
      </c>
      <c r="J93" s="176">
        <v>1.8660900477644</v>
      </c>
      <c r="K93" s="54">
        <f t="shared" si="56"/>
        <v>2.2904588055220308E-2</v>
      </c>
      <c r="L93" s="54">
        <f t="shared" si="57"/>
        <v>0</v>
      </c>
      <c r="M93" s="54">
        <f t="shared" si="58"/>
        <v>0</v>
      </c>
      <c r="N93" s="54">
        <f t="shared" si="59"/>
        <v>0</v>
      </c>
      <c r="O93" s="54">
        <f t="shared" si="60"/>
        <v>1.9917033091495918E-3</v>
      </c>
      <c r="P93" s="279"/>
      <c r="Q93" s="245">
        <f t="shared" si="61"/>
        <v>0.45852372101552835</v>
      </c>
      <c r="R93" s="54">
        <f t="shared" si="62"/>
        <v>0</v>
      </c>
      <c r="S93" s="54">
        <f t="shared" si="63"/>
        <v>0</v>
      </c>
      <c r="T93" s="54">
        <f t="shared" si="64"/>
        <v>0</v>
      </c>
      <c r="U93" s="54">
        <f t="shared" si="65"/>
        <v>3.9871627914393769E-2</v>
      </c>
      <c r="V93" s="54"/>
      <c r="W93" s="280">
        <f t="shared" si="66"/>
        <v>0</v>
      </c>
      <c r="X93" s="280">
        <f t="shared" si="67"/>
        <v>0</v>
      </c>
      <c r="Y93" s="280">
        <f t="shared" si="55"/>
        <v>0</v>
      </c>
      <c r="Z93" s="280">
        <f t="shared" si="68"/>
        <v>1.9917033091495918E-3</v>
      </c>
      <c r="AA93" s="172">
        <f t="shared" si="69"/>
        <v>100</v>
      </c>
      <c r="AB93" s="172"/>
      <c r="AC93" s="172"/>
      <c r="AD93" s="184"/>
    </row>
    <row r="94" spans="1:30" s="290" customFormat="1" ht="24" customHeight="1">
      <c r="A94" s="281">
        <v>56</v>
      </c>
      <c r="B94" s="282">
        <v>84</v>
      </c>
      <c r="C94" s="283" t="s">
        <v>98</v>
      </c>
      <c r="D94" s="284">
        <v>31903.732769999999</v>
      </c>
      <c r="E94" s="285">
        <v>92</v>
      </c>
      <c r="F94" s="285">
        <v>0</v>
      </c>
      <c r="G94" s="285">
        <v>1</v>
      </c>
      <c r="H94" s="285">
        <v>0</v>
      </c>
      <c r="I94" s="285">
        <v>7</v>
      </c>
      <c r="J94" s="285">
        <v>1.992420043361508</v>
      </c>
      <c r="K94" s="286">
        <f t="shared" si="56"/>
        <v>3.4838107952995752E-2</v>
      </c>
      <c r="L94" s="286">
        <f t="shared" si="57"/>
        <v>0</v>
      </c>
      <c r="M94" s="286">
        <f t="shared" si="58"/>
        <v>3.7867508644560602E-4</v>
      </c>
      <c r="N94" s="286">
        <f t="shared" si="59"/>
        <v>0</v>
      </c>
      <c r="O94" s="286">
        <f t="shared" si="60"/>
        <v>2.6507256051192421E-3</v>
      </c>
      <c r="P94" s="286"/>
      <c r="Q94" s="287">
        <f t="shared" si="61"/>
        <v>0.6974191744132916</v>
      </c>
      <c r="R94" s="286">
        <f t="shared" si="62"/>
        <v>0</v>
      </c>
      <c r="S94" s="286">
        <f t="shared" si="63"/>
        <v>7.5806432001444737E-3</v>
      </c>
      <c r="T94" s="286">
        <f t="shared" si="64"/>
        <v>0</v>
      </c>
      <c r="U94" s="286">
        <f t="shared" si="65"/>
        <v>5.3064502401011314E-2</v>
      </c>
      <c r="V94" s="286"/>
      <c r="W94" s="286">
        <f t="shared" si="66"/>
        <v>0</v>
      </c>
      <c r="X94" s="286">
        <f t="shared" si="67"/>
        <v>3.7867508644560602E-4</v>
      </c>
      <c r="Y94" s="286">
        <f t="shared" si="55"/>
        <v>0</v>
      </c>
      <c r="Z94" s="286">
        <f t="shared" si="68"/>
        <v>2.6507256051192421E-3</v>
      </c>
      <c r="AA94" s="288">
        <f t="shared" si="69"/>
        <v>100</v>
      </c>
      <c r="AB94" s="288"/>
      <c r="AC94" s="288"/>
      <c r="AD94" s="289"/>
    </row>
    <row r="95" spans="1:30" ht="24" customHeight="1">
      <c r="A95" s="54">
        <v>124</v>
      </c>
      <c r="B95" s="162">
        <v>85</v>
      </c>
      <c r="C95" s="46" t="s">
        <v>135</v>
      </c>
      <c r="D95" s="129">
        <v>91873.336112999998</v>
      </c>
      <c r="E95" s="176">
        <v>92</v>
      </c>
      <c r="F95" s="176">
        <v>0</v>
      </c>
      <c r="G95" s="176">
        <v>2</v>
      </c>
      <c r="H95" s="176">
        <v>0</v>
      </c>
      <c r="I95" s="176">
        <v>6</v>
      </c>
      <c r="J95" s="176">
        <v>2.4104383398317712</v>
      </c>
      <c r="K95" s="54">
        <f t="shared" si="56"/>
        <v>0.1003234707543771</v>
      </c>
      <c r="L95" s="54">
        <f t="shared" si="57"/>
        <v>0</v>
      </c>
      <c r="M95" s="54">
        <f t="shared" si="58"/>
        <v>2.1809450163995021E-3</v>
      </c>
      <c r="N95" s="54">
        <f t="shared" si="59"/>
        <v>0</v>
      </c>
      <c r="O95" s="54">
        <f t="shared" si="60"/>
        <v>6.5428350491985067E-3</v>
      </c>
      <c r="P95" s="279"/>
      <c r="Q95" s="245">
        <f t="shared" si="61"/>
        <v>2.0083614254308872</v>
      </c>
      <c r="R95" s="54">
        <f t="shared" si="62"/>
        <v>0</v>
      </c>
      <c r="S95" s="54">
        <f t="shared" si="63"/>
        <v>4.3660030987627982E-2</v>
      </c>
      <c r="T95" s="54">
        <f t="shared" si="64"/>
        <v>0</v>
      </c>
      <c r="U95" s="54">
        <f t="shared" si="65"/>
        <v>0.13098009296288393</v>
      </c>
      <c r="V95" s="54"/>
      <c r="W95" s="280">
        <f t="shared" si="66"/>
        <v>0</v>
      </c>
      <c r="X95" s="280">
        <f t="shared" si="67"/>
        <v>2.1809450163995021E-3</v>
      </c>
      <c r="Y95" s="280">
        <f t="shared" si="55"/>
        <v>0</v>
      </c>
      <c r="Z95" s="280">
        <f t="shared" si="68"/>
        <v>6.5428350491985067E-3</v>
      </c>
      <c r="AA95" s="172">
        <f t="shared" si="69"/>
        <v>100</v>
      </c>
      <c r="AB95" s="172"/>
      <c r="AC95" s="172"/>
      <c r="AD95" s="184"/>
    </row>
    <row r="96" spans="1:30" s="290" customFormat="1" ht="24" customHeight="1">
      <c r="A96" s="281">
        <v>168</v>
      </c>
      <c r="B96" s="282">
        <v>86</v>
      </c>
      <c r="C96" s="283" t="s">
        <v>372</v>
      </c>
      <c r="D96" s="284">
        <v>19033.776858000001</v>
      </c>
      <c r="E96" s="285">
        <v>91.495378708933217</v>
      </c>
      <c r="F96" s="285">
        <v>0.41280306271520945</v>
      </c>
      <c r="G96" s="285">
        <v>2.4949153001582394</v>
      </c>
      <c r="H96" s="285">
        <v>0</v>
      </c>
      <c r="I96" s="285">
        <v>5.5969029281933373</v>
      </c>
      <c r="J96" s="285">
        <v>4.5695377364036389</v>
      </c>
      <c r="K96" s="286">
        <f t="shared" si="56"/>
        <v>2.0670423133286171E-2</v>
      </c>
      <c r="L96" s="286">
        <f t="shared" si="57"/>
        <v>9.3259507719888141E-5</v>
      </c>
      <c r="M96" s="286">
        <f t="shared" si="58"/>
        <v>5.6364546126464973E-4</v>
      </c>
      <c r="N96" s="286">
        <f t="shared" si="59"/>
        <v>0</v>
      </c>
      <c r="O96" s="286">
        <f t="shared" si="60"/>
        <v>1.2644392907506393E-3</v>
      </c>
      <c r="P96" s="286"/>
      <c r="Q96" s="287">
        <f t="shared" si="61"/>
        <v>0.41379828823769998</v>
      </c>
      <c r="R96" s="286">
        <f t="shared" si="62"/>
        <v>1.8669489447575313E-3</v>
      </c>
      <c r="S96" s="286">
        <f t="shared" si="63"/>
        <v>1.1283539071276926E-2</v>
      </c>
      <c r="T96" s="286">
        <f t="shared" si="64"/>
        <v>0</v>
      </c>
      <c r="U96" s="286">
        <f t="shared" si="65"/>
        <v>2.5312632001739017E-2</v>
      </c>
      <c r="V96" s="286"/>
      <c r="W96" s="286">
        <f t="shared" si="66"/>
        <v>9.3259507719888141E-5</v>
      </c>
      <c r="X96" s="286">
        <f t="shared" si="67"/>
        <v>5.6364546126464973E-4</v>
      </c>
      <c r="Y96" s="286">
        <f t="shared" si="55"/>
        <v>0</v>
      </c>
      <c r="Z96" s="286">
        <f t="shared" si="68"/>
        <v>1.2644392907506393E-3</v>
      </c>
      <c r="AA96" s="288">
        <f t="shared" si="69"/>
        <v>100</v>
      </c>
      <c r="AB96" s="288"/>
      <c r="AC96" s="288"/>
      <c r="AD96" s="289"/>
    </row>
    <row r="97" spans="1:30" ht="24" customHeight="1">
      <c r="A97" s="54">
        <v>166</v>
      </c>
      <c r="B97" s="162">
        <v>87</v>
      </c>
      <c r="C97" s="46" t="s">
        <v>364</v>
      </c>
      <c r="D97" s="129">
        <v>20072.803945</v>
      </c>
      <c r="E97" s="176">
        <v>91.405689641053982</v>
      </c>
      <c r="F97" s="176">
        <v>0</v>
      </c>
      <c r="G97" s="176">
        <v>3.5525611484734929</v>
      </c>
      <c r="H97" s="176">
        <v>6.1678434404992743E-4</v>
      </c>
      <c r="I97" s="176">
        <v>5.041132426128458</v>
      </c>
      <c r="J97" s="176">
        <v>1.0460975614585328</v>
      </c>
      <c r="K97" s="54">
        <f t="shared" si="56"/>
        <v>2.1777423998216489E-2</v>
      </c>
      <c r="L97" s="54">
        <f t="shared" si="57"/>
        <v>0</v>
      </c>
      <c r="M97" s="54">
        <f t="shared" si="58"/>
        <v>8.4639841035836518E-4</v>
      </c>
      <c r="N97" s="54">
        <f t="shared" si="59"/>
        <v>1.469489944070644E-7</v>
      </c>
      <c r="O97" s="54">
        <f t="shared" si="60"/>
        <v>1.2010508175811551E-3</v>
      </c>
      <c r="P97" s="279"/>
      <c r="Q97" s="245">
        <f t="shared" si="61"/>
        <v>0.43595918257605382</v>
      </c>
      <c r="R97" s="54">
        <f t="shared" si="62"/>
        <v>0</v>
      </c>
      <c r="S97" s="54">
        <f t="shared" si="63"/>
        <v>1.694393051922596E-2</v>
      </c>
      <c r="T97" s="54">
        <f t="shared" si="64"/>
        <v>2.9417512138866168E-6</v>
      </c>
      <c r="U97" s="54">
        <f t="shared" si="65"/>
        <v>2.4043667088810117E-2</v>
      </c>
      <c r="V97" s="54"/>
      <c r="W97" s="280">
        <f t="shared" si="66"/>
        <v>0</v>
      </c>
      <c r="X97" s="280">
        <f t="shared" si="67"/>
        <v>8.4639841035836529E-4</v>
      </c>
      <c r="Y97" s="280">
        <f t="shared" si="55"/>
        <v>1.469489944070644E-7</v>
      </c>
      <c r="Z97" s="280">
        <f t="shared" si="68"/>
        <v>1.2010508175811551E-3</v>
      </c>
      <c r="AA97" s="172">
        <f t="shared" si="69"/>
        <v>99.999999999999972</v>
      </c>
      <c r="AB97" s="172"/>
      <c r="AC97" s="172"/>
      <c r="AD97" s="184"/>
    </row>
    <row r="98" spans="1:30" s="290" customFormat="1" ht="24" customHeight="1">
      <c r="A98" s="281">
        <v>137</v>
      </c>
      <c r="B98" s="282">
        <v>88</v>
      </c>
      <c r="C98" s="283" t="s">
        <v>161</v>
      </c>
      <c r="D98" s="284">
        <v>9582.0922229999996</v>
      </c>
      <c r="E98" s="285">
        <v>91.355562494332631</v>
      </c>
      <c r="F98" s="285">
        <v>0</v>
      </c>
      <c r="G98" s="285">
        <v>4.191838050227517</v>
      </c>
      <c r="H98" s="285">
        <v>0.34267322265654221</v>
      </c>
      <c r="I98" s="285">
        <v>4.1099262327833124</v>
      </c>
      <c r="J98" s="285">
        <v>2.9786811617928399</v>
      </c>
      <c r="K98" s="286">
        <f t="shared" si="56"/>
        <v>1.0390120317207402E-2</v>
      </c>
      <c r="L98" s="286">
        <f t="shared" si="57"/>
        <v>0</v>
      </c>
      <c r="M98" s="286">
        <f t="shared" si="58"/>
        <v>4.7674931337447459E-4</v>
      </c>
      <c r="N98" s="286">
        <f t="shared" si="59"/>
        <v>3.8973171591029831E-5</v>
      </c>
      <c r="O98" s="286">
        <f t="shared" si="60"/>
        <v>4.6743325625207214E-4</v>
      </c>
      <c r="P98" s="286"/>
      <c r="Q98" s="287">
        <f t="shared" si="61"/>
        <v>0.20799835465974101</v>
      </c>
      <c r="R98" s="286">
        <f t="shared" si="62"/>
        <v>0</v>
      </c>
      <c r="S98" s="286">
        <f t="shared" si="63"/>
        <v>9.5439773303514983E-3</v>
      </c>
      <c r="T98" s="286">
        <f t="shared" si="64"/>
        <v>7.8019843075164178E-4</v>
      </c>
      <c r="U98" s="286">
        <f t="shared" si="65"/>
        <v>9.3574804954527965E-3</v>
      </c>
      <c r="V98" s="286"/>
      <c r="W98" s="286">
        <f t="shared" si="66"/>
        <v>0</v>
      </c>
      <c r="X98" s="286">
        <f t="shared" si="67"/>
        <v>4.7674931337447459E-4</v>
      </c>
      <c r="Y98" s="286">
        <f t="shared" si="55"/>
        <v>3.8973171591029831E-5</v>
      </c>
      <c r="Z98" s="286">
        <f t="shared" si="68"/>
        <v>4.6743325625207209E-4</v>
      </c>
      <c r="AA98" s="288">
        <f t="shared" si="69"/>
        <v>100</v>
      </c>
      <c r="AB98" s="288"/>
      <c r="AC98" s="288"/>
      <c r="AD98" s="289"/>
    </row>
    <row r="99" spans="1:30" ht="24" customHeight="1">
      <c r="A99" s="54">
        <v>40</v>
      </c>
      <c r="B99" s="162">
        <v>89</v>
      </c>
      <c r="C99" s="46" t="s">
        <v>117</v>
      </c>
      <c r="D99" s="129">
        <v>13048.35852</v>
      </c>
      <c r="E99" s="176">
        <v>91.331817673806299</v>
      </c>
      <c r="F99" s="176">
        <v>3.420961897758402</v>
      </c>
      <c r="G99" s="176">
        <v>0.51581778309750748</v>
      </c>
      <c r="H99" s="176">
        <v>0.14885268579438751</v>
      </c>
      <c r="I99" s="176">
        <v>4.5825499595434138</v>
      </c>
      <c r="J99" s="176">
        <v>1.6397378142484915</v>
      </c>
      <c r="K99" s="54">
        <f t="shared" si="56"/>
        <v>1.4145008614340092E-2</v>
      </c>
      <c r="L99" s="54">
        <f t="shared" si="57"/>
        <v>5.2982122490922241E-4</v>
      </c>
      <c r="M99" s="54">
        <f t="shared" si="58"/>
        <v>7.9887241611710473E-5</v>
      </c>
      <c r="N99" s="54">
        <f t="shared" si="59"/>
        <v>2.3053548877667066E-5</v>
      </c>
      <c r="O99" s="54">
        <f t="shared" si="60"/>
        <v>7.0972209142811874E-4</v>
      </c>
      <c r="P99" s="279"/>
      <c r="Q99" s="245">
        <f t="shared" si="61"/>
        <v>0.28316693441538249</v>
      </c>
      <c r="R99" s="54">
        <f t="shared" si="62"/>
        <v>1.0606416449520605E-2</v>
      </c>
      <c r="S99" s="54">
        <f t="shared" si="63"/>
        <v>1.5992514336934107E-3</v>
      </c>
      <c r="T99" s="54">
        <f t="shared" si="64"/>
        <v>4.6150574673147464E-4</v>
      </c>
      <c r="U99" s="54">
        <f t="shared" si="65"/>
        <v>1.4207826548287335E-2</v>
      </c>
      <c r="V99" s="54"/>
      <c r="W99" s="280">
        <f t="shared" si="66"/>
        <v>5.2982122490922241E-4</v>
      </c>
      <c r="X99" s="280">
        <f t="shared" si="67"/>
        <v>7.9887241611710473E-5</v>
      </c>
      <c r="Y99" s="280">
        <f t="shared" si="55"/>
        <v>2.305354887766707E-5</v>
      </c>
      <c r="Z99" s="280">
        <f t="shared" si="68"/>
        <v>7.0972209142811885E-4</v>
      </c>
      <c r="AA99" s="172">
        <f t="shared" si="69"/>
        <v>100</v>
      </c>
      <c r="AB99" s="172"/>
      <c r="AC99" s="172"/>
      <c r="AD99" s="184"/>
    </row>
    <row r="100" spans="1:30" s="290" customFormat="1" ht="24" customHeight="1">
      <c r="A100" s="281">
        <v>46</v>
      </c>
      <c r="B100" s="282">
        <v>90</v>
      </c>
      <c r="C100" s="283" t="s">
        <v>113</v>
      </c>
      <c r="D100" s="284">
        <v>114693.43376299999</v>
      </c>
      <c r="E100" s="285">
        <v>91.176179247999983</v>
      </c>
      <c r="F100" s="285">
        <v>0</v>
      </c>
      <c r="G100" s="285">
        <v>4.5042151061884788</v>
      </c>
      <c r="H100" s="285">
        <v>4.344366222681445E-2</v>
      </c>
      <c r="I100" s="285">
        <v>4.2761619835847249</v>
      </c>
      <c r="J100" s="285">
        <v>3.1597662096489572</v>
      </c>
      <c r="K100" s="286">
        <f t="shared" si="56"/>
        <v>0.12412097501700181</v>
      </c>
      <c r="L100" s="286">
        <f t="shared" si="57"/>
        <v>0</v>
      </c>
      <c r="M100" s="286">
        <f t="shared" si="58"/>
        <v>6.1317284325520353E-3</v>
      </c>
      <c r="N100" s="286">
        <f t="shared" si="59"/>
        <v>5.9141211645143436E-5</v>
      </c>
      <c r="O100" s="286">
        <f t="shared" si="60"/>
        <v>5.8212726077224294E-3</v>
      </c>
      <c r="P100" s="286"/>
      <c r="Q100" s="287">
        <f t="shared" si="61"/>
        <v>2.4847603101903375</v>
      </c>
      <c r="R100" s="286">
        <f t="shared" si="62"/>
        <v>0</v>
      </c>
      <c r="S100" s="286">
        <f t="shared" si="63"/>
        <v>0.12275020752925871</v>
      </c>
      <c r="T100" s="286">
        <f t="shared" si="64"/>
        <v>1.1839395829132818E-3</v>
      </c>
      <c r="U100" s="286">
        <f t="shared" si="65"/>
        <v>0.11653523611529469</v>
      </c>
      <c r="V100" s="286"/>
      <c r="W100" s="286">
        <f t="shared" si="66"/>
        <v>0</v>
      </c>
      <c r="X100" s="286">
        <f t="shared" si="67"/>
        <v>6.1317284325520353E-3</v>
      </c>
      <c r="Y100" s="286">
        <f t="shared" si="55"/>
        <v>5.9141211645143436E-5</v>
      </c>
      <c r="Z100" s="286">
        <f t="shared" si="68"/>
        <v>5.8212726077224303E-3</v>
      </c>
      <c r="AA100" s="288">
        <f t="shared" si="69"/>
        <v>100.00000000000001</v>
      </c>
      <c r="AB100" s="288"/>
      <c r="AC100" s="288"/>
      <c r="AD100" s="289"/>
    </row>
    <row r="101" spans="1:30" ht="24" customHeight="1">
      <c r="A101" s="54">
        <v>126</v>
      </c>
      <c r="B101" s="162">
        <v>91</v>
      </c>
      <c r="C101" s="46" t="s">
        <v>149</v>
      </c>
      <c r="D101" s="129">
        <v>117435.65790000001</v>
      </c>
      <c r="E101" s="176">
        <v>91</v>
      </c>
      <c r="F101" s="176">
        <v>0</v>
      </c>
      <c r="G101" s="176">
        <v>2</v>
      </c>
      <c r="H101" s="176">
        <v>0</v>
      </c>
      <c r="I101" s="176">
        <v>7</v>
      </c>
      <c r="J101" s="176">
        <v>0.47042637668083359</v>
      </c>
      <c r="K101" s="54">
        <f t="shared" si="56"/>
        <v>0.12684303114993148</v>
      </c>
      <c r="L101" s="54">
        <f t="shared" si="57"/>
        <v>0</v>
      </c>
      <c r="M101" s="54">
        <f t="shared" si="58"/>
        <v>2.7877589263721205E-3</v>
      </c>
      <c r="N101" s="54">
        <f t="shared" si="59"/>
        <v>0</v>
      </c>
      <c r="O101" s="54">
        <f t="shared" si="60"/>
        <v>9.7571562423024224E-3</v>
      </c>
      <c r="P101" s="279"/>
      <c r="Q101" s="245">
        <f t="shared" si="61"/>
        <v>2.5392527683770973</v>
      </c>
      <c r="R101" s="54">
        <f t="shared" si="62"/>
        <v>0</v>
      </c>
      <c r="S101" s="54">
        <f t="shared" si="63"/>
        <v>5.5807753151145001E-2</v>
      </c>
      <c r="T101" s="54">
        <f t="shared" si="64"/>
        <v>0</v>
      </c>
      <c r="U101" s="54">
        <f t="shared" si="65"/>
        <v>0.1953271360290075</v>
      </c>
      <c r="V101" s="54"/>
      <c r="W101" s="280">
        <f t="shared" si="66"/>
        <v>0</v>
      </c>
      <c r="X101" s="280">
        <f t="shared" si="67"/>
        <v>2.7877589263721205E-3</v>
      </c>
      <c r="Y101" s="280">
        <f t="shared" ref="Y101:Y132" si="70">H101*$D101/$D$153</f>
        <v>0</v>
      </c>
      <c r="Z101" s="280">
        <f t="shared" si="68"/>
        <v>9.7571562423024224E-3</v>
      </c>
      <c r="AA101" s="172">
        <f t="shared" si="69"/>
        <v>100</v>
      </c>
      <c r="AB101" s="172"/>
      <c r="AC101" s="172"/>
      <c r="AD101" s="184"/>
    </row>
    <row r="102" spans="1:30" s="290" customFormat="1" ht="24" customHeight="1">
      <c r="A102" s="281">
        <v>43</v>
      </c>
      <c r="B102" s="282">
        <v>92</v>
      </c>
      <c r="C102" s="283" t="s">
        <v>467</v>
      </c>
      <c r="D102" s="284">
        <v>38099.020450000004</v>
      </c>
      <c r="E102" s="285">
        <v>91</v>
      </c>
      <c r="F102" s="285">
        <v>0</v>
      </c>
      <c r="G102" s="285">
        <v>1</v>
      </c>
      <c r="H102" s="285">
        <v>0</v>
      </c>
      <c r="I102" s="285">
        <v>8</v>
      </c>
      <c r="J102" s="285">
        <v>2.1683208204691486</v>
      </c>
      <c r="K102" s="286">
        <f t="shared" ref="K102:K133" si="71">$D102/$D$153*E102</f>
        <v>4.1151004082902377E-2</v>
      </c>
      <c r="L102" s="286">
        <f t="shared" ref="L102:L133" si="72">$D102/$D$153*F102</f>
        <v>0</v>
      </c>
      <c r="M102" s="286">
        <f t="shared" ref="M102:M133" si="73">$D102/$D$153*G102</f>
        <v>4.5220883607585032E-4</v>
      </c>
      <c r="N102" s="286">
        <f t="shared" ref="N102:N133" si="74">$D102/$D$153*H102</f>
        <v>0</v>
      </c>
      <c r="O102" s="286">
        <f t="shared" ref="O102:O133" si="75">$D102/$D$153*I102</f>
        <v>3.6176706886068026E-3</v>
      </c>
      <c r="P102" s="286"/>
      <c r="Q102" s="287">
        <f t="shared" ref="Q102:Q133" si="76">D102/$D$142*E102</f>
        <v>0.82379615254931993</v>
      </c>
      <c r="R102" s="286">
        <f t="shared" ref="R102:R133" si="77">D102/$D$142*F102</f>
        <v>0</v>
      </c>
      <c r="S102" s="286">
        <f t="shared" ref="S102:S133" si="78">D102/$D$142*G102</f>
        <v>9.0527049730694496E-3</v>
      </c>
      <c r="T102" s="286">
        <f t="shared" ref="T102:T133" si="79">D102/$D$142*H102</f>
        <v>0</v>
      </c>
      <c r="U102" s="286">
        <f t="shared" ref="U102:U133" si="80">D102/$D$142*I102</f>
        <v>7.2421639784555597E-2</v>
      </c>
      <c r="V102" s="286"/>
      <c r="W102" s="286">
        <f t="shared" ref="W102:W133" si="81">F102*$D102/$D$153</f>
        <v>0</v>
      </c>
      <c r="X102" s="286">
        <f t="shared" ref="X102:X133" si="82">G102*$D102/$D$153</f>
        <v>4.5220883607585032E-4</v>
      </c>
      <c r="Y102" s="286">
        <f t="shared" si="70"/>
        <v>0</v>
      </c>
      <c r="Z102" s="286">
        <f t="shared" ref="Z102:Z133" si="83">I102*$D102/$D$153</f>
        <v>3.6176706886068026E-3</v>
      </c>
      <c r="AA102" s="288">
        <f t="shared" ref="AA102:AA133" si="84">SUM(E102:I102)</f>
        <v>100</v>
      </c>
      <c r="AB102" s="288"/>
      <c r="AC102" s="288"/>
      <c r="AD102" s="289"/>
    </row>
    <row r="103" spans="1:30" ht="24" customHeight="1">
      <c r="A103" s="54">
        <v>116</v>
      </c>
      <c r="B103" s="162">
        <v>93</v>
      </c>
      <c r="C103" s="46" t="s">
        <v>132</v>
      </c>
      <c r="D103" s="129">
        <v>39942.466128</v>
      </c>
      <c r="E103" s="176">
        <v>91</v>
      </c>
      <c r="F103" s="176">
        <v>0</v>
      </c>
      <c r="G103" s="176">
        <v>1</v>
      </c>
      <c r="H103" s="176">
        <v>0</v>
      </c>
      <c r="I103" s="176">
        <v>8</v>
      </c>
      <c r="J103" s="176">
        <v>0.83498382029659068</v>
      </c>
      <c r="K103" s="54">
        <f t="shared" si="71"/>
        <v>4.3142121957482446E-2</v>
      </c>
      <c r="L103" s="54">
        <f t="shared" si="72"/>
        <v>0</v>
      </c>
      <c r="M103" s="54">
        <f t="shared" si="73"/>
        <v>4.7408925228002691E-4</v>
      </c>
      <c r="N103" s="54">
        <f t="shared" si="74"/>
        <v>0</v>
      </c>
      <c r="O103" s="54">
        <f t="shared" si="75"/>
        <v>3.7927140182402153E-3</v>
      </c>
      <c r="P103" s="279"/>
      <c r="Q103" s="245">
        <f t="shared" si="76"/>
        <v>0.86365606073155443</v>
      </c>
      <c r="R103" s="54">
        <f t="shared" si="77"/>
        <v>0</v>
      </c>
      <c r="S103" s="54">
        <f t="shared" si="78"/>
        <v>9.4907259421049932E-3</v>
      </c>
      <c r="T103" s="54">
        <f t="shared" si="79"/>
        <v>0</v>
      </c>
      <c r="U103" s="54">
        <f t="shared" si="80"/>
        <v>7.5925807536839945E-2</v>
      </c>
      <c r="V103" s="54"/>
      <c r="W103" s="280">
        <f t="shared" si="81"/>
        <v>0</v>
      </c>
      <c r="X103" s="280">
        <f t="shared" si="82"/>
        <v>4.7408925228002691E-4</v>
      </c>
      <c r="Y103" s="280">
        <f t="shared" si="70"/>
        <v>0</v>
      </c>
      <c r="Z103" s="280">
        <f t="shared" si="83"/>
        <v>3.7927140182402153E-3</v>
      </c>
      <c r="AA103" s="172">
        <f t="shared" si="84"/>
        <v>100</v>
      </c>
      <c r="AB103" s="172"/>
      <c r="AC103" s="172"/>
      <c r="AD103" s="184"/>
    </row>
    <row r="104" spans="1:30" s="290" customFormat="1" ht="24" customHeight="1">
      <c r="A104" s="281">
        <v>165</v>
      </c>
      <c r="B104" s="282">
        <v>94</v>
      </c>
      <c r="C104" s="283" t="s">
        <v>363</v>
      </c>
      <c r="D104" s="284">
        <v>9796.0059959999999</v>
      </c>
      <c r="E104" s="285">
        <v>90.985863756934435</v>
      </c>
      <c r="F104" s="285">
        <v>3.1942042359218465</v>
      </c>
      <c r="G104" s="285">
        <v>1.8642541634643166</v>
      </c>
      <c r="H104" s="285">
        <v>0.2920872145846708</v>
      </c>
      <c r="I104" s="285">
        <v>3.6635906290947262</v>
      </c>
      <c r="J104" s="285">
        <v>2.2650684826291987</v>
      </c>
      <c r="K104" s="286">
        <f t="shared" si="71"/>
        <v>1.0579087248840583E-2</v>
      </c>
      <c r="L104" s="286">
        <f t="shared" si="72"/>
        <v>3.7139577410296289E-4</v>
      </c>
      <c r="M104" s="286">
        <f t="shared" si="73"/>
        <v>2.1676012772698671E-4</v>
      </c>
      <c r="N104" s="286">
        <f t="shared" si="74"/>
        <v>3.3961496871831916E-5</v>
      </c>
      <c r="O104" s="286">
        <f t="shared" si="75"/>
        <v>4.2597215994747301E-4</v>
      </c>
      <c r="P104" s="286"/>
      <c r="Q104" s="287">
        <f t="shared" si="76"/>
        <v>0.2117812570386198</v>
      </c>
      <c r="R104" s="286">
        <f t="shared" si="77"/>
        <v>7.4349196720139487E-3</v>
      </c>
      <c r="S104" s="286">
        <f t="shared" si="78"/>
        <v>4.3392904554127847E-3</v>
      </c>
      <c r="T104" s="286">
        <f t="shared" si="79"/>
        <v>6.7987042069418333E-4</v>
      </c>
      <c r="U104" s="286">
        <f t="shared" si="80"/>
        <v>8.5274766504093973E-3</v>
      </c>
      <c r="V104" s="286"/>
      <c r="W104" s="286">
        <f t="shared" si="81"/>
        <v>3.7139577410296289E-4</v>
      </c>
      <c r="X104" s="286">
        <f t="shared" si="82"/>
        <v>2.1676012772698671E-4</v>
      </c>
      <c r="Y104" s="286">
        <f t="shared" si="70"/>
        <v>3.3961496871831916E-5</v>
      </c>
      <c r="Z104" s="286">
        <f t="shared" si="83"/>
        <v>4.2597215994747301E-4</v>
      </c>
      <c r="AA104" s="288">
        <f t="shared" si="84"/>
        <v>99.999999999999986</v>
      </c>
      <c r="AB104" s="288"/>
      <c r="AC104" s="288"/>
      <c r="AD104" s="289"/>
    </row>
    <row r="105" spans="1:30" ht="24" customHeight="1">
      <c r="A105" s="54">
        <v>26</v>
      </c>
      <c r="B105" s="162">
        <v>95</v>
      </c>
      <c r="C105" s="46" t="s">
        <v>70</v>
      </c>
      <c r="D105" s="129">
        <v>92277.21862</v>
      </c>
      <c r="E105" s="176">
        <v>89.935953185526813</v>
      </c>
      <c r="F105" s="176">
        <v>3.7692731117306284</v>
      </c>
      <c r="G105" s="176">
        <v>5.4655196306248733E-4</v>
      </c>
      <c r="H105" s="176">
        <v>0.83857493238337011</v>
      </c>
      <c r="I105" s="176">
        <v>5.4556522183961125</v>
      </c>
      <c r="J105" s="176">
        <v>1.3258318944115746</v>
      </c>
      <c r="K105" s="54">
        <f t="shared" si="71"/>
        <v>9.8503819783865729E-2</v>
      </c>
      <c r="L105" s="54">
        <f t="shared" si="72"/>
        <v>4.1283578609342536E-3</v>
      </c>
      <c r="M105" s="54">
        <f t="shared" si="73"/>
        <v>5.9861995303441372E-7</v>
      </c>
      <c r="N105" s="54">
        <f t="shared" si="74"/>
        <v>9.1846287373370463E-4</v>
      </c>
      <c r="O105" s="54">
        <f t="shared" si="75"/>
        <v>5.975392086140929E-3</v>
      </c>
      <c r="P105" s="279"/>
      <c r="Q105" s="245">
        <f t="shared" si="76"/>
        <v>1.9719340890414763</v>
      </c>
      <c r="R105" s="54">
        <f t="shared" si="77"/>
        <v>8.2645014331434299E-2</v>
      </c>
      <c r="S105" s="54">
        <f t="shared" si="78"/>
        <v>1.1983688494101586E-5</v>
      </c>
      <c r="T105" s="54">
        <f t="shared" si="79"/>
        <v>1.8386578857636778E-2</v>
      </c>
      <c r="U105" s="54">
        <f t="shared" si="80"/>
        <v>0.1196205322382833</v>
      </c>
      <c r="V105" s="54"/>
      <c r="W105" s="280">
        <f t="shared" si="81"/>
        <v>4.1283578609342527E-3</v>
      </c>
      <c r="X105" s="280">
        <f t="shared" si="82"/>
        <v>5.9861995303441372E-7</v>
      </c>
      <c r="Y105" s="280">
        <f t="shared" si="70"/>
        <v>9.1846287373370452E-4</v>
      </c>
      <c r="Z105" s="280">
        <f t="shared" si="83"/>
        <v>5.9753920861409281E-3</v>
      </c>
      <c r="AA105" s="172">
        <f t="shared" si="84"/>
        <v>99.999999999999986</v>
      </c>
      <c r="AB105" s="172"/>
      <c r="AC105" s="172"/>
      <c r="AD105" s="184"/>
    </row>
    <row r="106" spans="1:30" s="290" customFormat="1" ht="24" customHeight="1">
      <c r="A106" s="281">
        <v>36</v>
      </c>
      <c r="B106" s="282">
        <v>96</v>
      </c>
      <c r="C106" s="283" t="s">
        <v>76</v>
      </c>
      <c r="D106" s="284">
        <v>127721.813242</v>
      </c>
      <c r="E106" s="285">
        <v>89.715929235677365</v>
      </c>
      <c r="F106" s="285">
        <v>0</v>
      </c>
      <c r="G106" s="285">
        <v>5.0373930023679607</v>
      </c>
      <c r="H106" s="285">
        <v>0.11277228289698325</v>
      </c>
      <c r="I106" s="285">
        <v>5.1339054790576988</v>
      </c>
      <c r="J106" s="285">
        <v>1.2953676591562702</v>
      </c>
      <c r="K106" s="286">
        <f t="shared" si="71"/>
        <v>0.13600656417210308</v>
      </c>
      <c r="L106" s="286">
        <f t="shared" si="72"/>
        <v>0</v>
      </c>
      <c r="M106" s="286">
        <f t="shared" si="73"/>
        <v>7.6365314440081586E-3</v>
      </c>
      <c r="N106" s="286">
        <f t="shared" si="74"/>
        <v>1.7095928071337124E-4</v>
      </c>
      <c r="O106" s="286">
        <f t="shared" si="75"/>
        <v>7.7828413631734561E-3</v>
      </c>
      <c r="P106" s="286"/>
      <c r="Q106" s="287">
        <f t="shared" si="76"/>
        <v>2.7226962448039593</v>
      </c>
      <c r="R106" s="286">
        <f t="shared" si="77"/>
        <v>0</v>
      </c>
      <c r="S106" s="286">
        <f t="shared" si="78"/>
        <v>0.15287464698849515</v>
      </c>
      <c r="T106" s="286">
        <f t="shared" si="79"/>
        <v>3.4224097523974984E-3</v>
      </c>
      <c r="U106" s="286">
        <f t="shared" si="80"/>
        <v>0.15580360464516269</v>
      </c>
      <c r="V106" s="286"/>
      <c r="W106" s="286">
        <f t="shared" si="81"/>
        <v>0</v>
      </c>
      <c r="X106" s="286">
        <f t="shared" si="82"/>
        <v>7.6365314440081586E-3</v>
      </c>
      <c r="Y106" s="286">
        <f t="shared" si="70"/>
        <v>1.7095928071337124E-4</v>
      </c>
      <c r="Z106" s="286">
        <f t="shared" si="83"/>
        <v>7.7828413631734553E-3</v>
      </c>
      <c r="AA106" s="288">
        <f t="shared" si="84"/>
        <v>100.00000000000001</v>
      </c>
      <c r="AB106" s="288"/>
      <c r="AC106" s="288"/>
      <c r="AD106" s="289"/>
    </row>
    <row r="107" spans="1:30" ht="24" customHeight="1">
      <c r="A107" s="54">
        <v>29</v>
      </c>
      <c r="B107" s="162">
        <v>97</v>
      </c>
      <c r="C107" s="46" t="s">
        <v>391</v>
      </c>
      <c r="D107" s="129">
        <v>32358.599263</v>
      </c>
      <c r="E107" s="176">
        <v>89.064642597485516</v>
      </c>
      <c r="F107" s="176">
        <v>0.66904541749285618</v>
      </c>
      <c r="G107" s="176">
        <v>5.8346075275990072</v>
      </c>
      <c r="H107" s="176">
        <v>0.19220748889645445</v>
      </c>
      <c r="I107" s="176">
        <v>4.2394969685261685</v>
      </c>
      <c r="J107" s="176">
        <v>1.3477964057733334</v>
      </c>
      <c r="K107" s="54">
        <f t="shared" si="71"/>
        <v>3.4207416648868082E-2</v>
      </c>
      <c r="L107" s="54">
        <f t="shared" si="72"/>
        <v>2.5696297302427119E-4</v>
      </c>
      <c r="M107" s="54">
        <f t="shared" si="73"/>
        <v>2.2409212551517733E-3</v>
      </c>
      <c r="N107" s="54">
        <f t="shared" si="74"/>
        <v>7.3821905797434004E-5</v>
      </c>
      <c r="O107" s="54">
        <f t="shared" si="75"/>
        <v>1.6282807066255729E-3</v>
      </c>
      <c r="P107" s="279"/>
      <c r="Q107" s="245">
        <f t="shared" si="76"/>
        <v>0.68479345406051506</v>
      </c>
      <c r="R107" s="54">
        <f t="shared" si="77"/>
        <v>5.1441055508286192E-3</v>
      </c>
      <c r="S107" s="54">
        <f t="shared" si="78"/>
        <v>4.4860686860543328E-2</v>
      </c>
      <c r="T107" s="54">
        <f t="shared" si="79"/>
        <v>1.4778303306346744E-3</v>
      </c>
      <c r="U107" s="54">
        <f t="shared" si="80"/>
        <v>3.2596322040796925E-2</v>
      </c>
      <c r="V107" s="54"/>
      <c r="W107" s="280">
        <f t="shared" si="81"/>
        <v>2.5696297302427119E-4</v>
      </c>
      <c r="X107" s="280">
        <f t="shared" si="82"/>
        <v>2.2409212551517733E-3</v>
      </c>
      <c r="Y107" s="280">
        <f t="shared" si="70"/>
        <v>7.382190579743399E-5</v>
      </c>
      <c r="Z107" s="280">
        <f t="shared" si="83"/>
        <v>1.6282807066255729E-3</v>
      </c>
      <c r="AA107" s="172">
        <f t="shared" si="84"/>
        <v>100</v>
      </c>
      <c r="AB107" s="172"/>
      <c r="AC107" s="172"/>
      <c r="AD107" s="184"/>
    </row>
    <row r="108" spans="1:30" s="290" customFormat="1" ht="24" customHeight="1">
      <c r="A108" s="281">
        <v>177</v>
      </c>
      <c r="B108" s="282">
        <v>98</v>
      </c>
      <c r="C108" s="283" t="s">
        <v>402</v>
      </c>
      <c r="D108" s="284">
        <v>17128.614635999998</v>
      </c>
      <c r="E108" s="285">
        <v>89</v>
      </c>
      <c r="F108" s="285">
        <v>0</v>
      </c>
      <c r="G108" s="285">
        <v>9</v>
      </c>
      <c r="H108" s="285">
        <v>0</v>
      </c>
      <c r="I108" s="285">
        <v>2</v>
      </c>
      <c r="J108" s="285">
        <v>0.67356642022832236</v>
      </c>
      <c r="K108" s="286">
        <f t="shared" si="71"/>
        <v>1.8094120554855962E-2</v>
      </c>
      <c r="L108" s="286">
        <f t="shared" si="72"/>
        <v>0</v>
      </c>
      <c r="M108" s="286">
        <f t="shared" si="73"/>
        <v>1.8297425280191422E-3</v>
      </c>
      <c r="N108" s="286">
        <f t="shared" si="74"/>
        <v>0</v>
      </c>
      <c r="O108" s="286">
        <f t="shared" si="75"/>
        <v>4.066094506709205E-4</v>
      </c>
      <c r="P108" s="286"/>
      <c r="Q108" s="287">
        <f t="shared" si="76"/>
        <v>0.36222364992175421</v>
      </c>
      <c r="R108" s="286">
        <f t="shared" si="77"/>
        <v>0</v>
      </c>
      <c r="S108" s="286">
        <f t="shared" si="78"/>
        <v>3.6629357857256045E-2</v>
      </c>
      <c r="T108" s="286">
        <f t="shared" si="79"/>
        <v>0</v>
      </c>
      <c r="U108" s="286">
        <f t="shared" si="80"/>
        <v>8.1398573016124541E-3</v>
      </c>
      <c r="V108" s="286"/>
      <c r="W108" s="286">
        <f t="shared" si="81"/>
        <v>0</v>
      </c>
      <c r="X108" s="286">
        <f t="shared" si="82"/>
        <v>1.8297425280191424E-3</v>
      </c>
      <c r="Y108" s="286">
        <f t="shared" si="70"/>
        <v>0</v>
      </c>
      <c r="Z108" s="286">
        <f t="shared" si="83"/>
        <v>4.066094506709205E-4</v>
      </c>
      <c r="AA108" s="288">
        <f t="shared" si="84"/>
        <v>100</v>
      </c>
      <c r="AB108" s="288"/>
      <c r="AC108" s="288"/>
      <c r="AD108" s="289"/>
    </row>
    <row r="109" spans="1:30" ht="24" customHeight="1">
      <c r="A109" s="54">
        <v>65</v>
      </c>
      <c r="B109" s="162">
        <v>99</v>
      </c>
      <c r="C109" s="46" t="s">
        <v>81</v>
      </c>
      <c r="D109" s="129">
        <v>48537.558011000001</v>
      </c>
      <c r="E109" s="176">
        <v>88.724507557478077</v>
      </c>
      <c r="F109" s="176">
        <v>1.4115270122518306</v>
      </c>
      <c r="G109" s="176">
        <v>0.21960291106301871</v>
      </c>
      <c r="H109" s="176">
        <v>0.10090145574473432</v>
      </c>
      <c r="I109" s="176">
        <v>9.5434610634623329</v>
      </c>
      <c r="J109" s="176">
        <v>1.6892484033614907</v>
      </c>
      <c r="K109" s="54">
        <f t="shared" si="71"/>
        <v>5.1114810433696672E-2</v>
      </c>
      <c r="L109" s="54">
        <f t="shared" si="72"/>
        <v>8.131906013291078E-4</v>
      </c>
      <c r="M109" s="54">
        <f t="shared" si="73"/>
        <v>1.265147756655885E-4</v>
      </c>
      <c r="N109" s="54">
        <f t="shared" si="74"/>
        <v>5.8130035599633234E-5</v>
      </c>
      <c r="O109" s="54">
        <f t="shared" si="75"/>
        <v>5.4980547829383527E-3</v>
      </c>
      <c r="P109" s="279"/>
      <c r="Q109" s="245">
        <f t="shared" si="76"/>
        <v>1.0232601879831766</v>
      </c>
      <c r="R109" s="54">
        <f t="shared" si="77"/>
        <v>1.6279148069257478E-2</v>
      </c>
      <c r="S109" s="54">
        <f t="shared" si="78"/>
        <v>2.5326814680873117E-3</v>
      </c>
      <c r="T109" s="54">
        <f t="shared" si="79"/>
        <v>1.1636969921331596E-3</v>
      </c>
      <c r="U109" s="54">
        <f t="shared" si="80"/>
        <v>0.11006478402241096</v>
      </c>
      <c r="V109" s="54"/>
      <c r="W109" s="280">
        <f t="shared" si="81"/>
        <v>8.131906013291078E-4</v>
      </c>
      <c r="X109" s="280">
        <f t="shared" si="82"/>
        <v>1.265147756655885E-4</v>
      </c>
      <c r="Y109" s="280">
        <f t="shared" si="70"/>
        <v>5.8130035599633241E-5</v>
      </c>
      <c r="Z109" s="280">
        <f t="shared" si="83"/>
        <v>5.4980547829383535E-3</v>
      </c>
      <c r="AA109" s="172">
        <f t="shared" si="84"/>
        <v>99.999999999999986</v>
      </c>
      <c r="AB109" s="172"/>
      <c r="AC109" s="172"/>
      <c r="AD109" s="184"/>
    </row>
    <row r="110" spans="1:30" s="290" customFormat="1" ht="24" customHeight="1">
      <c r="A110" s="281">
        <v>103</v>
      </c>
      <c r="B110" s="282">
        <v>100</v>
      </c>
      <c r="C110" s="283" t="s">
        <v>129</v>
      </c>
      <c r="D110" s="284">
        <v>44985.655250999996</v>
      </c>
      <c r="E110" s="285">
        <v>87.957516207023062</v>
      </c>
      <c r="F110" s="285">
        <v>4.2000618748128407</v>
      </c>
      <c r="G110" s="285">
        <v>0.72636822604047346</v>
      </c>
      <c r="H110" s="285">
        <v>5.5816396262056752E-3</v>
      </c>
      <c r="I110" s="285">
        <v>7.110472052497407</v>
      </c>
      <c r="J110" s="285">
        <v>2.140241188873401</v>
      </c>
      <c r="K110" s="286">
        <f t="shared" si="71"/>
        <v>4.6964774562633725E-2</v>
      </c>
      <c r="L110" s="286">
        <f t="shared" si="72"/>
        <v>2.242616294841984E-3</v>
      </c>
      <c r="M110" s="286">
        <f t="shared" si="73"/>
        <v>3.8784314810753109E-4</v>
      </c>
      <c r="N110" s="286">
        <f t="shared" si="74"/>
        <v>2.9803075170701764E-6</v>
      </c>
      <c r="O110" s="286">
        <f t="shared" si="75"/>
        <v>3.796625136542729E-3</v>
      </c>
      <c r="P110" s="286"/>
      <c r="Q110" s="287">
        <f t="shared" si="76"/>
        <v>0.94018120462141275</v>
      </c>
      <c r="R110" s="286">
        <f t="shared" si="77"/>
        <v>4.4894619621270164E-2</v>
      </c>
      <c r="S110" s="286">
        <f t="shared" si="78"/>
        <v>7.7641773347724742E-3</v>
      </c>
      <c r="T110" s="286">
        <f t="shared" si="79"/>
        <v>5.9662356258186965E-5</v>
      </c>
      <c r="U110" s="286">
        <f t="shared" si="80"/>
        <v>7.6004103663060457E-2</v>
      </c>
      <c r="V110" s="286"/>
      <c r="W110" s="286">
        <f t="shared" si="81"/>
        <v>2.2426162948419835E-3</v>
      </c>
      <c r="X110" s="286">
        <f t="shared" si="82"/>
        <v>3.8784314810753109E-4</v>
      </c>
      <c r="Y110" s="286">
        <f t="shared" si="70"/>
        <v>2.9803075170701764E-6</v>
      </c>
      <c r="Z110" s="286">
        <f t="shared" si="83"/>
        <v>3.7966251365427286E-3</v>
      </c>
      <c r="AA110" s="288">
        <f t="shared" si="84"/>
        <v>100</v>
      </c>
      <c r="AB110" s="288"/>
      <c r="AC110" s="288"/>
      <c r="AD110" s="289"/>
    </row>
    <row r="111" spans="1:30" ht="24" customHeight="1">
      <c r="A111" s="54">
        <v>131</v>
      </c>
      <c r="B111" s="162">
        <v>101</v>
      </c>
      <c r="C111" s="46" t="s">
        <v>154</v>
      </c>
      <c r="D111" s="129">
        <v>30802.543536000001</v>
      </c>
      <c r="E111" s="176">
        <v>87.692511403718754</v>
      </c>
      <c r="F111" s="176">
        <v>0</v>
      </c>
      <c r="G111" s="176">
        <v>7.9307522674804511</v>
      </c>
      <c r="H111" s="176">
        <v>3.8487078045076631E-2</v>
      </c>
      <c r="I111" s="176">
        <v>4.3382492507557213</v>
      </c>
      <c r="J111" s="176">
        <v>1.681472171842544</v>
      </c>
      <c r="K111" s="54">
        <f t="shared" si="71"/>
        <v>3.2060797589365315E-2</v>
      </c>
      <c r="L111" s="54">
        <f t="shared" si="72"/>
        <v>0</v>
      </c>
      <c r="M111" s="54">
        <f t="shared" si="73"/>
        <v>2.8995205988399616E-3</v>
      </c>
      <c r="N111" s="54">
        <f t="shared" si="74"/>
        <v>1.4071058055670885E-5</v>
      </c>
      <c r="O111" s="54">
        <f t="shared" si="75"/>
        <v>1.5860844773889855E-3</v>
      </c>
      <c r="P111" s="279"/>
      <c r="Q111" s="245">
        <f t="shared" si="76"/>
        <v>0.64182058956746735</v>
      </c>
      <c r="R111" s="54">
        <f t="shared" si="77"/>
        <v>0</v>
      </c>
      <c r="S111" s="54">
        <f t="shared" si="78"/>
        <v>5.8045094325032374E-2</v>
      </c>
      <c r="T111" s="54">
        <f t="shared" si="79"/>
        <v>2.8168652860103503E-4</v>
      </c>
      <c r="U111" s="54">
        <f t="shared" si="80"/>
        <v>3.1751601673168463E-2</v>
      </c>
      <c r="V111" s="54"/>
      <c r="W111" s="280">
        <f t="shared" si="81"/>
        <v>0</v>
      </c>
      <c r="X111" s="280">
        <f t="shared" si="82"/>
        <v>2.899520598839962E-3</v>
      </c>
      <c r="Y111" s="280">
        <f t="shared" si="70"/>
        <v>1.4071058055670885E-5</v>
      </c>
      <c r="Z111" s="280">
        <f t="shared" si="83"/>
        <v>1.5860844773889857E-3</v>
      </c>
      <c r="AA111" s="172">
        <f t="shared" si="84"/>
        <v>100.00000000000001</v>
      </c>
      <c r="AB111" s="172"/>
      <c r="AC111" s="172"/>
      <c r="AD111" s="184"/>
    </row>
    <row r="112" spans="1:30" s="290" customFormat="1" ht="24" customHeight="1">
      <c r="A112" s="281">
        <v>125</v>
      </c>
      <c r="B112" s="282">
        <v>102</v>
      </c>
      <c r="C112" s="283" t="s">
        <v>146</v>
      </c>
      <c r="D112" s="284">
        <v>8709.6442729999999</v>
      </c>
      <c r="E112" s="285">
        <v>87.240066406827893</v>
      </c>
      <c r="F112" s="285">
        <v>0</v>
      </c>
      <c r="G112" s="285">
        <v>8.2008799741948692</v>
      </c>
      <c r="H112" s="285">
        <v>1.6056174111374004</v>
      </c>
      <c r="I112" s="285">
        <v>2.9534362078398324</v>
      </c>
      <c r="J112" s="285">
        <v>1.8480475746690861</v>
      </c>
      <c r="K112" s="286">
        <f t="shared" si="71"/>
        <v>9.018652208782835E-3</v>
      </c>
      <c r="L112" s="286">
        <f t="shared" si="72"/>
        <v>0</v>
      </c>
      <c r="M112" s="286">
        <f t="shared" si="73"/>
        <v>8.4778574042266989E-4</v>
      </c>
      <c r="N112" s="286">
        <f t="shared" si="74"/>
        <v>1.659845711703994E-4</v>
      </c>
      <c r="O112" s="286">
        <f t="shared" si="75"/>
        <v>3.053185889969614E-4</v>
      </c>
      <c r="P112" s="286"/>
      <c r="Q112" s="287">
        <f t="shared" si="76"/>
        <v>0.18054312783737356</v>
      </c>
      <c r="R112" s="286">
        <f t="shared" si="77"/>
        <v>0</v>
      </c>
      <c r="S112" s="286">
        <f t="shared" si="78"/>
        <v>1.6971703284308141E-2</v>
      </c>
      <c r="T112" s="286">
        <f t="shared" si="79"/>
        <v>3.322821742994508E-3</v>
      </c>
      <c r="U112" s="286">
        <f t="shared" si="80"/>
        <v>6.1121298136680661E-3</v>
      </c>
      <c r="V112" s="286"/>
      <c r="W112" s="286">
        <f t="shared" si="81"/>
        <v>0</v>
      </c>
      <c r="X112" s="286">
        <f t="shared" si="82"/>
        <v>8.4778574042266989E-4</v>
      </c>
      <c r="Y112" s="286">
        <f t="shared" si="70"/>
        <v>1.6598457117039938E-4</v>
      </c>
      <c r="Z112" s="286">
        <f t="shared" si="83"/>
        <v>3.0531858899696134E-4</v>
      </c>
      <c r="AA112" s="288">
        <f t="shared" si="84"/>
        <v>100</v>
      </c>
      <c r="AB112" s="288"/>
      <c r="AC112" s="288"/>
      <c r="AD112" s="289"/>
    </row>
    <row r="113" spans="1:30" ht="24" customHeight="1">
      <c r="A113" s="54">
        <v>57</v>
      </c>
      <c r="B113" s="162">
        <v>103</v>
      </c>
      <c r="C113" s="46" t="s">
        <v>93</v>
      </c>
      <c r="D113" s="129">
        <v>17178.537107</v>
      </c>
      <c r="E113" s="176">
        <v>87.038291628410377</v>
      </c>
      <c r="F113" s="176">
        <v>5.784834000423416</v>
      </c>
      <c r="G113" s="176">
        <v>3.6070525193305407</v>
      </c>
      <c r="H113" s="176">
        <v>0.10996048226058597</v>
      </c>
      <c r="I113" s="176">
        <v>3.4598613695750791</v>
      </c>
      <c r="J113" s="176">
        <v>0.27638064415465802</v>
      </c>
      <c r="K113" s="54">
        <f t="shared" si="71"/>
        <v>1.774687007411338E-2</v>
      </c>
      <c r="L113" s="54">
        <f t="shared" si="72"/>
        <v>1.179511861792075E-3</v>
      </c>
      <c r="M113" s="54">
        <f t="shared" si="73"/>
        <v>7.3546816249972806E-4</v>
      </c>
      <c r="N113" s="54">
        <f t="shared" si="74"/>
        <v>2.2420642173179896E-5</v>
      </c>
      <c r="O113" s="54">
        <f t="shared" si="75"/>
        <v>7.054562888531078E-4</v>
      </c>
      <c r="P113" s="279"/>
      <c r="Q113" s="245">
        <f t="shared" si="76"/>
        <v>0.35527209147544414</v>
      </c>
      <c r="R113" s="54">
        <f t="shared" si="77"/>
        <v>2.3612481767712544E-2</v>
      </c>
      <c r="S113" s="54">
        <f t="shared" si="78"/>
        <v>1.4723233517442322E-2</v>
      </c>
      <c r="T113" s="54">
        <f t="shared" si="79"/>
        <v>4.4883567659105182E-4</v>
      </c>
      <c r="U113" s="54">
        <f t="shared" si="80"/>
        <v>1.4122430047590794E-2</v>
      </c>
      <c r="V113" s="54"/>
      <c r="W113" s="280">
        <f t="shared" si="81"/>
        <v>1.1795118617920753E-3</v>
      </c>
      <c r="X113" s="280">
        <f t="shared" si="82"/>
        <v>7.3546816249972816E-4</v>
      </c>
      <c r="Y113" s="280">
        <f t="shared" si="70"/>
        <v>2.2420642173179896E-5</v>
      </c>
      <c r="Z113" s="280">
        <f t="shared" si="83"/>
        <v>7.054562888531078E-4</v>
      </c>
      <c r="AA113" s="172">
        <f t="shared" si="84"/>
        <v>100</v>
      </c>
      <c r="AB113" s="172"/>
      <c r="AC113" s="172"/>
      <c r="AD113" s="184"/>
    </row>
    <row r="114" spans="1:30" s="290" customFormat="1" ht="24" customHeight="1">
      <c r="A114" s="281">
        <v>59</v>
      </c>
      <c r="B114" s="282">
        <v>104</v>
      </c>
      <c r="C114" s="283" t="s">
        <v>115</v>
      </c>
      <c r="D114" s="284">
        <v>9688.1957679999996</v>
      </c>
      <c r="E114" s="285">
        <v>86.58956859441659</v>
      </c>
      <c r="F114" s="285">
        <v>0</v>
      </c>
      <c r="G114" s="285">
        <v>8.1936387769939913E-3</v>
      </c>
      <c r="H114" s="285">
        <v>1.8366060508328077</v>
      </c>
      <c r="I114" s="285">
        <v>11.565631715973602</v>
      </c>
      <c r="J114" s="285">
        <v>0.70823153660991367</v>
      </c>
      <c r="K114" s="286">
        <f t="shared" si="71"/>
        <v>9.9571194272381723E-3</v>
      </c>
      <c r="L114" s="286">
        <f t="shared" si="72"/>
        <v>0</v>
      </c>
      <c r="M114" s="286">
        <f t="shared" si="73"/>
        <v>9.4220402261525523E-7</v>
      </c>
      <c r="N114" s="286">
        <f t="shared" si="74"/>
        <v>2.1119525233562273E-4</v>
      </c>
      <c r="O114" s="286">
        <f t="shared" si="75"/>
        <v>1.3299566924372965E-3</v>
      </c>
      <c r="P114" s="286"/>
      <c r="Q114" s="287">
        <f t="shared" si="76"/>
        <v>0.19933017085337573</v>
      </c>
      <c r="R114" s="286">
        <f t="shared" si="77"/>
        <v>0</v>
      </c>
      <c r="S114" s="286">
        <f t="shared" si="78"/>
        <v>1.8861849571962996E-5</v>
      </c>
      <c r="T114" s="286">
        <f t="shared" si="79"/>
        <v>4.2278879990453409E-3</v>
      </c>
      <c r="U114" s="286">
        <f t="shared" si="80"/>
        <v>2.6624215634686661E-2</v>
      </c>
      <c r="V114" s="286"/>
      <c r="W114" s="286">
        <f t="shared" si="81"/>
        <v>0</v>
      </c>
      <c r="X114" s="286">
        <f t="shared" si="82"/>
        <v>9.4220402261525523E-7</v>
      </c>
      <c r="Y114" s="286">
        <f t="shared" si="70"/>
        <v>2.1119525233562276E-4</v>
      </c>
      <c r="Z114" s="286">
        <f t="shared" si="83"/>
        <v>1.3299566924372965E-3</v>
      </c>
      <c r="AA114" s="288">
        <f t="shared" si="84"/>
        <v>100</v>
      </c>
      <c r="AB114" s="288"/>
      <c r="AC114" s="288"/>
      <c r="AD114" s="289"/>
    </row>
    <row r="115" spans="1:30" ht="24" customHeight="1">
      <c r="A115" s="54">
        <v>24</v>
      </c>
      <c r="B115" s="162">
        <v>105</v>
      </c>
      <c r="C115" s="46" t="s">
        <v>105</v>
      </c>
      <c r="D115" s="129">
        <v>26595.718304000002</v>
      </c>
      <c r="E115" s="176">
        <v>86</v>
      </c>
      <c r="F115" s="176">
        <v>0</v>
      </c>
      <c r="G115" s="176">
        <v>0</v>
      </c>
      <c r="H115" s="176">
        <v>0</v>
      </c>
      <c r="I115" s="176">
        <v>14</v>
      </c>
      <c r="J115" s="176">
        <v>3.5364203104599898</v>
      </c>
      <c r="K115" s="54">
        <f t="shared" si="71"/>
        <v>2.714784806026057E-2</v>
      </c>
      <c r="L115" s="54">
        <f t="shared" si="72"/>
        <v>0</v>
      </c>
      <c r="M115" s="54">
        <f t="shared" si="73"/>
        <v>0</v>
      </c>
      <c r="N115" s="54">
        <f t="shared" si="74"/>
        <v>0</v>
      </c>
      <c r="O115" s="54">
        <f t="shared" si="75"/>
        <v>4.4194171260889302E-3</v>
      </c>
      <c r="P115" s="279"/>
      <c r="Q115" s="245">
        <f t="shared" si="76"/>
        <v>0.54346894518008138</v>
      </c>
      <c r="R115" s="54">
        <f t="shared" si="77"/>
        <v>0</v>
      </c>
      <c r="S115" s="54">
        <f t="shared" si="78"/>
        <v>0</v>
      </c>
      <c r="T115" s="54">
        <f t="shared" si="79"/>
        <v>0</v>
      </c>
      <c r="U115" s="54">
        <f t="shared" si="80"/>
        <v>8.8471688750245803E-2</v>
      </c>
      <c r="V115" s="54"/>
      <c r="W115" s="280">
        <f t="shared" si="81"/>
        <v>0</v>
      </c>
      <c r="X115" s="280">
        <f t="shared" si="82"/>
        <v>0</v>
      </c>
      <c r="Y115" s="280">
        <f t="shared" si="70"/>
        <v>0</v>
      </c>
      <c r="Z115" s="280">
        <f t="shared" si="83"/>
        <v>4.4194171260889302E-3</v>
      </c>
      <c r="AA115" s="172">
        <f t="shared" si="84"/>
        <v>100</v>
      </c>
      <c r="AB115" s="172"/>
      <c r="AC115" s="172"/>
      <c r="AD115" s="184"/>
    </row>
    <row r="116" spans="1:30" s="290" customFormat="1" ht="24" customHeight="1">
      <c r="A116" s="281">
        <v>58</v>
      </c>
      <c r="B116" s="282">
        <v>106</v>
      </c>
      <c r="C116" s="283" t="s">
        <v>79</v>
      </c>
      <c r="D116" s="284">
        <v>11428.827632</v>
      </c>
      <c r="E116" s="285">
        <v>85.548874873010888</v>
      </c>
      <c r="F116" s="285">
        <v>0</v>
      </c>
      <c r="G116" s="285">
        <v>0</v>
      </c>
      <c r="H116" s="285">
        <v>3.3219676549583861</v>
      </c>
      <c r="I116" s="285">
        <v>11.129157472030727</v>
      </c>
      <c r="J116" s="285">
        <v>1.9353337290883263</v>
      </c>
      <c r="K116" s="286">
        <f t="shared" si="71"/>
        <v>1.1604895103347586E-2</v>
      </c>
      <c r="L116" s="286">
        <f t="shared" si="72"/>
        <v>0</v>
      </c>
      <c r="M116" s="286">
        <f t="shared" si="73"/>
        <v>0</v>
      </c>
      <c r="N116" s="286">
        <f t="shared" si="74"/>
        <v>4.5063229913579845E-4</v>
      </c>
      <c r="O116" s="286">
        <f t="shared" si="75"/>
        <v>1.5096949579204682E-3</v>
      </c>
      <c r="P116" s="286"/>
      <c r="Q116" s="287">
        <f t="shared" si="76"/>
        <v>0.23231675994142384</v>
      </c>
      <c r="R116" s="286">
        <f t="shared" si="77"/>
        <v>0</v>
      </c>
      <c r="S116" s="286">
        <f t="shared" si="78"/>
        <v>0</v>
      </c>
      <c r="T116" s="286">
        <f t="shared" si="79"/>
        <v>9.021144502200984E-3</v>
      </c>
      <c r="U116" s="286">
        <f t="shared" si="80"/>
        <v>3.0222370646229745E-2</v>
      </c>
      <c r="V116" s="286"/>
      <c r="W116" s="286">
        <f t="shared" si="81"/>
        <v>0</v>
      </c>
      <c r="X116" s="286">
        <f t="shared" si="82"/>
        <v>0</v>
      </c>
      <c r="Y116" s="286">
        <f t="shared" si="70"/>
        <v>4.5063229913579851E-4</v>
      </c>
      <c r="Z116" s="286">
        <f t="shared" si="83"/>
        <v>1.5096949579204682E-3</v>
      </c>
      <c r="AA116" s="288">
        <f t="shared" si="84"/>
        <v>100</v>
      </c>
      <c r="AB116" s="288"/>
      <c r="AC116" s="288"/>
      <c r="AD116" s="289"/>
    </row>
    <row r="117" spans="1:30" ht="24" customHeight="1">
      <c r="A117" s="54">
        <v>23</v>
      </c>
      <c r="B117" s="162">
        <v>107</v>
      </c>
      <c r="C117" s="46" t="s">
        <v>75</v>
      </c>
      <c r="D117" s="129">
        <v>34282.107897000002</v>
      </c>
      <c r="E117" s="176">
        <v>83.248279856386887</v>
      </c>
      <c r="F117" s="176">
        <v>10.251025647845955</v>
      </c>
      <c r="G117" s="176">
        <v>1.0173340038506167</v>
      </c>
      <c r="H117" s="176">
        <v>1.1483429619536408E-2</v>
      </c>
      <c r="I117" s="176">
        <v>5.4718770622970041</v>
      </c>
      <c r="J117" s="176">
        <v>0.68487824372401573</v>
      </c>
      <c r="K117" s="54">
        <f t="shared" si="71"/>
        <v>3.3874119888625105E-2</v>
      </c>
      <c r="L117" s="54">
        <f t="shared" si="72"/>
        <v>4.1711909528406163E-3</v>
      </c>
      <c r="M117" s="54">
        <f t="shared" si="73"/>
        <v>4.1395803099668349E-4</v>
      </c>
      <c r="N117" s="54">
        <f t="shared" si="74"/>
        <v>4.67266197374673E-6</v>
      </c>
      <c r="O117" s="54">
        <f t="shared" si="75"/>
        <v>2.2265327276890976E-3</v>
      </c>
      <c r="P117" s="279"/>
      <c r="Q117" s="245">
        <f t="shared" si="76"/>
        <v>0.67812123317880402</v>
      </c>
      <c r="R117" s="54">
        <f t="shared" si="77"/>
        <v>8.350248396311491E-2</v>
      </c>
      <c r="S117" s="54">
        <f t="shared" si="78"/>
        <v>8.2869674957371797E-3</v>
      </c>
      <c r="T117" s="54">
        <f t="shared" si="79"/>
        <v>9.3541361673247779E-5</v>
      </c>
      <c r="U117" s="54">
        <f t="shared" si="80"/>
        <v>4.4572644956614983E-2</v>
      </c>
      <c r="V117" s="54"/>
      <c r="W117" s="280">
        <f t="shared" si="81"/>
        <v>4.1711909528406163E-3</v>
      </c>
      <c r="X117" s="280">
        <f t="shared" si="82"/>
        <v>4.1395803099668343E-4</v>
      </c>
      <c r="Y117" s="280">
        <f t="shared" si="70"/>
        <v>4.67266197374673E-6</v>
      </c>
      <c r="Z117" s="280">
        <f t="shared" si="83"/>
        <v>2.2265327276890976E-3</v>
      </c>
      <c r="AA117" s="172">
        <f t="shared" si="84"/>
        <v>100</v>
      </c>
      <c r="AB117" s="172"/>
      <c r="AC117" s="172"/>
      <c r="AD117" s="184"/>
    </row>
    <row r="118" spans="1:30" s="290" customFormat="1" ht="24" customHeight="1">
      <c r="A118" s="281">
        <v>140</v>
      </c>
      <c r="B118" s="282">
        <v>108</v>
      </c>
      <c r="C118" s="283" t="s">
        <v>170</v>
      </c>
      <c r="D118" s="284">
        <v>52966.729571999997</v>
      </c>
      <c r="E118" s="285">
        <v>83</v>
      </c>
      <c r="F118" s="285">
        <v>0</v>
      </c>
      <c r="G118" s="285">
        <v>16</v>
      </c>
      <c r="H118" s="285">
        <v>0</v>
      </c>
      <c r="I118" s="285">
        <v>1</v>
      </c>
      <c r="J118" s="285">
        <v>6.2699286002945014</v>
      </c>
      <c r="K118" s="286">
        <f t="shared" si="71"/>
        <v>5.218028958094565E-2</v>
      </c>
      <c r="L118" s="286">
        <f t="shared" si="72"/>
        <v>0</v>
      </c>
      <c r="M118" s="286">
        <f t="shared" si="73"/>
        <v>1.0058851003555788E-2</v>
      </c>
      <c r="N118" s="286">
        <f t="shared" si="74"/>
        <v>0</v>
      </c>
      <c r="O118" s="286">
        <f t="shared" si="75"/>
        <v>6.2867818772223676E-4</v>
      </c>
      <c r="P118" s="286"/>
      <c r="Q118" s="287">
        <f t="shared" si="76"/>
        <v>1.0445898649056877</v>
      </c>
      <c r="R118" s="286">
        <f t="shared" si="77"/>
        <v>0</v>
      </c>
      <c r="S118" s="286">
        <f t="shared" si="78"/>
        <v>0.20136672094567473</v>
      </c>
      <c r="T118" s="286">
        <f t="shared" si="79"/>
        <v>0</v>
      </c>
      <c r="U118" s="286">
        <f t="shared" si="80"/>
        <v>1.2585420059104671E-2</v>
      </c>
      <c r="V118" s="286"/>
      <c r="W118" s="286">
        <f t="shared" si="81"/>
        <v>0</v>
      </c>
      <c r="X118" s="286">
        <f t="shared" si="82"/>
        <v>1.0058851003555788E-2</v>
      </c>
      <c r="Y118" s="286">
        <f t="shared" si="70"/>
        <v>0</v>
      </c>
      <c r="Z118" s="286">
        <f t="shared" si="83"/>
        <v>6.2867818772223676E-4</v>
      </c>
      <c r="AA118" s="288">
        <f t="shared" si="84"/>
        <v>100</v>
      </c>
      <c r="AB118" s="288"/>
      <c r="AC118" s="288"/>
      <c r="AD118" s="289"/>
    </row>
    <row r="119" spans="1:30" ht="24" customHeight="1">
      <c r="A119" s="54">
        <v>48</v>
      </c>
      <c r="B119" s="162">
        <v>109</v>
      </c>
      <c r="C119" s="46" t="s">
        <v>91</v>
      </c>
      <c r="D119" s="129">
        <v>18368.317847999999</v>
      </c>
      <c r="E119" s="176">
        <v>82.657694694105459</v>
      </c>
      <c r="F119" s="176">
        <v>0</v>
      </c>
      <c r="G119" s="176">
        <v>10.095847620631508</v>
      </c>
      <c r="H119" s="176">
        <v>4.2355395778430154</v>
      </c>
      <c r="I119" s="176">
        <v>3.0109181074200131</v>
      </c>
      <c r="J119" s="176">
        <v>1.7776982510857087</v>
      </c>
      <c r="K119" s="54">
        <f t="shared" si="71"/>
        <v>1.8020959427768591E-2</v>
      </c>
      <c r="L119" s="54">
        <f t="shared" si="72"/>
        <v>0</v>
      </c>
      <c r="M119" s="54">
        <f t="shared" si="73"/>
        <v>2.2010880055829685E-3</v>
      </c>
      <c r="N119" s="54">
        <f t="shared" si="74"/>
        <v>9.2342869190205324E-4</v>
      </c>
      <c r="O119" s="54">
        <f t="shared" si="75"/>
        <v>6.5643777333677868E-4</v>
      </c>
      <c r="P119" s="279"/>
      <c r="Q119" s="245">
        <f t="shared" si="76"/>
        <v>0.36075904762701244</v>
      </c>
      <c r="R119" s="54">
        <f t="shared" si="77"/>
        <v>0</v>
      </c>
      <c r="S119" s="54">
        <f t="shared" si="78"/>
        <v>4.4063270649939805E-2</v>
      </c>
      <c r="T119" s="54">
        <f t="shared" si="79"/>
        <v>1.8485988871863989E-2</v>
      </c>
      <c r="U119" s="54">
        <f t="shared" si="80"/>
        <v>1.3141135292189942E-2</v>
      </c>
      <c r="V119" s="54"/>
      <c r="W119" s="280">
        <f t="shared" si="81"/>
        <v>0</v>
      </c>
      <c r="X119" s="280">
        <f t="shared" si="82"/>
        <v>2.2010880055829685E-3</v>
      </c>
      <c r="Y119" s="280">
        <f t="shared" si="70"/>
        <v>9.2342869190205324E-4</v>
      </c>
      <c r="Z119" s="280">
        <f t="shared" si="83"/>
        <v>6.5643777333677868E-4</v>
      </c>
      <c r="AA119" s="172">
        <f t="shared" si="84"/>
        <v>99.999999999999986</v>
      </c>
      <c r="AB119" s="172"/>
      <c r="AC119" s="172"/>
      <c r="AD119" s="184"/>
    </row>
    <row r="120" spans="1:30" s="290" customFormat="1" ht="24" customHeight="1">
      <c r="A120" s="281">
        <v>47</v>
      </c>
      <c r="B120" s="282">
        <v>110</v>
      </c>
      <c r="C120" s="283" t="s">
        <v>122</v>
      </c>
      <c r="D120" s="284">
        <v>12411.051124</v>
      </c>
      <c r="E120" s="285">
        <v>82.506249414142971</v>
      </c>
      <c r="F120" s="285">
        <v>0</v>
      </c>
      <c r="G120" s="285">
        <v>7.0538285724926446</v>
      </c>
      <c r="H120" s="285">
        <v>9.3785276467342402E-2</v>
      </c>
      <c r="I120" s="285">
        <v>10.346136736897037</v>
      </c>
      <c r="J120" s="285">
        <v>5.8449981138023981</v>
      </c>
      <c r="K120" s="286">
        <f t="shared" si="71"/>
        <v>1.2154039520711533E-2</v>
      </c>
      <c r="L120" s="286">
        <f t="shared" si="72"/>
        <v>0</v>
      </c>
      <c r="M120" s="286">
        <f t="shared" si="73"/>
        <v>1.0391032418897448E-3</v>
      </c>
      <c r="N120" s="286">
        <f t="shared" si="74"/>
        <v>1.3815558999940965E-5</v>
      </c>
      <c r="O120" s="286">
        <f t="shared" si="75"/>
        <v>1.5240949101411562E-3</v>
      </c>
      <c r="P120" s="286"/>
      <c r="Q120" s="287">
        <f t="shared" si="76"/>
        <v>0.24331000465805311</v>
      </c>
      <c r="R120" s="286">
        <f t="shared" si="77"/>
        <v>0</v>
      </c>
      <c r="S120" s="286">
        <f t="shared" si="78"/>
        <v>2.0801661389495865E-2</v>
      </c>
      <c r="T120" s="286">
        <f t="shared" si="79"/>
        <v>2.765717290042557E-4</v>
      </c>
      <c r="U120" s="286">
        <f t="shared" si="80"/>
        <v>3.0510641260778987E-2</v>
      </c>
      <c r="V120" s="286"/>
      <c r="W120" s="286">
        <f t="shared" si="81"/>
        <v>0</v>
      </c>
      <c r="X120" s="286">
        <f t="shared" si="82"/>
        <v>1.0391032418897448E-3</v>
      </c>
      <c r="Y120" s="286">
        <f t="shared" si="70"/>
        <v>1.3815558999940963E-5</v>
      </c>
      <c r="Z120" s="286">
        <f t="shared" si="83"/>
        <v>1.5240949101411562E-3</v>
      </c>
      <c r="AA120" s="288">
        <f t="shared" si="84"/>
        <v>100</v>
      </c>
      <c r="AB120" s="288"/>
      <c r="AC120" s="288"/>
      <c r="AD120" s="289"/>
    </row>
    <row r="121" spans="1:30" ht="24" customHeight="1">
      <c r="A121" s="54">
        <v>133</v>
      </c>
      <c r="B121" s="162">
        <v>111</v>
      </c>
      <c r="C121" s="46" t="s">
        <v>155</v>
      </c>
      <c r="D121" s="129">
        <v>11605.413947999999</v>
      </c>
      <c r="E121" s="176">
        <v>82</v>
      </c>
      <c r="F121" s="176">
        <v>0</v>
      </c>
      <c r="G121" s="176">
        <v>10</v>
      </c>
      <c r="H121" s="176">
        <v>0</v>
      </c>
      <c r="I121" s="176">
        <v>8</v>
      </c>
      <c r="J121" s="176">
        <v>1.0665936042596482</v>
      </c>
      <c r="K121" s="54">
        <f t="shared" si="71"/>
        <v>1.1295350774707082E-2</v>
      </c>
      <c r="L121" s="54">
        <f t="shared" si="72"/>
        <v>0</v>
      </c>
      <c r="M121" s="54">
        <f t="shared" si="73"/>
        <v>1.3774818017935465E-3</v>
      </c>
      <c r="N121" s="54">
        <f t="shared" si="74"/>
        <v>0</v>
      </c>
      <c r="O121" s="54">
        <f t="shared" si="75"/>
        <v>1.1019854414348372E-3</v>
      </c>
      <c r="P121" s="279"/>
      <c r="Q121" s="245">
        <f t="shared" si="76"/>
        <v>0.22612003564123945</v>
      </c>
      <c r="R121" s="54">
        <f t="shared" si="77"/>
        <v>0</v>
      </c>
      <c r="S121" s="54">
        <f t="shared" si="78"/>
        <v>2.7575614102590178E-2</v>
      </c>
      <c r="T121" s="54">
        <f t="shared" si="79"/>
        <v>0</v>
      </c>
      <c r="U121" s="54">
        <f t="shared" si="80"/>
        <v>2.2060491282072141E-2</v>
      </c>
      <c r="V121" s="54"/>
      <c r="W121" s="280">
        <f t="shared" si="81"/>
        <v>0</v>
      </c>
      <c r="X121" s="280">
        <f t="shared" si="82"/>
        <v>1.3774818017935468E-3</v>
      </c>
      <c r="Y121" s="280">
        <f t="shared" si="70"/>
        <v>0</v>
      </c>
      <c r="Z121" s="280">
        <f t="shared" si="83"/>
        <v>1.1019854414348372E-3</v>
      </c>
      <c r="AA121" s="172">
        <f t="shared" si="84"/>
        <v>100</v>
      </c>
      <c r="AB121" s="172"/>
      <c r="AC121" s="172"/>
      <c r="AD121" s="184"/>
    </row>
    <row r="122" spans="1:30" s="290" customFormat="1" ht="24" customHeight="1">
      <c r="A122" s="281">
        <v>30</v>
      </c>
      <c r="B122" s="282">
        <v>112</v>
      </c>
      <c r="C122" s="283" t="s">
        <v>176</v>
      </c>
      <c r="D122" s="284">
        <v>14152.554668000001</v>
      </c>
      <c r="E122" s="285">
        <v>81</v>
      </c>
      <c r="F122" s="285">
        <v>0</v>
      </c>
      <c r="G122" s="285">
        <v>9</v>
      </c>
      <c r="H122" s="285">
        <v>0</v>
      </c>
      <c r="I122" s="285">
        <v>10</v>
      </c>
      <c r="J122" s="285">
        <v>5.7367502793970075</v>
      </c>
      <c r="K122" s="286">
        <f t="shared" si="71"/>
        <v>1.3606458278042313E-2</v>
      </c>
      <c r="L122" s="286">
        <f t="shared" si="72"/>
        <v>0</v>
      </c>
      <c r="M122" s="286">
        <f t="shared" si="73"/>
        <v>1.511828697560257E-3</v>
      </c>
      <c r="N122" s="286">
        <f t="shared" si="74"/>
        <v>0</v>
      </c>
      <c r="O122" s="286">
        <f t="shared" si="75"/>
        <v>1.679809663955841E-3</v>
      </c>
      <c r="P122" s="286"/>
      <c r="Q122" s="287">
        <f t="shared" si="76"/>
        <v>0.27238577111490825</v>
      </c>
      <c r="R122" s="286">
        <f t="shared" si="77"/>
        <v>0</v>
      </c>
      <c r="S122" s="286">
        <f t="shared" si="78"/>
        <v>3.0265085679434253E-2</v>
      </c>
      <c r="T122" s="286">
        <f t="shared" si="79"/>
        <v>0</v>
      </c>
      <c r="U122" s="286">
        <f t="shared" si="80"/>
        <v>3.362787297714917E-2</v>
      </c>
      <c r="V122" s="286"/>
      <c r="W122" s="286">
        <f t="shared" si="81"/>
        <v>0</v>
      </c>
      <c r="X122" s="286">
        <f t="shared" si="82"/>
        <v>1.511828697560257E-3</v>
      </c>
      <c r="Y122" s="286">
        <f t="shared" si="70"/>
        <v>0</v>
      </c>
      <c r="Z122" s="286">
        <f t="shared" si="83"/>
        <v>1.679809663955841E-3</v>
      </c>
      <c r="AA122" s="288">
        <f t="shared" si="84"/>
        <v>100</v>
      </c>
      <c r="AB122" s="288"/>
      <c r="AC122" s="288"/>
      <c r="AD122" s="289"/>
    </row>
    <row r="123" spans="1:30" ht="24" customHeight="1">
      <c r="A123" s="54">
        <v>122</v>
      </c>
      <c r="B123" s="162">
        <v>113</v>
      </c>
      <c r="C123" s="46" t="s">
        <v>144</v>
      </c>
      <c r="D123" s="129">
        <v>47887.139393999998</v>
      </c>
      <c r="E123" s="176">
        <v>77.980468982988867</v>
      </c>
      <c r="F123" s="176">
        <v>7.4571054533554078</v>
      </c>
      <c r="G123" s="176">
        <v>3.6864847415061823</v>
      </c>
      <c r="H123" s="176">
        <v>2.052223748545245E-4</v>
      </c>
      <c r="I123" s="176">
        <v>10.875735599774695</v>
      </c>
      <c r="J123" s="176">
        <v>1.2474989831659002</v>
      </c>
      <c r="K123" s="54">
        <f t="shared" si="71"/>
        <v>4.4323084070307633E-2</v>
      </c>
      <c r="L123" s="54">
        <f t="shared" si="72"/>
        <v>4.2385217252581967E-3</v>
      </c>
      <c r="M123" s="54">
        <f t="shared" si="73"/>
        <v>2.0953499671479163E-3</v>
      </c>
      <c r="N123" s="54">
        <f t="shared" si="74"/>
        <v>1.1664572799337168E-7</v>
      </c>
      <c r="O123" s="54">
        <f t="shared" si="75"/>
        <v>6.1816266252567404E-3</v>
      </c>
      <c r="P123" s="279"/>
      <c r="Q123" s="245">
        <f t="shared" si="76"/>
        <v>0.8872975748703581</v>
      </c>
      <c r="R123" s="54">
        <f t="shared" si="77"/>
        <v>8.4850369209220539E-2</v>
      </c>
      <c r="S123" s="54">
        <f t="shared" si="78"/>
        <v>4.1946515757023371E-2</v>
      </c>
      <c r="T123" s="54">
        <f t="shared" si="79"/>
        <v>2.3351143932883769E-6</v>
      </c>
      <c r="U123" s="54">
        <f t="shared" si="80"/>
        <v>0.12374911241834693</v>
      </c>
      <c r="V123" s="54"/>
      <c r="W123" s="280">
        <f t="shared" si="81"/>
        <v>4.2385217252581967E-3</v>
      </c>
      <c r="X123" s="280">
        <f t="shared" si="82"/>
        <v>2.0953499671479163E-3</v>
      </c>
      <c r="Y123" s="280">
        <f t="shared" si="70"/>
        <v>1.1664572799337169E-7</v>
      </c>
      <c r="Z123" s="280">
        <f t="shared" si="83"/>
        <v>6.1816266252567413E-3</v>
      </c>
      <c r="AA123" s="172">
        <f t="shared" si="84"/>
        <v>100.00000000000001</v>
      </c>
      <c r="AB123" s="172"/>
      <c r="AC123" s="172"/>
      <c r="AD123" s="184"/>
    </row>
    <row r="124" spans="1:30" s="290" customFormat="1" ht="24" customHeight="1">
      <c r="A124" s="281">
        <v>146</v>
      </c>
      <c r="B124" s="282">
        <v>114</v>
      </c>
      <c r="C124" s="283" t="s">
        <v>185</v>
      </c>
      <c r="D124" s="284">
        <v>3122.0689499999999</v>
      </c>
      <c r="E124" s="285">
        <v>76</v>
      </c>
      <c r="F124" s="285">
        <v>0</v>
      </c>
      <c r="G124" s="285">
        <v>8</v>
      </c>
      <c r="H124" s="285">
        <v>0</v>
      </c>
      <c r="I124" s="285">
        <v>16</v>
      </c>
      <c r="J124" s="285">
        <v>4.6973541141230744</v>
      </c>
      <c r="K124" s="286">
        <f t="shared" si="71"/>
        <v>2.8163155732297035E-3</v>
      </c>
      <c r="L124" s="286">
        <f t="shared" si="72"/>
        <v>0</v>
      </c>
      <c r="M124" s="286">
        <f t="shared" si="73"/>
        <v>2.9645427086628457E-4</v>
      </c>
      <c r="N124" s="286">
        <f t="shared" si="74"/>
        <v>0</v>
      </c>
      <c r="O124" s="286">
        <f t="shared" si="75"/>
        <v>5.9290854173256913E-4</v>
      </c>
      <c r="P124" s="286"/>
      <c r="Q124" s="287">
        <f t="shared" si="76"/>
        <v>5.637942464094859E-2</v>
      </c>
      <c r="R124" s="286">
        <f t="shared" si="77"/>
        <v>0</v>
      </c>
      <c r="S124" s="286">
        <f t="shared" si="78"/>
        <v>5.9346762779945881E-3</v>
      </c>
      <c r="T124" s="286">
        <f t="shared" si="79"/>
        <v>0</v>
      </c>
      <c r="U124" s="286">
        <f t="shared" si="80"/>
        <v>1.1869352555989176E-2</v>
      </c>
      <c r="V124" s="286"/>
      <c r="W124" s="286">
        <f t="shared" si="81"/>
        <v>0</v>
      </c>
      <c r="X124" s="286">
        <f t="shared" si="82"/>
        <v>2.9645427086628457E-4</v>
      </c>
      <c r="Y124" s="286">
        <f t="shared" si="70"/>
        <v>0</v>
      </c>
      <c r="Z124" s="286">
        <f t="shared" si="83"/>
        <v>5.9290854173256913E-4</v>
      </c>
      <c r="AA124" s="288">
        <f t="shared" si="84"/>
        <v>100</v>
      </c>
      <c r="AB124" s="288"/>
      <c r="AC124" s="288"/>
      <c r="AD124" s="289"/>
    </row>
    <row r="125" spans="1:30" ht="24" customHeight="1">
      <c r="A125" s="54">
        <v>45</v>
      </c>
      <c r="B125" s="162">
        <v>115</v>
      </c>
      <c r="C125" s="46" t="s">
        <v>97</v>
      </c>
      <c r="D125" s="129">
        <v>14149.282429000001</v>
      </c>
      <c r="E125" s="176">
        <v>75.583111808382426</v>
      </c>
      <c r="F125" s="176">
        <v>10.854585449047732</v>
      </c>
      <c r="G125" s="176">
        <v>5.7593886084794113</v>
      </c>
      <c r="H125" s="176">
        <v>2.103741498647596</v>
      </c>
      <c r="I125" s="176">
        <v>5.6991726354428396</v>
      </c>
      <c r="J125" s="176">
        <v>0.4709499708700895</v>
      </c>
      <c r="K125" s="54">
        <f t="shared" si="71"/>
        <v>1.2693588577331057E-2</v>
      </c>
      <c r="L125" s="54">
        <f t="shared" si="72"/>
        <v>1.822942170163673E-3</v>
      </c>
      <c r="M125" s="54">
        <f t="shared" si="73"/>
        <v>9.6724397426697385E-4</v>
      </c>
      <c r="N125" s="54">
        <f t="shared" si="74"/>
        <v>3.5330682235722497E-4</v>
      </c>
      <c r="O125" s="54">
        <f t="shared" si="75"/>
        <v>9.5713117566392498E-4</v>
      </c>
      <c r="P125" s="279"/>
      <c r="Q125" s="245">
        <f t="shared" si="76"/>
        <v>0.25411116119992844</v>
      </c>
      <c r="R125" s="54">
        <f t="shared" si="77"/>
        <v>3.6493222451519446E-2</v>
      </c>
      <c r="S125" s="54">
        <f t="shared" si="78"/>
        <v>1.9363120835943583E-2</v>
      </c>
      <c r="T125" s="54">
        <f t="shared" si="79"/>
        <v>7.0727994957536415E-3</v>
      </c>
      <c r="U125" s="54">
        <f t="shared" si="80"/>
        <v>1.9160674145604885E-2</v>
      </c>
      <c r="V125" s="54"/>
      <c r="W125" s="280">
        <f t="shared" si="81"/>
        <v>1.8229421701636728E-3</v>
      </c>
      <c r="X125" s="280">
        <f t="shared" si="82"/>
        <v>9.6724397426697385E-4</v>
      </c>
      <c r="Y125" s="280">
        <f t="shared" si="70"/>
        <v>3.5330682235722497E-4</v>
      </c>
      <c r="Z125" s="280">
        <f t="shared" si="83"/>
        <v>9.5713117566392487E-4</v>
      </c>
      <c r="AA125" s="172">
        <f t="shared" si="84"/>
        <v>100</v>
      </c>
      <c r="AB125" s="172"/>
      <c r="AC125" s="172"/>
      <c r="AD125" s="184"/>
    </row>
    <row r="126" spans="1:30" s="290" customFormat="1" ht="24" customHeight="1">
      <c r="A126" s="281">
        <v>160</v>
      </c>
      <c r="B126" s="282">
        <v>116</v>
      </c>
      <c r="C126" s="283" t="s">
        <v>244</v>
      </c>
      <c r="D126" s="284">
        <v>10475.217424</v>
      </c>
      <c r="E126" s="285">
        <v>75.270020479757335</v>
      </c>
      <c r="F126" s="285">
        <v>12.510262861837044</v>
      </c>
      <c r="G126" s="285">
        <v>5.8395535028951002</v>
      </c>
      <c r="H126" s="285">
        <v>0</v>
      </c>
      <c r="I126" s="285">
        <v>6.3801631555105214</v>
      </c>
      <c r="J126" s="285">
        <v>2.2450820812003762</v>
      </c>
      <c r="K126" s="286">
        <f t="shared" si="71"/>
        <v>9.3585876988282347E-3</v>
      </c>
      <c r="L126" s="286">
        <f t="shared" si="72"/>
        <v>1.5554452009134531E-3</v>
      </c>
      <c r="M126" s="286">
        <f t="shared" si="73"/>
        <v>7.2605232774635223E-4</v>
      </c>
      <c r="N126" s="286">
        <f t="shared" si="74"/>
        <v>0</v>
      </c>
      <c r="O126" s="286">
        <f t="shared" si="75"/>
        <v>7.9326823671764198E-4</v>
      </c>
      <c r="P126" s="286"/>
      <c r="Q126" s="287">
        <f t="shared" si="76"/>
        <v>0.18734824851560072</v>
      </c>
      <c r="R126" s="286">
        <f t="shared" si="77"/>
        <v>3.1138238314486148E-2</v>
      </c>
      <c r="S126" s="286">
        <f t="shared" si="78"/>
        <v>1.4534739248207855E-2</v>
      </c>
      <c r="T126" s="286">
        <f t="shared" si="79"/>
        <v>0</v>
      </c>
      <c r="U126" s="286">
        <f t="shared" si="80"/>
        <v>1.5880325059166478E-2</v>
      </c>
      <c r="V126" s="286"/>
      <c r="W126" s="286">
        <f t="shared" si="81"/>
        <v>1.5554452009134531E-3</v>
      </c>
      <c r="X126" s="286">
        <f t="shared" si="82"/>
        <v>7.2605232774635223E-4</v>
      </c>
      <c r="Y126" s="286">
        <f t="shared" si="70"/>
        <v>0</v>
      </c>
      <c r="Z126" s="286">
        <f t="shared" si="83"/>
        <v>7.9326823671764209E-4</v>
      </c>
      <c r="AA126" s="288">
        <f t="shared" si="84"/>
        <v>100</v>
      </c>
      <c r="AB126" s="288"/>
      <c r="AC126" s="288"/>
      <c r="AD126" s="289"/>
    </row>
    <row r="127" spans="1:30" ht="24" customHeight="1">
      <c r="A127" s="54">
        <v>158</v>
      </c>
      <c r="B127" s="162">
        <v>117</v>
      </c>
      <c r="C127" s="46" t="s">
        <v>242</v>
      </c>
      <c r="D127" s="129">
        <v>5122.2002689999999</v>
      </c>
      <c r="E127" s="176">
        <v>73.69785631897085</v>
      </c>
      <c r="F127" s="176">
        <v>0</v>
      </c>
      <c r="G127" s="176">
        <v>5.5372827152490904</v>
      </c>
      <c r="H127" s="176">
        <v>17.621469324603719</v>
      </c>
      <c r="I127" s="176">
        <v>3.1433916411763407</v>
      </c>
      <c r="J127" s="176">
        <v>1.8460500116427143</v>
      </c>
      <c r="K127" s="54">
        <f t="shared" si="71"/>
        <v>4.4806048479035061E-3</v>
      </c>
      <c r="L127" s="54">
        <f t="shared" si="72"/>
        <v>0</v>
      </c>
      <c r="M127" s="54">
        <f t="shared" si="73"/>
        <v>3.366498975326482E-4</v>
      </c>
      <c r="N127" s="54">
        <f t="shared" si="74"/>
        <v>1.0713315804095956E-3</v>
      </c>
      <c r="O127" s="54">
        <f t="shared" si="75"/>
        <v>1.9110862282555399E-4</v>
      </c>
      <c r="P127" s="279"/>
      <c r="Q127" s="245">
        <f t="shared" si="76"/>
        <v>8.9696597131887185E-2</v>
      </c>
      <c r="R127" s="54">
        <f t="shared" si="77"/>
        <v>0</v>
      </c>
      <c r="S127" s="54">
        <f t="shared" si="78"/>
        <v>6.7393468646551246E-3</v>
      </c>
      <c r="T127" s="54">
        <f t="shared" si="79"/>
        <v>2.1446835957344167E-2</v>
      </c>
      <c r="U127" s="54">
        <f t="shared" si="80"/>
        <v>3.8257765930941696E-3</v>
      </c>
      <c r="V127" s="54"/>
      <c r="W127" s="280">
        <f t="shared" si="81"/>
        <v>0</v>
      </c>
      <c r="X127" s="280">
        <f t="shared" si="82"/>
        <v>3.366498975326482E-4</v>
      </c>
      <c r="Y127" s="280">
        <f t="shared" si="70"/>
        <v>1.0713315804095956E-3</v>
      </c>
      <c r="Z127" s="280">
        <f t="shared" si="83"/>
        <v>1.9110862282555399E-4</v>
      </c>
      <c r="AA127" s="172">
        <f t="shared" si="84"/>
        <v>100</v>
      </c>
      <c r="AB127" s="172"/>
      <c r="AC127" s="172"/>
      <c r="AD127" s="184"/>
    </row>
    <row r="128" spans="1:30" s="290" customFormat="1" ht="24" customHeight="1">
      <c r="A128" s="281">
        <v>25</v>
      </c>
      <c r="B128" s="282">
        <v>118</v>
      </c>
      <c r="C128" s="283" t="s">
        <v>80</v>
      </c>
      <c r="D128" s="284">
        <v>362213.36826900003</v>
      </c>
      <c r="E128" s="285">
        <v>73.358193446463858</v>
      </c>
      <c r="F128" s="285">
        <v>20.542638970986427</v>
      </c>
      <c r="G128" s="285">
        <v>9.6266788789306692E-3</v>
      </c>
      <c r="H128" s="285">
        <v>0</v>
      </c>
      <c r="I128" s="285">
        <v>6.0895409036707875</v>
      </c>
      <c r="J128" s="285">
        <v>0.54349430801649812</v>
      </c>
      <c r="K128" s="286">
        <f t="shared" si="71"/>
        <v>0.31538304126652028</v>
      </c>
      <c r="L128" s="286">
        <f t="shared" si="72"/>
        <v>8.8317332392297929E-2</v>
      </c>
      <c r="M128" s="286">
        <f t="shared" si="73"/>
        <v>4.138721415419045E-5</v>
      </c>
      <c r="N128" s="286">
        <f t="shared" si="74"/>
        <v>0</v>
      </c>
      <c r="O128" s="286">
        <f t="shared" si="75"/>
        <v>2.6180278437720226E-2</v>
      </c>
      <c r="P128" s="286"/>
      <c r="Q128" s="287">
        <f t="shared" si="76"/>
        <v>6.313608665568637</v>
      </c>
      <c r="R128" s="286">
        <f t="shared" si="77"/>
        <v>1.7680122332281867</v>
      </c>
      <c r="S128" s="286">
        <f t="shared" si="78"/>
        <v>8.285248086843805E-4</v>
      </c>
      <c r="T128" s="286">
        <f t="shared" si="79"/>
        <v>0</v>
      </c>
      <c r="U128" s="286">
        <f t="shared" si="80"/>
        <v>0.52409930523723713</v>
      </c>
      <c r="V128" s="286"/>
      <c r="W128" s="286">
        <f t="shared" si="81"/>
        <v>8.8317332392297929E-2</v>
      </c>
      <c r="X128" s="286">
        <f t="shared" si="82"/>
        <v>4.1387214154190456E-5</v>
      </c>
      <c r="Y128" s="286">
        <f t="shared" si="70"/>
        <v>0</v>
      </c>
      <c r="Z128" s="286">
        <f t="shared" si="83"/>
        <v>2.6180278437720226E-2</v>
      </c>
      <c r="AA128" s="288">
        <f t="shared" si="84"/>
        <v>100</v>
      </c>
      <c r="AB128" s="288"/>
      <c r="AC128" s="288"/>
      <c r="AD128" s="289"/>
    </row>
    <row r="129" spans="1:30" ht="24" customHeight="1">
      <c r="A129" s="54">
        <v>182</v>
      </c>
      <c r="B129" s="162">
        <v>119</v>
      </c>
      <c r="C129" s="46" t="s">
        <v>420</v>
      </c>
      <c r="D129" s="129">
        <v>5036.295881</v>
      </c>
      <c r="E129" s="176">
        <v>71</v>
      </c>
      <c r="F129" s="176">
        <v>0</v>
      </c>
      <c r="G129" s="176">
        <v>27</v>
      </c>
      <c r="H129" s="176">
        <v>0</v>
      </c>
      <c r="I129" s="176">
        <v>2</v>
      </c>
      <c r="J129" s="176">
        <v>0.55030543975444812</v>
      </c>
      <c r="K129" s="54">
        <f t="shared" si="71"/>
        <v>4.2441900206944359E-3</v>
      </c>
      <c r="L129" s="54">
        <f t="shared" si="72"/>
        <v>0</v>
      </c>
      <c r="M129" s="54">
        <f t="shared" si="73"/>
        <v>1.6139877543485883E-3</v>
      </c>
      <c r="N129" s="54">
        <f t="shared" si="74"/>
        <v>0</v>
      </c>
      <c r="O129" s="54">
        <f t="shared" si="75"/>
        <v>1.1955464847026579E-4</v>
      </c>
      <c r="P129" s="279"/>
      <c r="Q129" s="245">
        <f t="shared" si="76"/>
        <v>8.4963842016894414E-2</v>
      </c>
      <c r="R129" s="54">
        <f t="shared" si="77"/>
        <v>0</v>
      </c>
      <c r="S129" s="54">
        <f t="shared" si="78"/>
        <v>3.2310193443044352E-2</v>
      </c>
      <c r="T129" s="54">
        <f t="shared" si="79"/>
        <v>0</v>
      </c>
      <c r="U129" s="54">
        <f t="shared" si="80"/>
        <v>2.39334766244773E-3</v>
      </c>
      <c r="V129" s="54"/>
      <c r="W129" s="280">
        <f t="shared" si="81"/>
        <v>0</v>
      </c>
      <c r="X129" s="280">
        <f t="shared" si="82"/>
        <v>1.6139877543485883E-3</v>
      </c>
      <c r="Y129" s="280">
        <f t="shared" si="70"/>
        <v>0</v>
      </c>
      <c r="Z129" s="280">
        <f t="shared" si="83"/>
        <v>1.1955464847026579E-4</v>
      </c>
      <c r="AA129" s="172">
        <f t="shared" si="84"/>
        <v>100</v>
      </c>
      <c r="AB129" s="172"/>
      <c r="AC129" s="172"/>
      <c r="AD129" s="184"/>
    </row>
    <row r="130" spans="1:30" s="290" customFormat="1" ht="24" customHeight="1">
      <c r="A130" s="281">
        <v>38</v>
      </c>
      <c r="B130" s="282">
        <v>120</v>
      </c>
      <c r="C130" s="283" t="s">
        <v>121</v>
      </c>
      <c r="D130" s="284">
        <v>294426.15095099999</v>
      </c>
      <c r="E130" s="285">
        <v>70.805278993448908</v>
      </c>
      <c r="F130" s="285">
        <v>22.45377385589963</v>
      </c>
      <c r="G130" s="285">
        <v>0.13557631441851792</v>
      </c>
      <c r="H130" s="285">
        <v>0</v>
      </c>
      <c r="I130" s="285">
        <v>6.6053708362329484</v>
      </c>
      <c r="J130" s="285">
        <v>0.52666261208329035</v>
      </c>
      <c r="K130" s="286">
        <f t="shared" si="71"/>
        <v>0.24743848851802624</v>
      </c>
      <c r="L130" s="286">
        <f t="shared" si="72"/>
        <v>7.8467706693782363E-2</v>
      </c>
      <c r="M130" s="286">
        <f t="shared" si="73"/>
        <v>4.7378950828887487E-4</v>
      </c>
      <c r="N130" s="286">
        <f t="shared" si="74"/>
        <v>0</v>
      </c>
      <c r="O130" s="286">
        <f t="shared" si="75"/>
        <v>2.3083349137989456E-2</v>
      </c>
      <c r="P130" s="286"/>
      <c r="Q130" s="287">
        <f t="shared" si="76"/>
        <v>4.9534362375002425</v>
      </c>
      <c r="R130" s="286">
        <f t="shared" si="77"/>
        <v>1.5708339641842166</v>
      </c>
      <c r="S130" s="286">
        <f t="shared" si="78"/>
        <v>9.4847254093801195E-3</v>
      </c>
      <c r="T130" s="286">
        <f t="shared" si="79"/>
        <v>0</v>
      </c>
      <c r="U130" s="286">
        <f t="shared" si="80"/>
        <v>0.46210231394400469</v>
      </c>
      <c r="V130" s="286"/>
      <c r="W130" s="286">
        <f t="shared" si="81"/>
        <v>7.8467706693782349E-2</v>
      </c>
      <c r="X130" s="286">
        <f t="shared" si="82"/>
        <v>4.7378950828887482E-4</v>
      </c>
      <c r="Y130" s="286">
        <f t="shared" si="70"/>
        <v>0</v>
      </c>
      <c r="Z130" s="286">
        <f t="shared" si="83"/>
        <v>2.3083349137989456E-2</v>
      </c>
      <c r="AA130" s="288">
        <f t="shared" si="84"/>
        <v>100</v>
      </c>
      <c r="AB130" s="288"/>
      <c r="AC130" s="288"/>
      <c r="AD130" s="289"/>
    </row>
    <row r="131" spans="1:30" ht="24" customHeight="1">
      <c r="A131" s="54">
        <v>155</v>
      </c>
      <c r="B131" s="162">
        <v>121</v>
      </c>
      <c r="C131" s="46" t="s">
        <v>247</v>
      </c>
      <c r="D131" s="129">
        <v>10021.236928</v>
      </c>
      <c r="E131" s="176">
        <v>70.40984167601485</v>
      </c>
      <c r="F131" s="176">
        <v>22.777760869919685</v>
      </c>
      <c r="G131" s="176">
        <v>1.4031598030809256</v>
      </c>
      <c r="H131" s="176">
        <v>0.18996170427510634</v>
      </c>
      <c r="I131" s="176">
        <v>5.2192759467094341</v>
      </c>
      <c r="J131" s="176">
        <v>1.1939969850829169</v>
      </c>
      <c r="K131" s="54">
        <f t="shared" si="71"/>
        <v>8.3749058253238789E-3</v>
      </c>
      <c r="L131" s="54">
        <f t="shared" si="72"/>
        <v>2.7093030982103133E-3</v>
      </c>
      <c r="M131" s="54">
        <f t="shared" si="73"/>
        <v>1.6689898640527475E-4</v>
      </c>
      <c r="N131" s="54">
        <f t="shared" si="74"/>
        <v>2.2595014359533561E-5</v>
      </c>
      <c r="O131" s="54">
        <f t="shared" si="75"/>
        <v>6.2080731172784039E-4</v>
      </c>
      <c r="P131" s="279"/>
      <c r="Q131" s="245">
        <f t="shared" si="76"/>
        <v>0.16765605969092789</v>
      </c>
      <c r="R131" s="54">
        <f t="shared" si="77"/>
        <v>5.4237156981618705E-2</v>
      </c>
      <c r="S131" s="54">
        <f t="shared" si="78"/>
        <v>3.3411272927401526E-3</v>
      </c>
      <c r="T131" s="54">
        <f t="shared" si="79"/>
        <v>4.5232640882058304E-4</v>
      </c>
      <c r="U131" s="54">
        <f t="shared" si="80"/>
        <v>1.2427854101581157E-2</v>
      </c>
      <c r="V131" s="54"/>
      <c r="W131" s="280">
        <f t="shared" si="81"/>
        <v>2.7093030982103133E-3</v>
      </c>
      <c r="X131" s="280">
        <f t="shared" si="82"/>
        <v>1.6689898640527478E-4</v>
      </c>
      <c r="Y131" s="280">
        <f t="shared" si="70"/>
        <v>2.2595014359533561E-5</v>
      </c>
      <c r="Z131" s="280">
        <f t="shared" si="83"/>
        <v>6.208073117278405E-4</v>
      </c>
      <c r="AA131" s="172">
        <f t="shared" si="84"/>
        <v>100</v>
      </c>
      <c r="AB131" s="172"/>
      <c r="AC131" s="172"/>
      <c r="AD131" s="184"/>
    </row>
    <row r="132" spans="1:30" s="290" customFormat="1" ht="24" customHeight="1">
      <c r="A132" s="281">
        <v>63</v>
      </c>
      <c r="B132" s="282">
        <v>122</v>
      </c>
      <c r="C132" s="283" t="s">
        <v>125</v>
      </c>
      <c r="D132" s="284">
        <v>6693.2525720000003</v>
      </c>
      <c r="E132" s="285">
        <v>68.247079327657119</v>
      </c>
      <c r="F132" s="285">
        <v>16.765765114346866</v>
      </c>
      <c r="G132" s="285">
        <v>3.3826164044643905</v>
      </c>
      <c r="H132" s="285">
        <v>6.6674162740558179E-2</v>
      </c>
      <c r="I132" s="285">
        <v>11.53786499079108</v>
      </c>
      <c r="J132" s="285">
        <v>3.2127450887076994</v>
      </c>
      <c r="K132" s="286">
        <f t="shared" si="71"/>
        <v>5.4218377627517234E-3</v>
      </c>
      <c r="L132" s="286">
        <f t="shared" si="72"/>
        <v>1.3319435690715864E-3</v>
      </c>
      <c r="M132" s="286">
        <f t="shared" si="73"/>
        <v>2.6872940995141179E-4</v>
      </c>
      <c r="N132" s="286">
        <f t="shared" si="74"/>
        <v>5.2968785903797042E-6</v>
      </c>
      <c r="O132" s="286">
        <f t="shared" si="75"/>
        <v>9.1661698529641204E-4</v>
      </c>
      <c r="P132" s="286"/>
      <c r="Q132" s="287">
        <f t="shared" si="76"/>
        <v>0.10853900623429118</v>
      </c>
      <c r="R132" s="286">
        <f t="shared" si="77"/>
        <v>2.6663990638077121E-2</v>
      </c>
      <c r="S132" s="286">
        <f t="shared" si="78"/>
        <v>5.3796561937792739E-3</v>
      </c>
      <c r="T132" s="286">
        <f t="shared" si="79"/>
        <v>1.0603746616935294E-4</v>
      </c>
      <c r="U132" s="286">
        <f t="shared" si="80"/>
        <v>1.8349626277096742E-2</v>
      </c>
      <c r="V132" s="286"/>
      <c r="W132" s="286">
        <f t="shared" si="81"/>
        <v>1.3319435690715862E-3</v>
      </c>
      <c r="X132" s="286">
        <f t="shared" si="82"/>
        <v>2.6872940995141179E-4</v>
      </c>
      <c r="Y132" s="286">
        <f t="shared" si="70"/>
        <v>5.2968785903797042E-6</v>
      </c>
      <c r="Z132" s="286">
        <f t="shared" si="83"/>
        <v>9.1661698529641193E-4</v>
      </c>
      <c r="AA132" s="288">
        <f t="shared" si="84"/>
        <v>100</v>
      </c>
      <c r="AB132" s="288"/>
      <c r="AC132" s="288"/>
      <c r="AD132" s="289"/>
    </row>
    <row r="133" spans="1:30" ht="24" customHeight="1">
      <c r="A133" s="54">
        <v>49</v>
      </c>
      <c r="B133" s="162">
        <v>123</v>
      </c>
      <c r="C133" s="46" t="s">
        <v>387</v>
      </c>
      <c r="D133" s="129">
        <v>45342.084590999999</v>
      </c>
      <c r="E133" s="176">
        <v>65.800900305173442</v>
      </c>
      <c r="F133" s="176">
        <v>10.955841270019242</v>
      </c>
      <c r="G133" s="176">
        <v>20.805754610012642</v>
      </c>
      <c r="H133" s="176">
        <v>0.10057337238774504</v>
      </c>
      <c r="I133" s="176">
        <v>2.3369304424069259</v>
      </c>
      <c r="J133" s="176">
        <v>3.5007445415142011</v>
      </c>
      <c r="K133" s="54">
        <f t="shared" si="71"/>
        <v>3.5412660257979602E-2</v>
      </c>
      <c r="L133" s="54">
        <f t="shared" si="72"/>
        <v>5.8962032880428457E-3</v>
      </c>
      <c r="M133" s="54">
        <f t="shared" si="73"/>
        <v>1.1197219430101662E-2</v>
      </c>
      <c r="N133" s="54">
        <f t="shared" si="74"/>
        <v>5.4126473207030895E-5</v>
      </c>
      <c r="O133" s="54">
        <f t="shared" si="75"/>
        <v>1.2576868009354556E-3</v>
      </c>
      <c r="P133" s="279"/>
      <c r="Q133" s="245">
        <f t="shared" si="76"/>
        <v>0.70892105605220623</v>
      </c>
      <c r="R133" s="54">
        <f t="shared" si="77"/>
        <v>0.11803526284687836</v>
      </c>
      <c r="S133" s="54">
        <f t="shared" si="78"/>
        <v>0.22415555808031346</v>
      </c>
      <c r="T133" s="54">
        <f t="shared" si="79"/>
        <v>1.0835502406985507E-3</v>
      </c>
      <c r="U133" s="54">
        <f t="shared" si="80"/>
        <v>2.5177454859556282E-2</v>
      </c>
      <c r="V133" s="54"/>
      <c r="W133" s="280">
        <f t="shared" si="81"/>
        <v>5.8962032880428466E-3</v>
      </c>
      <c r="X133" s="280">
        <f t="shared" si="82"/>
        <v>1.1197219430101664E-2</v>
      </c>
      <c r="Y133" s="280">
        <f t="shared" ref="Y133:Y141" si="85">H133*$D133/$D$153</f>
        <v>5.4126473207030902E-5</v>
      </c>
      <c r="Z133" s="280">
        <f t="shared" si="83"/>
        <v>1.2576868009354556E-3</v>
      </c>
      <c r="AA133" s="172">
        <f t="shared" si="84"/>
        <v>99.999999999999986</v>
      </c>
      <c r="AB133" s="172"/>
      <c r="AC133" s="172"/>
      <c r="AD133" s="184"/>
    </row>
    <row r="134" spans="1:30" s="290" customFormat="1" ht="24" customHeight="1">
      <c r="A134" s="281">
        <v>147</v>
      </c>
      <c r="B134" s="282">
        <v>124</v>
      </c>
      <c r="C134" s="283" t="s">
        <v>189</v>
      </c>
      <c r="D134" s="284">
        <v>29630.809277</v>
      </c>
      <c r="E134" s="285">
        <v>64.834915768009992</v>
      </c>
      <c r="F134" s="285">
        <v>24.400581959960761</v>
      </c>
      <c r="G134" s="285">
        <v>6.4297533785803092</v>
      </c>
      <c r="H134" s="285">
        <v>3.3129729025542656E-9</v>
      </c>
      <c r="I134" s="285">
        <v>4.334748890135975</v>
      </c>
      <c r="J134" s="285">
        <v>2.705389568184386</v>
      </c>
      <c r="K134" s="286">
        <f t="shared" ref="K134:K141" si="86">$D134/$D$153*E134</f>
        <v>2.2802249761258289E-2</v>
      </c>
      <c r="L134" s="286">
        <f t="shared" ref="L134:L141" si="87">$D134/$D$153*F134</f>
        <v>8.5816131258954209E-3</v>
      </c>
      <c r="M134" s="286">
        <f t="shared" ref="M134:M141" si="88">$D134/$D$153*G134</f>
        <v>2.2613254093872418E-3</v>
      </c>
      <c r="N134" s="286">
        <f t="shared" ref="N134:N141" si="89">$D134/$D$153*H134</f>
        <v>1.1651628552527056E-12</v>
      </c>
      <c r="O134" s="286">
        <f t="shared" ref="O134:O141" si="90">$D134/$D$153*I134</f>
        <v>1.5245184739483696E-3</v>
      </c>
      <c r="P134" s="286"/>
      <c r="Q134" s="287">
        <f t="shared" ref="Q134:Q141" si="91">D134/$D$142*E134</f>
        <v>0.45647502512819288</v>
      </c>
      <c r="R134" s="286">
        <f t="shared" ref="R134:R141" si="92">D134/$D$142*F134</f>
        <v>0.1717941040159616</v>
      </c>
      <c r="S134" s="286">
        <f t="shared" ref="S134:S141" si="93">D134/$D$142*G134</f>
        <v>4.5269154749232973E-2</v>
      </c>
      <c r="T134" s="286">
        <f t="shared" ref="T134:T141" si="94">D134/$D$142*H134</f>
        <v>2.332523102757935E-11</v>
      </c>
      <c r="U134" s="286">
        <f t="shared" ref="U134:U141" si="95">D134/$D$142*I134</f>
        <v>3.0519120524955354E-2</v>
      </c>
      <c r="V134" s="286"/>
      <c r="W134" s="286">
        <f t="shared" ref="W134:W141" si="96">F134*$D134/$D$153</f>
        <v>8.5816131258954226E-3</v>
      </c>
      <c r="X134" s="286">
        <f t="shared" ref="X134:X141" si="97">G134*$D134/$D$153</f>
        <v>2.2613254093872422E-3</v>
      </c>
      <c r="Y134" s="286">
        <f t="shared" si="85"/>
        <v>1.1651628552527056E-12</v>
      </c>
      <c r="Z134" s="286">
        <f t="shared" ref="Z134:Z141" si="98">I134*$D134/$D$153</f>
        <v>1.5245184739483696E-3</v>
      </c>
      <c r="AA134" s="288">
        <f t="shared" ref="AA134:AA141" si="99">SUM(E134:I134)</f>
        <v>100.00000000000001</v>
      </c>
      <c r="AB134" s="288"/>
      <c r="AC134" s="288"/>
      <c r="AD134" s="289"/>
    </row>
    <row r="135" spans="1:30" ht="24" customHeight="1">
      <c r="A135" s="54">
        <v>37</v>
      </c>
      <c r="B135" s="162">
        <v>125</v>
      </c>
      <c r="C135" s="46" t="s">
        <v>107</v>
      </c>
      <c r="D135" s="129">
        <v>17292.274754999999</v>
      </c>
      <c r="E135" s="176">
        <v>63.351328132990162</v>
      </c>
      <c r="F135" s="176">
        <v>33.204141257794006</v>
      </c>
      <c r="G135" s="176">
        <v>1.4425661127881015</v>
      </c>
      <c r="H135" s="176">
        <v>0.27133766656714281</v>
      </c>
      <c r="I135" s="176">
        <v>1.7306268298605931</v>
      </c>
      <c r="J135" s="176">
        <v>3.8273544988467183</v>
      </c>
      <c r="K135" s="54">
        <f t="shared" si="86"/>
        <v>1.3002686323797927E-2</v>
      </c>
      <c r="L135" s="54">
        <f t="shared" si="87"/>
        <v>6.815058912732451E-3</v>
      </c>
      <c r="M135" s="54">
        <f t="shared" si="88"/>
        <v>2.9608273762703278E-4</v>
      </c>
      <c r="N135" s="54">
        <f t="shared" si="89"/>
        <v>5.5691311771671677E-5</v>
      </c>
      <c r="O135" s="54">
        <f t="shared" si="90"/>
        <v>3.5520640964285924E-4</v>
      </c>
      <c r="P135" s="279"/>
      <c r="Q135" s="245">
        <f t="shared" si="91"/>
        <v>0.26029894543450244</v>
      </c>
      <c r="R135" s="54">
        <f t="shared" si="92"/>
        <v>0.13642970413056257</v>
      </c>
      <c r="S135" s="54">
        <f t="shared" si="93"/>
        <v>5.9272386064271277E-3</v>
      </c>
      <c r="T135" s="54">
        <f t="shared" si="94"/>
        <v>1.1148765234379667E-3</v>
      </c>
      <c r="U135" s="54">
        <f t="shared" si="95"/>
        <v>7.1108270659724516E-3</v>
      </c>
      <c r="V135" s="54"/>
      <c r="W135" s="280">
        <f t="shared" si="96"/>
        <v>6.8150589127324501E-3</v>
      </c>
      <c r="X135" s="280">
        <f t="shared" si="97"/>
        <v>2.9608273762703278E-4</v>
      </c>
      <c r="Y135" s="280">
        <f t="shared" si="85"/>
        <v>5.5691311771671677E-5</v>
      </c>
      <c r="Z135" s="280">
        <f t="shared" si="98"/>
        <v>3.5520640964285924E-4</v>
      </c>
      <c r="AA135" s="172">
        <f t="shared" si="99"/>
        <v>100.00000000000001</v>
      </c>
      <c r="AB135" s="172"/>
      <c r="AC135" s="172"/>
      <c r="AD135" s="184"/>
    </row>
    <row r="136" spans="1:30" s="290" customFormat="1" ht="24" customHeight="1">
      <c r="A136" s="281">
        <v>42</v>
      </c>
      <c r="B136" s="282">
        <v>126</v>
      </c>
      <c r="C136" s="283" t="s">
        <v>388</v>
      </c>
      <c r="D136" s="284">
        <v>11064.292761000001</v>
      </c>
      <c r="E136" s="285">
        <v>59.054729245957084</v>
      </c>
      <c r="F136" s="285">
        <v>29.945983003449463</v>
      </c>
      <c r="G136" s="285">
        <v>6.0617779479437512</v>
      </c>
      <c r="H136" s="285">
        <v>0</v>
      </c>
      <c r="I136" s="285">
        <v>4.9375098026497088</v>
      </c>
      <c r="J136" s="285">
        <v>1.2015083680833254</v>
      </c>
      <c r="K136" s="286">
        <f t="shared" si="86"/>
        <v>7.7553888096148771E-3</v>
      </c>
      <c r="L136" s="286">
        <f t="shared" si="87"/>
        <v>3.9326696514110039E-3</v>
      </c>
      <c r="M136" s="286">
        <f t="shared" si="88"/>
        <v>7.9606570826961547E-4</v>
      </c>
      <c r="N136" s="286">
        <f t="shared" si="89"/>
        <v>0</v>
      </c>
      <c r="O136" s="286">
        <f t="shared" si="90"/>
        <v>6.4842068975288418E-4</v>
      </c>
      <c r="P136" s="286"/>
      <c r="Q136" s="287">
        <f t="shared" si="91"/>
        <v>0.15525403584354486</v>
      </c>
      <c r="R136" s="286">
        <f t="shared" si="92"/>
        <v>7.872755963750383E-2</v>
      </c>
      <c r="S136" s="286">
        <f t="shared" si="93"/>
        <v>1.5936327248001026E-2</v>
      </c>
      <c r="T136" s="286">
        <f t="shared" si="94"/>
        <v>0</v>
      </c>
      <c r="U136" s="286">
        <f t="shared" si="95"/>
        <v>1.298064242553295E-2</v>
      </c>
      <c r="V136" s="286"/>
      <c r="W136" s="286">
        <f t="shared" si="96"/>
        <v>3.9326696514110039E-3</v>
      </c>
      <c r="X136" s="286">
        <f t="shared" si="97"/>
        <v>7.9606570826961547E-4</v>
      </c>
      <c r="Y136" s="286">
        <f t="shared" si="85"/>
        <v>0</v>
      </c>
      <c r="Z136" s="286">
        <f t="shared" si="98"/>
        <v>6.4842068975288418E-4</v>
      </c>
      <c r="AA136" s="288">
        <f t="shared" si="99"/>
        <v>100.00000000000001</v>
      </c>
      <c r="AB136" s="288"/>
      <c r="AC136" s="288"/>
      <c r="AD136" s="289"/>
    </row>
    <row r="137" spans="1:30" ht="24" customHeight="1">
      <c r="A137" s="54">
        <v>35</v>
      </c>
      <c r="B137" s="162">
        <v>127</v>
      </c>
      <c r="C137" s="46" t="s">
        <v>389</v>
      </c>
      <c r="D137" s="129">
        <v>6615.5528000000004</v>
      </c>
      <c r="E137" s="176">
        <v>58.664334505550556</v>
      </c>
      <c r="F137" s="176">
        <v>24.450468343460741</v>
      </c>
      <c r="G137" s="176">
        <v>1.6407304954665383</v>
      </c>
      <c r="H137" s="176">
        <v>0.40016744643977792</v>
      </c>
      <c r="I137" s="176">
        <v>14.84429920908239</v>
      </c>
      <c r="J137" s="176">
        <v>2.8672389369839202</v>
      </c>
      <c r="K137" s="54">
        <f t="shared" si="86"/>
        <v>4.6064411017967787E-3</v>
      </c>
      <c r="L137" s="54">
        <f t="shared" si="87"/>
        <v>1.9198997701890242E-3</v>
      </c>
      <c r="M137" s="54">
        <f t="shared" si="88"/>
        <v>1.288334463348145E-4</v>
      </c>
      <c r="N137" s="54">
        <f t="shared" si="89"/>
        <v>3.1421949782910174E-5</v>
      </c>
      <c r="O137" s="54">
        <f t="shared" si="90"/>
        <v>1.1656041201254365E-3</v>
      </c>
      <c r="P137" s="279"/>
      <c r="Q137" s="245">
        <f t="shared" si="91"/>
        <v>9.2215695368218401E-2</v>
      </c>
      <c r="R137" s="54">
        <f t="shared" si="92"/>
        <v>3.8434202985077957E-2</v>
      </c>
      <c r="S137" s="54">
        <f t="shared" si="93"/>
        <v>2.5790986095132963E-3</v>
      </c>
      <c r="T137" s="54">
        <f t="shared" si="94"/>
        <v>6.2903158534385038E-4</v>
      </c>
      <c r="U137" s="54">
        <f t="shared" si="95"/>
        <v>2.3334064646892225E-2</v>
      </c>
      <c r="V137" s="54"/>
      <c r="W137" s="280">
        <f t="shared" si="96"/>
        <v>1.9198997701890244E-3</v>
      </c>
      <c r="X137" s="280">
        <f t="shared" si="97"/>
        <v>1.2883344633481453E-4</v>
      </c>
      <c r="Y137" s="280">
        <f t="shared" si="85"/>
        <v>3.1421949782910174E-5</v>
      </c>
      <c r="Z137" s="280">
        <f t="shared" si="98"/>
        <v>1.1656041201254365E-3</v>
      </c>
      <c r="AA137" s="172">
        <f t="shared" si="99"/>
        <v>100.00000000000001</v>
      </c>
      <c r="AB137" s="172"/>
      <c r="AC137" s="172"/>
      <c r="AD137" s="184"/>
    </row>
    <row r="138" spans="1:30" s="290" customFormat="1" ht="24" customHeight="1">
      <c r="A138" s="281">
        <v>164</v>
      </c>
      <c r="B138" s="282">
        <v>128</v>
      </c>
      <c r="C138" s="283" t="s">
        <v>362</v>
      </c>
      <c r="D138" s="284">
        <v>4937.8640729999997</v>
      </c>
      <c r="E138" s="285">
        <v>40.141289642149616</v>
      </c>
      <c r="F138" s="285">
        <v>54.863851663470989</v>
      </c>
      <c r="G138" s="285">
        <v>1.2721032065277962</v>
      </c>
      <c r="H138" s="285">
        <v>9.7879601011061704E-2</v>
      </c>
      <c r="I138" s="285">
        <v>3.6248758868405284</v>
      </c>
      <c r="J138" s="285">
        <v>2.0533906591501303</v>
      </c>
      <c r="K138" s="286">
        <f t="shared" si="86"/>
        <v>2.3526411350080086E-3</v>
      </c>
      <c r="L138" s="286">
        <f t="shared" si="87"/>
        <v>3.2155158790146752E-3</v>
      </c>
      <c r="M138" s="286">
        <f t="shared" si="88"/>
        <v>7.4556706033439065E-5</v>
      </c>
      <c r="N138" s="286">
        <f t="shared" si="89"/>
        <v>5.7366262436919478E-6</v>
      </c>
      <c r="O138" s="286">
        <f t="shared" si="90"/>
        <v>2.1245037707321094E-4</v>
      </c>
      <c r="P138" s="286"/>
      <c r="Q138" s="287">
        <f t="shared" si="91"/>
        <v>4.7097191394027557E-2</v>
      </c>
      <c r="R138" s="286">
        <f t="shared" si="92"/>
        <v>6.4370959315039528E-2</v>
      </c>
      <c r="S138" s="286">
        <f t="shared" si="93"/>
        <v>1.4925401930257316E-3</v>
      </c>
      <c r="T138" s="286">
        <f t="shared" si="94"/>
        <v>1.1484071248046138E-4</v>
      </c>
      <c r="U138" s="286">
        <f t="shared" si="95"/>
        <v>4.2530141643197438E-3</v>
      </c>
      <c r="V138" s="286"/>
      <c r="W138" s="286">
        <f t="shared" si="96"/>
        <v>3.2155158790146752E-3</v>
      </c>
      <c r="X138" s="286">
        <f t="shared" si="97"/>
        <v>7.4556706033439065E-5</v>
      </c>
      <c r="Y138" s="286">
        <f t="shared" si="85"/>
        <v>5.736626243691947E-6</v>
      </c>
      <c r="Z138" s="286">
        <f t="shared" si="98"/>
        <v>2.1245037707321094E-4</v>
      </c>
      <c r="AA138" s="288">
        <f t="shared" si="99"/>
        <v>100</v>
      </c>
      <c r="AB138" s="288"/>
      <c r="AC138" s="288"/>
      <c r="AD138" s="289"/>
    </row>
    <row r="139" spans="1:30" ht="24" customHeight="1">
      <c r="A139" s="54">
        <v>134</v>
      </c>
      <c r="B139" s="162">
        <v>129</v>
      </c>
      <c r="C139" s="46" t="s">
        <v>159</v>
      </c>
      <c r="D139" s="129">
        <v>10854.397735</v>
      </c>
      <c r="E139" s="176">
        <v>33.897311728786292</v>
      </c>
      <c r="F139" s="176">
        <v>0</v>
      </c>
      <c r="G139" s="176">
        <v>58.113887558994648</v>
      </c>
      <c r="H139" s="176">
        <v>2.1749752934162082E-2</v>
      </c>
      <c r="I139" s="176">
        <v>7.9670509592848937</v>
      </c>
      <c r="J139" s="176">
        <v>1.0697914946598457</v>
      </c>
      <c r="K139" s="54">
        <f t="shared" si="86"/>
        <v>4.3671310329433171E-3</v>
      </c>
      <c r="L139" s="54">
        <f t="shared" si="87"/>
        <v>0</v>
      </c>
      <c r="M139" s="54">
        <f t="shared" si="88"/>
        <v>7.487052773814497E-3</v>
      </c>
      <c r="N139" s="54">
        <f t="shared" si="89"/>
        <v>2.8021107324852201E-6</v>
      </c>
      <c r="O139" s="54">
        <f t="shared" si="90"/>
        <v>1.0264281652691302E-3</v>
      </c>
      <c r="P139" s="279"/>
      <c r="Q139" s="245">
        <f t="shared" si="91"/>
        <v>8.7424980818686798E-2</v>
      </c>
      <c r="R139" s="54">
        <f t="shared" si="92"/>
        <v>0</v>
      </c>
      <c r="S139" s="54">
        <f t="shared" si="93"/>
        <v>0.14988225455146859</v>
      </c>
      <c r="T139" s="54">
        <f t="shared" si="94"/>
        <v>5.6095059935550234E-5</v>
      </c>
      <c r="U139" s="54">
        <f t="shared" si="95"/>
        <v>2.054792081654911E-2</v>
      </c>
      <c r="V139" s="54"/>
      <c r="W139" s="280">
        <f t="shared" si="96"/>
        <v>0</v>
      </c>
      <c r="X139" s="280">
        <f t="shared" si="97"/>
        <v>7.4870527738144978E-3</v>
      </c>
      <c r="Y139" s="280">
        <f t="shared" si="85"/>
        <v>2.8021107324852201E-6</v>
      </c>
      <c r="Z139" s="280">
        <f t="shared" si="98"/>
        <v>1.0264281652691304E-3</v>
      </c>
      <c r="AA139" s="172">
        <f t="shared" si="99"/>
        <v>99.999999999999986</v>
      </c>
      <c r="AB139" s="172"/>
      <c r="AC139" s="172"/>
      <c r="AD139" s="184"/>
    </row>
    <row r="140" spans="1:30" s="290" customFormat="1" ht="24" customHeight="1">
      <c r="A140" s="281">
        <v>174</v>
      </c>
      <c r="B140" s="282">
        <v>130</v>
      </c>
      <c r="C140" s="283" t="s">
        <v>397</v>
      </c>
      <c r="D140" s="284">
        <v>47595.373947</v>
      </c>
      <c r="E140" s="285">
        <v>24.44928128234741</v>
      </c>
      <c r="F140" s="285">
        <v>15.753865492109467</v>
      </c>
      <c r="G140" s="285">
        <v>58.808179621961152</v>
      </c>
      <c r="H140" s="285">
        <v>0</v>
      </c>
      <c r="I140" s="285">
        <v>0.98867360358196876</v>
      </c>
      <c r="J140" s="285">
        <v>2.7917268976422704</v>
      </c>
      <c r="K140" s="286">
        <f t="shared" si="86"/>
        <v>1.3811984255984846E-2</v>
      </c>
      <c r="L140" s="286">
        <f t="shared" si="87"/>
        <v>8.8997357278155376E-3</v>
      </c>
      <c r="M140" s="286">
        <f t="shared" si="88"/>
        <v>3.3222148401070309E-2</v>
      </c>
      <c r="N140" s="286">
        <f t="shared" si="89"/>
        <v>0</v>
      </c>
      <c r="O140" s="286">
        <f t="shared" si="90"/>
        <v>5.5852538523663581E-4</v>
      </c>
      <c r="P140" s="286"/>
      <c r="Q140" s="287">
        <f t="shared" si="91"/>
        <v>0.27650016670868044</v>
      </c>
      <c r="R140" s="286">
        <f t="shared" si="92"/>
        <v>0.17816255556024979</v>
      </c>
      <c r="S140" s="286">
        <f t="shared" si="93"/>
        <v>0.66506950783238283</v>
      </c>
      <c r="T140" s="286">
        <f t="shared" si="94"/>
        <v>0</v>
      </c>
      <c r="U140" s="286">
        <f t="shared" si="95"/>
        <v>1.1181040990692047E-2</v>
      </c>
      <c r="V140" s="286"/>
      <c r="W140" s="286">
        <f t="shared" si="96"/>
        <v>8.8997357278155376E-3</v>
      </c>
      <c r="X140" s="286">
        <f t="shared" si="97"/>
        <v>3.3222148401070316E-2</v>
      </c>
      <c r="Y140" s="286">
        <f t="shared" si="85"/>
        <v>0</v>
      </c>
      <c r="Z140" s="286">
        <f t="shared" si="98"/>
        <v>5.5852538523663571E-4</v>
      </c>
      <c r="AA140" s="288">
        <f t="shared" si="99"/>
        <v>100</v>
      </c>
      <c r="AB140" s="288"/>
      <c r="AC140" s="288"/>
      <c r="AD140" s="289"/>
    </row>
    <row r="141" spans="1:30" ht="24" customHeight="1">
      <c r="A141" s="54">
        <v>163</v>
      </c>
      <c r="B141" s="162">
        <v>131</v>
      </c>
      <c r="C141" s="46" t="s">
        <v>361</v>
      </c>
      <c r="D141" s="129">
        <v>23396.919355999999</v>
      </c>
      <c r="E141" s="176">
        <v>19.419128229829472</v>
      </c>
      <c r="F141" s="176">
        <v>40.892538104684441</v>
      </c>
      <c r="G141" s="176">
        <v>19.220277638562969</v>
      </c>
      <c r="H141" s="176">
        <v>0.48570126611708542</v>
      </c>
      <c r="I141" s="176">
        <v>19.982354760806032</v>
      </c>
      <c r="J141" s="176">
        <v>4.8851853715371467</v>
      </c>
      <c r="K141" s="54">
        <f t="shared" si="86"/>
        <v>5.3927916533056562E-3</v>
      </c>
      <c r="L141" s="54">
        <f t="shared" si="87"/>
        <v>1.1356067870991254E-2</v>
      </c>
      <c r="M141" s="54">
        <f t="shared" si="88"/>
        <v>5.3375698227401801E-3</v>
      </c>
      <c r="N141" s="54">
        <f t="shared" si="89"/>
        <v>1.3488173634348613E-4</v>
      </c>
      <c r="O141" s="54">
        <f t="shared" si="90"/>
        <v>5.5492025538992802E-3</v>
      </c>
      <c r="P141" s="279"/>
      <c r="Q141" s="245">
        <f t="shared" si="91"/>
        <v>0.10795753626189411</v>
      </c>
      <c r="R141" s="54">
        <f t="shared" si="92"/>
        <v>0.22733552263669893</v>
      </c>
      <c r="S141" s="54">
        <f t="shared" si="93"/>
        <v>0.10685205821657295</v>
      </c>
      <c r="T141" s="54">
        <f t="shared" si="94"/>
        <v>2.7001784749913866E-3</v>
      </c>
      <c r="U141" s="54">
        <f t="shared" si="95"/>
        <v>0.11108870404254462</v>
      </c>
      <c r="V141" s="54"/>
      <c r="W141" s="280">
        <f t="shared" si="96"/>
        <v>1.1356067870991256E-2</v>
      </c>
      <c r="X141" s="280">
        <f t="shared" si="97"/>
        <v>5.3375698227401801E-3</v>
      </c>
      <c r="Y141" s="280">
        <f t="shared" si="85"/>
        <v>1.3488173634348613E-4</v>
      </c>
      <c r="Z141" s="280">
        <f t="shared" si="98"/>
        <v>5.5492025538992802E-3</v>
      </c>
      <c r="AA141" s="172">
        <f t="shared" si="99"/>
        <v>100.00000000000001</v>
      </c>
      <c r="AB141" s="172"/>
      <c r="AC141" s="172"/>
      <c r="AD141" s="184"/>
    </row>
    <row r="142" spans="1:30" s="1" customFormat="1" ht="20.100000000000001" customHeight="1">
      <c r="A142" s="56"/>
      <c r="B142" s="84" t="s">
        <v>133</v>
      </c>
      <c r="C142" s="56"/>
      <c r="D142" s="93">
        <v>4208578.6031180006</v>
      </c>
      <c r="E142" s="178">
        <v>88.06452323785787</v>
      </c>
      <c r="F142" s="178">
        <v>4.8617271728911264</v>
      </c>
      <c r="G142" s="178">
        <v>2.4541434054817106</v>
      </c>
      <c r="H142" s="178">
        <v>0.12965065550864285</v>
      </c>
      <c r="I142" s="178">
        <v>4.4899555282606718</v>
      </c>
      <c r="J142" s="178">
        <v>4.5849381043311483</v>
      </c>
      <c r="K142" s="83"/>
      <c r="L142" s="83"/>
      <c r="M142" s="83"/>
      <c r="N142" s="83"/>
      <c r="O142" s="83"/>
      <c r="P142" s="83"/>
      <c r="Q142" s="247">
        <f>SUM(Q70:Q141)</f>
        <v>88.06452323785787</v>
      </c>
      <c r="R142" s="247">
        <f t="shared" ref="R142:U142" si="100">SUM(R70:R141)</f>
        <v>4.8617271728911264</v>
      </c>
      <c r="S142" s="247">
        <f t="shared" si="100"/>
        <v>2.4541434054817106</v>
      </c>
      <c r="T142" s="247">
        <f t="shared" si="100"/>
        <v>0.12965065550864285</v>
      </c>
      <c r="U142" s="247">
        <f t="shared" si="100"/>
        <v>4.4899555282606718</v>
      </c>
      <c r="V142" s="247"/>
      <c r="W142" s="83">
        <f>SUM(W70:W141)</f>
        <v>0.24285735509018716</v>
      </c>
      <c r="X142" s="83">
        <f t="shared" ref="X142" si="101">G142*$D142/$D$153</f>
        <v>0.12259157193983083</v>
      </c>
      <c r="Y142" s="83">
        <f t="shared" ref="Y142" si="102">H142*$D142/$D$153</f>
        <v>6.4764257974216678E-3</v>
      </c>
      <c r="Z142" s="83">
        <f t="shared" ref="Z142" si="103">I142*$D142/$D$153</f>
        <v>0.22428628454227117</v>
      </c>
      <c r="AA142" s="172">
        <f t="shared" ref="AA142:AA153" si="104">SUM(E142:I142)</f>
        <v>100.00000000000001</v>
      </c>
      <c r="AB142" s="172"/>
      <c r="AC142" s="172"/>
      <c r="AD142" s="184"/>
    </row>
    <row r="143" spans="1:30" s="290" customFormat="1" ht="24" customHeight="1">
      <c r="A143" s="281">
        <v>181</v>
      </c>
      <c r="B143" s="282">
        <v>132</v>
      </c>
      <c r="C143" s="283" t="s">
        <v>417</v>
      </c>
      <c r="D143" s="284">
        <v>105256.550288</v>
      </c>
      <c r="E143" s="285">
        <v>95</v>
      </c>
      <c r="F143" s="285">
        <v>0</v>
      </c>
      <c r="G143" s="285">
        <v>0</v>
      </c>
      <c r="H143" s="285">
        <v>0</v>
      </c>
      <c r="I143" s="285">
        <v>5</v>
      </c>
      <c r="J143" s="285">
        <v>0.51680365941209416</v>
      </c>
      <c r="K143" s="286">
        <f t="shared" ref="K143:K151" si="105">$D143/$D$153*E143</f>
        <v>0.1186855841863013</v>
      </c>
      <c r="L143" s="286">
        <f t="shared" ref="L143:L151" si="106">$D143/$D$153*F143</f>
        <v>0</v>
      </c>
      <c r="M143" s="286">
        <f t="shared" ref="M143:M151" si="107">$D143/$D$153*G143</f>
        <v>0</v>
      </c>
      <c r="N143" s="286">
        <f t="shared" ref="N143:N151" si="108">$D143/$D$153*H143</f>
        <v>0</v>
      </c>
      <c r="O143" s="286">
        <f t="shared" ref="O143:O151" si="109">$D143/$D$153*I143</f>
        <v>6.246609694015858E-3</v>
      </c>
      <c r="P143" s="286"/>
      <c r="Q143" s="287">
        <f t="shared" ref="Q143:Q151" si="110">D143/$D$152*E143</f>
        <v>5.1539247027200643</v>
      </c>
      <c r="R143" s="286">
        <f t="shared" ref="R143:R151" si="111">D143/$D$152*F143</f>
        <v>0</v>
      </c>
      <c r="S143" s="286">
        <f t="shared" ref="S143:S151" si="112">D143/$D$152*G143</f>
        <v>0</v>
      </c>
      <c r="T143" s="286">
        <f t="shared" ref="T143:T151" si="113">D143/$D$152*H143</f>
        <v>0</v>
      </c>
      <c r="U143" s="286">
        <f t="shared" ref="U143:U151" si="114">D143/$D$152*I143</f>
        <v>0.27125919488000338</v>
      </c>
      <c r="V143" s="286"/>
      <c r="W143" s="286">
        <f t="shared" ref="W143:W151" si="115">F143*$D143/$D$153</f>
        <v>0</v>
      </c>
      <c r="X143" s="286">
        <f t="shared" ref="X143:X151" si="116">G143*$D143/$D$153</f>
        <v>0</v>
      </c>
      <c r="Y143" s="286">
        <f t="shared" ref="Y143:Y151" si="117">H143*$D143/$D$153</f>
        <v>0</v>
      </c>
      <c r="Z143" s="286">
        <f t="shared" ref="Z143:Z151" si="118">I143*$D143/$D$153</f>
        <v>6.246609694015858E-3</v>
      </c>
      <c r="AA143" s="288">
        <f t="shared" ref="AA143:AA151" si="119">SUM(E143:I143)</f>
        <v>100</v>
      </c>
      <c r="AB143" s="288"/>
      <c r="AC143" s="288"/>
      <c r="AD143" s="289"/>
    </row>
    <row r="144" spans="1:30" ht="24" customHeight="1">
      <c r="A144" s="54">
        <v>184</v>
      </c>
      <c r="B144" s="162">
        <v>133</v>
      </c>
      <c r="C144" s="46" t="s">
        <v>426</v>
      </c>
      <c r="D144" s="129">
        <v>130996.84926</v>
      </c>
      <c r="E144" s="176">
        <v>93</v>
      </c>
      <c r="F144" s="176">
        <v>0</v>
      </c>
      <c r="G144" s="176">
        <v>3</v>
      </c>
      <c r="H144" s="176">
        <v>0</v>
      </c>
      <c r="I144" s="176">
        <v>4</v>
      </c>
      <c r="J144" s="176">
        <v>0.28869562978323093</v>
      </c>
      <c r="K144" s="54">
        <f t="shared" si="105"/>
        <v>0.14460024638802868</v>
      </c>
      <c r="L144" s="54">
        <f t="shared" si="106"/>
        <v>0</v>
      </c>
      <c r="M144" s="54">
        <f t="shared" si="107"/>
        <v>4.6645240770331834E-3</v>
      </c>
      <c r="N144" s="54">
        <f t="shared" si="108"/>
        <v>0</v>
      </c>
      <c r="O144" s="54">
        <f t="shared" si="109"/>
        <v>6.2193654360442443E-3</v>
      </c>
      <c r="P144" s="279"/>
      <c r="Q144" s="245">
        <f t="shared" si="110"/>
        <v>6.27926960960004</v>
      </c>
      <c r="R144" s="54">
        <f t="shared" si="111"/>
        <v>0</v>
      </c>
      <c r="S144" s="54">
        <f t="shared" si="112"/>
        <v>0.20255708418064644</v>
      </c>
      <c r="T144" s="54">
        <f t="shared" si="113"/>
        <v>0</v>
      </c>
      <c r="U144" s="54">
        <f t="shared" si="114"/>
        <v>0.27007611224086192</v>
      </c>
      <c r="V144" s="54"/>
      <c r="W144" s="280">
        <f t="shared" si="115"/>
        <v>0</v>
      </c>
      <c r="X144" s="280">
        <f t="shared" si="116"/>
        <v>4.6645240770331834E-3</v>
      </c>
      <c r="Y144" s="280">
        <f t="shared" si="117"/>
        <v>0</v>
      </c>
      <c r="Z144" s="280">
        <f t="shared" si="118"/>
        <v>6.2193654360442443E-3</v>
      </c>
      <c r="AA144" s="172">
        <f t="shared" si="119"/>
        <v>100</v>
      </c>
      <c r="AB144" s="172"/>
      <c r="AC144" s="172"/>
      <c r="AD144" s="184"/>
    </row>
    <row r="145" spans="1:36" s="290" customFormat="1" ht="24" customHeight="1">
      <c r="A145" s="281">
        <v>149</v>
      </c>
      <c r="B145" s="282">
        <v>134</v>
      </c>
      <c r="C145" s="283" t="s">
        <v>223</v>
      </c>
      <c r="D145" s="284">
        <v>263997.69447599998</v>
      </c>
      <c r="E145" s="285">
        <v>93</v>
      </c>
      <c r="F145" s="285">
        <v>0</v>
      </c>
      <c r="G145" s="285">
        <v>0</v>
      </c>
      <c r="H145" s="285">
        <v>0</v>
      </c>
      <c r="I145" s="285">
        <v>7</v>
      </c>
      <c r="J145" s="285">
        <v>0.25761875410957913</v>
      </c>
      <c r="K145" s="286">
        <f t="shared" si="105"/>
        <v>0.29141259414059523</v>
      </c>
      <c r="L145" s="286">
        <f t="shared" si="106"/>
        <v>0</v>
      </c>
      <c r="M145" s="286">
        <f t="shared" si="107"/>
        <v>0</v>
      </c>
      <c r="N145" s="286">
        <f t="shared" si="108"/>
        <v>0</v>
      </c>
      <c r="O145" s="286">
        <f t="shared" si="109"/>
        <v>2.1934281279399642E-2</v>
      </c>
      <c r="P145" s="286"/>
      <c r="Q145" s="287">
        <f t="shared" si="110"/>
        <v>12.654599780773559</v>
      </c>
      <c r="R145" s="286">
        <f t="shared" si="111"/>
        <v>0</v>
      </c>
      <c r="S145" s="286">
        <f t="shared" si="112"/>
        <v>0</v>
      </c>
      <c r="T145" s="286">
        <f t="shared" si="113"/>
        <v>0</v>
      </c>
      <c r="U145" s="286">
        <f t="shared" si="114"/>
        <v>0.95249675769263353</v>
      </c>
      <c r="V145" s="286"/>
      <c r="W145" s="286">
        <f t="shared" si="115"/>
        <v>0</v>
      </c>
      <c r="X145" s="286">
        <f t="shared" si="116"/>
        <v>0</v>
      </c>
      <c r="Y145" s="286">
        <f t="shared" si="117"/>
        <v>0</v>
      </c>
      <c r="Z145" s="286">
        <f t="shared" si="118"/>
        <v>2.1934281279399642E-2</v>
      </c>
      <c r="AA145" s="288">
        <f t="shared" si="119"/>
        <v>100</v>
      </c>
      <c r="AB145" s="288"/>
      <c r="AC145" s="288"/>
      <c r="AD145" s="289"/>
    </row>
    <row r="146" spans="1:36" ht="24" customHeight="1">
      <c r="A146" s="54">
        <v>148</v>
      </c>
      <c r="B146" s="162">
        <v>135</v>
      </c>
      <c r="C146" s="46" t="s">
        <v>191</v>
      </c>
      <c r="D146" s="129">
        <v>156295.39887599999</v>
      </c>
      <c r="E146" s="176">
        <v>83.686563850245776</v>
      </c>
      <c r="F146" s="176">
        <v>2.0964940045939175</v>
      </c>
      <c r="G146" s="176">
        <v>10.977443231945259</v>
      </c>
      <c r="H146" s="176">
        <v>0.15645095798801056</v>
      </c>
      <c r="I146" s="176">
        <v>3.0830479552270362</v>
      </c>
      <c r="J146" s="176">
        <v>1.1222416702772704</v>
      </c>
      <c r="K146" s="54">
        <f t="shared" si="105"/>
        <v>0.15524841095872605</v>
      </c>
      <c r="L146" s="54">
        <f t="shared" si="106"/>
        <v>3.8892427627944233E-3</v>
      </c>
      <c r="M146" s="54">
        <f t="shared" si="107"/>
        <v>2.0364447286888077E-2</v>
      </c>
      <c r="N146" s="54">
        <f t="shared" si="108"/>
        <v>2.9023491350502754E-4</v>
      </c>
      <c r="O146" s="54">
        <f t="shared" si="109"/>
        <v>5.719416283061325E-3</v>
      </c>
      <c r="P146" s="279"/>
      <c r="Q146" s="245">
        <f t="shared" si="110"/>
        <v>6.7416664440243501</v>
      </c>
      <c r="R146" s="54">
        <f t="shared" si="111"/>
        <v>0.16889047214509975</v>
      </c>
      <c r="S146" s="54">
        <f t="shared" si="112"/>
        <v>0.88432667411723598</v>
      </c>
      <c r="T146" s="54">
        <f t="shared" si="113"/>
        <v>1.2603458967327843E-2</v>
      </c>
      <c r="U146" s="54">
        <f t="shared" si="114"/>
        <v>0.24836580675323014</v>
      </c>
      <c r="V146" s="54"/>
      <c r="W146" s="280">
        <f t="shared" si="115"/>
        <v>3.8892427627944233E-3</v>
      </c>
      <c r="X146" s="280">
        <f t="shared" si="116"/>
        <v>2.0364447286888073E-2</v>
      </c>
      <c r="Y146" s="280">
        <f t="shared" si="117"/>
        <v>2.9023491350502754E-4</v>
      </c>
      <c r="Z146" s="280">
        <f t="shared" si="118"/>
        <v>5.719416283061325E-3</v>
      </c>
      <c r="AA146" s="172">
        <f t="shared" si="119"/>
        <v>100</v>
      </c>
      <c r="AB146" s="172"/>
      <c r="AC146" s="172"/>
      <c r="AD146" s="184"/>
    </row>
    <row r="147" spans="1:36" s="290" customFormat="1" ht="24" customHeight="1">
      <c r="A147" s="281">
        <v>144</v>
      </c>
      <c r="B147" s="282">
        <v>136</v>
      </c>
      <c r="C147" s="283" t="s">
        <v>179</v>
      </c>
      <c r="D147" s="284">
        <v>92003.370121</v>
      </c>
      <c r="E147" s="285">
        <v>79.072037481335229</v>
      </c>
      <c r="F147" s="285">
        <v>13.791045383920514</v>
      </c>
      <c r="G147" s="285">
        <v>4.9153808423784841E-2</v>
      </c>
      <c r="H147" s="285">
        <v>3.2257968429006301E-2</v>
      </c>
      <c r="I147" s="285">
        <v>7.0555053578914562</v>
      </c>
      <c r="J147" s="285">
        <v>1.208660528988309</v>
      </c>
      <c r="K147" s="286">
        <f t="shared" si="105"/>
        <v>8.6347923859536449E-2</v>
      </c>
      <c r="L147" s="286">
        <f t="shared" si="106"/>
        <v>1.5060041130662307E-2</v>
      </c>
      <c r="M147" s="286">
        <f t="shared" si="107"/>
        <v>5.3676741391482148E-5</v>
      </c>
      <c r="N147" s="286">
        <f t="shared" si="108"/>
        <v>3.5226215113385131E-5</v>
      </c>
      <c r="O147" s="286">
        <f t="shared" si="109"/>
        <v>7.7047241836606245E-3</v>
      </c>
      <c r="P147" s="286"/>
      <c r="Q147" s="287">
        <f t="shared" si="110"/>
        <v>3.7496609285731743</v>
      </c>
      <c r="R147" s="286">
        <f t="shared" si="111"/>
        <v>0.65398269334431425</v>
      </c>
      <c r="S147" s="286">
        <f t="shared" si="112"/>
        <v>2.3309139464218684E-3</v>
      </c>
      <c r="T147" s="286">
        <f t="shared" si="113"/>
        <v>1.5296993438665774E-3</v>
      </c>
      <c r="U147" s="286">
        <f t="shared" si="114"/>
        <v>0.33457785602235307</v>
      </c>
      <c r="V147" s="286"/>
      <c r="W147" s="286">
        <f t="shared" si="115"/>
        <v>1.5060041130662307E-2</v>
      </c>
      <c r="X147" s="286">
        <f t="shared" si="116"/>
        <v>5.3676741391482148E-5</v>
      </c>
      <c r="Y147" s="286">
        <f t="shared" si="117"/>
        <v>3.5226215113385131E-5</v>
      </c>
      <c r="Z147" s="286">
        <f t="shared" si="118"/>
        <v>7.7047241836606254E-3</v>
      </c>
      <c r="AA147" s="288">
        <f t="shared" si="119"/>
        <v>100</v>
      </c>
      <c r="AB147" s="288"/>
      <c r="AC147" s="288"/>
      <c r="AD147" s="289"/>
    </row>
    <row r="148" spans="1:36" ht="24" customHeight="1">
      <c r="A148" s="54">
        <v>143</v>
      </c>
      <c r="B148" s="162">
        <v>137</v>
      </c>
      <c r="C148" s="46" t="s">
        <v>172</v>
      </c>
      <c r="D148" s="129">
        <v>197236.04598</v>
      </c>
      <c r="E148" s="176">
        <v>79</v>
      </c>
      <c r="F148" s="176">
        <v>0</v>
      </c>
      <c r="G148" s="176">
        <v>18</v>
      </c>
      <c r="H148" s="176">
        <v>0</v>
      </c>
      <c r="I148" s="176">
        <v>3</v>
      </c>
      <c r="J148" s="176">
        <v>0.64313541741602764</v>
      </c>
      <c r="K148" s="54">
        <f t="shared" si="105"/>
        <v>0.18494330449382132</v>
      </c>
      <c r="L148" s="54">
        <f t="shared" si="106"/>
        <v>0</v>
      </c>
      <c r="M148" s="54">
        <f t="shared" si="107"/>
        <v>4.21389807707441E-2</v>
      </c>
      <c r="N148" s="54">
        <f t="shared" si="108"/>
        <v>0</v>
      </c>
      <c r="O148" s="54">
        <f t="shared" si="109"/>
        <v>7.0231634617906828E-3</v>
      </c>
      <c r="P148" s="279"/>
      <c r="Q148" s="245">
        <f t="shared" si="110"/>
        <v>8.0311679987787521</v>
      </c>
      <c r="R148" s="54">
        <f t="shared" si="111"/>
        <v>0</v>
      </c>
      <c r="S148" s="54">
        <f t="shared" si="112"/>
        <v>1.8298863794685765</v>
      </c>
      <c r="T148" s="54">
        <f t="shared" si="113"/>
        <v>0</v>
      </c>
      <c r="U148" s="54">
        <f t="shared" si="114"/>
        <v>0.30498106324476271</v>
      </c>
      <c r="V148" s="54"/>
      <c r="W148" s="280">
        <f t="shared" si="115"/>
        <v>0</v>
      </c>
      <c r="X148" s="280">
        <f t="shared" si="116"/>
        <v>4.21389807707441E-2</v>
      </c>
      <c r="Y148" s="280">
        <f t="shared" si="117"/>
        <v>0</v>
      </c>
      <c r="Z148" s="280">
        <f t="shared" si="118"/>
        <v>7.0231634617906845E-3</v>
      </c>
      <c r="AA148" s="172">
        <f t="shared" si="119"/>
        <v>100</v>
      </c>
      <c r="AB148" s="172"/>
      <c r="AC148" s="172"/>
      <c r="AD148" s="184"/>
    </row>
    <row r="149" spans="1:36" s="290" customFormat="1" ht="24" customHeight="1">
      <c r="A149" s="281">
        <v>169</v>
      </c>
      <c r="B149" s="282">
        <v>138</v>
      </c>
      <c r="C149" s="283" t="s">
        <v>376</v>
      </c>
      <c r="D149" s="284">
        <v>52496.546846999998</v>
      </c>
      <c r="E149" s="285">
        <v>74.637792004288031</v>
      </c>
      <c r="F149" s="285">
        <v>19.663508336761645</v>
      </c>
      <c r="G149" s="285">
        <v>4.3752797669239163</v>
      </c>
      <c r="H149" s="285">
        <v>8.5902535957546957E-4</v>
      </c>
      <c r="I149" s="285">
        <v>1.3225608666668331</v>
      </c>
      <c r="J149" s="285">
        <v>1.633849773609527</v>
      </c>
      <c r="K149" s="286">
        <f t="shared" si="105"/>
        <v>4.6506617592906821E-2</v>
      </c>
      <c r="L149" s="286">
        <f t="shared" si="106"/>
        <v>1.2252281829293275E-2</v>
      </c>
      <c r="M149" s="286">
        <f t="shared" si="107"/>
        <v>2.7262256494755758E-3</v>
      </c>
      <c r="N149" s="286">
        <f t="shared" si="108"/>
        <v>5.3525650783038237E-7</v>
      </c>
      <c r="O149" s="286">
        <f t="shared" si="109"/>
        <v>8.2408429855326023E-4</v>
      </c>
      <c r="P149" s="286"/>
      <c r="Q149" s="287">
        <f t="shared" si="110"/>
        <v>2.0195511265782122</v>
      </c>
      <c r="R149" s="286">
        <f t="shared" si="111"/>
        <v>0.53205566975648977</v>
      </c>
      <c r="S149" s="286">
        <f t="shared" si="112"/>
        <v>0.11838642254956319</v>
      </c>
      <c r="T149" s="286">
        <f t="shared" si="113"/>
        <v>2.3243528326644821E-5</v>
      </c>
      <c r="U149" s="286">
        <f t="shared" si="114"/>
        <v>3.578588294910718E-2</v>
      </c>
      <c r="V149" s="286"/>
      <c r="W149" s="286">
        <f t="shared" si="115"/>
        <v>1.2252281829293275E-2</v>
      </c>
      <c r="X149" s="286">
        <f t="shared" si="116"/>
        <v>2.7262256494755758E-3</v>
      </c>
      <c r="Y149" s="286">
        <f t="shared" si="117"/>
        <v>5.3525650783038237E-7</v>
      </c>
      <c r="Z149" s="286">
        <f t="shared" si="118"/>
        <v>8.2408429855326023E-4</v>
      </c>
      <c r="AA149" s="288">
        <f t="shared" si="119"/>
        <v>100</v>
      </c>
      <c r="AB149" s="288"/>
      <c r="AC149" s="288"/>
      <c r="AD149" s="289"/>
    </row>
    <row r="150" spans="1:36" ht="24" customHeight="1">
      <c r="A150" s="54">
        <v>151</v>
      </c>
      <c r="B150" s="162">
        <v>139</v>
      </c>
      <c r="C150" s="46" t="s">
        <v>228</v>
      </c>
      <c r="D150" s="129">
        <v>538396.946948</v>
      </c>
      <c r="E150" s="176">
        <v>33.796238065731515</v>
      </c>
      <c r="F150" s="176">
        <v>20.28254648194946</v>
      </c>
      <c r="G150" s="176">
        <v>41.882648991591005</v>
      </c>
      <c r="H150" s="176">
        <v>9.2101334563859296E-3</v>
      </c>
      <c r="I150" s="176">
        <v>4.0293563272716382</v>
      </c>
      <c r="J150" s="176">
        <v>1.2267062058344305</v>
      </c>
      <c r="K150" s="54">
        <f t="shared" si="105"/>
        <v>0.21597137013191253</v>
      </c>
      <c r="L150" s="54">
        <f t="shared" si="106"/>
        <v>0.12961351926066844</v>
      </c>
      <c r="M150" s="54">
        <f t="shared" si="107"/>
        <v>0.26764674428778279</v>
      </c>
      <c r="N150" s="54">
        <f t="shared" si="108"/>
        <v>5.8856406970643173E-5</v>
      </c>
      <c r="O150" s="54">
        <f t="shared" si="109"/>
        <v>2.5749185606339195E-2</v>
      </c>
      <c r="P150" s="279"/>
      <c r="Q150" s="245">
        <f t="shared" si="110"/>
        <v>9.3785625881566528</v>
      </c>
      <c r="R150" s="54">
        <f t="shared" si="111"/>
        <v>5.6284705788316334</v>
      </c>
      <c r="S150" s="54">
        <f t="shared" si="112"/>
        <v>11.622567108252209</v>
      </c>
      <c r="T150" s="54">
        <f t="shared" si="113"/>
        <v>2.5558410642625875E-3</v>
      </c>
      <c r="U150" s="54">
        <f t="shared" si="114"/>
        <v>1.1181590812505164</v>
      </c>
      <c r="V150" s="54"/>
      <c r="W150" s="280">
        <f t="shared" si="115"/>
        <v>0.12961351926066841</v>
      </c>
      <c r="X150" s="280">
        <f t="shared" si="116"/>
        <v>0.26764674428778279</v>
      </c>
      <c r="Y150" s="280">
        <f t="shared" si="117"/>
        <v>5.8856406970643173E-5</v>
      </c>
      <c r="Z150" s="280">
        <f t="shared" si="118"/>
        <v>2.5749185606339191E-2</v>
      </c>
      <c r="AA150" s="172">
        <f t="shared" si="119"/>
        <v>100.00000000000001</v>
      </c>
      <c r="AB150" s="172"/>
      <c r="AC150" s="172"/>
      <c r="AD150" s="184"/>
    </row>
    <row r="151" spans="1:36" ht="24" customHeight="1">
      <c r="A151" s="100">
        <v>191</v>
      </c>
      <c r="B151" s="282">
        <v>140</v>
      </c>
      <c r="C151" s="101" t="s">
        <v>456</v>
      </c>
      <c r="D151" s="128">
        <v>403467.73829100002</v>
      </c>
      <c r="E151" s="177">
        <v>0</v>
      </c>
      <c r="F151" s="177">
        <v>2.5819879866850826E-3</v>
      </c>
      <c r="G151" s="177">
        <v>99.997418012013313</v>
      </c>
      <c r="H151" s="177">
        <v>0</v>
      </c>
      <c r="I151" s="177">
        <v>0</v>
      </c>
      <c r="J151" s="177">
        <v>0</v>
      </c>
      <c r="K151" s="229">
        <f t="shared" si="105"/>
        <v>0</v>
      </c>
      <c r="L151" s="229">
        <f t="shared" si="106"/>
        <v>1.2364833291302351E-5</v>
      </c>
      <c r="M151" s="229">
        <f t="shared" si="107"/>
        <v>0.4788757382510726</v>
      </c>
      <c r="N151" s="229">
        <f t="shared" si="108"/>
        <v>0</v>
      </c>
      <c r="O151" s="229">
        <f t="shared" si="109"/>
        <v>0</v>
      </c>
      <c r="P151" s="230"/>
      <c r="Q151" s="246">
        <f t="shared" si="110"/>
        <v>0</v>
      </c>
      <c r="R151" s="228">
        <f t="shared" si="111"/>
        <v>5.3694322003778835E-4</v>
      </c>
      <c r="S151" s="228">
        <f t="shared" si="112"/>
        <v>20.79519188304571</v>
      </c>
      <c r="T151" s="228">
        <f t="shared" si="113"/>
        <v>0</v>
      </c>
      <c r="U151" s="228">
        <f t="shared" si="114"/>
        <v>0</v>
      </c>
      <c r="V151" s="228"/>
      <c r="W151" s="7">
        <f t="shared" si="115"/>
        <v>1.236483329130235E-5</v>
      </c>
      <c r="X151" s="7">
        <f t="shared" si="116"/>
        <v>0.47887573825107255</v>
      </c>
      <c r="Y151" s="7">
        <f t="shared" si="117"/>
        <v>0</v>
      </c>
      <c r="Z151" s="7">
        <f t="shared" si="118"/>
        <v>0</v>
      </c>
      <c r="AA151" s="172">
        <f t="shared" si="119"/>
        <v>100</v>
      </c>
      <c r="AB151" s="172"/>
      <c r="AC151" s="172"/>
      <c r="AD151" s="184"/>
    </row>
    <row r="152" spans="1:36" s="1" customFormat="1">
      <c r="A152" s="130"/>
      <c r="B152" s="56" t="s">
        <v>241</v>
      </c>
      <c r="C152" s="56"/>
      <c r="D152" s="93">
        <v>1940147.141087</v>
      </c>
      <c r="E152" s="178">
        <v>54.008403179204812</v>
      </c>
      <c r="F152" s="178">
        <v>6.9839363572975746</v>
      </c>
      <c r="G152" s="178">
        <v>35.455246465560364</v>
      </c>
      <c r="H152" s="178">
        <v>1.6712242903783654E-2</v>
      </c>
      <c r="I152" s="178">
        <v>3.5357017550334686</v>
      </c>
      <c r="J152" s="178">
        <v>4.2876238165963505</v>
      </c>
      <c r="K152" s="83"/>
      <c r="L152" s="83"/>
      <c r="M152" s="83"/>
      <c r="N152" s="83"/>
      <c r="O152" s="83"/>
      <c r="P152" s="83"/>
      <c r="Q152" s="247">
        <f>SUM(Q143:Q151)</f>
        <v>54.008403179204812</v>
      </c>
      <c r="R152" s="247">
        <f>SUM(R143:R151)</f>
        <v>6.9839363572975746</v>
      </c>
      <c r="S152" s="247">
        <f>SUM(S143:S151)</f>
        <v>35.455246465560364</v>
      </c>
      <c r="T152" s="247">
        <f>SUM(T143:T151)</f>
        <v>1.6712242903783654E-2</v>
      </c>
      <c r="U152" s="247">
        <f>SUM(U143:U151)</f>
        <v>3.5357017550334686</v>
      </c>
      <c r="V152" s="247"/>
      <c r="W152" s="83">
        <f>SUM(W143:W151)</f>
        <v>0.16082744981670974</v>
      </c>
      <c r="X152" s="83">
        <f t="shared" ref="X152:Z152" si="120">SUM(X143:X151)</f>
        <v>0.81647033706438776</v>
      </c>
      <c r="Y152" s="83">
        <f t="shared" si="120"/>
        <v>3.8485279209688622E-4</v>
      </c>
      <c r="Z152" s="83">
        <f t="shared" si="120"/>
        <v>8.1420830242864825E-2</v>
      </c>
      <c r="AA152" s="172">
        <f t="shared" si="104"/>
        <v>100</v>
      </c>
      <c r="AB152" s="172"/>
      <c r="AC152" s="172"/>
      <c r="AD152" s="184"/>
    </row>
    <row r="153" spans="1:36" ht="21.75">
      <c r="A153" s="127"/>
      <c r="B153" s="326" t="s">
        <v>203</v>
      </c>
      <c r="C153" s="326"/>
      <c r="D153" s="94">
        <v>84250942.066089004</v>
      </c>
      <c r="E153" s="179">
        <v>14.883376958662229</v>
      </c>
      <c r="F153" s="179">
        <v>16.483662421053673</v>
      </c>
      <c r="G153" s="179">
        <v>66.601342951473626</v>
      </c>
      <c r="H153" s="179">
        <v>0.52953075794566884</v>
      </c>
      <c r="I153" s="179">
        <v>1.5018403723860003</v>
      </c>
      <c r="J153" s="179">
        <v>2.124735769508689</v>
      </c>
      <c r="K153" s="229">
        <f>SUM(K8:K152)</f>
        <v>14.79483868231711</v>
      </c>
      <c r="L153" s="229">
        <f>SUM(L8:L152)</f>
        <v>16.460595120418862</v>
      </c>
      <c r="M153" s="229">
        <f>SUM(M8:M152)</f>
        <v>66.494828872787778</v>
      </c>
      <c r="N153" s="229">
        <f>SUM(N8:N152)</f>
        <v>0.52953075794566906</v>
      </c>
      <c r="O153" s="229">
        <f>SUM(O8:O152)</f>
        <v>1.4940905799645754</v>
      </c>
      <c r="P153" s="229"/>
      <c r="Q153" s="248">
        <f>(Q42*($D$42/$D$153))+(Q55*($D$55/$D$153))+(Q67*($D$67/$D$153))+(Q69*($D$69/$D$153))+(Q142*($D$142/$D$153))+(Q152*($D$152/$D$153))</f>
        <v>14.883376958662229</v>
      </c>
      <c r="R153" s="229">
        <f>(R42*($D$42/$D$153))+(R55*($D$55/$D$153))+(R67*($D$67/$D$153))+(R69*($D$69/$D$153))+(R142*($D$142/$D$153))+(R152*($D$152/$D$153))</f>
        <v>16.483662421053673</v>
      </c>
      <c r="S153" s="229">
        <f>(S42*($D$42/$D$153))+(S55*($D$55/$D$153))+(S67*($D$67/$D$153))+(S69*($D$69/$D$153))+(S142*($D$142/$D$153))+(S152*($D$152/$D$153))</f>
        <v>66.601342951473626</v>
      </c>
      <c r="T153" s="229">
        <f>(T42*($D$42/$D$153))+(T55*($D$55/$D$153))+(T67*($D$67/$D$153))+(T69*($D$69/$D$153))+(T142*($D$142/$D$153))+(T152*($D$152/$D$153))</f>
        <v>0.52953075794566884</v>
      </c>
      <c r="U153" s="229">
        <f>(U42*($D$42/$D$153))+(U55*($D$55/$D$153))+(U67*($D$67/$D$153))+(U69*($D$69/$D$153))+(U142*($D$142/$D$153))+(U152*($D$152/$D$153))</f>
        <v>1.5018403723860003</v>
      </c>
      <c r="V153" s="232"/>
      <c r="W153" s="232">
        <f>SUM(W9:W152)/2</f>
        <v>16.482187906272681</v>
      </c>
      <c r="X153" s="232">
        <f>SUM(X9:X152)/2</f>
        <v>66.392116191292871</v>
      </c>
      <c r="Y153" s="232">
        <f>SUM(Y9:Y152)/2</f>
        <v>0.52953075794566895</v>
      </c>
      <c r="Z153" s="232">
        <f>SUM(Z9:Z152)/2</f>
        <v>1.4970603266877418</v>
      </c>
      <c r="AA153" s="172">
        <f t="shared" si="104"/>
        <v>99.999753461521195</v>
      </c>
      <c r="AB153" s="172"/>
      <c r="AC153" s="172"/>
      <c r="AD153" s="184"/>
    </row>
    <row r="154" spans="1:36" s="4" customFormat="1" ht="21">
      <c r="A154" s="131"/>
      <c r="B154" s="164"/>
      <c r="C154" s="327" t="s">
        <v>204</v>
      </c>
      <c r="D154" s="327"/>
      <c r="E154" s="327"/>
      <c r="F154" s="327"/>
      <c r="G154" s="327"/>
      <c r="H154" s="327"/>
      <c r="I154" s="327"/>
      <c r="J154" s="180"/>
      <c r="K154" s="159"/>
      <c r="L154" s="160"/>
      <c r="M154" s="131"/>
      <c r="N154" s="131"/>
      <c r="O154" s="131"/>
      <c r="P154" s="131"/>
      <c r="Q154" s="249"/>
      <c r="R154" s="131"/>
      <c r="S154" s="131"/>
      <c r="T154" s="131"/>
      <c r="U154" s="131"/>
      <c r="V154" s="6"/>
      <c r="W154" s="6"/>
      <c r="X154" s="6"/>
      <c r="Y154" s="6"/>
      <c r="Z154" s="6"/>
      <c r="AA154" s="6"/>
      <c r="AB154" s="6"/>
      <c r="AC154" s="6"/>
      <c r="AD154" s="6"/>
      <c r="AE154" s="6"/>
      <c r="AF154" s="6"/>
      <c r="AG154" s="6"/>
      <c r="AH154" s="6"/>
      <c r="AI154" s="6"/>
      <c r="AJ154" s="6"/>
    </row>
    <row r="155" spans="1:36" s="4" customFormat="1" ht="51" customHeight="1">
      <c r="A155" s="131"/>
      <c r="B155" s="164"/>
      <c r="C155" s="325" t="s">
        <v>205</v>
      </c>
      <c r="D155" s="325"/>
      <c r="E155" s="325"/>
      <c r="F155" s="325"/>
      <c r="G155" s="325"/>
      <c r="H155" s="325"/>
      <c r="I155" s="325"/>
      <c r="J155" s="180"/>
      <c r="K155" s="159"/>
      <c r="L155" s="160"/>
      <c r="M155" s="131"/>
      <c r="N155" s="131"/>
      <c r="O155" s="131"/>
      <c r="P155" s="131"/>
      <c r="Q155" s="249"/>
      <c r="R155" s="131"/>
      <c r="S155" s="131"/>
      <c r="T155" s="131"/>
      <c r="U155" s="131"/>
      <c r="V155" s="6"/>
      <c r="W155" s="6"/>
      <c r="X155" s="6"/>
      <c r="Y155" s="6"/>
      <c r="Z155" s="6"/>
      <c r="AA155" s="6"/>
      <c r="AB155" s="6"/>
      <c r="AC155" s="6"/>
      <c r="AD155" s="6"/>
      <c r="AE155" s="6"/>
      <c r="AF155" s="6"/>
      <c r="AG155" s="6"/>
      <c r="AH155" s="6"/>
      <c r="AI155" s="6"/>
      <c r="AJ155" s="6"/>
    </row>
    <row r="157" spans="1:36">
      <c r="E157" s="183"/>
      <c r="F157" s="183"/>
      <c r="G157" s="183"/>
      <c r="H157" s="183"/>
      <c r="I157" s="183"/>
    </row>
  </sheetData>
  <sortState ref="A143:AA151">
    <sortCondition descending="1" ref="E143:E151"/>
  </sortState>
  <mergeCells count="15">
    <mergeCell ref="B2:J2"/>
    <mergeCell ref="H4:H6"/>
    <mergeCell ref="I4:I6"/>
    <mergeCell ref="J3:J6"/>
    <mergeCell ref="F4:F6"/>
    <mergeCell ref="E4:E6"/>
    <mergeCell ref="D3:D5"/>
    <mergeCell ref="C3:C6"/>
    <mergeCell ref="E3:I3"/>
    <mergeCell ref="A3:A6"/>
    <mergeCell ref="B42:C42"/>
    <mergeCell ref="B3:B6"/>
    <mergeCell ref="C155:I155"/>
    <mergeCell ref="B153:C153"/>
    <mergeCell ref="C154:I154"/>
  </mergeCells>
  <printOptions horizontalCentered="1"/>
  <pageMargins left="0" right="0" top="0" bottom="0" header="0" footer="0"/>
  <pageSetup paperSize="9" scale="80" fitToHeight="2" orientation="portrait" r:id="rId1"/>
</worksheet>
</file>

<file path=xl/worksheets/sheet3.xml><?xml version="1.0" encoding="utf-8"?>
<worksheet xmlns="http://schemas.openxmlformats.org/spreadsheetml/2006/main" xmlns:r="http://schemas.openxmlformats.org/officeDocument/2006/relationships">
  <dimension ref="A2:Q155"/>
  <sheetViews>
    <sheetView rightToLeft="1" topLeftCell="B37" workbookViewId="0">
      <selection activeCell="P54" sqref="P54"/>
    </sheetView>
  </sheetViews>
  <sheetFormatPr defaultRowHeight="15.75"/>
  <cols>
    <col min="1" max="1" width="3.5703125" style="48" hidden="1" customWidth="1"/>
    <col min="2" max="2" width="4" style="49" customWidth="1"/>
    <col min="3" max="3" width="26.42578125" style="138" bestFit="1" customWidth="1"/>
    <col min="4" max="5" width="9.42578125" style="50" bestFit="1" customWidth="1"/>
    <col min="6" max="6" width="11.140625" style="50" bestFit="1" customWidth="1"/>
    <col min="7" max="7" width="9.42578125" style="50" bestFit="1" customWidth="1"/>
    <col min="8" max="8" width="11" style="50" bestFit="1" customWidth="1"/>
    <col min="9" max="9" width="8.5703125" style="50" bestFit="1" customWidth="1"/>
    <col min="10" max="10" width="11.140625" style="50" bestFit="1" customWidth="1"/>
    <col min="11" max="11" width="8.5703125" style="50" bestFit="1" customWidth="1"/>
    <col min="12" max="12" width="9.42578125" style="49" bestFit="1" customWidth="1"/>
    <col min="13" max="13" width="10.28515625" style="50" bestFit="1" customWidth="1"/>
    <col min="14" max="14" width="11.140625" style="50" bestFit="1" customWidth="1"/>
    <col min="15" max="16" width="9.42578125" style="50" bestFit="1" customWidth="1"/>
    <col min="17" max="17" width="11.140625" style="50" bestFit="1" customWidth="1"/>
    <col min="18" max="16384" width="9.140625" style="48"/>
  </cols>
  <sheetData>
    <row r="2" spans="1:17">
      <c r="A2" s="62"/>
      <c r="B2" s="334" t="s">
        <v>473</v>
      </c>
      <c r="C2" s="334"/>
      <c r="D2" s="334"/>
      <c r="E2" s="334"/>
      <c r="F2" s="334"/>
      <c r="G2" s="334"/>
      <c r="H2" s="334"/>
      <c r="I2" s="334"/>
      <c r="J2" s="334"/>
      <c r="K2" s="334"/>
      <c r="L2" s="334"/>
      <c r="M2" s="334"/>
      <c r="N2" s="334"/>
      <c r="O2" s="334"/>
      <c r="P2" s="334"/>
      <c r="Q2" s="334"/>
    </row>
    <row r="3" spans="1:17">
      <c r="A3" s="62"/>
      <c r="B3" s="335" t="s">
        <v>192</v>
      </c>
      <c r="C3" s="336" t="s">
        <v>208</v>
      </c>
      <c r="D3" s="337" t="s">
        <v>209</v>
      </c>
      <c r="E3" s="337"/>
      <c r="F3" s="337"/>
      <c r="G3" s="337"/>
      <c r="H3" s="337"/>
      <c r="I3" s="337"/>
      <c r="J3" s="337"/>
      <c r="K3" s="337"/>
      <c r="L3" s="337" t="s">
        <v>210</v>
      </c>
      <c r="M3" s="337"/>
      <c r="N3" s="337"/>
      <c r="O3" s="337"/>
      <c r="P3" s="337"/>
      <c r="Q3" s="337"/>
    </row>
    <row r="4" spans="1:17">
      <c r="A4" s="62"/>
      <c r="B4" s="335"/>
      <c r="C4" s="336"/>
      <c r="D4" s="337" t="s">
        <v>458</v>
      </c>
      <c r="E4" s="337"/>
      <c r="F4" s="337"/>
      <c r="G4" s="337"/>
      <c r="H4" s="337" t="s">
        <v>459</v>
      </c>
      <c r="I4" s="337"/>
      <c r="J4" s="337"/>
      <c r="K4" s="337"/>
      <c r="L4" s="337" t="s">
        <v>458</v>
      </c>
      <c r="M4" s="337"/>
      <c r="N4" s="337"/>
      <c r="O4" s="337" t="s">
        <v>459</v>
      </c>
      <c r="P4" s="337"/>
      <c r="Q4" s="337"/>
    </row>
    <row r="5" spans="1:17" ht="31.5">
      <c r="A5" s="62"/>
      <c r="B5" s="335"/>
      <c r="C5" s="336"/>
      <c r="D5" s="53" t="s">
        <v>211</v>
      </c>
      <c r="E5" s="53" t="s">
        <v>212</v>
      </c>
      <c r="F5" s="51" t="s">
        <v>213</v>
      </c>
      <c r="G5" s="53" t="s">
        <v>214</v>
      </c>
      <c r="H5" s="53" t="s">
        <v>215</v>
      </c>
      <c r="I5" s="53" t="s">
        <v>212</v>
      </c>
      <c r="J5" s="51" t="s">
        <v>213</v>
      </c>
      <c r="K5" s="53" t="s">
        <v>214</v>
      </c>
      <c r="L5" s="260" t="s">
        <v>216</v>
      </c>
      <c r="M5" s="53" t="s">
        <v>217</v>
      </c>
      <c r="N5" s="51" t="s">
        <v>213</v>
      </c>
      <c r="O5" s="53" t="s">
        <v>216</v>
      </c>
      <c r="P5" s="53" t="s">
        <v>217</v>
      </c>
      <c r="Q5" s="51" t="s">
        <v>213</v>
      </c>
    </row>
    <row r="6" spans="1:17" ht="17.25">
      <c r="A6" s="57">
        <v>1</v>
      </c>
      <c r="B6" s="58">
        <v>1</v>
      </c>
      <c r="C6" s="137" t="s">
        <v>28</v>
      </c>
      <c r="D6" s="52">
        <v>296274.37676399999</v>
      </c>
      <c r="E6" s="52">
        <v>491304.55798600003</v>
      </c>
      <c r="F6" s="52">
        <v>-195030.18122200004</v>
      </c>
      <c r="G6" s="52">
        <v>787578.93475000001</v>
      </c>
      <c r="H6" s="52">
        <v>72472.413016000006</v>
      </c>
      <c r="I6" s="52">
        <v>0</v>
      </c>
      <c r="J6" s="52">
        <v>72472.413016000006</v>
      </c>
      <c r="K6" s="52">
        <v>72472.413016000006</v>
      </c>
      <c r="L6" s="262">
        <v>45317959</v>
      </c>
      <c r="M6" s="52">
        <v>26255799</v>
      </c>
      <c r="N6" s="52">
        <v>19062160</v>
      </c>
      <c r="O6" s="52">
        <v>3138567</v>
      </c>
      <c r="P6" s="52">
        <v>3019733</v>
      </c>
      <c r="Q6" s="52">
        <v>118834</v>
      </c>
    </row>
    <row r="7" spans="1:17" ht="17.25">
      <c r="A7" s="55">
        <v>102</v>
      </c>
      <c r="B7" s="59">
        <v>2</v>
      </c>
      <c r="C7" s="136" t="s">
        <v>64</v>
      </c>
      <c r="D7" s="258">
        <v>166320.32887100001</v>
      </c>
      <c r="E7" s="258">
        <v>189250.672475</v>
      </c>
      <c r="F7" s="132">
        <v>-22930.343603999994</v>
      </c>
      <c r="G7" s="132">
        <v>355571.001346</v>
      </c>
      <c r="H7" s="132">
        <v>1759.284541</v>
      </c>
      <c r="I7" s="132">
        <v>22.305184000000001</v>
      </c>
      <c r="J7" s="132">
        <v>1736.9793569999999</v>
      </c>
      <c r="K7" s="132">
        <v>1781.589725</v>
      </c>
      <c r="L7" s="261">
        <v>114.00011000000001</v>
      </c>
      <c r="M7" s="132">
        <v>3826.8695600000001</v>
      </c>
      <c r="N7" s="132">
        <v>-3712.8694500000001</v>
      </c>
      <c r="O7" s="132">
        <v>0</v>
      </c>
      <c r="P7" s="132">
        <v>0</v>
      </c>
      <c r="Q7" s="132">
        <v>0</v>
      </c>
    </row>
    <row r="8" spans="1:17" ht="17.25">
      <c r="A8" s="57">
        <v>5</v>
      </c>
      <c r="B8" s="58">
        <v>3</v>
      </c>
      <c r="C8" s="137" t="s">
        <v>26</v>
      </c>
      <c r="D8" s="52">
        <v>148645.69584199999</v>
      </c>
      <c r="E8" s="52">
        <v>166004.61166</v>
      </c>
      <c r="F8" s="52">
        <v>-17358.915818000009</v>
      </c>
      <c r="G8" s="52">
        <v>314650.30750200001</v>
      </c>
      <c r="H8" s="52">
        <v>18410.123508000001</v>
      </c>
      <c r="I8" s="52">
        <v>3490.1406929999998</v>
      </c>
      <c r="J8" s="52">
        <v>14919.982815000001</v>
      </c>
      <c r="K8" s="52">
        <v>21900.264201000002</v>
      </c>
      <c r="L8" s="262">
        <v>43879</v>
      </c>
      <c r="M8" s="52">
        <v>596237</v>
      </c>
      <c r="N8" s="52">
        <v>-552358</v>
      </c>
      <c r="O8" s="52">
        <v>40</v>
      </c>
      <c r="P8" s="52">
        <v>36804</v>
      </c>
      <c r="Q8" s="52">
        <v>-36764</v>
      </c>
    </row>
    <row r="9" spans="1:17" ht="17.25">
      <c r="A9" s="55">
        <v>114</v>
      </c>
      <c r="B9" s="59">
        <v>4</v>
      </c>
      <c r="C9" s="136" t="s">
        <v>42</v>
      </c>
      <c r="D9" s="258">
        <v>118769.84286800001</v>
      </c>
      <c r="E9" s="258">
        <v>160479.09138299999</v>
      </c>
      <c r="F9" s="132">
        <v>-41709.248514999985</v>
      </c>
      <c r="G9" s="132">
        <v>279248.934251</v>
      </c>
      <c r="H9" s="132">
        <v>131.13423</v>
      </c>
      <c r="I9" s="132">
        <v>137.11655999999999</v>
      </c>
      <c r="J9" s="132">
        <v>-5.9823299999999904</v>
      </c>
      <c r="K9" s="132">
        <v>268.25078999999999</v>
      </c>
      <c r="L9" s="261">
        <v>5510820.2762700003</v>
      </c>
      <c r="M9" s="132">
        <v>293791.10644100001</v>
      </c>
      <c r="N9" s="132">
        <v>5217029.1698289998</v>
      </c>
      <c r="O9" s="132">
        <v>5261762.8805029998</v>
      </c>
      <c r="P9" s="132">
        <v>149534.71458100001</v>
      </c>
      <c r="Q9" s="132">
        <v>5112228.1659220001</v>
      </c>
    </row>
    <row r="10" spans="1:17" ht="17.25">
      <c r="A10" s="57">
        <v>139</v>
      </c>
      <c r="B10" s="58">
        <v>5</v>
      </c>
      <c r="C10" s="137" t="s">
        <v>168</v>
      </c>
      <c r="D10" s="52">
        <v>114857.257056</v>
      </c>
      <c r="E10" s="52">
        <v>155947.90332099999</v>
      </c>
      <c r="F10" s="52">
        <v>-41090.646264999988</v>
      </c>
      <c r="G10" s="52">
        <v>270805.16037699999</v>
      </c>
      <c r="H10" s="52">
        <v>0</v>
      </c>
      <c r="I10" s="52">
        <v>0</v>
      </c>
      <c r="J10" s="52">
        <v>0</v>
      </c>
      <c r="K10" s="52">
        <v>0</v>
      </c>
      <c r="L10" s="262">
        <v>8135985</v>
      </c>
      <c r="M10" s="52">
        <v>3096638</v>
      </c>
      <c r="N10" s="52">
        <v>5039347</v>
      </c>
      <c r="O10" s="52">
        <v>1893646</v>
      </c>
      <c r="P10" s="52">
        <v>892501</v>
      </c>
      <c r="Q10" s="52">
        <v>1001145</v>
      </c>
    </row>
    <row r="11" spans="1:17" ht="17.25">
      <c r="A11" s="55">
        <v>11</v>
      </c>
      <c r="B11" s="59">
        <v>6</v>
      </c>
      <c r="C11" s="136" t="s">
        <v>31</v>
      </c>
      <c r="D11" s="258">
        <v>94213.661393000002</v>
      </c>
      <c r="E11" s="258">
        <v>105270.231222</v>
      </c>
      <c r="F11" s="132">
        <v>-11056.569829</v>
      </c>
      <c r="G11" s="132">
        <v>199483.89261500002</v>
      </c>
      <c r="H11" s="132">
        <v>16976.948969000001</v>
      </c>
      <c r="I11" s="132">
        <v>10245.885107</v>
      </c>
      <c r="J11" s="132">
        <v>6731.0638620000009</v>
      </c>
      <c r="K11" s="132">
        <v>27222.834075999999</v>
      </c>
      <c r="L11" s="261">
        <v>555099</v>
      </c>
      <c r="M11" s="132">
        <v>586741</v>
      </c>
      <c r="N11" s="132">
        <v>-31642</v>
      </c>
      <c r="O11" s="132">
        <v>34456</v>
      </c>
      <c r="P11" s="132">
        <v>57437</v>
      </c>
      <c r="Q11" s="132">
        <v>-22981</v>
      </c>
    </row>
    <row r="12" spans="1:17" ht="17.25">
      <c r="A12" s="57">
        <v>106</v>
      </c>
      <c r="B12" s="58">
        <v>7</v>
      </c>
      <c r="C12" s="137" t="s">
        <v>36</v>
      </c>
      <c r="D12" s="52">
        <v>91353.05399</v>
      </c>
      <c r="E12" s="52">
        <v>79840.551277000006</v>
      </c>
      <c r="F12" s="52">
        <v>11512.502712999994</v>
      </c>
      <c r="G12" s="52">
        <v>171193.60526700001</v>
      </c>
      <c r="H12" s="52">
        <v>21556.325605999999</v>
      </c>
      <c r="I12" s="52">
        <v>4861.6757500000003</v>
      </c>
      <c r="J12" s="52">
        <v>16694.649855999996</v>
      </c>
      <c r="K12" s="52">
        <v>26418.001356000001</v>
      </c>
      <c r="L12" s="262">
        <v>524</v>
      </c>
      <c r="M12" s="52">
        <v>75448</v>
      </c>
      <c r="N12" s="52">
        <v>-74924</v>
      </c>
      <c r="O12" s="52">
        <v>0</v>
      </c>
      <c r="P12" s="52">
        <v>2439</v>
      </c>
      <c r="Q12" s="52">
        <v>-2439</v>
      </c>
    </row>
    <row r="13" spans="1:17" ht="17.25">
      <c r="A13" s="55">
        <v>6</v>
      </c>
      <c r="B13" s="59">
        <v>8</v>
      </c>
      <c r="C13" s="136" t="s">
        <v>24</v>
      </c>
      <c r="D13" s="258">
        <v>76518.322493</v>
      </c>
      <c r="E13" s="258">
        <v>72371.731706000006</v>
      </c>
      <c r="F13" s="132">
        <v>4146.5907869999937</v>
      </c>
      <c r="G13" s="132">
        <v>148890.05419900001</v>
      </c>
      <c r="H13" s="132">
        <v>11794.122556</v>
      </c>
      <c r="I13" s="132">
        <v>152.595</v>
      </c>
      <c r="J13" s="132">
        <v>11641.527556000001</v>
      </c>
      <c r="K13" s="132">
        <v>11946.717556</v>
      </c>
      <c r="L13" s="261">
        <v>6045</v>
      </c>
      <c r="M13" s="132">
        <v>110769</v>
      </c>
      <c r="N13" s="132">
        <v>-104724</v>
      </c>
      <c r="O13" s="132">
        <v>160</v>
      </c>
      <c r="P13" s="132">
        <v>3893</v>
      </c>
      <c r="Q13" s="132">
        <v>-3733</v>
      </c>
    </row>
    <row r="14" spans="1:17" ht="17.25">
      <c r="A14" s="57">
        <v>101</v>
      </c>
      <c r="B14" s="58">
        <v>9</v>
      </c>
      <c r="C14" s="137" t="s">
        <v>34</v>
      </c>
      <c r="D14" s="52">
        <v>64132.815949999997</v>
      </c>
      <c r="E14" s="52">
        <v>59734.675088000004</v>
      </c>
      <c r="F14" s="52">
        <v>4398.1408619999929</v>
      </c>
      <c r="G14" s="52">
        <v>123867.49103800001</v>
      </c>
      <c r="H14" s="52">
        <v>12273.69709</v>
      </c>
      <c r="I14" s="52">
        <v>3819.8924059999999</v>
      </c>
      <c r="J14" s="52">
        <v>8453.8046839999988</v>
      </c>
      <c r="K14" s="52">
        <v>16093.589496000001</v>
      </c>
      <c r="L14" s="262">
        <v>61</v>
      </c>
      <c r="M14" s="52">
        <v>61</v>
      </c>
      <c r="N14" s="52">
        <v>0</v>
      </c>
      <c r="O14" s="52">
        <v>0</v>
      </c>
      <c r="P14" s="52">
        <v>0</v>
      </c>
      <c r="Q14" s="52">
        <v>0</v>
      </c>
    </row>
    <row r="15" spans="1:17" ht="17.25">
      <c r="A15" s="55">
        <v>105</v>
      </c>
      <c r="B15" s="59">
        <v>10</v>
      </c>
      <c r="C15" s="136" t="s">
        <v>35</v>
      </c>
      <c r="D15" s="258">
        <v>62468.800486</v>
      </c>
      <c r="E15" s="258">
        <v>68876.813748</v>
      </c>
      <c r="F15" s="132">
        <v>-6408.0132620000004</v>
      </c>
      <c r="G15" s="132">
        <v>131345.61423400001</v>
      </c>
      <c r="H15" s="132">
        <v>131.13423</v>
      </c>
      <c r="I15" s="132">
        <v>0</v>
      </c>
      <c r="J15" s="132">
        <v>131.13423</v>
      </c>
      <c r="K15" s="132">
        <v>131.13423</v>
      </c>
      <c r="L15" s="261">
        <v>311</v>
      </c>
      <c r="M15" s="132">
        <v>23537</v>
      </c>
      <c r="N15" s="132">
        <v>-23226</v>
      </c>
      <c r="O15" s="132">
        <v>0</v>
      </c>
      <c r="P15" s="132">
        <v>256</v>
      </c>
      <c r="Q15" s="132">
        <v>-256</v>
      </c>
    </row>
    <row r="16" spans="1:17" ht="17.25">
      <c r="A16" s="57">
        <v>130</v>
      </c>
      <c r="B16" s="58">
        <v>11</v>
      </c>
      <c r="C16" s="137" t="s">
        <v>151</v>
      </c>
      <c r="D16" s="52">
        <v>47945.409871999997</v>
      </c>
      <c r="E16" s="52">
        <v>57562.569218999997</v>
      </c>
      <c r="F16" s="52">
        <v>-9617.1593470000007</v>
      </c>
      <c r="G16" s="52">
        <v>105507.97909099999</v>
      </c>
      <c r="H16" s="52">
        <v>471.882251</v>
      </c>
      <c r="I16" s="52">
        <v>148.45500000000001</v>
      </c>
      <c r="J16" s="52">
        <v>323.42725099999996</v>
      </c>
      <c r="K16" s="52">
        <v>620.33725100000004</v>
      </c>
      <c r="L16" s="262">
        <v>591</v>
      </c>
      <c r="M16" s="52">
        <v>3840</v>
      </c>
      <c r="N16" s="52">
        <v>-3249</v>
      </c>
      <c r="O16" s="52">
        <v>0</v>
      </c>
      <c r="P16" s="52">
        <v>0</v>
      </c>
      <c r="Q16" s="52">
        <v>0</v>
      </c>
    </row>
    <row r="17" spans="1:17" ht="17.25">
      <c r="A17" s="55">
        <v>108</v>
      </c>
      <c r="B17" s="59">
        <v>12</v>
      </c>
      <c r="C17" s="136" t="s">
        <v>38</v>
      </c>
      <c r="D17" s="258">
        <v>37761.155285000001</v>
      </c>
      <c r="E17" s="258">
        <v>45729.709293</v>
      </c>
      <c r="F17" s="132">
        <v>-7968.5540079999992</v>
      </c>
      <c r="G17" s="132">
        <v>83490.864578000008</v>
      </c>
      <c r="H17" s="132">
        <v>1384.1933079999999</v>
      </c>
      <c r="I17" s="132">
        <v>152.595</v>
      </c>
      <c r="J17" s="132">
        <v>1231.5983079999999</v>
      </c>
      <c r="K17" s="132">
        <v>1536.7883079999999</v>
      </c>
      <c r="L17" s="261">
        <v>1667</v>
      </c>
      <c r="M17" s="132">
        <v>15994</v>
      </c>
      <c r="N17" s="132">
        <v>-14327</v>
      </c>
      <c r="O17" s="132">
        <v>1353</v>
      </c>
      <c r="P17" s="132">
        <v>168</v>
      </c>
      <c r="Q17" s="132">
        <v>1185</v>
      </c>
    </row>
    <row r="18" spans="1:17" ht="17.25">
      <c r="A18" s="57">
        <v>113</v>
      </c>
      <c r="B18" s="58">
        <v>13</v>
      </c>
      <c r="C18" s="137" t="s">
        <v>40</v>
      </c>
      <c r="D18" s="52">
        <v>19497.398449</v>
      </c>
      <c r="E18" s="52">
        <v>16729.743961</v>
      </c>
      <c r="F18" s="52">
        <v>2767.6544880000001</v>
      </c>
      <c r="G18" s="52">
        <v>36227.14241</v>
      </c>
      <c r="H18" s="52">
        <v>131.13423</v>
      </c>
      <c r="I18" s="52">
        <v>150.75</v>
      </c>
      <c r="J18" s="52">
        <v>-19.615769999999998</v>
      </c>
      <c r="K18" s="52">
        <v>281.88423</v>
      </c>
      <c r="L18" s="262">
        <v>165</v>
      </c>
      <c r="M18" s="52">
        <v>101034</v>
      </c>
      <c r="N18" s="52">
        <v>-100869</v>
      </c>
      <c r="O18" s="52">
        <v>0</v>
      </c>
      <c r="P18" s="52">
        <v>364</v>
      </c>
      <c r="Q18" s="52">
        <v>-364</v>
      </c>
    </row>
    <row r="19" spans="1:17" ht="17.25">
      <c r="A19" s="55">
        <v>118</v>
      </c>
      <c r="B19" s="59">
        <v>14</v>
      </c>
      <c r="C19" s="136" t="s">
        <v>156</v>
      </c>
      <c r="D19" s="258">
        <v>18759.010602999999</v>
      </c>
      <c r="E19" s="258">
        <v>36460.517552999998</v>
      </c>
      <c r="F19" s="132">
        <v>-17701.506949999999</v>
      </c>
      <c r="G19" s="132">
        <v>55219.528156</v>
      </c>
      <c r="H19" s="132">
        <v>131.13423</v>
      </c>
      <c r="I19" s="132">
        <v>0</v>
      </c>
      <c r="J19" s="132">
        <v>131.13423</v>
      </c>
      <c r="K19" s="132">
        <v>131.13423</v>
      </c>
      <c r="L19" s="261">
        <v>182.59789699999999</v>
      </c>
      <c r="M19" s="132">
        <v>9519.1914020000004</v>
      </c>
      <c r="N19" s="132">
        <v>-9336.5935050000007</v>
      </c>
      <c r="O19" s="132">
        <v>0</v>
      </c>
      <c r="P19" s="132">
        <v>0</v>
      </c>
      <c r="Q19" s="132">
        <v>0</v>
      </c>
    </row>
    <row r="20" spans="1:17" ht="17.25">
      <c r="A20" s="57">
        <v>121</v>
      </c>
      <c r="B20" s="58">
        <v>15</v>
      </c>
      <c r="C20" s="137" t="s">
        <v>139</v>
      </c>
      <c r="D20" s="52">
        <v>14238.790123000001</v>
      </c>
      <c r="E20" s="52">
        <v>21640.250484</v>
      </c>
      <c r="F20" s="52">
        <v>-7401.4603609999995</v>
      </c>
      <c r="G20" s="52">
        <v>35879.040607000003</v>
      </c>
      <c r="H20" s="52">
        <v>600.91926999999998</v>
      </c>
      <c r="I20" s="52">
        <v>0</v>
      </c>
      <c r="J20" s="52">
        <v>600.91926999999998</v>
      </c>
      <c r="K20" s="52">
        <v>600.91926999999998</v>
      </c>
      <c r="L20" s="262">
        <v>24.328320000000001</v>
      </c>
      <c r="M20" s="52">
        <v>16788.072644</v>
      </c>
      <c r="N20" s="52">
        <v>-16763.744323999999</v>
      </c>
      <c r="O20" s="52">
        <v>0</v>
      </c>
      <c r="P20" s="52">
        <v>542.50783200000001</v>
      </c>
      <c r="Q20" s="52">
        <v>-542.50783200000001</v>
      </c>
    </row>
    <row r="21" spans="1:17" ht="17.25">
      <c r="A21" s="55">
        <v>136</v>
      </c>
      <c r="B21" s="59">
        <v>16</v>
      </c>
      <c r="C21" s="136" t="s">
        <v>157</v>
      </c>
      <c r="D21" s="258">
        <v>7013.5091249999996</v>
      </c>
      <c r="E21" s="258">
        <v>5584.682159</v>
      </c>
      <c r="F21" s="132">
        <v>1428.8269659999996</v>
      </c>
      <c r="G21" s="132">
        <v>12598.191284</v>
      </c>
      <c r="H21" s="132">
        <v>3261.8759909999999</v>
      </c>
      <c r="I21" s="132">
        <v>0</v>
      </c>
      <c r="J21" s="132">
        <v>3261.8759909999999</v>
      </c>
      <c r="K21" s="132">
        <v>3261.8759909999999</v>
      </c>
      <c r="L21" s="261">
        <v>1152950</v>
      </c>
      <c r="M21" s="132">
        <v>81251</v>
      </c>
      <c r="N21" s="132">
        <v>1071699</v>
      </c>
      <c r="O21" s="132">
        <v>314167</v>
      </c>
      <c r="P21" s="132">
        <v>27025</v>
      </c>
      <c r="Q21" s="132">
        <v>287142</v>
      </c>
    </row>
    <row r="22" spans="1:17" ht="17.25">
      <c r="A22" s="57">
        <v>16</v>
      </c>
      <c r="B22" s="58">
        <v>17</v>
      </c>
      <c r="C22" s="137" t="s">
        <v>49</v>
      </c>
      <c r="D22" s="52">
        <v>5229.4582680000003</v>
      </c>
      <c r="E22" s="52">
        <v>11498.209213</v>
      </c>
      <c r="F22" s="52">
        <v>-6268.7509449999998</v>
      </c>
      <c r="G22" s="52">
        <v>16727.667481</v>
      </c>
      <c r="H22" s="52">
        <v>131.13423</v>
      </c>
      <c r="I22" s="52">
        <v>600.24072000000001</v>
      </c>
      <c r="J22" s="52">
        <v>-469.10649000000001</v>
      </c>
      <c r="K22" s="52">
        <v>731.37495000000001</v>
      </c>
      <c r="L22" s="262">
        <v>176062</v>
      </c>
      <c r="M22" s="52">
        <v>24087</v>
      </c>
      <c r="N22" s="52">
        <v>151975</v>
      </c>
      <c r="O22" s="52">
        <v>156928</v>
      </c>
      <c r="P22" s="52">
        <v>3779</v>
      </c>
      <c r="Q22" s="52">
        <v>153149</v>
      </c>
    </row>
    <row r="23" spans="1:17" ht="17.25">
      <c r="A23" s="55">
        <v>115</v>
      </c>
      <c r="B23" s="59">
        <v>18</v>
      </c>
      <c r="C23" s="136" t="s">
        <v>44</v>
      </c>
      <c r="D23" s="258">
        <v>3272.6413729999999</v>
      </c>
      <c r="E23" s="258">
        <v>1936.9459999999999</v>
      </c>
      <c r="F23" s="132">
        <v>1335.695373</v>
      </c>
      <c r="G23" s="132">
        <v>5209.5873730000003</v>
      </c>
      <c r="H23" s="132">
        <v>1442.4765299999999</v>
      </c>
      <c r="I23" s="132">
        <v>0</v>
      </c>
      <c r="J23" s="132">
        <v>1442.4765299999999</v>
      </c>
      <c r="K23" s="132">
        <v>1442.4765299999999</v>
      </c>
      <c r="L23" s="261">
        <v>73920</v>
      </c>
      <c r="M23" s="132">
        <v>60968</v>
      </c>
      <c r="N23" s="132">
        <v>12952</v>
      </c>
      <c r="O23" s="132">
        <v>4478</v>
      </c>
      <c r="P23" s="132">
        <v>3207</v>
      </c>
      <c r="Q23" s="132">
        <v>1271</v>
      </c>
    </row>
    <row r="24" spans="1:17" ht="17.25">
      <c r="A24" s="57">
        <v>132</v>
      </c>
      <c r="B24" s="58">
        <v>19</v>
      </c>
      <c r="C24" s="137" t="s">
        <v>153</v>
      </c>
      <c r="D24" s="52">
        <v>2829.8943389999999</v>
      </c>
      <c r="E24" s="52">
        <v>9044.4214329999995</v>
      </c>
      <c r="F24" s="52">
        <v>-6214.5270939999991</v>
      </c>
      <c r="G24" s="52">
        <v>11874.315772</v>
      </c>
      <c r="H24" s="52">
        <v>131.13423</v>
      </c>
      <c r="I24" s="52">
        <v>150.75</v>
      </c>
      <c r="J24" s="52">
        <v>-19.615769999999998</v>
      </c>
      <c r="K24" s="52">
        <v>281.88423</v>
      </c>
      <c r="L24" s="262">
        <v>10</v>
      </c>
      <c r="M24" s="52">
        <v>795</v>
      </c>
      <c r="N24" s="52">
        <v>-785</v>
      </c>
      <c r="O24" s="52">
        <v>0</v>
      </c>
      <c r="P24" s="52">
        <v>0</v>
      </c>
      <c r="Q24" s="52">
        <v>0</v>
      </c>
    </row>
    <row r="25" spans="1:17" ht="17.25">
      <c r="A25" s="55">
        <v>162</v>
      </c>
      <c r="B25" s="59">
        <v>20</v>
      </c>
      <c r="C25" s="136" t="s">
        <v>358</v>
      </c>
      <c r="D25" s="258">
        <v>1912.6795569999999</v>
      </c>
      <c r="E25" s="258">
        <v>1674.274484</v>
      </c>
      <c r="F25" s="132">
        <v>238.4050729999999</v>
      </c>
      <c r="G25" s="132">
        <v>3586.954041</v>
      </c>
      <c r="H25" s="132">
        <v>131.13423</v>
      </c>
      <c r="I25" s="132">
        <v>343.95468799999998</v>
      </c>
      <c r="J25" s="132">
        <v>-212.82045799999997</v>
      </c>
      <c r="K25" s="132">
        <v>475.08891799999998</v>
      </c>
      <c r="L25" s="261">
        <v>0</v>
      </c>
      <c r="M25" s="132">
        <v>0</v>
      </c>
      <c r="N25" s="132">
        <v>0</v>
      </c>
      <c r="O25" s="132">
        <v>0</v>
      </c>
      <c r="P25" s="132">
        <v>0</v>
      </c>
      <c r="Q25" s="132">
        <v>0</v>
      </c>
    </row>
    <row r="26" spans="1:17" ht="17.25">
      <c r="A26" s="57">
        <v>3</v>
      </c>
      <c r="B26" s="58">
        <v>21</v>
      </c>
      <c r="C26" s="137" t="s">
        <v>30</v>
      </c>
      <c r="D26" s="52">
        <v>1688.339412</v>
      </c>
      <c r="E26" s="52">
        <v>1846.237824</v>
      </c>
      <c r="F26" s="52">
        <v>-157.89841200000001</v>
      </c>
      <c r="G26" s="52">
        <v>3534.5772360000001</v>
      </c>
      <c r="H26" s="52">
        <v>617.58695599999999</v>
      </c>
      <c r="I26" s="52">
        <v>687.375</v>
      </c>
      <c r="J26" s="52">
        <v>-69.788044000000014</v>
      </c>
      <c r="K26" s="52">
        <v>1304.9619560000001</v>
      </c>
      <c r="L26" s="262">
        <v>3857571</v>
      </c>
      <c r="M26" s="52">
        <v>1465287</v>
      </c>
      <c r="N26" s="52">
        <v>2392284</v>
      </c>
      <c r="O26" s="52">
        <v>446701</v>
      </c>
      <c r="P26" s="52">
        <v>116105</v>
      </c>
      <c r="Q26" s="52">
        <v>330596</v>
      </c>
    </row>
    <row r="27" spans="1:17" ht="17.25">
      <c r="A27" s="55">
        <v>7</v>
      </c>
      <c r="B27" s="59">
        <v>22</v>
      </c>
      <c r="C27" s="136" t="s">
        <v>18</v>
      </c>
      <c r="D27" s="258">
        <v>1583.833977</v>
      </c>
      <c r="E27" s="258">
        <v>1845.92</v>
      </c>
      <c r="F27" s="132">
        <v>-262.08602300000007</v>
      </c>
      <c r="G27" s="132">
        <v>3429.7539770000003</v>
      </c>
      <c r="H27" s="132">
        <v>617.58695599999999</v>
      </c>
      <c r="I27" s="132">
        <v>687.375</v>
      </c>
      <c r="J27" s="132">
        <v>-69.788044000000014</v>
      </c>
      <c r="K27" s="132">
        <v>1304.9619560000001</v>
      </c>
      <c r="L27" s="261">
        <v>4207599</v>
      </c>
      <c r="M27" s="132">
        <v>2339595</v>
      </c>
      <c r="N27" s="132">
        <v>1868004</v>
      </c>
      <c r="O27" s="132">
        <v>204970</v>
      </c>
      <c r="P27" s="132">
        <v>275671</v>
      </c>
      <c r="Q27" s="132">
        <v>-70701</v>
      </c>
    </row>
    <row r="28" spans="1:17" ht="17.25">
      <c r="A28" s="57">
        <v>154</v>
      </c>
      <c r="B28" s="58">
        <v>23</v>
      </c>
      <c r="C28" s="137" t="s">
        <v>230</v>
      </c>
      <c r="D28" s="52">
        <v>1288.621071</v>
      </c>
      <c r="E28" s="52">
        <v>13104.058177999999</v>
      </c>
      <c r="F28" s="52">
        <v>-11815.437107</v>
      </c>
      <c r="G28" s="52">
        <v>14392.679248999999</v>
      </c>
      <c r="H28" s="52">
        <v>170.37401299999999</v>
      </c>
      <c r="I28" s="52">
        <v>166.25</v>
      </c>
      <c r="J28" s="52">
        <v>4.1240129999999908</v>
      </c>
      <c r="K28" s="52">
        <v>336.62401299999999</v>
      </c>
      <c r="L28" s="262">
        <v>522565</v>
      </c>
      <c r="M28" s="52">
        <v>259942</v>
      </c>
      <c r="N28" s="52">
        <v>262623</v>
      </c>
      <c r="O28" s="52">
        <v>2521</v>
      </c>
      <c r="P28" s="52">
        <v>459</v>
      </c>
      <c r="Q28" s="52">
        <v>2062</v>
      </c>
    </row>
    <row r="29" spans="1:17" ht="17.25">
      <c r="A29" s="55">
        <v>107</v>
      </c>
      <c r="B29" s="59">
        <v>24</v>
      </c>
      <c r="C29" s="136" t="s">
        <v>37</v>
      </c>
      <c r="D29" s="258">
        <v>1092.4606490000001</v>
      </c>
      <c r="E29" s="258">
        <v>1843.5023470000001</v>
      </c>
      <c r="F29" s="132">
        <v>-751.041698</v>
      </c>
      <c r="G29" s="132">
        <v>2935.9629960000002</v>
      </c>
      <c r="H29" s="132">
        <v>0</v>
      </c>
      <c r="I29" s="132">
        <v>0</v>
      </c>
      <c r="J29" s="132">
        <v>0</v>
      </c>
      <c r="K29" s="132">
        <v>0</v>
      </c>
      <c r="L29" s="261">
        <v>2423957</v>
      </c>
      <c r="M29" s="132">
        <v>344294</v>
      </c>
      <c r="N29" s="132">
        <v>2079663</v>
      </c>
      <c r="O29" s="132">
        <v>901765</v>
      </c>
      <c r="P29" s="132">
        <v>162394</v>
      </c>
      <c r="Q29" s="132">
        <v>739371</v>
      </c>
    </row>
    <row r="30" spans="1:17" ht="17.25">
      <c r="A30" s="57">
        <v>110</v>
      </c>
      <c r="B30" s="58">
        <v>25</v>
      </c>
      <c r="C30" s="137" t="s">
        <v>39</v>
      </c>
      <c r="D30" s="52">
        <v>1003.587264</v>
      </c>
      <c r="E30" s="52">
        <v>98746.888940000004</v>
      </c>
      <c r="F30" s="52">
        <v>-97743.301676000003</v>
      </c>
      <c r="G30" s="52">
        <v>99750.476204000006</v>
      </c>
      <c r="H30" s="52">
        <v>131.13423</v>
      </c>
      <c r="I30" s="52">
        <v>175.34899999999999</v>
      </c>
      <c r="J30" s="52">
        <v>-44.214769999999987</v>
      </c>
      <c r="K30" s="52">
        <v>306.48322999999999</v>
      </c>
      <c r="L30" s="262">
        <v>18106</v>
      </c>
      <c r="M30" s="52">
        <v>461944</v>
      </c>
      <c r="N30" s="52">
        <v>-443838</v>
      </c>
      <c r="O30" s="52">
        <v>439</v>
      </c>
      <c r="P30" s="52">
        <v>7497</v>
      </c>
      <c r="Q30" s="52">
        <v>-7058</v>
      </c>
    </row>
    <row r="31" spans="1:17" ht="17.25">
      <c r="A31" s="55">
        <v>150</v>
      </c>
      <c r="B31" s="59">
        <v>26</v>
      </c>
      <c r="C31" s="136" t="s">
        <v>229</v>
      </c>
      <c r="D31" s="258">
        <v>969.024945</v>
      </c>
      <c r="E31" s="258">
        <v>1753.2275050000001</v>
      </c>
      <c r="F31" s="132">
        <v>-784.20256000000006</v>
      </c>
      <c r="G31" s="132">
        <v>2722.25245</v>
      </c>
      <c r="H31" s="132">
        <v>276.83893</v>
      </c>
      <c r="I31" s="132">
        <v>322.14499999999998</v>
      </c>
      <c r="J31" s="132">
        <v>-45.306069999999977</v>
      </c>
      <c r="K31" s="132">
        <v>598.98392999999999</v>
      </c>
      <c r="L31" s="261">
        <v>2</v>
      </c>
      <c r="M31" s="132">
        <v>10</v>
      </c>
      <c r="N31" s="132">
        <v>-8</v>
      </c>
      <c r="O31" s="132">
        <v>0</v>
      </c>
      <c r="P31" s="132">
        <v>0</v>
      </c>
      <c r="Q31" s="132">
        <v>0</v>
      </c>
    </row>
    <row r="32" spans="1:17" ht="17.25">
      <c r="A32" s="57">
        <v>2</v>
      </c>
      <c r="B32" s="58">
        <v>27</v>
      </c>
      <c r="C32" s="137" t="s">
        <v>27</v>
      </c>
      <c r="D32" s="52">
        <v>808.46256000000005</v>
      </c>
      <c r="E32" s="52">
        <v>6004.2131399999998</v>
      </c>
      <c r="F32" s="52">
        <v>-5195.7505799999999</v>
      </c>
      <c r="G32" s="52">
        <v>6812.6756999999998</v>
      </c>
      <c r="H32" s="52">
        <v>131.13423</v>
      </c>
      <c r="I32" s="52">
        <v>177.15333100000001</v>
      </c>
      <c r="J32" s="52">
        <v>-46.019101000000006</v>
      </c>
      <c r="K32" s="52">
        <v>308.28756099999998</v>
      </c>
      <c r="L32" s="262">
        <v>864.35029099999997</v>
      </c>
      <c r="M32" s="52">
        <v>53151.155764000003</v>
      </c>
      <c r="N32" s="52">
        <v>-52286.805473</v>
      </c>
      <c r="O32" s="52">
        <v>0</v>
      </c>
      <c r="P32" s="52">
        <v>193.25193300000001</v>
      </c>
      <c r="Q32" s="52">
        <v>-193.25193300000001</v>
      </c>
    </row>
    <row r="33" spans="1:17" ht="17.25">
      <c r="A33" s="55">
        <v>138</v>
      </c>
      <c r="B33" s="59">
        <v>28</v>
      </c>
      <c r="C33" s="136" t="s">
        <v>158</v>
      </c>
      <c r="D33" s="258">
        <v>635.38286500000004</v>
      </c>
      <c r="E33" s="258">
        <v>11080.934777</v>
      </c>
      <c r="F33" s="132">
        <v>-10445.551912000001</v>
      </c>
      <c r="G33" s="132">
        <v>11716.317642</v>
      </c>
      <c r="H33" s="132">
        <v>131.13423</v>
      </c>
      <c r="I33" s="132">
        <v>177.15333100000001</v>
      </c>
      <c r="J33" s="132">
        <v>-46.019101000000006</v>
      </c>
      <c r="K33" s="132">
        <v>308.28756099999998</v>
      </c>
      <c r="L33" s="261">
        <v>5143.6192719999999</v>
      </c>
      <c r="M33" s="132">
        <v>65153.538589999996</v>
      </c>
      <c r="N33" s="132">
        <v>-60009.919318</v>
      </c>
      <c r="O33" s="132">
        <v>10.17205</v>
      </c>
      <c r="P33" s="132">
        <v>2157.5943619999998</v>
      </c>
      <c r="Q33" s="132">
        <v>-2147.4223119999997</v>
      </c>
    </row>
    <row r="34" spans="1:17" ht="17.25">
      <c r="A34" s="57">
        <v>157</v>
      </c>
      <c r="B34" s="58">
        <v>29</v>
      </c>
      <c r="C34" s="137" t="s">
        <v>246</v>
      </c>
      <c r="D34" s="52">
        <v>378.36823700000002</v>
      </c>
      <c r="E34" s="52">
        <v>259.60196000000002</v>
      </c>
      <c r="F34" s="52">
        <v>118.766277</v>
      </c>
      <c r="G34" s="52">
        <v>637.9701970000001</v>
      </c>
      <c r="H34" s="52">
        <v>131.13423</v>
      </c>
      <c r="I34" s="52">
        <v>0</v>
      </c>
      <c r="J34" s="52">
        <v>131.13423</v>
      </c>
      <c r="K34" s="52">
        <v>131.13423</v>
      </c>
      <c r="L34" s="262">
        <v>20</v>
      </c>
      <c r="M34" s="52">
        <v>120</v>
      </c>
      <c r="N34" s="52">
        <v>-100</v>
      </c>
      <c r="O34" s="52">
        <v>0</v>
      </c>
      <c r="P34" s="52">
        <v>0</v>
      </c>
      <c r="Q34" s="52">
        <v>0</v>
      </c>
    </row>
    <row r="35" spans="1:17" ht="17.25">
      <c r="A35" s="55">
        <v>104</v>
      </c>
      <c r="B35" s="59">
        <v>30</v>
      </c>
      <c r="C35" s="136" t="s">
        <v>455</v>
      </c>
      <c r="D35" s="258">
        <v>377.15804900000001</v>
      </c>
      <c r="E35" s="258">
        <v>3287.8340520000002</v>
      </c>
      <c r="F35" s="132">
        <v>-2910.676003</v>
      </c>
      <c r="G35" s="132">
        <v>3664.9921010000003</v>
      </c>
      <c r="H35" s="132">
        <v>131.13423</v>
      </c>
      <c r="I35" s="132">
        <v>0</v>
      </c>
      <c r="J35" s="132">
        <v>131.13423</v>
      </c>
      <c r="K35" s="132">
        <v>131.13423</v>
      </c>
      <c r="L35" s="261">
        <v>5909657</v>
      </c>
      <c r="M35" s="132">
        <v>1296224</v>
      </c>
      <c r="N35" s="132">
        <v>4613433</v>
      </c>
      <c r="O35" s="132">
        <v>1878595</v>
      </c>
      <c r="P35" s="132">
        <v>655950</v>
      </c>
      <c r="Q35" s="132">
        <v>1222645</v>
      </c>
    </row>
    <row r="36" spans="1:17" ht="17.25">
      <c r="A36" s="57">
        <v>178</v>
      </c>
      <c r="B36" s="58">
        <v>31</v>
      </c>
      <c r="C36" s="137" t="s">
        <v>405</v>
      </c>
      <c r="D36" s="52">
        <v>131.13423</v>
      </c>
      <c r="E36" s="52">
        <v>153.6268</v>
      </c>
      <c r="F36" s="52">
        <v>-22.492570000000001</v>
      </c>
      <c r="G36" s="52">
        <v>284.76103000000001</v>
      </c>
      <c r="H36" s="52">
        <v>131.13423</v>
      </c>
      <c r="I36" s="52">
        <v>153.6268</v>
      </c>
      <c r="J36" s="52">
        <v>-22.492570000000001</v>
      </c>
      <c r="K36" s="52">
        <v>284.76103000000001</v>
      </c>
      <c r="L36" s="262">
        <v>368921</v>
      </c>
      <c r="M36" s="52">
        <v>188174</v>
      </c>
      <c r="N36" s="52">
        <v>180747</v>
      </c>
      <c r="O36" s="52">
        <v>48400</v>
      </c>
      <c r="P36" s="52">
        <v>23079</v>
      </c>
      <c r="Q36" s="52">
        <v>25321</v>
      </c>
    </row>
    <row r="37" spans="1:17" ht="17.25">
      <c r="A37" s="55">
        <v>123</v>
      </c>
      <c r="B37" s="59">
        <v>32</v>
      </c>
      <c r="C37" s="136" t="s">
        <v>140</v>
      </c>
      <c r="D37" s="258">
        <v>60.792169999999999</v>
      </c>
      <c r="E37" s="258">
        <v>3245.6691390000001</v>
      </c>
      <c r="F37" s="132">
        <v>-3184.8769689999999</v>
      </c>
      <c r="G37" s="132">
        <v>3306.4613090000003</v>
      </c>
      <c r="H37" s="132">
        <v>0</v>
      </c>
      <c r="I37" s="132">
        <v>0</v>
      </c>
      <c r="J37" s="132">
        <v>0</v>
      </c>
      <c r="K37" s="132">
        <v>0</v>
      </c>
      <c r="L37" s="261">
        <v>7852027</v>
      </c>
      <c r="M37" s="132">
        <v>5082909</v>
      </c>
      <c r="N37" s="132">
        <v>2769118</v>
      </c>
      <c r="O37" s="132">
        <v>1133777</v>
      </c>
      <c r="P37" s="132">
        <v>295907</v>
      </c>
      <c r="Q37" s="132">
        <v>837870</v>
      </c>
    </row>
    <row r="38" spans="1:17" ht="17.25">
      <c r="A38" s="57">
        <v>172</v>
      </c>
      <c r="B38" s="58">
        <v>33</v>
      </c>
      <c r="C38" s="137" t="s">
        <v>377</v>
      </c>
      <c r="D38" s="52">
        <v>37.658700000000003</v>
      </c>
      <c r="E38" s="52">
        <v>39.363636</v>
      </c>
      <c r="F38" s="52">
        <v>-1.7049359999999965</v>
      </c>
      <c r="G38" s="52">
        <v>77.022335999999996</v>
      </c>
      <c r="H38" s="52">
        <v>0</v>
      </c>
      <c r="I38" s="52">
        <v>0</v>
      </c>
      <c r="J38" s="52">
        <v>0</v>
      </c>
      <c r="K38" s="52">
        <v>0</v>
      </c>
      <c r="L38" s="262">
        <v>368381.91101600003</v>
      </c>
      <c r="M38" s="52">
        <v>314341.90755200002</v>
      </c>
      <c r="N38" s="52">
        <v>54040.003464000009</v>
      </c>
      <c r="O38" s="52">
        <v>56725.765994000001</v>
      </c>
      <c r="P38" s="52">
        <v>59347.923486</v>
      </c>
      <c r="Q38" s="52">
        <v>-2622.1574919999985</v>
      </c>
    </row>
    <row r="39" spans="1:17" ht="17.25">
      <c r="A39" s="55">
        <v>183</v>
      </c>
      <c r="B39" s="59">
        <v>34</v>
      </c>
      <c r="C39" s="136" t="s">
        <v>427</v>
      </c>
      <c r="D39" s="258">
        <v>0</v>
      </c>
      <c r="E39" s="258">
        <v>0</v>
      </c>
      <c r="F39" s="132">
        <v>0</v>
      </c>
      <c r="G39" s="132">
        <v>0</v>
      </c>
      <c r="H39" s="132">
        <v>0</v>
      </c>
      <c r="I39" s="132">
        <v>0</v>
      </c>
      <c r="J39" s="132">
        <v>0</v>
      </c>
      <c r="K39" s="132">
        <v>0</v>
      </c>
      <c r="L39" s="261">
        <v>525081.45989000006</v>
      </c>
      <c r="M39" s="132">
        <v>117479.01058099999</v>
      </c>
      <c r="N39" s="132">
        <v>407602.44930900005</v>
      </c>
      <c r="O39" s="132">
        <v>55222.593249999998</v>
      </c>
      <c r="P39" s="132">
        <v>30544.062180000001</v>
      </c>
      <c r="Q39" s="132">
        <v>24678.531069999997</v>
      </c>
    </row>
    <row r="40" spans="1:17" ht="17.25">
      <c r="A40" s="57">
        <v>175</v>
      </c>
      <c r="B40" s="58">
        <v>35</v>
      </c>
      <c r="C40" s="137" t="s">
        <v>396</v>
      </c>
      <c r="D40" s="52">
        <v>0</v>
      </c>
      <c r="E40" s="52">
        <v>0</v>
      </c>
      <c r="F40" s="52">
        <v>0</v>
      </c>
      <c r="G40" s="52">
        <v>0</v>
      </c>
      <c r="H40" s="52">
        <v>0</v>
      </c>
      <c r="I40" s="52">
        <v>0</v>
      </c>
      <c r="J40" s="52">
        <v>0</v>
      </c>
      <c r="K40" s="52">
        <v>0</v>
      </c>
      <c r="L40" s="262">
        <v>1510</v>
      </c>
      <c r="M40" s="52">
        <v>0</v>
      </c>
      <c r="N40" s="52">
        <v>1510</v>
      </c>
      <c r="O40" s="52">
        <v>0</v>
      </c>
      <c r="P40" s="52">
        <v>0</v>
      </c>
      <c r="Q40" s="52">
        <v>0</v>
      </c>
    </row>
    <row r="41" spans="1:17" ht="17.25">
      <c r="A41" s="60"/>
      <c r="B41" s="338" t="s">
        <v>47</v>
      </c>
      <c r="C41" s="338"/>
      <c r="D41" s="61">
        <v>1402068.9268360005</v>
      </c>
      <c r="E41" s="61">
        <v>1900153.2419629993</v>
      </c>
      <c r="F41" s="61">
        <v>-498084.31512699992</v>
      </c>
      <c r="G41" s="61">
        <v>3302222.1687989994</v>
      </c>
      <c r="H41" s="61">
        <v>165791.394481</v>
      </c>
      <c r="I41" s="61">
        <v>26822.783570000007</v>
      </c>
      <c r="J41" s="61">
        <v>138968.61091099994</v>
      </c>
      <c r="K41" s="61">
        <v>192614.17805099997</v>
      </c>
      <c r="L41" s="263">
        <v>87037775.54306598</v>
      </c>
      <c r="M41" s="61">
        <v>43345748.852533989</v>
      </c>
      <c r="N41" s="61">
        <v>43692026.690531999</v>
      </c>
      <c r="O41" s="61">
        <v>15534684.411796998</v>
      </c>
      <c r="P41" s="61">
        <v>5826988.0543740001</v>
      </c>
      <c r="Q41" s="61">
        <v>9707696.3574229982</v>
      </c>
    </row>
    <row r="42" spans="1:17" ht="17.25">
      <c r="A42" s="57">
        <v>13</v>
      </c>
      <c r="B42" s="58">
        <v>36</v>
      </c>
      <c r="C42" s="137" t="s">
        <v>21</v>
      </c>
      <c r="D42" s="52">
        <v>387344.13408599998</v>
      </c>
      <c r="E42" s="52">
        <v>410310.77970200003</v>
      </c>
      <c r="F42" s="52">
        <v>-22966.645616000053</v>
      </c>
      <c r="G42" s="52">
        <v>797654.91378800001</v>
      </c>
      <c r="H42" s="52">
        <v>14305.960204999999</v>
      </c>
      <c r="I42" s="52">
        <v>14944.114498000001</v>
      </c>
      <c r="J42" s="52">
        <v>-638.15429300000142</v>
      </c>
      <c r="K42" s="52">
        <v>29250.074702999998</v>
      </c>
      <c r="L42" s="262">
        <v>46</v>
      </c>
      <c r="M42" s="52">
        <v>45</v>
      </c>
      <c r="N42" s="52">
        <v>1</v>
      </c>
      <c r="O42" s="52">
        <v>0</v>
      </c>
      <c r="P42" s="52">
        <v>0</v>
      </c>
      <c r="Q42" s="52">
        <v>0</v>
      </c>
    </row>
    <row r="43" spans="1:17" ht="17.25">
      <c r="A43" s="55">
        <v>17</v>
      </c>
      <c r="B43" s="59">
        <v>37</v>
      </c>
      <c r="C43" s="136" t="s">
        <v>51</v>
      </c>
      <c r="D43" s="258">
        <v>181227.525822</v>
      </c>
      <c r="E43" s="258">
        <v>158787.60317300001</v>
      </c>
      <c r="F43" s="132">
        <v>22439.922648999986</v>
      </c>
      <c r="G43" s="132">
        <v>340015.12899500004</v>
      </c>
      <c r="H43" s="132">
        <v>9507.4288799999995</v>
      </c>
      <c r="I43" s="132">
        <v>11138.159686000001</v>
      </c>
      <c r="J43" s="132">
        <v>-1630.7308060000014</v>
      </c>
      <c r="K43" s="132">
        <v>20645.588565999999</v>
      </c>
      <c r="L43" s="261">
        <v>344</v>
      </c>
      <c r="M43" s="132">
        <v>329</v>
      </c>
      <c r="N43" s="132">
        <v>15</v>
      </c>
      <c r="O43" s="132">
        <v>0</v>
      </c>
      <c r="P43" s="132">
        <v>0</v>
      </c>
      <c r="Q43" s="132">
        <v>0</v>
      </c>
    </row>
    <row r="44" spans="1:17" ht="17.25">
      <c r="A44" s="57">
        <v>128</v>
      </c>
      <c r="B44" s="58">
        <v>38</v>
      </c>
      <c r="C44" s="137" t="s">
        <v>147</v>
      </c>
      <c r="D44" s="52">
        <v>103054.460406</v>
      </c>
      <c r="E44" s="52">
        <v>103847.14754200001</v>
      </c>
      <c r="F44" s="52">
        <v>-792.68713600000774</v>
      </c>
      <c r="G44" s="52">
        <v>206901.60794800002</v>
      </c>
      <c r="H44" s="52">
        <v>3447.1990510000001</v>
      </c>
      <c r="I44" s="52">
        <v>3152.2509540000001</v>
      </c>
      <c r="J44" s="52">
        <v>294.94809699999996</v>
      </c>
      <c r="K44" s="52">
        <v>6599.4500050000006</v>
      </c>
      <c r="L44" s="262">
        <v>2146.1466129999999</v>
      </c>
      <c r="M44" s="52">
        <v>257.13058599999999</v>
      </c>
      <c r="N44" s="52">
        <v>1889.0160269999999</v>
      </c>
      <c r="O44" s="52">
        <v>0</v>
      </c>
      <c r="P44" s="52">
        <v>0</v>
      </c>
      <c r="Q44" s="52">
        <v>0</v>
      </c>
    </row>
    <row r="45" spans="1:17" ht="17.25">
      <c r="A45" s="55">
        <v>145</v>
      </c>
      <c r="B45" s="59">
        <v>39</v>
      </c>
      <c r="C45" s="136" t="s">
        <v>183</v>
      </c>
      <c r="D45" s="258">
        <v>94322.964663999999</v>
      </c>
      <c r="E45" s="258">
        <v>93868.276234999998</v>
      </c>
      <c r="F45" s="132">
        <v>454.68842900000163</v>
      </c>
      <c r="G45" s="132">
        <v>188191.240899</v>
      </c>
      <c r="H45" s="132">
        <v>2989.3580080000002</v>
      </c>
      <c r="I45" s="132">
        <v>508.182433</v>
      </c>
      <c r="J45" s="132">
        <v>2481.1755750000002</v>
      </c>
      <c r="K45" s="132">
        <v>3497.5404410000001</v>
      </c>
      <c r="L45" s="261">
        <v>0</v>
      </c>
      <c r="M45" s="132">
        <v>931.47406599999999</v>
      </c>
      <c r="N45" s="132">
        <v>-931.47406599999999</v>
      </c>
      <c r="O45" s="132">
        <v>0</v>
      </c>
      <c r="P45" s="132">
        <v>0</v>
      </c>
      <c r="Q45" s="132">
        <v>0</v>
      </c>
    </row>
    <row r="46" spans="1:17" ht="17.25">
      <c r="A46" s="57">
        <v>180</v>
      </c>
      <c r="B46" s="58">
        <v>40</v>
      </c>
      <c r="C46" s="137" t="s">
        <v>414</v>
      </c>
      <c r="D46" s="52">
        <v>30135.503950999999</v>
      </c>
      <c r="E46" s="52">
        <v>8002.2470469999998</v>
      </c>
      <c r="F46" s="52">
        <v>22133.256903999998</v>
      </c>
      <c r="G46" s="52">
        <v>38137.750997999996</v>
      </c>
      <c r="H46" s="52">
        <v>9880.7782119999993</v>
      </c>
      <c r="I46" s="52">
        <v>2698.6226919999999</v>
      </c>
      <c r="J46" s="52">
        <v>7182.1555199999993</v>
      </c>
      <c r="K46" s="52">
        <v>12579.400903999998</v>
      </c>
      <c r="L46" s="262">
        <v>38518</v>
      </c>
      <c r="M46" s="52">
        <v>247</v>
      </c>
      <c r="N46" s="52">
        <v>38271</v>
      </c>
      <c r="O46" s="52">
        <v>67</v>
      </c>
      <c r="P46" s="52">
        <v>237</v>
      </c>
      <c r="Q46" s="52">
        <v>-170</v>
      </c>
    </row>
    <row r="47" spans="1:17" ht="17.25">
      <c r="A47" s="55">
        <v>120</v>
      </c>
      <c r="B47" s="59">
        <v>41</v>
      </c>
      <c r="C47" s="136" t="s">
        <v>142</v>
      </c>
      <c r="D47" s="258">
        <v>28483.306258000001</v>
      </c>
      <c r="E47" s="258">
        <v>28031.808255</v>
      </c>
      <c r="F47" s="132">
        <v>451.49800300000061</v>
      </c>
      <c r="G47" s="132">
        <v>56515.114513</v>
      </c>
      <c r="H47" s="132">
        <v>262.26846</v>
      </c>
      <c r="I47" s="132">
        <v>316.42282799999998</v>
      </c>
      <c r="J47" s="132">
        <v>-54.154367999999977</v>
      </c>
      <c r="K47" s="132">
        <v>578.69128799999999</v>
      </c>
      <c r="L47" s="261">
        <v>5536.1410100000003</v>
      </c>
      <c r="M47" s="132">
        <v>4825.7121559999996</v>
      </c>
      <c r="N47" s="132">
        <v>710.42885400000068</v>
      </c>
      <c r="O47" s="132">
        <v>0</v>
      </c>
      <c r="P47" s="132">
        <v>0</v>
      </c>
      <c r="Q47" s="132">
        <v>0</v>
      </c>
    </row>
    <row r="48" spans="1:17" ht="17.25">
      <c r="A48" s="57">
        <v>129</v>
      </c>
      <c r="B48" s="58">
        <v>42</v>
      </c>
      <c r="C48" s="137" t="s">
        <v>150</v>
      </c>
      <c r="D48" s="52">
        <v>22361.975135000001</v>
      </c>
      <c r="E48" s="52">
        <v>19469.948679000001</v>
      </c>
      <c r="F48" s="52">
        <v>2892.0264559999996</v>
      </c>
      <c r="G48" s="52">
        <v>41831.923814000002</v>
      </c>
      <c r="H48" s="52">
        <v>881.68159400000002</v>
      </c>
      <c r="I48" s="52">
        <v>1798.0941250000001</v>
      </c>
      <c r="J48" s="52">
        <v>-916.41253100000006</v>
      </c>
      <c r="K48" s="52">
        <v>2679.7757190000002</v>
      </c>
      <c r="L48" s="262">
        <v>507.84591599999999</v>
      </c>
      <c r="M48" s="52">
        <v>0</v>
      </c>
      <c r="N48" s="52">
        <v>507.84591599999999</v>
      </c>
      <c r="O48" s="52">
        <v>0</v>
      </c>
      <c r="P48" s="52">
        <v>0</v>
      </c>
      <c r="Q48" s="52">
        <v>0</v>
      </c>
    </row>
    <row r="49" spans="1:17" ht="17.25">
      <c r="A49" s="55">
        <v>32</v>
      </c>
      <c r="B49" s="59">
        <v>43</v>
      </c>
      <c r="C49" s="136" t="s">
        <v>100</v>
      </c>
      <c r="D49" s="258">
        <v>19865.223153999999</v>
      </c>
      <c r="E49" s="258">
        <v>16958.635321999998</v>
      </c>
      <c r="F49" s="132">
        <v>2906.5878320000011</v>
      </c>
      <c r="G49" s="132">
        <v>36823.858475999994</v>
      </c>
      <c r="H49" s="132">
        <v>909.98649699999999</v>
      </c>
      <c r="I49" s="132">
        <v>1321.1860360000001</v>
      </c>
      <c r="J49" s="132">
        <v>-411.19953900000007</v>
      </c>
      <c r="K49" s="132">
        <v>2231.1725329999999</v>
      </c>
      <c r="L49" s="261">
        <v>2555.0438600000002</v>
      </c>
      <c r="M49" s="132">
        <v>15179.056871000001</v>
      </c>
      <c r="N49" s="132">
        <v>-12624.013011000001</v>
      </c>
      <c r="O49" s="132">
        <v>0</v>
      </c>
      <c r="P49" s="132">
        <v>2124.1409130000002</v>
      </c>
      <c r="Q49" s="132">
        <v>-2124.1409130000002</v>
      </c>
    </row>
    <row r="50" spans="1:17" ht="17.25">
      <c r="A50" s="57">
        <v>135</v>
      </c>
      <c r="B50" s="58">
        <v>44</v>
      </c>
      <c r="C50" s="137" t="s">
        <v>160</v>
      </c>
      <c r="D50" s="52">
        <v>19404.385746</v>
      </c>
      <c r="E50" s="52">
        <v>22037.478027000001</v>
      </c>
      <c r="F50" s="52">
        <v>-2633.0922810000011</v>
      </c>
      <c r="G50" s="52">
        <v>41441.863773000005</v>
      </c>
      <c r="H50" s="52">
        <v>379.435136</v>
      </c>
      <c r="I50" s="52">
        <v>1068.0945979999999</v>
      </c>
      <c r="J50" s="52">
        <v>-688.65946199999985</v>
      </c>
      <c r="K50" s="52">
        <v>1447.529734</v>
      </c>
      <c r="L50" s="262">
        <v>2424.5931719999999</v>
      </c>
      <c r="M50" s="52">
        <v>5522.8183900000004</v>
      </c>
      <c r="N50" s="52">
        <v>-3098.2252180000005</v>
      </c>
      <c r="O50" s="52">
        <v>0</v>
      </c>
      <c r="P50" s="52">
        <v>560.74836200000004</v>
      </c>
      <c r="Q50" s="52">
        <v>-560.74836200000004</v>
      </c>
    </row>
    <row r="51" spans="1:17" ht="17.25">
      <c r="A51" s="55">
        <v>179</v>
      </c>
      <c r="B51" s="59">
        <v>45</v>
      </c>
      <c r="C51" s="136" t="s">
        <v>407</v>
      </c>
      <c r="D51" s="258">
        <v>18202.746115000002</v>
      </c>
      <c r="E51" s="258">
        <v>10357.228424999999</v>
      </c>
      <c r="F51" s="132">
        <v>7845.5176900000024</v>
      </c>
      <c r="G51" s="132">
        <v>28559.974540000003</v>
      </c>
      <c r="H51" s="132">
        <v>2007.4971029999999</v>
      </c>
      <c r="I51" s="132">
        <v>6870.4444949999997</v>
      </c>
      <c r="J51" s="132">
        <v>-4862.947392</v>
      </c>
      <c r="K51" s="132">
        <v>8877.9415979999994</v>
      </c>
      <c r="L51" s="261">
        <v>49133</v>
      </c>
      <c r="M51" s="132">
        <v>0</v>
      </c>
      <c r="N51" s="132">
        <v>49133</v>
      </c>
      <c r="O51" s="132">
        <v>0</v>
      </c>
      <c r="P51" s="132">
        <v>0</v>
      </c>
      <c r="Q51" s="132">
        <v>0</v>
      </c>
    </row>
    <row r="52" spans="1:17" ht="17.25">
      <c r="A52" s="57">
        <v>111</v>
      </c>
      <c r="B52" s="58">
        <v>46</v>
      </c>
      <c r="C52" s="137" t="s">
        <v>53</v>
      </c>
      <c r="D52" s="52">
        <v>1489.9443389999999</v>
      </c>
      <c r="E52" s="52">
        <v>4655.4829950000003</v>
      </c>
      <c r="F52" s="52">
        <v>-3165.5386560000006</v>
      </c>
      <c r="G52" s="52">
        <v>6145.427334</v>
      </c>
      <c r="H52" s="52">
        <v>405.05906599999997</v>
      </c>
      <c r="I52" s="52">
        <v>559.08870000000002</v>
      </c>
      <c r="J52" s="52">
        <v>-154.02963400000004</v>
      </c>
      <c r="K52" s="52">
        <v>964.14776600000005</v>
      </c>
      <c r="L52" s="262">
        <v>0</v>
      </c>
      <c r="M52" s="52">
        <v>902</v>
      </c>
      <c r="N52" s="52">
        <v>-902</v>
      </c>
      <c r="O52" s="52">
        <v>0</v>
      </c>
      <c r="P52" s="52">
        <v>158</v>
      </c>
      <c r="Q52" s="52">
        <v>-158</v>
      </c>
    </row>
    <row r="53" spans="1:17" ht="17.25">
      <c r="A53" s="55">
        <v>112</v>
      </c>
      <c r="B53" s="59">
        <v>47</v>
      </c>
      <c r="C53" s="136" t="s">
        <v>54</v>
      </c>
      <c r="D53" s="258">
        <v>937.12062400000002</v>
      </c>
      <c r="E53" s="258">
        <v>2645.67</v>
      </c>
      <c r="F53" s="132">
        <v>-1708.5493759999999</v>
      </c>
      <c r="G53" s="132">
        <v>3582.7906240000002</v>
      </c>
      <c r="H53" s="132">
        <v>262.26846</v>
      </c>
      <c r="I53" s="132">
        <v>305.10000000000002</v>
      </c>
      <c r="J53" s="132">
        <v>-42.831540000000018</v>
      </c>
      <c r="K53" s="132">
        <v>567.36846000000003</v>
      </c>
      <c r="L53" s="261">
        <v>9</v>
      </c>
      <c r="M53" s="132">
        <v>290</v>
      </c>
      <c r="N53" s="132">
        <v>-281</v>
      </c>
      <c r="O53" s="132">
        <v>0</v>
      </c>
      <c r="P53" s="132">
        <v>0</v>
      </c>
      <c r="Q53" s="132">
        <v>0</v>
      </c>
    </row>
    <row r="54" spans="1:17" ht="17.25">
      <c r="A54" s="60"/>
      <c r="B54" s="338" t="s">
        <v>55</v>
      </c>
      <c r="C54" s="338"/>
      <c r="D54" s="61">
        <v>906829.29029999988</v>
      </c>
      <c r="E54" s="61">
        <v>878972.30540200009</v>
      </c>
      <c r="F54" s="61">
        <v>27856.98489799993</v>
      </c>
      <c r="G54" s="61">
        <v>1785801.595702</v>
      </c>
      <c r="H54" s="61">
        <v>45238.920672</v>
      </c>
      <c r="I54" s="61">
        <v>44679.761045000007</v>
      </c>
      <c r="J54" s="61">
        <v>559.15962699999784</v>
      </c>
      <c r="K54" s="61">
        <v>89918.681716999985</v>
      </c>
      <c r="L54" s="263">
        <v>101219.770571</v>
      </c>
      <c r="M54" s="61">
        <v>28529.192069000001</v>
      </c>
      <c r="N54" s="61">
        <v>72690.578501999989</v>
      </c>
      <c r="O54" s="61">
        <v>67</v>
      </c>
      <c r="P54" s="61">
        <v>3079.8892750000005</v>
      </c>
      <c r="Q54" s="61">
        <v>-3012.8892750000005</v>
      </c>
    </row>
    <row r="55" spans="1:17" ht="17.25">
      <c r="A55" s="57">
        <v>127</v>
      </c>
      <c r="B55" s="58">
        <v>48</v>
      </c>
      <c r="C55" s="137" t="s">
        <v>148</v>
      </c>
      <c r="D55" s="52">
        <v>19894540.179152001</v>
      </c>
      <c r="E55" s="52">
        <v>15037672.272954</v>
      </c>
      <c r="F55" s="52">
        <v>4856867.9061980005</v>
      </c>
      <c r="G55" s="52">
        <v>34932212.452105999</v>
      </c>
      <c r="H55" s="52">
        <v>355631.05259099999</v>
      </c>
      <c r="I55" s="52">
        <v>98731.425797000004</v>
      </c>
      <c r="J55" s="52">
        <v>256899.62679399998</v>
      </c>
      <c r="K55" s="52">
        <v>454362.47838799999</v>
      </c>
      <c r="L55" s="262">
        <v>5267327.7884369995</v>
      </c>
      <c r="M55" s="52">
        <v>0</v>
      </c>
      <c r="N55" s="52">
        <v>5267327.7884369995</v>
      </c>
      <c r="O55" s="52">
        <v>400262.867922</v>
      </c>
      <c r="P55" s="52">
        <v>0</v>
      </c>
      <c r="Q55" s="52">
        <v>400262.867922</v>
      </c>
    </row>
    <row r="56" spans="1:17" ht="17.25">
      <c r="A56" s="55">
        <v>141</v>
      </c>
      <c r="B56" s="59">
        <v>49</v>
      </c>
      <c r="C56" s="136" t="s">
        <v>174</v>
      </c>
      <c r="D56" s="258">
        <v>252367.81487599999</v>
      </c>
      <c r="E56" s="258">
        <v>299361.39136299997</v>
      </c>
      <c r="F56" s="132">
        <v>-46993.576486999984</v>
      </c>
      <c r="G56" s="132">
        <v>551729.20623899996</v>
      </c>
      <c r="H56" s="132">
        <v>11305.1505</v>
      </c>
      <c r="I56" s="132">
        <v>13434.370124999999</v>
      </c>
      <c r="J56" s="132">
        <v>-2129.2196249999997</v>
      </c>
      <c r="K56" s="132">
        <v>24739.520624999997</v>
      </c>
      <c r="L56" s="261">
        <v>7526</v>
      </c>
      <c r="M56" s="132">
        <v>60049</v>
      </c>
      <c r="N56" s="132">
        <v>-52523</v>
      </c>
      <c r="O56" s="132">
        <v>5</v>
      </c>
      <c r="P56" s="132">
        <v>421</v>
      </c>
      <c r="Q56" s="132">
        <v>-416</v>
      </c>
    </row>
    <row r="57" spans="1:17" ht="17.25">
      <c r="A57" s="57">
        <v>10</v>
      </c>
      <c r="B57" s="58">
        <v>50</v>
      </c>
      <c r="C57" s="137" t="s">
        <v>225</v>
      </c>
      <c r="D57" s="52">
        <v>162420.431209</v>
      </c>
      <c r="E57" s="52">
        <v>101327.82059</v>
      </c>
      <c r="F57" s="52">
        <v>61092.610618999999</v>
      </c>
      <c r="G57" s="52">
        <v>263748.25179900002</v>
      </c>
      <c r="H57" s="52">
        <v>1153.9812240000001</v>
      </c>
      <c r="I57" s="52">
        <v>6416.3877050000001</v>
      </c>
      <c r="J57" s="52">
        <v>-5262.406481</v>
      </c>
      <c r="K57" s="52">
        <v>7570.3689290000002</v>
      </c>
      <c r="L57" s="262">
        <v>77695.555466999998</v>
      </c>
      <c r="M57" s="52">
        <v>68865.187613999995</v>
      </c>
      <c r="N57" s="52">
        <v>8830.3678530000034</v>
      </c>
      <c r="O57" s="52">
        <v>151.81222299999999</v>
      </c>
      <c r="P57" s="52">
        <v>1616.3448699999999</v>
      </c>
      <c r="Q57" s="52">
        <v>-1464.532647</v>
      </c>
    </row>
    <row r="58" spans="1:17" ht="17.25">
      <c r="A58" s="55">
        <v>156</v>
      </c>
      <c r="B58" s="59">
        <v>51</v>
      </c>
      <c r="C58" s="136" t="s">
        <v>249</v>
      </c>
      <c r="D58" s="258">
        <v>145475.48706799999</v>
      </c>
      <c r="E58" s="258">
        <v>150290.60237899999</v>
      </c>
      <c r="F58" s="132">
        <v>-4815.1153110000014</v>
      </c>
      <c r="G58" s="132">
        <v>295766.08944699995</v>
      </c>
      <c r="H58" s="132">
        <v>2753.0720959999999</v>
      </c>
      <c r="I58" s="132">
        <v>4558.7795919999999</v>
      </c>
      <c r="J58" s="132">
        <v>-1805.707496</v>
      </c>
      <c r="K58" s="132">
        <v>7311.8516879999997</v>
      </c>
      <c r="L58" s="261">
        <v>44628</v>
      </c>
      <c r="M58" s="132">
        <v>86347</v>
      </c>
      <c r="N58" s="132">
        <v>-41719</v>
      </c>
      <c r="O58" s="132">
        <v>0</v>
      </c>
      <c r="P58" s="132">
        <v>3266</v>
      </c>
      <c r="Q58" s="132">
        <v>-3266</v>
      </c>
    </row>
    <row r="59" spans="1:17" ht="17.25">
      <c r="A59" s="57">
        <v>8</v>
      </c>
      <c r="B59" s="58">
        <v>52</v>
      </c>
      <c r="C59" s="137" t="s">
        <v>57</v>
      </c>
      <c r="D59" s="52">
        <v>126206.00588700001</v>
      </c>
      <c r="E59" s="52">
        <v>115512.759296</v>
      </c>
      <c r="F59" s="52">
        <v>10693.246591000003</v>
      </c>
      <c r="G59" s="52">
        <v>241718.76518300001</v>
      </c>
      <c r="H59" s="52">
        <v>8184.3608949999998</v>
      </c>
      <c r="I59" s="52">
        <v>8423.3256089999995</v>
      </c>
      <c r="J59" s="52">
        <v>-238.96471399999973</v>
      </c>
      <c r="K59" s="52">
        <v>16607.686503999998</v>
      </c>
      <c r="L59" s="262">
        <v>1774</v>
      </c>
      <c r="M59" s="52">
        <v>13115</v>
      </c>
      <c r="N59" s="52">
        <v>-11341</v>
      </c>
      <c r="O59" s="52">
        <v>79</v>
      </c>
      <c r="P59" s="52">
        <v>796</v>
      </c>
      <c r="Q59" s="52">
        <v>-717</v>
      </c>
    </row>
    <row r="60" spans="1:17" ht="17.25">
      <c r="A60" s="55">
        <v>15</v>
      </c>
      <c r="B60" s="59">
        <v>53</v>
      </c>
      <c r="C60" s="136" t="s">
        <v>62</v>
      </c>
      <c r="D60" s="258">
        <v>115664.184348</v>
      </c>
      <c r="E60" s="258">
        <v>116099.38080899999</v>
      </c>
      <c r="F60" s="132">
        <v>-435.19646099999954</v>
      </c>
      <c r="G60" s="132">
        <v>231763.56515699998</v>
      </c>
      <c r="H60" s="132">
        <v>3968.4826840000001</v>
      </c>
      <c r="I60" s="132">
        <v>2607.8734589999999</v>
      </c>
      <c r="J60" s="132">
        <v>1360.6092250000002</v>
      </c>
      <c r="K60" s="132">
        <v>6576.356143</v>
      </c>
      <c r="L60" s="261">
        <v>6861</v>
      </c>
      <c r="M60" s="132">
        <v>19528</v>
      </c>
      <c r="N60" s="132">
        <v>-12667</v>
      </c>
      <c r="O60" s="132">
        <v>0</v>
      </c>
      <c r="P60" s="132">
        <v>47</v>
      </c>
      <c r="Q60" s="132">
        <v>-47</v>
      </c>
    </row>
    <row r="61" spans="1:17" ht="17.25">
      <c r="A61" s="57">
        <v>159</v>
      </c>
      <c r="B61" s="58">
        <v>54</v>
      </c>
      <c r="C61" s="137" t="s">
        <v>243</v>
      </c>
      <c r="D61" s="52">
        <v>113278.588581</v>
      </c>
      <c r="E61" s="52">
        <v>116587.66807699999</v>
      </c>
      <c r="F61" s="52">
        <v>-3309.0794959999912</v>
      </c>
      <c r="G61" s="52">
        <v>229866.256658</v>
      </c>
      <c r="H61" s="52">
        <v>1539.445508</v>
      </c>
      <c r="I61" s="52">
        <v>6212.3995130000003</v>
      </c>
      <c r="J61" s="52">
        <v>-4672.9540050000005</v>
      </c>
      <c r="K61" s="52">
        <v>7751.8450210000001</v>
      </c>
      <c r="L61" s="262">
        <v>28522</v>
      </c>
      <c r="M61" s="52">
        <v>39019</v>
      </c>
      <c r="N61" s="52">
        <v>-10497</v>
      </c>
      <c r="O61" s="52">
        <v>9</v>
      </c>
      <c r="P61" s="52">
        <v>3925</v>
      </c>
      <c r="Q61" s="52">
        <v>-3916</v>
      </c>
    </row>
    <row r="62" spans="1:17" ht="17.25">
      <c r="A62" s="55">
        <v>9</v>
      </c>
      <c r="B62" s="59">
        <v>55</v>
      </c>
      <c r="C62" s="136" t="s">
        <v>59</v>
      </c>
      <c r="D62" s="258">
        <v>102703.14621799999</v>
      </c>
      <c r="E62" s="258">
        <v>78005.876644000004</v>
      </c>
      <c r="F62" s="132">
        <v>24697.269573999991</v>
      </c>
      <c r="G62" s="132">
        <v>180709.02286199998</v>
      </c>
      <c r="H62" s="132">
        <v>1127.7543780000001</v>
      </c>
      <c r="I62" s="132">
        <v>2335.0777800000001</v>
      </c>
      <c r="J62" s="132">
        <v>-1207.323402</v>
      </c>
      <c r="K62" s="132">
        <v>3462.8321580000002</v>
      </c>
      <c r="L62" s="261">
        <v>103230.21497099999</v>
      </c>
      <c r="M62" s="132">
        <v>100861.726414</v>
      </c>
      <c r="N62" s="132">
        <v>2368.4885569999897</v>
      </c>
      <c r="O62" s="132">
        <v>212.03371000000001</v>
      </c>
      <c r="P62" s="132">
        <v>10773.875330999999</v>
      </c>
      <c r="Q62" s="132">
        <v>-10561.841621</v>
      </c>
    </row>
    <row r="63" spans="1:17" ht="17.25">
      <c r="A63" s="57">
        <v>12</v>
      </c>
      <c r="B63" s="58">
        <v>56</v>
      </c>
      <c r="C63" s="137" t="s">
        <v>61</v>
      </c>
      <c r="D63" s="52">
        <v>95238.018668000004</v>
      </c>
      <c r="E63" s="52">
        <v>177914.17455699999</v>
      </c>
      <c r="F63" s="52">
        <v>-82676.155888999987</v>
      </c>
      <c r="G63" s="52">
        <v>273152.193225</v>
      </c>
      <c r="H63" s="52">
        <v>4401.9679859999997</v>
      </c>
      <c r="I63" s="52">
        <v>5310.2242509999996</v>
      </c>
      <c r="J63" s="52">
        <v>-908.25626499999998</v>
      </c>
      <c r="K63" s="52">
        <v>9712.1922369999993</v>
      </c>
      <c r="L63" s="262">
        <v>2753</v>
      </c>
      <c r="M63" s="52">
        <v>56704</v>
      </c>
      <c r="N63" s="52">
        <v>-53951</v>
      </c>
      <c r="O63" s="52">
        <v>0</v>
      </c>
      <c r="P63" s="52">
        <v>116</v>
      </c>
      <c r="Q63" s="52">
        <v>-116</v>
      </c>
    </row>
    <row r="64" spans="1:17" ht="17.25">
      <c r="A64" s="55">
        <v>185</v>
      </c>
      <c r="B64" s="59">
        <v>57</v>
      </c>
      <c r="C64" s="136" t="s">
        <v>423</v>
      </c>
      <c r="D64" s="258">
        <v>48586.821951999998</v>
      </c>
      <c r="E64" s="258">
        <v>1528.4779410000001</v>
      </c>
      <c r="F64" s="132">
        <v>47058.344011000001</v>
      </c>
      <c r="G64" s="132">
        <v>50115.299892999996</v>
      </c>
      <c r="H64" s="132">
        <v>262.26846</v>
      </c>
      <c r="I64" s="132">
        <v>1528.4779410000001</v>
      </c>
      <c r="J64" s="132">
        <v>-1266.2094810000001</v>
      </c>
      <c r="K64" s="132">
        <v>1790.7464010000001</v>
      </c>
      <c r="L64" s="261">
        <v>89717.610151000001</v>
      </c>
      <c r="M64" s="132">
        <v>935.56998999999996</v>
      </c>
      <c r="N64" s="132">
        <v>88782.040160999997</v>
      </c>
      <c r="O64" s="132">
        <v>12.007391999999999</v>
      </c>
      <c r="P64" s="132">
        <v>931.51219000000003</v>
      </c>
      <c r="Q64" s="132">
        <v>-919.50479800000005</v>
      </c>
    </row>
    <row r="65" spans="1:17" ht="17.25">
      <c r="A65" s="57">
        <v>170</v>
      </c>
      <c r="B65" s="58">
        <v>58</v>
      </c>
      <c r="C65" s="137" t="s">
        <v>378</v>
      </c>
      <c r="D65" s="52">
        <v>36061.176144999998</v>
      </c>
      <c r="E65" s="52">
        <v>26976.267447999999</v>
      </c>
      <c r="F65" s="52">
        <v>9084.9086969999989</v>
      </c>
      <c r="G65" s="52">
        <v>63037.443592999996</v>
      </c>
      <c r="H65" s="52">
        <v>8692.5136029999994</v>
      </c>
      <c r="I65" s="52">
        <v>2839.867088</v>
      </c>
      <c r="J65" s="52">
        <v>5852.6465149999995</v>
      </c>
      <c r="K65" s="52">
        <v>11532.380690999998</v>
      </c>
      <c r="L65" s="262">
        <v>156</v>
      </c>
      <c r="M65" s="52">
        <v>92</v>
      </c>
      <c r="N65" s="52">
        <v>64</v>
      </c>
      <c r="O65" s="52">
        <v>0</v>
      </c>
      <c r="P65" s="52">
        <v>49</v>
      </c>
      <c r="Q65" s="52">
        <v>-49</v>
      </c>
    </row>
    <row r="66" spans="1:17" ht="17.25">
      <c r="A66" s="60"/>
      <c r="B66" s="338" t="s">
        <v>66</v>
      </c>
      <c r="C66" s="338"/>
      <c r="D66" s="61">
        <v>21092541.854104005</v>
      </c>
      <c r="E66" s="61">
        <v>16221276.692058003</v>
      </c>
      <c r="F66" s="61">
        <v>4871265.1620460013</v>
      </c>
      <c r="G66" s="61">
        <v>37313818.546162009</v>
      </c>
      <c r="H66" s="61">
        <v>399020.04992499994</v>
      </c>
      <c r="I66" s="61">
        <v>152398.20886000001</v>
      </c>
      <c r="J66" s="61">
        <v>246621.84106499996</v>
      </c>
      <c r="K66" s="61">
        <v>551418.25878499995</v>
      </c>
      <c r="L66" s="263">
        <v>5630191.1690260004</v>
      </c>
      <c r="M66" s="61">
        <v>445516.48401799996</v>
      </c>
      <c r="N66" s="61">
        <v>5184674.6850079987</v>
      </c>
      <c r="O66" s="61">
        <v>400731.72124699998</v>
      </c>
      <c r="P66" s="61">
        <v>21941.732391000001</v>
      </c>
      <c r="Q66" s="61">
        <v>378789.98885600001</v>
      </c>
    </row>
    <row r="67" spans="1:17" ht="17.25">
      <c r="A67" s="57">
        <v>18</v>
      </c>
      <c r="B67" s="58">
        <v>59</v>
      </c>
      <c r="C67" s="137" t="s">
        <v>67</v>
      </c>
      <c r="D67" s="52">
        <v>12313.035782999999</v>
      </c>
      <c r="E67" s="52">
        <v>4702.6409089999997</v>
      </c>
      <c r="F67" s="52">
        <v>7610.3948739999996</v>
      </c>
      <c r="G67" s="52">
        <v>17015.676692000001</v>
      </c>
      <c r="H67" s="52">
        <v>1435.624221</v>
      </c>
      <c r="I67" s="52">
        <v>77.044185999999996</v>
      </c>
      <c r="J67" s="52">
        <v>1358.580035</v>
      </c>
      <c r="K67" s="52">
        <v>1512.6684070000001</v>
      </c>
      <c r="L67" s="262">
        <v>795</v>
      </c>
      <c r="M67" s="52">
        <v>789</v>
      </c>
      <c r="N67" s="52">
        <v>6</v>
      </c>
      <c r="O67" s="52">
        <v>0</v>
      </c>
      <c r="P67" s="52">
        <v>0</v>
      </c>
      <c r="Q67" s="52">
        <v>0</v>
      </c>
    </row>
    <row r="68" spans="1:17" ht="17.25">
      <c r="A68" s="60"/>
      <c r="B68" s="338" t="s">
        <v>69</v>
      </c>
      <c r="C68" s="338"/>
      <c r="D68" s="61">
        <v>12313.035782999999</v>
      </c>
      <c r="E68" s="61">
        <v>4702.6409089999997</v>
      </c>
      <c r="F68" s="61">
        <v>7610.3948739999996</v>
      </c>
      <c r="G68" s="61">
        <v>17015.676692000001</v>
      </c>
      <c r="H68" s="61">
        <v>1435.624221</v>
      </c>
      <c r="I68" s="61">
        <v>77.044185999999996</v>
      </c>
      <c r="J68" s="61">
        <v>1358.580035</v>
      </c>
      <c r="K68" s="61">
        <v>1512.6684070000001</v>
      </c>
      <c r="L68" s="263">
        <v>795</v>
      </c>
      <c r="M68" s="61">
        <v>789</v>
      </c>
      <c r="N68" s="61">
        <v>6</v>
      </c>
      <c r="O68" s="61">
        <v>0</v>
      </c>
      <c r="P68" s="61">
        <v>0</v>
      </c>
      <c r="Q68" s="61">
        <v>0</v>
      </c>
    </row>
    <row r="69" spans="1:17" ht="17.25">
      <c r="A69" s="57">
        <v>22</v>
      </c>
      <c r="B69" s="58">
        <v>60</v>
      </c>
      <c r="C69" s="137" t="s">
        <v>88</v>
      </c>
      <c r="D69" s="52">
        <v>518778.73021499999</v>
      </c>
      <c r="E69" s="52">
        <v>455054.35884599999</v>
      </c>
      <c r="F69" s="52">
        <v>63724.371369</v>
      </c>
      <c r="G69" s="52">
        <v>973833.08906099992</v>
      </c>
      <c r="H69" s="52">
        <v>14786.855669</v>
      </c>
      <c r="I69" s="52">
        <v>7312.9267689999997</v>
      </c>
      <c r="J69" s="52">
        <v>7473.9289000000008</v>
      </c>
      <c r="K69" s="52">
        <v>22099.782438000002</v>
      </c>
      <c r="L69" s="262">
        <v>59005</v>
      </c>
      <c r="M69" s="52">
        <v>191459</v>
      </c>
      <c r="N69" s="52">
        <v>-132454</v>
      </c>
      <c r="O69" s="52">
        <v>6567</v>
      </c>
      <c r="P69" s="52">
        <v>13318</v>
      </c>
      <c r="Q69" s="52">
        <v>-6751</v>
      </c>
    </row>
    <row r="70" spans="1:17" ht="17.25">
      <c r="A70" s="55">
        <v>61</v>
      </c>
      <c r="B70" s="59">
        <v>61</v>
      </c>
      <c r="C70" s="136" t="s">
        <v>119</v>
      </c>
      <c r="D70" s="258">
        <v>337392.36523499998</v>
      </c>
      <c r="E70" s="258">
        <v>577962.625168</v>
      </c>
      <c r="F70" s="132">
        <v>-240570.25993300002</v>
      </c>
      <c r="G70" s="132">
        <v>915354.99040300003</v>
      </c>
      <c r="H70" s="132">
        <v>5014.4675690000004</v>
      </c>
      <c r="I70" s="132">
        <v>17041.998388</v>
      </c>
      <c r="J70" s="132">
        <v>-12027.530819</v>
      </c>
      <c r="K70" s="132">
        <v>22056.465957</v>
      </c>
      <c r="L70" s="261">
        <v>97725</v>
      </c>
      <c r="M70" s="132">
        <v>402629</v>
      </c>
      <c r="N70" s="132">
        <v>-304904</v>
      </c>
      <c r="O70" s="132">
        <v>0</v>
      </c>
      <c r="P70" s="132">
        <v>3445</v>
      </c>
      <c r="Q70" s="132">
        <v>-3445</v>
      </c>
    </row>
    <row r="71" spans="1:17" ht="17.25">
      <c r="A71" s="57">
        <v>46</v>
      </c>
      <c r="B71" s="58">
        <v>62</v>
      </c>
      <c r="C71" s="137" t="s">
        <v>113</v>
      </c>
      <c r="D71" s="52">
        <v>316431.86295699998</v>
      </c>
      <c r="E71" s="52">
        <v>353248.98751599999</v>
      </c>
      <c r="F71" s="52">
        <v>-36817.124559000018</v>
      </c>
      <c r="G71" s="52">
        <v>669680.85047299997</v>
      </c>
      <c r="H71" s="52">
        <v>20387.410977</v>
      </c>
      <c r="I71" s="52">
        <v>19662.094389999998</v>
      </c>
      <c r="J71" s="52">
        <v>725.31658700000116</v>
      </c>
      <c r="K71" s="52">
        <v>40049.505366999998</v>
      </c>
      <c r="L71" s="262">
        <v>57588</v>
      </c>
      <c r="M71" s="52">
        <v>91068</v>
      </c>
      <c r="N71" s="52">
        <v>-33480</v>
      </c>
      <c r="O71" s="52">
        <v>4808</v>
      </c>
      <c r="P71" s="52">
        <v>1697</v>
      </c>
      <c r="Q71" s="52">
        <v>3111</v>
      </c>
    </row>
    <row r="72" spans="1:17" ht="17.25">
      <c r="A72" s="55">
        <v>44</v>
      </c>
      <c r="B72" s="59">
        <v>63</v>
      </c>
      <c r="C72" s="136" t="s">
        <v>73</v>
      </c>
      <c r="D72" s="258">
        <v>277233.96609499998</v>
      </c>
      <c r="E72" s="258">
        <v>250851.42675399999</v>
      </c>
      <c r="F72" s="132">
        <v>26382.539340999996</v>
      </c>
      <c r="G72" s="132">
        <v>528085.39284899994</v>
      </c>
      <c r="H72" s="132">
        <v>8162.8502600000002</v>
      </c>
      <c r="I72" s="132">
        <v>7612.5695370000003</v>
      </c>
      <c r="J72" s="132">
        <v>550.28072299999985</v>
      </c>
      <c r="K72" s="132">
        <v>15775.419797</v>
      </c>
      <c r="L72" s="261">
        <v>58958</v>
      </c>
      <c r="M72" s="132">
        <v>24392</v>
      </c>
      <c r="N72" s="132">
        <v>34566</v>
      </c>
      <c r="O72" s="132">
        <v>0</v>
      </c>
      <c r="P72" s="132">
        <v>2013</v>
      </c>
      <c r="Q72" s="132">
        <v>-2013</v>
      </c>
    </row>
    <row r="73" spans="1:17" ht="17.25">
      <c r="A73" s="57">
        <v>140</v>
      </c>
      <c r="B73" s="58">
        <v>64</v>
      </c>
      <c r="C73" s="137" t="s">
        <v>170</v>
      </c>
      <c r="D73" s="52">
        <v>223402.40222300001</v>
      </c>
      <c r="E73" s="52">
        <v>213016.11313000001</v>
      </c>
      <c r="F73" s="52">
        <v>10386.289092999999</v>
      </c>
      <c r="G73" s="52">
        <v>436418.51535300002</v>
      </c>
      <c r="H73" s="52">
        <v>5189.2567220000001</v>
      </c>
      <c r="I73" s="52">
        <v>14042.562451</v>
      </c>
      <c r="J73" s="52">
        <v>-8853.3057289999997</v>
      </c>
      <c r="K73" s="52">
        <v>19231.819173</v>
      </c>
      <c r="L73" s="262">
        <v>62311.335770999998</v>
      </c>
      <c r="M73" s="52">
        <v>46716.216819000001</v>
      </c>
      <c r="N73" s="52">
        <v>15595.118951999997</v>
      </c>
      <c r="O73" s="52">
        <v>2039.7682930000001</v>
      </c>
      <c r="P73" s="52">
        <v>7000.3977219999997</v>
      </c>
      <c r="Q73" s="52">
        <v>-4960.6294289999996</v>
      </c>
    </row>
    <row r="74" spans="1:17" ht="17.25">
      <c r="A74" s="55">
        <v>124</v>
      </c>
      <c r="B74" s="59">
        <v>65</v>
      </c>
      <c r="C74" s="136" t="s">
        <v>135</v>
      </c>
      <c r="D74" s="258">
        <v>221754.94416399999</v>
      </c>
      <c r="E74" s="258">
        <v>241956.733114</v>
      </c>
      <c r="F74" s="132">
        <v>-20201.788950000016</v>
      </c>
      <c r="G74" s="132">
        <v>463711.67727799999</v>
      </c>
      <c r="H74" s="132">
        <v>15156.620623999999</v>
      </c>
      <c r="I74" s="132">
        <v>5187.1531100000002</v>
      </c>
      <c r="J74" s="132">
        <v>9969.4675139999999</v>
      </c>
      <c r="K74" s="132">
        <v>20343.773733999999</v>
      </c>
      <c r="L74" s="261">
        <v>11860.671829999999</v>
      </c>
      <c r="M74" s="132">
        <v>24167.090548</v>
      </c>
      <c r="N74" s="132">
        <v>-12306.418718000001</v>
      </c>
      <c r="O74" s="132">
        <v>0</v>
      </c>
      <c r="P74" s="132">
        <v>1633.791015</v>
      </c>
      <c r="Q74" s="132">
        <v>-1633.791015</v>
      </c>
    </row>
    <row r="75" spans="1:17" ht="17.25">
      <c r="A75" s="57">
        <v>21</v>
      </c>
      <c r="B75" s="58">
        <v>66</v>
      </c>
      <c r="C75" s="137" t="s">
        <v>94</v>
      </c>
      <c r="D75" s="52">
        <v>221336.03671300001</v>
      </c>
      <c r="E75" s="52">
        <v>221000.925108</v>
      </c>
      <c r="F75" s="52">
        <v>335.11160500001279</v>
      </c>
      <c r="G75" s="52">
        <v>442336.96182099998</v>
      </c>
      <c r="H75" s="52">
        <v>563.87718900000004</v>
      </c>
      <c r="I75" s="52">
        <v>9722.0419459999994</v>
      </c>
      <c r="J75" s="52">
        <v>-9158.1647569999986</v>
      </c>
      <c r="K75" s="52">
        <v>10285.919135</v>
      </c>
      <c r="L75" s="262">
        <v>30532</v>
      </c>
      <c r="M75" s="52">
        <v>74298</v>
      </c>
      <c r="N75" s="52">
        <v>-43766</v>
      </c>
      <c r="O75" s="52">
        <v>58</v>
      </c>
      <c r="P75" s="52">
        <v>3232</v>
      </c>
      <c r="Q75" s="52">
        <v>-3174</v>
      </c>
    </row>
    <row r="76" spans="1:17" ht="17.25">
      <c r="A76" s="55">
        <v>142</v>
      </c>
      <c r="B76" s="59">
        <v>67</v>
      </c>
      <c r="C76" s="136" t="s">
        <v>177</v>
      </c>
      <c r="D76" s="258">
        <v>205893.444116</v>
      </c>
      <c r="E76" s="258">
        <v>121263.431946</v>
      </c>
      <c r="F76" s="132">
        <v>84630.012170000002</v>
      </c>
      <c r="G76" s="132">
        <v>327156.876062</v>
      </c>
      <c r="H76" s="132">
        <v>2554.279826</v>
      </c>
      <c r="I76" s="132">
        <v>1095.575</v>
      </c>
      <c r="J76" s="132">
        <v>1458.7048259999999</v>
      </c>
      <c r="K76" s="132">
        <v>3649.8548259999998</v>
      </c>
      <c r="L76" s="261">
        <v>15965</v>
      </c>
      <c r="M76" s="132">
        <v>17193</v>
      </c>
      <c r="N76" s="132">
        <v>-1228</v>
      </c>
      <c r="O76" s="132">
        <v>481</v>
      </c>
      <c r="P76" s="132">
        <v>330</v>
      </c>
      <c r="Q76" s="132">
        <v>151</v>
      </c>
    </row>
    <row r="77" spans="1:17" ht="17.25">
      <c r="A77" s="57">
        <v>36</v>
      </c>
      <c r="B77" s="58">
        <v>68</v>
      </c>
      <c r="C77" s="137" t="s">
        <v>76</v>
      </c>
      <c r="D77" s="52">
        <v>195612.45961399999</v>
      </c>
      <c r="E77" s="52">
        <v>182743.70774300001</v>
      </c>
      <c r="F77" s="52">
        <v>12868.751870999986</v>
      </c>
      <c r="G77" s="52">
        <v>378356.167357</v>
      </c>
      <c r="H77" s="52">
        <v>4579.498681</v>
      </c>
      <c r="I77" s="52">
        <v>7329.069759</v>
      </c>
      <c r="J77" s="52">
        <v>-2749.5710779999999</v>
      </c>
      <c r="K77" s="52">
        <v>11908.568439999999</v>
      </c>
      <c r="L77" s="262">
        <v>10318</v>
      </c>
      <c r="M77" s="52">
        <v>35274</v>
      </c>
      <c r="N77" s="52">
        <v>-24956</v>
      </c>
      <c r="O77" s="52">
        <v>2528</v>
      </c>
      <c r="P77" s="52">
        <v>279</v>
      </c>
      <c r="Q77" s="52">
        <v>2249</v>
      </c>
    </row>
    <row r="78" spans="1:17" ht="17.25">
      <c r="A78" s="55">
        <v>49</v>
      </c>
      <c r="B78" s="59">
        <v>69</v>
      </c>
      <c r="C78" s="136" t="s">
        <v>387</v>
      </c>
      <c r="D78" s="258">
        <v>178981.00465799999</v>
      </c>
      <c r="E78" s="258">
        <v>222834.453817</v>
      </c>
      <c r="F78" s="132">
        <v>-43853.449159000011</v>
      </c>
      <c r="G78" s="132">
        <v>401815.45847499999</v>
      </c>
      <c r="H78" s="132">
        <v>11549.401538</v>
      </c>
      <c r="I78" s="132">
        <v>10500.224688</v>
      </c>
      <c r="J78" s="132">
        <v>1049.1768499999998</v>
      </c>
      <c r="K78" s="132">
        <v>22049.626226</v>
      </c>
      <c r="L78" s="261">
        <v>2115</v>
      </c>
      <c r="M78" s="132">
        <v>35573</v>
      </c>
      <c r="N78" s="132">
        <v>-33458</v>
      </c>
      <c r="O78" s="132">
        <v>0</v>
      </c>
      <c r="P78" s="132">
        <v>318</v>
      </c>
      <c r="Q78" s="132">
        <v>-318</v>
      </c>
    </row>
    <row r="79" spans="1:17" ht="17.25">
      <c r="A79" s="57">
        <v>53</v>
      </c>
      <c r="B79" s="58">
        <v>70</v>
      </c>
      <c r="C79" s="137" t="s">
        <v>86</v>
      </c>
      <c r="D79" s="52">
        <v>167443.09232200001</v>
      </c>
      <c r="E79" s="52">
        <v>169723.59825099999</v>
      </c>
      <c r="F79" s="52">
        <v>-2280.5059289999772</v>
      </c>
      <c r="G79" s="52">
        <v>337166.690573</v>
      </c>
      <c r="H79" s="52">
        <v>5247.8850119999997</v>
      </c>
      <c r="I79" s="52">
        <v>7456.0329339999998</v>
      </c>
      <c r="J79" s="52">
        <v>-2208.1479220000001</v>
      </c>
      <c r="K79" s="52">
        <v>12703.917946</v>
      </c>
      <c r="L79" s="262">
        <v>4139.160331</v>
      </c>
      <c r="M79" s="52">
        <v>1000.369429</v>
      </c>
      <c r="N79" s="52">
        <v>3138.7909020000002</v>
      </c>
      <c r="O79" s="52">
        <v>0</v>
      </c>
      <c r="P79" s="52">
        <v>603.88047600000004</v>
      </c>
      <c r="Q79" s="52">
        <v>-603.88047600000004</v>
      </c>
    </row>
    <row r="80" spans="1:17" ht="17.25">
      <c r="A80" s="55">
        <v>64</v>
      </c>
      <c r="B80" s="59">
        <v>71</v>
      </c>
      <c r="C80" s="136" t="s">
        <v>127</v>
      </c>
      <c r="D80" s="258">
        <v>135893.134663</v>
      </c>
      <c r="E80" s="258">
        <v>179488.46438300001</v>
      </c>
      <c r="F80" s="132">
        <v>-43595.329720000009</v>
      </c>
      <c r="G80" s="132">
        <v>315381.59904600005</v>
      </c>
      <c r="H80" s="132">
        <v>12037.586498999999</v>
      </c>
      <c r="I80" s="132">
        <v>19929.515274000001</v>
      </c>
      <c r="J80" s="132">
        <v>-7891.9287750000021</v>
      </c>
      <c r="K80" s="132">
        <v>31967.101773000002</v>
      </c>
      <c r="L80" s="261">
        <v>38677</v>
      </c>
      <c r="M80" s="132">
        <v>77426</v>
      </c>
      <c r="N80" s="132">
        <v>-38749</v>
      </c>
      <c r="O80" s="132">
        <v>539</v>
      </c>
      <c r="P80" s="132">
        <v>1073</v>
      </c>
      <c r="Q80" s="132">
        <v>-534</v>
      </c>
    </row>
    <row r="81" spans="1:17" ht="17.25">
      <c r="A81" s="57">
        <v>26</v>
      </c>
      <c r="B81" s="58">
        <v>72</v>
      </c>
      <c r="C81" s="137" t="s">
        <v>70</v>
      </c>
      <c r="D81" s="52">
        <v>126806.290094</v>
      </c>
      <c r="E81" s="52">
        <v>139858.27882899999</v>
      </c>
      <c r="F81" s="52">
        <v>-13051.988734999992</v>
      </c>
      <c r="G81" s="52">
        <v>266664.56892300001</v>
      </c>
      <c r="H81" s="52">
        <v>1863.695373</v>
      </c>
      <c r="I81" s="52">
        <v>7257.3497100000004</v>
      </c>
      <c r="J81" s="52">
        <v>-5393.6543369999999</v>
      </c>
      <c r="K81" s="52">
        <v>9121.0450830000009</v>
      </c>
      <c r="L81" s="262">
        <v>11625</v>
      </c>
      <c r="M81" s="52">
        <v>26473</v>
      </c>
      <c r="N81" s="52">
        <v>-14848</v>
      </c>
      <c r="O81" s="52">
        <v>0</v>
      </c>
      <c r="P81" s="52">
        <v>301</v>
      </c>
      <c r="Q81" s="52">
        <v>-301</v>
      </c>
    </row>
    <row r="82" spans="1:17" ht="17.25">
      <c r="A82" s="55">
        <v>25</v>
      </c>
      <c r="B82" s="59">
        <v>73</v>
      </c>
      <c r="C82" s="136" t="s">
        <v>80</v>
      </c>
      <c r="D82" s="258">
        <v>121722.91847600001</v>
      </c>
      <c r="E82" s="258">
        <v>319445.54219299997</v>
      </c>
      <c r="F82" s="132">
        <v>-197722.62371699995</v>
      </c>
      <c r="G82" s="132">
        <v>441168.46066899999</v>
      </c>
      <c r="H82" s="132">
        <v>35348.338069999998</v>
      </c>
      <c r="I82" s="132">
        <v>5771.1192359999995</v>
      </c>
      <c r="J82" s="132">
        <v>29577.218833999999</v>
      </c>
      <c r="K82" s="132">
        <v>41119.457305999997</v>
      </c>
      <c r="L82" s="261">
        <v>108630</v>
      </c>
      <c r="M82" s="132">
        <v>287296</v>
      </c>
      <c r="N82" s="132">
        <v>-178666</v>
      </c>
      <c r="O82" s="132">
        <v>8402</v>
      </c>
      <c r="P82" s="132">
        <v>23975</v>
      </c>
      <c r="Q82" s="132">
        <v>-15573</v>
      </c>
    </row>
    <row r="83" spans="1:17" ht="17.25">
      <c r="A83" s="57">
        <v>163</v>
      </c>
      <c r="B83" s="58">
        <v>74</v>
      </c>
      <c r="C83" s="137" t="s">
        <v>361</v>
      </c>
      <c r="D83" s="52">
        <v>112703.00687899999</v>
      </c>
      <c r="E83" s="52">
        <v>104550.956964</v>
      </c>
      <c r="F83" s="52">
        <v>8152.049914999996</v>
      </c>
      <c r="G83" s="52">
        <v>217253.963843</v>
      </c>
      <c r="H83" s="52">
        <v>4092.884971</v>
      </c>
      <c r="I83" s="52">
        <v>9520.0858260000005</v>
      </c>
      <c r="J83" s="52">
        <v>-5427.200855000001</v>
      </c>
      <c r="K83" s="52">
        <v>13612.970797</v>
      </c>
      <c r="L83" s="262">
        <v>6813</v>
      </c>
      <c r="M83" s="52">
        <v>2021</v>
      </c>
      <c r="N83" s="52">
        <v>4792</v>
      </c>
      <c r="O83" s="52">
        <v>199</v>
      </c>
      <c r="P83" s="52">
        <v>0</v>
      </c>
      <c r="Q83" s="52">
        <v>199</v>
      </c>
    </row>
    <row r="84" spans="1:17" ht="17.25">
      <c r="A84" s="55">
        <v>24</v>
      </c>
      <c r="B84" s="59">
        <v>75</v>
      </c>
      <c r="C84" s="136" t="s">
        <v>105</v>
      </c>
      <c r="D84" s="258">
        <v>111689.793141</v>
      </c>
      <c r="E84" s="258">
        <v>111358.248702</v>
      </c>
      <c r="F84" s="132">
        <v>331.54443900000479</v>
      </c>
      <c r="G84" s="132">
        <v>223048.04184299998</v>
      </c>
      <c r="H84" s="132">
        <v>3333.7798819999998</v>
      </c>
      <c r="I84" s="132">
        <v>6034.0797590000002</v>
      </c>
      <c r="J84" s="132">
        <v>-2700.2998770000004</v>
      </c>
      <c r="K84" s="132">
        <v>9367.8596409999991</v>
      </c>
      <c r="L84" s="261">
        <v>1005.098223</v>
      </c>
      <c r="M84" s="132">
        <v>3079.5198340000002</v>
      </c>
      <c r="N84" s="132">
        <v>-2074.4216110000002</v>
      </c>
      <c r="O84" s="132">
        <v>0</v>
      </c>
      <c r="P84" s="132">
        <v>523.52034600000002</v>
      </c>
      <c r="Q84" s="132">
        <v>-523.52034600000002</v>
      </c>
    </row>
    <row r="85" spans="1:17" ht="17.25">
      <c r="A85" s="57">
        <v>38</v>
      </c>
      <c r="B85" s="58">
        <v>76</v>
      </c>
      <c r="C85" s="137" t="s">
        <v>121</v>
      </c>
      <c r="D85" s="52">
        <v>111426.976435</v>
      </c>
      <c r="E85" s="52">
        <v>215659.99877499999</v>
      </c>
      <c r="F85" s="52">
        <v>-104233.02233999998</v>
      </c>
      <c r="G85" s="52">
        <v>327086.97521</v>
      </c>
      <c r="H85" s="52">
        <v>29418.672039000001</v>
      </c>
      <c r="I85" s="52">
        <v>3819.0744319999999</v>
      </c>
      <c r="J85" s="52">
        <v>25599.597607</v>
      </c>
      <c r="K85" s="52">
        <v>33237.746470999999</v>
      </c>
      <c r="L85" s="262">
        <v>157856</v>
      </c>
      <c r="M85" s="52">
        <v>248103</v>
      </c>
      <c r="N85" s="52">
        <v>-90247</v>
      </c>
      <c r="O85" s="52">
        <v>1955</v>
      </c>
      <c r="P85" s="52">
        <v>10330</v>
      </c>
      <c r="Q85" s="52">
        <v>-8375</v>
      </c>
    </row>
    <row r="86" spans="1:17" ht="17.25">
      <c r="A86" s="55">
        <v>152</v>
      </c>
      <c r="B86" s="59">
        <v>77</v>
      </c>
      <c r="C86" s="136" t="s">
        <v>226</v>
      </c>
      <c r="D86" s="258">
        <v>105388.544387</v>
      </c>
      <c r="E86" s="258">
        <v>82662.092172000004</v>
      </c>
      <c r="F86" s="132">
        <v>22726.452214999998</v>
      </c>
      <c r="G86" s="132">
        <v>188050.63655900001</v>
      </c>
      <c r="H86" s="132">
        <v>9381.8512129999999</v>
      </c>
      <c r="I86" s="132">
        <v>11634.290532999999</v>
      </c>
      <c r="J86" s="132">
        <v>-2252.4393199999995</v>
      </c>
      <c r="K86" s="132">
        <v>21016.141746000001</v>
      </c>
      <c r="L86" s="261">
        <v>30567</v>
      </c>
      <c r="M86" s="132">
        <v>8888</v>
      </c>
      <c r="N86" s="132">
        <v>21679</v>
      </c>
      <c r="O86" s="132">
        <v>133</v>
      </c>
      <c r="P86" s="132">
        <v>3619</v>
      </c>
      <c r="Q86" s="132">
        <v>-3486</v>
      </c>
    </row>
    <row r="87" spans="1:17" ht="17.25">
      <c r="A87" s="57">
        <v>19</v>
      </c>
      <c r="B87" s="58">
        <v>78</v>
      </c>
      <c r="C87" s="137" t="s">
        <v>83</v>
      </c>
      <c r="D87" s="52">
        <v>105161.802558</v>
      </c>
      <c r="E87" s="52">
        <v>107404.24394099999</v>
      </c>
      <c r="F87" s="52">
        <v>-2242.4413829999976</v>
      </c>
      <c r="G87" s="52">
        <v>212566.04649899999</v>
      </c>
      <c r="H87" s="52">
        <v>5037.9426210000001</v>
      </c>
      <c r="I87" s="52">
        <v>6065.6933600000002</v>
      </c>
      <c r="J87" s="52">
        <v>-1027.7507390000001</v>
      </c>
      <c r="K87" s="52">
        <v>11103.635980999999</v>
      </c>
      <c r="L87" s="262">
        <v>208.20361700000001</v>
      </c>
      <c r="M87" s="52">
        <v>2931.9731769999999</v>
      </c>
      <c r="N87" s="52">
        <v>-2723.7695599999997</v>
      </c>
      <c r="O87" s="52">
        <v>0</v>
      </c>
      <c r="P87" s="52">
        <v>94.231679999999997</v>
      </c>
      <c r="Q87" s="52">
        <v>-94.231679999999997</v>
      </c>
    </row>
    <row r="88" spans="1:17" ht="17.25">
      <c r="A88" s="55">
        <v>168</v>
      </c>
      <c r="B88" s="59">
        <v>79</v>
      </c>
      <c r="C88" s="136" t="s">
        <v>372</v>
      </c>
      <c r="D88" s="258">
        <v>102084.752339</v>
      </c>
      <c r="E88" s="258">
        <v>82762.188173999995</v>
      </c>
      <c r="F88" s="132">
        <v>19322.564165000003</v>
      </c>
      <c r="G88" s="132">
        <v>184846.94051300001</v>
      </c>
      <c r="H88" s="132">
        <v>8389.6588570000004</v>
      </c>
      <c r="I88" s="132">
        <v>4800.7591570000004</v>
      </c>
      <c r="J88" s="132">
        <v>3588.8996999999999</v>
      </c>
      <c r="K88" s="132">
        <v>13190.418014000001</v>
      </c>
      <c r="L88" s="261">
        <v>18605</v>
      </c>
      <c r="M88" s="132">
        <v>14</v>
      </c>
      <c r="N88" s="132">
        <v>18591</v>
      </c>
      <c r="O88" s="132">
        <v>0</v>
      </c>
      <c r="P88" s="132">
        <v>14</v>
      </c>
      <c r="Q88" s="132">
        <v>-14</v>
      </c>
    </row>
    <row r="89" spans="1:17" ht="17.25">
      <c r="A89" s="57">
        <v>103</v>
      </c>
      <c r="B89" s="58">
        <v>80</v>
      </c>
      <c r="C89" s="137" t="s">
        <v>129</v>
      </c>
      <c r="D89" s="52">
        <v>101098.821518</v>
      </c>
      <c r="E89" s="52">
        <v>107720.230798</v>
      </c>
      <c r="F89" s="52">
        <v>-6621.4092800000071</v>
      </c>
      <c r="G89" s="52">
        <v>208819.05231599999</v>
      </c>
      <c r="H89" s="52">
        <v>4340.0313809999998</v>
      </c>
      <c r="I89" s="52">
        <v>7476.6601430000001</v>
      </c>
      <c r="J89" s="52">
        <v>-3136.6287620000003</v>
      </c>
      <c r="K89" s="52">
        <v>11816.691524</v>
      </c>
      <c r="L89" s="262">
        <v>1880</v>
      </c>
      <c r="M89" s="52">
        <v>9624</v>
      </c>
      <c r="N89" s="52">
        <v>-7744</v>
      </c>
      <c r="O89" s="52">
        <v>0</v>
      </c>
      <c r="P89" s="52">
        <v>1129</v>
      </c>
      <c r="Q89" s="52">
        <v>-1129</v>
      </c>
    </row>
    <row r="90" spans="1:17" ht="17.25">
      <c r="A90" s="55">
        <v>65</v>
      </c>
      <c r="B90" s="59">
        <v>81</v>
      </c>
      <c r="C90" s="136" t="s">
        <v>81</v>
      </c>
      <c r="D90" s="258">
        <v>96872.280742000003</v>
      </c>
      <c r="E90" s="258">
        <v>97506.154536000002</v>
      </c>
      <c r="F90" s="132">
        <v>-633.87379399999918</v>
      </c>
      <c r="G90" s="132">
        <v>194378.43527800002</v>
      </c>
      <c r="H90" s="132">
        <v>840.983204</v>
      </c>
      <c r="I90" s="132">
        <v>555.37</v>
      </c>
      <c r="J90" s="132">
        <v>285.613204</v>
      </c>
      <c r="K90" s="132">
        <v>1396.353204</v>
      </c>
      <c r="L90" s="261">
        <v>8231</v>
      </c>
      <c r="M90" s="132">
        <v>14613</v>
      </c>
      <c r="N90" s="132">
        <v>-6382</v>
      </c>
      <c r="O90" s="132">
        <v>98</v>
      </c>
      <c r="P90" s="132">
        <v>0</v>
      </c>
      <c r="Q90" s="132">
        <v>98</v>
      </c>
    </row>
    <row r="91" spans="1:17" ht="17.25">
      <c r="A91" s="57">
        <v>30</v>
      </c>
      <c r="B91" s="58">
        <v>82</v>
      </c>
      <c r="C91" s="137" t="s">
        <v>176</v>
      </c>
      <c r="D91" s="52">
        <v>95890.357029999999</v>
      </c>
      <c r="E91" s="52">
        <v>101511.979538</v>
      </c>
      <c r="F91" s="52">
        <v>-5621.6225080000004</v>
      </c>
      <c r="G91" s="52">
        <v>197402.336568</v>
      </c>
      <c r="H91" s="52">
        <v>2614.3035199999999</v>
      </c>
      <c r="I91" s="52">
        <v>2838.556564</v>
      </c>
      <c r="J91" s="52">
        <v>-224.25304400000005</v>
      </c>
      <c r="K91" s="52">
        <v>5452.8600839999999</v>
      </c>
      <c r="L91" s="262">
        <v>0</v>
      </c>
      <c r="M91" s="52">
        <v>836.29714300000001</v>
      </c>
      <c r="N91" s="52">
        <v>-836.29714300000001</v>
      </c>
      <c r="O91" s="52">
        <v>0</v>
      </c>
      <c r="P91" s="52">
        <v>0</v>
      </c>
      <c r="Q91" s="52">
        <v>0</v>
      </c>
    </row>
    <row r="92" spans="1:17" ht="17.25">
      <c r="A92" s="55">
        <v>43</v>
      </c>
      <c r="B92" s="59">
        <v>83</v>
      </c>
      <c r="C92" s="136" t="s">
        <v>467</v>
      </c>
      <c r="D92" s="258">
        <v>91928.567483999999</v>
      </c>
      <c r="E92" s="258">
        <v>91223.701356000005</v>
      </c>
      <c r="F92" s="132">
        <v>704.86612799999421</v>
      </c>
      <c r="G92" s="132">
        <v>183152.26884</v>
      </c>
      <c r="H92" s="132">
        <v>4987.2338909999999</v>
      </c>
      <c r="I92" s="132">
        <v>5942.2157269999998</v>
      </c>
      <c r="J92" s="132">
        <v>-954.98183599999993</v>
      </c>
      <c r="K92" s="132">
        <v>10929.449617999999</v>
      </c>
      <c r="L92" s="261">
        <v>22895.448989</v>
      </c>
      <c r="M92" s="132">
        <v>27754.563999999998</v>
      </c>
      <c r="N92" s="132">
        <v>-4859.115010999998</v>
      </c>
      <c r="O92" s="132">
        <v>66.453646000000006</v>
      </c>
      <c r="P92" s="132">
        <v>1294.173935</v>
      </c>
      <c r="Q92" s="132">
        <v>-1227.7202890000001</v>
      </c>
    </row>
    <row r="93" spans="1:17" ht="17.25">
      <c r="A93" s="57">
        <v>171</v>
      </c>
      <c r="B93" s="58">
        <v>84</v>
      </c>
      <c r="C93" s="137" t="s">
        <v>380</v>
      </c>
      <c r="D93" s="52">
        <v>85599.132398000002</v>
      </c>
      <c r="E93" s="52">
        <v>57800.572001</v>
      </c>
      <c r="F93" s="52">
        <v>27798.560397000001</v>
      </c>
      <c r="G93" s="52">
        <v>143399.70439900001</v>
      </c>
      <c r="H93" s="52">
        <v>4229.9749659999998</v>
      </c>
      <c r="I93" s="52">
        <v>4386.0634680000003</v>
      </c>
      <c r="J93" s="52">
        <v>-156.08850200000052</v>
      </c>
      <c r="K93" s="52">
        <v>8616.0384340000001</v>
      </c>
      <c r="L93" s="262">
        <v>33658</v>
      </c>
      <c r="M93" s="52">
        <v>6304</v>
      </c>
      <c r="N93" s="52">
        <v>27354</v>
      </c>
      <c r="O93" s="52">
        <v>0</v>
      </c>
      <c r="P93" s="52">
        <v>898</v>
      </c>
      <c r="Q93" s="52">
        <v>-898</v>
      </c>
    </row>
    <row r="94" spans="1:17" ht="17.25">
      <c r="A94" s="55">
        <v>122</v>
      </c>
      <c r="B94" s="59">
        <v>85</v>
      </c>
      <c r="C94" s="136" t="s">
        <v>144</v>
      </c>
      <c r="D94" s="258">
        <v>83052.597854000007</v>
      </c>
      <c r="E94" s="258">
        <v>155122.40301000001</v>
      </c>
      <c r="F94" s="132">
        <v>-72069.805156000002</v>
      </c>
      <c r="G94" s="132">
        <v>238175.000864</v>
      </c>
      <c r="H94" s="132">
        <v>668.78457300000002</v>
      </c>
      <c r="I94" s="132">
        <v>6653.642914</v>
      </c>
      <c r="J94" s="132">
        <v>-5984.8583410000001</v>
      </c>
      <c r="K94" s="132">
        <v>7322.4274869999999</v>
      </c>
      <c r="L94" s="261">
        <v>9869</v>
      </c>
      <c r="M94" s="132">
        <v>98583</v>
      </c>
      <c r="N94" s="132">
        <v>-88714</v>
      </c>
      <c r="O94" s="132">
        <v>0</v>
      </c>
      <c r="P94" s="132">
        <v>2326</v>
      </c>
      <c r="Q94" s="132">
        <v>-2326</v>
      </c>
    </row>
    <row r="95" spans="1:17" ht="17.25">
      <c r="A95" s="57">
        <v>109</v>
      </c>
      <c r="B95" s="58">
        <v>86</v>
      </c>
      <c r="C95" s="137" t="s">
        <v>131</v>
      </c>
      <c r="D95" s="52">
        <v>80387.062942999997</v>
      </c>
      <c r="E95" s="52">
        <v>84161.023029999997</v>
      </c>
      <c r="F95" s="52">
        <v>-3773.9600869999995</v>
      </c>
      <c r="G95" s="52">
        <v>164548.08597299998</v>
      </c>
      <c r="H95" s="52">
        <v>6049.0561699999998</v>
      </c>
      <c r="I95" s="52">
        <v>90.241917000000001</v>
      </c>
      <c r="J95" s="52">
        <v>5958.8142529999996</v>
      </c>
      <c r="K95" s="52">
        <v>6139.2980870000001</v>
      </c>
      <c r="L95" s="262">
        <v>2522.580363</v>
      </c>
      <c r="M95" s="52">
        <v>6802.6545329999999</v>
      </c>
      <c r="N95" s="52">
        <v>-4280.0741699999999</v>
      </c>
      <c r="O95" s="52">
        <v>0</v>
      </c>
      <c r="P95" s="52">
        <v>28.600054</v>
      </c>
      <c r="Q95" s="52">
        <v>-28.600054</v>
      </c>
    </row>
    <row r="96" spans="1:17" ht="17.25">
      <c r="A96" s="55">
        <v>174</v>
      </c>
      <c r="B96" s="59">
        <v>87</v>
      </c>
      <c r="C96" s="136" t="s">
        <v>397</v>
      </c>
      <c r="D96" s="258">
        <v>79937.904511999994</v>
      </c>
      <c r="E96" s="258">
        <v>72334.047393000001</v>
      </c>
      <c r="F96" s="132">
        <v>7603.857118999993</v>
      </c>
      <c r="G96" s="132">
        <v>152271.95190499999</v>
      </c>
      <c r="H96" s="132">
        <v>12442.235439</v>
      </c>
      <c r="I96" s="132">
        <v>138.69999999999999</v>
      </c>
      <c r="J96" s="132">
        <v>12303.535438999999</v>
      </c>
      <c r="K96" s="132">
        <v>12580.935439000001</v>
      </c>
      <c r="L96" s="261">
        <v>21921</v>
      </c>
      <c r="M96" s="132">
        <v>336</v>
      </c>
      <c r="N96" s="132">
        <v>21585</v>
      </c>
      <c r="O96" s="132">
        <v>6397</v>
      </c>
      <c r="P96" s="132">
        <v>0</v>
      </c>
      <c r="Q96" s="132">
        <v>6397</v>
      </c>
    </row>
    <row r="97" spans="1:17" ht="17.25">
      <c r="A97" s="57">
        <v>47</v>
      </c>
      <c r="B97" s="58">
        <v>88</v>
      </c>
      <c r="C97" s="137" t="s">
        <v>122</v>
      </c>
      <c r="D97" s="52">
        <v>79463.675363000002</v>
      </c>
      <c r="E97" s="52">
        <v>85353.581449999998</v>
      </c>
      <c r="F97" s="52">
        <v>-5889.9060869999958</v>
      </c>
      <c r="G97" s="52">
        <v>164817.25681300001</v>
      </c>
      <c r="H97" s="52">
        <v>5036.2131399999998</v>
      </c>
      <c r="I97" s="52">
        <v>4605.4263549999996</v>
      </c>
      <c r="J97" s="52">
        <v>430.78678500000024</v>
      </c>
      <c r="K97" s="52">
        <v>9641.6394949999994</v>
      </c>
      <c r="L97" s="262">
        <v>838</v>
      </c>
      <c r="M97" s="52">
        <v>8435</v>
      </c>
      <c r="N97" s="52">
        <v>-7597</v>
      </c>
      <c r="O97" s="52">
        <v>0</v>
      </c>
      <c r="P97" s="52">
        <v>450</v>
      </c>
      <c r="Q97" s="52">
        <v>-450</v>
      </c>
    </row>
    <row r="98" spans="1:17" ht="17.25">
      <c r="A98" s="55">
        <v>117</v>
      </c>
      <c r="B98" s="59">
        <v>89</v>
      </c>
      <c r="C98" s="136" t="s">
        <v>136</v>
      </c>
      <c r="D98" s="258">
        <v>70693.132184999995</v>
      </c>
      <c r="E98" s="258">
        <v>94430.800067999997</v>
      </c>
      <c r="F98" s="132">
        <v>-23737.667883000002</v>
      </c>
      <c r="G98" s="132">
        <v>165123.93225299998</v>
      </c>
      <c r="H98" s="132">
        <v>407.97316000000001</v>
      </c>
      <c r="I98" s="132">
        <v>493.16296199999999</v>
      </c>
      <c r="J98" s="132">
        <v>-85.189801999999986</v>
      </c>
      <c r="K98" s="132">
        <v>901.136122</v>
      </c>
      <c r="L98" s="261">
        <v>3667.6116630000001</v>
      </c>
      <c r="M98" s="132">
        <v>30437.475288000001</v>
      </c>
      <c r="N98" s="132">
        <v>-26769.863625000002</v>
      </c>
      <c r="O98" s="132">
        <v>0</v>
      </c>
      <c r="P98" s="132">
        <v>96.854646000000002</v>
      </c>
      <c r="Q98" s="132">
        <v>-96.854646000000002</v>
      </c>
    </row>
    <row r="99" spans="1:17" ht="17.25">
      <c r="A99" s="57">
        <v>27</v>
      </c>
      <c r="B99" s="58">
        <v>90</v>
      </c>
      <c r="C99" s="137" t="s">
        <v>386</v>
      </c>
      <c r="D99" s="52">
        <v>70230.867907000007</v>
      </c>
      <c r="E99" s="52">
        <v>71471.144151999993</v>
      </c>
      <c r="F99" s="52">
        <v>-1240.2762449999864</v>
      </c>
      <c r="G99" s="52">
        <v>141702.012059</v>
      </c>
      <c r="H99" s="52">
        <v>2524.5956190000002</v>
      </c>
      <c r="I99" s="52">
        <v>1143.214782</v>
      </c>
      <c r="J99" s="52">
        <v>1381.3808370000002</v>
      </c>
      <c r="K99" s="52">
        <v>3667.8104010000002</v>
      </c>
      <c r="L99" s="262">
        <v>164</v>
      </c>
      <c r="M99" s="52">
        <v>1376</v>
      </c>
      <c r="N99" s="52">
        <v>-1212</v>
      </c>
      <c r="O99" s="52">
        <v>0</v>
      </c>
      <c r="P99" s="52">
        <v>0</v>
      </c>
      <c r="Q99" s="52">
        <v>0</v>
      </c>
    </row>
    <row r="100" spans="1:17" ht="17.25">
      <c r="A100" s="55">
        <v>4</v>
      </c>
      <c r="B100" s="59">
        <v>91</v>
      </c>
      <c r="C100" s="136" t="s">
        <v>32</v>
      </c>
      <c r="D100" s="258">
        <v>64805.876183</v>
      </c>
      <c r="E100" s="258">
        <v>79325.450756999999</v>
      </c>
      <c r="F100" s="132">
        <v>-14519.574573999998</v>
      </c>
      <c r="G100" s="132">
        <v>144131.32694</v>
      </c>
      <c r="H100" s="132">
        <v>1527.2840430000001</v>
      </c>
      <c r="I100" s="132">
        <v>1324.2319970000001</v>
      </c>
      <c r="J100" s="132">
        <v>203.05204600000002</v>
      </c>
      <c r="K100" s="132">
        <v>2851.5160400000004</v>
      </c>
      <c r="L100" s="261">
        <v>749</v>
      </c>
      <c r="M100" s="132">
        <v>4433</v>
      </c>
      <c r="N100" s="132">
        <v>-3684</v>
      </c>
      <c r="O100" s="132">
        <v>0</v>
      </c>
      <c r="P100" s="132">
        <v>7</v>
      </c>
      <c r="Q100" s="132">
        <v>-7</v>
      </c>
    </row>
    <row r="101" spans="1:17" ht="17.25">
      <c r="A101" s="57">
        <v>60</v>
      </c>
      <c r="B101" s="58">
        <v>92</v>
      </c>
      <c r="C101" s="137" t="s">
        <v>390</v>
      </c>
      <c r="D101" s="52">
        <v>63003.454202000001</v>
      </c>
      <c r="E101" s="52">
        <v>87812.631861999995</v>
      </c>
      <c r="F101" s="52">
        <v>-24809.177659999994</v>
      </c>
      <c r="G101" s="52">
        <v>150816.086064</v>
      </c>
      <c r="H101" s="52">
        <v>6792.67202</v>
      </c>
      <c r="I101" s="52">
        <v>8048.8225210000001</v>
      </c>
      <c r="J101" s="52">
        <v>-1256.1505010000001</v>
      </c>
      <c r="K101" s="52">
        <v>14841.494541</v>
      </c>
      <c r="L101" s="262">
        <v>42.681522000000001</v>
      </c>
      <c r="M101" s="52">
        <v>25515.068845000002</v>
      </c>
      <c r="N101" s="52">
        <v>-25472.387323000003</v>
      </c>
      <c r="O101" s="52">
        <v>0</v>
      </c>
      <c r="P101" s="52">
        <v>34.134791999999997</v>
      </c>
      <c r="Q101" s="52">
        <v>-34.134791999999997</v>
      </c>
    </row>
    <row r="102" spans="1:17" ht="17.25">
      <c r="A102" s="55">
        <v>56</v>
      </c>
      <c r="B102" s="59">
        <v>93</v>
      </c>
      <c r="C102" s="136" t="s">
        <v>98</v>
      </c>
      <c r="D102" s="258">
        <v>62008.376602999997</v>
      </c>
      <c r="E102" s="258">
        <v>61054.797187999997</v>
      </c>
      <c r="F102" s="132">
        <v>953.57941500000015</v>
      </c>
      <c r="G102" s="132">
        <v>123063.17379099999</v>
      </c>
      <c r="H102" s="132">
        <v>5185.5339080000003</v>
      </c>
      <c r="I102" s="132">
        <v>3670.9046750000002</v>
      </c>
      <c r="J102" s="132">
        <v>1514.6292330000001</v>
      </c>
      <c r="K102" s="132">
        <v>8856.438583000001</v>
      </c>
      <c r="L102" s="261">
        <v>4567.3730740000001</v>
      </c>
      <c r="M102" s="132">
        <v>4174.6534709999996</v>
      </c>
      <c r="N102" s="132">
        <v>392.71960300000046</v>
      </c>
      <c r="O102" s="132">
        <v>0</v>
      </c>
      <c r="P102" s="132">
        <v>2009.3942790000001</v>
      </c>
      <c r="Q102" s="132">
        <v>-2009.3942790000001</v>
      </c>
    </row>
    <row r="103" spans="1:17" ht="17.25">
      <c r="A103" s="57">
        <v>167</v>
      </c>
      <c r="B103" s="58">
        <v>94</v>
      </c>
      <c r="C103" s="137" t="s">
        <v>370</v>
      </c>
      <c r="D103" s="52">
        <v>60495.011573000003</v>
      </c>
      <c r="E103" s="52">
        <v>40348.103056</v>
      </c>
      <c r="F103" s="52">
        <v>20146.908517000003</v>
      </c>
      <c r="G103" s="52">
        <v>100843.114629</v>
      </c>
      <c r="H103" s="52">
        <v>973.30739100000005</v>
      </c>
      <c r="I103" s="52">
        <v>1478.73377</v>
      </c>
      <c r="J103" s="52">
        <v>-505.426379</v>
      </c>
      <c r="K103" s="52">
        <v>2452.0411610000001</v>
      </c>
      <c r="L103" s="262">
        <v>2260</v>
      </c>
      <c r="M103" s="52">
        <v>2986</v>
      </c>
      <c r="N103" s="52">
        <v>-726</v>
      </c>
      <c r="O103" s="52">
        <v>0</v>
      </c>
      <c r="P103" s="52">
        <v>36</v>
      </c>
      <c r="Q103" s="52">
        <v>-36</v>
      </c>
    </row>
    <row r="104" spans="1:17" ht="17.25">
      <c r="A104" s="55">
        <v>131</v>
      </c>
      <c r="B104" s="59">
        <v>95</v>
      </c>
      <c r="C104" s="136" t="s">
        <v>154</v>
      </c>
      <c r="D104" s="258">
        <v>59413.549451999999</v>
      </c>
      <c r="E104" s="258">
        <v>71724.465230000002</v>
      </c>
      <c r="F104" s="132">
        <v>-12310.915778000002</v>
      </c>
      <c r="G104" s="132">
        <v>131138.01468200001</v>
      </c>
      <c r="H104" s="132">
        <v>4086.3732110000001</v>
      </c>
      <c r="I104" s="132">
        <v>6654.7440779999997</v>
      </c>
      <c r="J104" s="132">
        <v>-2568.3708669999996</v>
      </c>
      <c r="K104" s="132">
        <v>10741.117289</v>
      </c>
      <c r="L104" s="261">
        <v>4197</v>
      </c>
      <c r="M104" s="132">
        <v>12587</v>
      </c>
      <c r="N104" s="132">
        <v>-8390</v>
      </c>
      <c r="O104" s="132">
        <v>7</v>
      </c>
      <c r="P104" s="132">
        <v>2491</v>
      </c>
      <c r="Q104" s="132">
        <v>-2484</v>
      </c>
    </row>
    <row r="105" spans="1:17" ht="17.25">
      <c r="A105" s="57">
        <v>37</v>
      </c>
      <c r="B105" s="58">
        <v>96</v>
      </c>
      <c r="C105" s="137" t="s">
        <v>107</v>
      </c>
      <c r="D105" s="52">
        <v>58431.826713000002</v>
      </c>
      <c r="E105" s="52">
        <v>51084.094917000002</v>
      </c>
      <c r="F105" s="52">
        <v>7347.731796</v>
      </c>
      <c r="G105" s="52">
        <v>109515.92163</v>
      </c>
      <c r="H105" s="52">
        <v>879.897468</v>
      </c>
      <c r="I105" s="52">
        <v>423.22911800000003</v>
      </c>
      <c r="J105" s="52">
        <v>456.66834999999998</v>
      </c>
      <c r="K105" s="52">
        <v>1303.1265860000001</v>
      </c>
      <c r="L105" s="262">
        <v>10211</v>
      </c>
      <c r="M105" s="52">
        <v>223</v>
      </c>
      <c r="N105" s="52">
        <v>9988</v>
      </c>
      <c r="O105" s="52">
        <v>0</v>
      </c>
      <c r="P105" s="52">
        <v>0</v>
      </c>
      <c r="Q105" s="52">
        <v>0</v>
      </c>
    </row>
    <row r="106" spans="1:17" ht="17.25">
      <c r="A106" s="55">
        <v>54</v>
      </c>
      <c r="B106" s="59">
        <v>97</v>
      </c>
      <c r="C106" s="136" t="s">
        <v>111</v>
      </c>
      <c r="D106" s="258">
        <v>55951.692883999996</v>
      </c>
      <c r="E106" s="258">
        <v>61560.860432000001</v>
      </c>
      <c r="F106" s="132">
        <v>-5609.1675480000049</v>
      </c>
      <c r="G106" s="132">
        <v>117512.553316</v>
      </c>
      <c r="H106" s="132">
        <v>5911.7818829999997</v>
      </c>
      <c r="I106" s="132">
        <v>3162.5445580000001</v>
      </c>
      <c r="J106" s="132">
        <v>2749.2373249999996</v>
      </c>
      <c r="K106" s="132">
        <v>9074.3264409999992</v>
      </c>
      <c r="L106" s="261">
        <v>2098.4019640000001</v>
      </c>
      <c r="M106" s="132">
        <v>6302.4501259999997</v>
      </c>
      <c r="N106" s="132">
        <v>-4204.0481619999991</v>
      </c>
      <c r="O106" s="132">
        <v>0</v>
      </c>
      <c r="P106" s="132">
        <v>519.17264799999998</v>
      </c>
      <c r="Q106" s="132">
        <v>-519.17264799999998</v>
      </c>
    </row>
    <row r="107" spans="1:17" ht="17.25">
      <c r="A107" s="57">
        <v>29</v>
      </c>
      <c r="B107" s="58">
        <v>98</v>
      </c>
      <c r="C107" s="137" t="s">
        <v>391</v>
      </c>
      <c r="D107" s="52">
        <v>55377.247000000003</v>
      </c>
      <c r="E107" s="52">
        <v>45707.483433000001</v>
      </c>
      <c r="F107" s="52">
        <v>9669.7635670000018</v>
      </c>
      <c r="G107" s="52">
        <v>101084.730433</v>
      </c>
      <c r="H107" s="52">
        <v>327.83557500000001</v>
      </c>
      <c r="I107" s="52">
        <v>654.41384800000003</v>
      </c>
      <c r="J107" s="52">
        <v>-326.57827300000002</v>
      </c>
      <c r="K107" s="52">
        <v>982.24942299999998</v>
      </c>
      <c r="L107" s="262">
        <v>20661</v>
      </c>
      <c r="M107" s="52">
        <v>23705</v>
      </c>
      <c r="N107" s="52">
        <v>-3044</v>
      </c>
      <c r="O107" s="52">
        <v>0</v>
      </c>
      <c r="P107" s="52">
        <v>0</v>
      </c>
      <c r="Q107" s="52">
        <v>0</v>
      </c>
    </row>
    <row r="108" spans="1:17" ht="17.25">
      <c r="A108" s="55">
        <v>20</v>
      </c>
      <c r="B108" s="59">
        <v>99</v>
      </c>
      <c r="C108" s="136" t="s">
        <v>78</v>
      </c>
      <c r="D108" s="258">
        <v>54752.571323999997</v>
      </c>
      <c r="E108" s="258">
        <v>43629.349717999998</v>
      </c>
      <c r="F108" s="132">
        <v>11123.221605999999</v>
      </c>
      <c r="G108" s="132">
        <v>98381.921042000002</v>
      </c>
      <c r="H108" s="132">
        <v>511.423497</v>
      </c>
      <c r="I108" s="132">
        <v>2747.4879089999999</v>
      </c>
      <c r="J108" s="132">
        <v>-2236.0644119999997</v>
      </c>
      <c r="K108" s="132">
        <v>3258.9114060000002</v>
      </c>
      <c r="L108" s="261">
        <v>14768.663065999999</v>
      </c>
      <c r="M108" s="132">
        <v>23285.959588000002</v>
      </c>
      <c r="N108" s="132">
        <v>-8517.2965220000024</v>
      </c>
      <c r="O108" s="132">
        <v>214.849243</v>
      </c>
      <c r="P108" s="132">
        <v>1202.7065219999999</v>
      </c>
      <c r="Q108" s="132">
        <v>-987.85727899999995</v>
      </c>
    </row>
    <row r="109" spans="1:17" ht="17.25">
      <c r="A109" s="57">
        <v>51</v>
      </c>
      <c r="B109" s="58">
        <v>100</v>
      </c>
      <c r="C109" s="137" t="s">
        <v>224</v>
      </c>
      <c r="D109" s="52">
        <v>54105.879616999999</v>
      </c>
      <c r="E109" s="52">
        <v>65648.138034999996</v>
      </c>
      <c r="F109" s="52">
        <v>-11542.258417999998</v>
      </c>
      <c r="G109" s="52">
        <v>119754.01765199999</v>
      </c>
      <c r="H109" s="52">
        <v>809.18286000000001</v>
      </c>
      <c r="I109" s="52">
        <v>443.035549</v>
      </c>
      <c r="J109" s="52">
        <v>366.147311</v>
      </c>
      <c r="K109" s="52">
        <v>1252.2184090000001</v>
      </c>
      <c r="L109" s="262">
        <v>4401.8279140000004</v>
      </c>
      <c r="M109" s="52">
        <v>22046.857769999999</v>
      </c>
      <c r="N109" s="52">
        <v>-17645.029855999997</v>
      </c>
      <c r="O109" s="52">
        <v>0</v>
      </c>
      <c r="P109" s="52">
        <v>819.11553900000001</v>
      </c>
      <c r="Q109" s="52">
        <v>-819.11553900000001</v>
      </c>
    </row>
    <row r="110" spans="1:17" ht="17.25">
      <c r="A110" s="55">
        <v>119</v>
      </c>
      <c r="B110" s="59">
        <v>101</v>
      </c>
      <c r="C110" s="136" t="s">
        <v>138</v>
      </c>
      <c r="D110" s="258">
        <v>53724.362566000003</v>
      </c>
      <c r="E110" s="258">
        <v>100402.706897</v>
      </c>
      <c r="F110" s="132">
        <v>-46678.344330999993</v>
      </c>
      <c r="G110" s="132">
        <v>154127.06946299999</v>
      </c>
      <c r="H110" s="132">
        <v>1529.6452810000001</v>
      </c>
      <c r="I110" s="132">
        <v>1471.952162</v>
      </c>
      <c r="J110" s="132">
        <v>57.693119000000024</v>
      </c>
      <c r="K110" s="132">
        <v>3001.5974430000001</v>
      </c>
      <c r="L110" s="261">
        <v>7298.9471830000002</v>
      </c>
      <c r="M110" s="132">
        <v>63628.845698999998</v>
      </c>
      <c r="N110" s="132">
        <v>-56329.898516000001</v>
      </c>
      <c r="O110" s="132">
        <v>0</v>
      </c>
      <c r="P110" s="132">
        <v>1025.9790519999999</v>
      </c>
      <c r="Q110" s="132">
        <v>-1025.9790519999999</v>
      </c>
    </row>
    <row r="111" spans="1:17" ht="17.25">
      <c r="A111" s="57">
        <v>31</v>
      </c>
      <c r="B111" s="58">
        <v>102</v>
      </c>
      <c r="C111" s="137" t="s">
        <v>124</v>
      </c>
      <c r="D111" s="52">
        <v>51935.090027999999</v>
      </c>
      <c r="E111" s="52">
        <v>59274.745775000003</v>
      </c>
      <c r="F111" s="52">
        <v>-7339.6557470000043</v>
      </c>
      <c r="G111" s="52">
        <v>111209.83580299999</v>
      </c>
      <c r="H111" s="52">
        <v>1158.5529959999999</v>
      </c>
      <c r="I111" s="52">
        <v>313.28074800000002</v>
      </c>
      <c r="J111" s="52">
        <v>845.27224799999988</v>
      </c>
      <c r="K111" s="52">
        <v>1471.833744</v>
      </c>
      <c r="L111" s="262">
        <v>199</v>
      </c>
      <c r="M111" s="52">
        <v>7283</v>
      </c>
      <c r="N111" s="52">
        <v>-7084</v>
      </c>
      <c r="O111" s="52">
        <v>0</v>
      </c>
      <c r="P111" s="52">
        <v>49</v>
      </c>
      <c r="Q111" s="52">
        <v>-49</v>
      </c>
    </row>
    <row r="112" spans="1:17" ht="17.25">
      <c r="A112" s="55">
        <v>126</v>
      </c>
      <c r="B112" s="59">
        <v>103</v>
      </c>
      <c r="C112" s="136" t="s">
        <v>149</v>
      </c>
      <c r="D112" s="258">
        <v>51514.713052999999</v>
      </c>
      <c r="E112" s="258">
        <v>78802.617534999998</v>
      </c>
      <c r="F112" s="132">
        <v>-27287.904481999998</v>
      </c>
      <c r="G112" s="132">
        <v>130317.330588</v>
      </c>
      <c r="H112" s="132">
        <v>850.91544799999997</v>
      </c>
      <c r="I112" s="132">
        <v>3306.516701</v>
      </c>
      <c r="J112" s="132">
        <v>-2455.6012529999998</v>
      </c>
      <c r="K112" s="132">
        <v>4157.4321490000002</v>
      </c>
      <c r="L112" s="261">
        <v>68469.787897999995</v>
      </c>
      <c r="M112" s="132">
        <v>112886.112591</v>
      </c>
      <c r="N112" s="132">
        <v>-44416.324693000002</v>
      </c>
      <c r="O112" s="132">
        <v>1495.3268889999999</v>
      </c>
      <c r="P112" s="132">
        <v>8638.2657010000003</v>
      </c>
      <c r="Q112" s="132">
        <v>-7142.9388120000003</v>
      </c>
    </row>
    <row r="113" spans="1:17" ht="17.25">
      <c r="A113" s="57">
        <v>116</v>
      </c>
      <c r="B113" s="58">
        <v>104</v>
      </c>
      <c r="C113" s="137" t="s">
        <v>132</v>
      </c>
      <c r="D113" s="52">
        <v>40441.631066000002</v>
      </c>
      <c r="E113" s="52">
        <v>39277.186201999997</v>
      </c>
      <c r="F113" s="52">
        <v>1164.4448640000046</v>
      </c>
      <c r="G113" s="52">
        <v>79718.817267999999</v>
      </c>
      <c r="H113" s="52">
        <v>975.120135</v>
      </c>
      <c r="I113" s="52">
        <v>928.65322900000001</v>
      </c>
      <c r="J113" s="52">
        <v>46.466905999999994</v>
      </c>
      <c r="K113" s="52">
        <v>1903.7733640000001</v>
      </c>
      <c r="L113" s="262">
        <v>5879.9316769999996</v>
      </c>
      <c r="M113" s="52">
        <v>18482.036601</v>
      </c>
      <c r="N113" s="52">
        <v>-12602.104923999999</v>
      </c>
      <c r="O113" s="52">
        <v>0</v>
      </c>
      <c r="P113" s="52">
        <v>558.39837899999998</v>
      </c>
      <c r="Q113" s="52">
        <v>-558.39837899999998</v>
      </c>
    </row>
    <row r="114" spans="1:17" ht="17.25">
      <c r="A114" s="55">
        <v>160</v>
      </c>
      <c r="B114" s="59">
        <v>105</v>
      </c>
      <c r="C114" s="136" t="s">
        <v>244</v>
      </c>
      <c r="D114" s="258">
        <v>37680.126139</v>
      </c>
      <c r="E114" s="258">
        <v>48279.576586000003</v>
      </c>
      <c r="F114" s="132">
        <v>-10599.450447000003</v>
      </c>
      <c r="G114" s="132">
        <v>85959.70272500001</v>
      </c>
      <c r="H114" s="132">
        <v>3205.3583469999999</v>
      </c>
      <c r="I114" s="132">
        <v>3921.4433519999998</v>
      </c>
      <c r="J114" s="132">
        <v>-716.08500499999991</v>
      </c>
      <c r="K114" s="132">
        <v>7126.8016989999996</v>
      </c>
      <c r="L114" s="261">
        <v>8115</v>
      </c>
      <c r="M114" s="132">
        <v>17742</v>
      </c>
      <c r="N114" s="132">
        <v>-9627</v>
      </c>
      <c r="O114" s="132">
        <v>60</v>
      </c>
      <c r="P114" s="132">
        <v>10</v>
      </c>
      <c r="Q114" s="132">
        <v>50</v>
      </c>
    </row>
    <row r="115" spans="1:17" ht="17.25">
      <c r="A115" s="57">
        <v>33</v>
      </c>
      <c r="B115" s="58">
        <v>106</v>
      </c>
      <c r="C115" s="137" t="s">
        <v>102</v>
      </c>
      <c r="D115" s="52">
        <v>37080.206381999997</v>
      </c>
      <c r="E115" s="52">
        <v>41174.031087000003</v>
      </c>
      <c r="F115" s="52">
        <v>-4093.8247050000064</v>
      </c>
      <c r="G115" s="52">
        <v>78254.237469</v>
      </c>
      <c r="H115" s="52">
        <v>2282.7240230000002</v>
      </c>
      <c r="I115" s="52">
        <v>3418.3598179999999</v>
      </c>
      <c r="J115" s="52">
        <v>-1135.6357949999997</v>
      </c>
      <c r="K115" s="52">
        <v>5701.0838409999997</v>
      </c>
      <c r="L115" s="262">
        <v>1324.983943</v>
      </c>
      <c r="M115" s="52">
        <v>629.71481100000005</v>
      </c>
      <c r="N115" s="52">
        <v>695.2691319999999</v>
      </c>
      <c r="O115" s="52">
        <v>0</v>
      </c>
      <c r="P115" s="52">
        <v>0</v>
      </c>
      <c r="Q115" s="52">
        <v>0</v>
      </c>
    </row>
    <row r="116" spans="1:17" ht="17.25">
      <c r="A116" s="55">
        <v>48</v>
      </c>
      <c r="B116" s="59">
        <v>107</v>
      </c>
      <c r="C116" s="136" t="s">
        <v>91</v>
      </c>
      <c r="D116" s="258">
        <v>35804.141693999998</v>
      </c>
      <c r="E116" s="258">
        <v>35421.116434000003</v>
      </c>
      <c r="F116" s="132">
        <v>383.02525999999489</v>
      </c>
      <c r="G116" s="132">
        <v>71225.258128000001</v>
      </c>
      <c r="H116" s="132">
        <v>2555.908062</v>
      </c>
      <c r="I116" s="132">
        <v>1083.2179920000001</v>
      </c>
      <c r="J116" s="132">
        <v>1472.6900699999999</v>
      </c>
      <c r="K116" s="132">
        <v>3639.1260540000003</v>
      </c>
      <c r="L116" s="261">
        <v>119</v>
      </c>
      <c r="M116" s="132">
        <v>364</v>
      </c>
      <c r="N116" s="132">
        <v>-245</v>
      </c>
      <c r="O116" s="132">
        <v>0</v>
      </c>
      <c r="P116" s="132">
        <v>106</v>
      </c>
      <c r="Q116" s="132">
        <v>-106</v>
      </c>
    </row>
    <row r="117" spans="1:17" ht="17.25">
      <c r="A117" s="57">
        <v>161</v>
      </c>
      <c r="B117" s="58">
        <v>108</v>
      </c>
      <c r="C117" s="137" t="s">
        <v>355</v>
      </c>
      <c r="D117" s="52">
        <v>35181.811887000003</v>
      </c>
      <c r="E117" s="52">
        <v>29202.755204000001</v>
      </c>
      <c r="F117" s="52">
        <v>5979.0566830000025</v>
      </c>
      <c r="G117" s="52">
        <v>64384.567091000004</v>
      </c>
      <c r="H117" s="52">
        <v>938.73946699999999</v>
      </c>
      <c r="I117" s="52">
        <v>1065.5653609999999</v>
      </c>
      <c r="J117" s="52">
        <v>-126.82589399999995</v>
      </c>
      <c r="K117" s="52">
        <v>2004.3048279999998</v>
      </c>
      <c r="L117" s="262">
        <v>5342</v>
      </c>
      <c r="M117" s="52">
        <v>11333</v>
      </c>
      <c r="N117" s="52">
        <v>-5991</v>
      </c>
      <c r="O117" s="52">
        <v>40</v>
      </c>
      <c r="P117" s="52">
        <v>350</v>
      </c>
      <c r="Q117" s="52">
        <v>-310</v>
      </c>
    </row>
    <row r="118" spans="1:17" ht="17.25">
      <c r="A118" s="55">
        <v>147</v>
      </c>
      <c r="B118" s="59">
        <v>109</v>
      </c>
      <c r="C118" s="136" t="s">
        <v>189</v>
      </c>
      <c r="D118" s="258">
        <v>34831.415482999997</v>
      </c>
      <c r="E118" s="258">
        <v>13059.390653</v>
      </c>
      <c r="F118" s="132">
        <v>21772.024829999995</v>
      </c>
      <c r="G118" s="132">
        <v>47890.806135999999</v>
      </c>
      <c r="H118" s="132">
        <v>0</v>
      </c>
      <c r="I118" s="132">
        <v>55.656647999999997</v>
      </c>
      <c r="J118" s="132">
        <v>-55.656647999999997</v>
      </c>
      <c r="K118" s="132">
        <v>55.656647999999997</v>
      </c>
      <c r="L118" s="261">
        <v>26014</v>
      </c>
      <c r="M118" s="132">
        <v>224</v>
      </c>
      <c r="N118" s="132">
        <v>25790</v>
      </c>
      <c r="O118" s="132">
        <v>0</v>
      </c>
      <c r="P118" s="132">
        <v>0</v>
      </c>
      <c r="Q118" s="132">
        <v>0</v>
      </c>
    </row>
    <row r="119" spans="1:17" ht="17.25">
      <c r="A119" s="57">
        <v>166</v>
      </c>
      <c r="B119" s="58">
        <v>110</v>
      </c>
      <c r="C119" s="137" t="s">
        <v>364</v>
      </c>
      <c r="D119" s="52">
        <v>33457.176657999997</v>
      </c>
      <c r="E119" s="52">
        <v>10236.226289</v>
      </c>
      <c r="F119" s="52">
        <v>23220.950368999998</v>
      </c>
      <c r="G119" s="52">
        <v>43693.402946999995</v>
      </c>
      <c r="H119" s="52">
        <v>264.96047800000002</v>
      </c>
      <c r="I119" s="52">
        <v>1155.387189</v>
      </c>
      <c r="J119" s="52">
        <v>-890.42671100000007</v>
      </c>
      <c r="K119" s="52">
        <v>1420.347667</v>
      </c>
      <c r="L119" s="262">
        <v>1799</v>
      </c>
      <c r="M119" s="52">
        <v>0</v>
      </c>
      <c r="N119" s="52">
        <v>1799</v>
      </c>
      <c r="O119" s="52">
        <v>0</v>
      </c>
      <c r="P119" s="52">
        <v>0</v>
      </c>
      <c r="Q119" s="52">
        <v>0</v>
      </c>
    </row>
    <row r="120" spans="1:17" ht="17.25">
      <c r="A120" s="55">
        <v>153</v>
      </c>
      <c r="B120" s="59">
        <v>111</v>
      </c>
      <c r="C120" s="136" t="s">
        <v>227</v>
      </c>
      <c r="D120" s="258">
        <v>29083.704917999999</v>
      </c>
      <c r="E120" s="258">
        <v>27205.893203</v>
      </c>
      <c r="F120" s="132">
        <v>1877.8117149999998</v>
      </c>
      <c r="G120" s="132">
        <v>56289.598121000003</v>
      </c>
      <c r="H120" s="132">
        <v>563.71962699999995</v>
      </c>
      <c r="I120" s="132">
        <v>0</v>
      </c>
      <c r="J120" s="132">
        <v>563.71962699999995</v>
      </c>
      <c r="K120" s="132">
        <v>563.71962699999995</v>
      </c>
      <c r="L120" s="261">
        <v>2573.54547</v>
      </c>
      <c r="M120" s="132">
        <v>349.39697000000001</v>
      </c>
      <c r="N120" s="132">
        <v>2224.1485000000002</v>
      </c>
      <c r="O120" s="132">
        <v>0</v>
      </c>
      <c r="P120" s="132">
        <v>222.59907000000001</v>
      </c>
      <c r="Q120" s="132">
        <v>-222.59907000000001</v>
      </c>
    </row>
    <row r="121" spans="1:17" ht="17.25">
      <c r="A121" s="57">
        <v>165</v>
      </c>
      <c r="B121" s="58">
        <v>112</v>
      </c>
      <c r="C121" s="137" t="s">
        <v>363</v>
      </c>
      <c r="D121" s="52">
        <v>28824.473884999999</v>
      </c>
      <c r="E121" s="52">
        <v>18248.179321</v>
      </c>
      <c r="F121" s="52">
        <v>10576.294564</v>
      </c>
      <c r="G121" s="52">
        <v>47072.653206000003</v>
      </c>
      <c r="H121" s="52">
        <v>2843.960771</v>
      </c>
      <c r="I121" s="52">
        <v>1056.2873529999999</v>
      </c>
      <c r="J121" s="52">
        <v>1787.6734180000001</v>
      </c>
      <c r="K121" s="52">
        <v>3900.2481239999997</v>
      </c>
      <c r="L121" s="262">
        <v>763</v>
      </c>
      <c r="M121" s="52">
        <v>534</v>
      </c>
      <c r="N121" s="52">
        <v>229</v>
      </c>
      <c r="O121" s="52">
        <v>0</v>
      </c>
      <c r="P121" s="52">
        <v>87</v>
      </c>
      <c r="Q121" s="52">
        <v>-87</v>
      </c>
    </row>
    <row r="122" spans="1:17" ht="17.25">
      <c r="A122" s="55">
        <v>58</v>
      </c>
      <c r="B122" s="59">
        <v>113</v>
      </c>
      <c r="C122" s="136" t="s">
        <v>79</v>
      </c>
      <c r="D122" s="258">
        <v>24044.421521</v>
      </c>
      <c r="E122" s="258">
        <v>22275.855951000001</v>
      </c>
      <c r="F122" s="132">
        <v>1768.5655699999988</v>
      </c>
      <c r="G122" s="132">
        <v>46320.277472000002</v>
      </c>
      <c r="H122" s="132">
        <v>2635.9962609999998</v>
      </c>
      <c r="I122" s="132">
        <v>2129.9257469999998</v>
      </c>
      <c r="J122" s="132">
        <v>506.070514</v>
      </c>
      <c r="K122" s="132">
        <v>4765.9220079999996</v>
      </c>
      <c r="L122" s="261">
        <v>2256</v>
      </c>
      <c r="M122" s="132">
        <v>2434</v>
      </c>
      <c r="N122" s="132">
        <v>-178</v>
      </c>
      <c r="O122" s="132">
        <v>0</v>
      </c>
      <c r="P122" s="132">
        <v>2314</v>
      </c>
      <c r="Q122" s="132">
        <v>-2314</v>
      </c>
    </row>
    <row r="123" spans="1:17" ht="17.25">
      <c r="A123" s="57">
        <v>40</v>
      </c>
      <c r="B123" s="58">
        <v>114</v>
      </c>
      <c r="C123" s="137" t="s">
        <v>117</v>
      </c>
      <c r="D123" s="52">
        <v>23866.96602</v>
      </c>
      <c r="E123" s="52">
        <v>23960.906545999998</v>
      </c>
      <c r="F123" s="52">
        <v>-93.940525999998499</v>
      </c>
      <c r="G123" s="52">
        <v>47827.872565999998</v>
      </c>
      <c r="H123" s="52">
        <v>1702.642773</v>
      </c>
      <c r="I123" s="52">
        <v>2135.403871</v>
      </c>
      <c r="J123" s="52">
        <v>-432.76109799999995</v>
      </c>
      <c r="K123" s="52">
        <v>3838.046644</v>
      </c>
      <c r="L123" s="262">
        <v>0</v>
      </c>
      <c r="M123" s="52">
        <v>171</v>
      </c>
      <c r="N123" s="52">
        <v>-171</v>
      </c>
      <c r="O123" s="52">
        <v>0</v>
      </c>
      <c r="P123" s="52">
        <v>0</v>
      </c>
      <c r="Q123" s="52">
        <v>0</v>
      </c>
    </row>
    <row r="124" spans="1:17" ht="17.25">
      <c r="A124" s="55">
        <v>137</v>
      </c>
      <c r="B124" s="59">
        <v>115</v>
      </c>
      <c r="C124" s="136" t="s">
        <v>161</v>
      </c>
      <c r="D124" s="258">
        <v>22006.611441000001</v>
      </c>
      <c r="E124" s="258">
        <v>21589.366043000002</v>
      </c>
      <c r="F124" s="132">
        <v>417.24539799999911</v>
      </c>
      <c r="G124" s="132">
        <v>43595.977484000003</v>
      </c>
      <c r="H124" s="132">
        <v>2993.2933790000002</v>
      </c>
      <c r="I124" s="132">
        <v>2975.2215940000001</v>
      </c>
      <c r="J124" s="132">
        <v>18.071785000000091</v>
      </c>
      <c r="K124" s="132">
        <v>5968.5149730000003</v>
      </c>
      <c r="L124" s="261">
        <v>5690</v>
      </c>
      <c r="M124" s="132">
        <v>3850</v>
      </c>
      <c r="N124" s="132">
        <v>1840</v>
      </c>
      <c r="O124" s="132">
        <v>3298</v>
      </c>
      <c r="P124" s="132">
        <v>117</v>
      </c>
      <c r="Q124" s="132">
        <v>3181</v>
      </c>
    </row>
    <row r="125" spans="1:17" ht="17.25">
      <c r="A125" s="57">
        <v>177</v>
      </c>
      <c r="B125" s="58">
        <v>116</v>
      </c>
      <c r="C125" s="137" t="s">
        <v>402</v>
      </c>
      <c r="D125" s="52">
        <v>19468.110777000002</v>
      </c>
      <c r="E125" s="52">
        <v>3708.6493260000002</v>
      </c>
      <c r="F125" s="52">
        <v>15759.461451000001</v>
      </c>
      <c r="G125" s="52">
        <v>23176.760103000001</v>
      </c>
      <c r="H125" s="52">
        <v>569.65513299999998</v>
      </c>
      <c r="I125" s="52">
        <v>672.98741500000006</v>
      </c>
      <c r="J125" s="52">
        <v>-103.33228200000008</v>
      </c>
      <c r="K125" s="52">
        <v>1242.642548</v>
      </c>
      <c r="L125" s="262">
        <v>32110.958430999999</v>
      </c>
      <c r="M125" s="52">
        <v>15025.271789</v>
      </c>
      <c r="N125" s="52">
        <v>17085.686642000001</v>
      </c>
      <c r="O125" s="52">
        <v>0</v>
      </c>
      <c r="P125" s="52">
        <v>2745.5510260000001</v>
      </c>
      <c r="Q125" s="52">
        <v>-2745.5510260000001</v>
      </c>
    </row>
    <row r="126" spans="1:17" ht="17.25">
      <c r="A126" s="55">
        <v>63</v>
      </c>
      <c r="B126" s="59">
        <v>117</v>
      </c>
      <c r="C126" s="136" t="s">
        <v>125</v>
      </c>
      <c r="D126" s="258">
        <v>18617.221528999999</v>
      </c>
      <c r="E126" s="258">
        <v>33789.076357999998</v>
      </c>
      <c r="F126" s="132">
        <v>-15171.854829</v>
      </c>
      <c r="G126" s="132">
        <v>52406.297886999993</v>
      </c>
      <c r="H126" s="132">
        <v>2010.7227419999999</v>
      </c>
      <c r="I126" s="132">
        <v>4097.9553079999996</v>
      </c>
      <c r="J126" s="132">
        <v>-2087.2325659999997</v>
      </c>
      <c r="K126" s="132">
        <v>6108.6780499999995</v>
      </c>
      <c r="L126" s="261">
        <v>0</v>
      </c>
      <c r="M126" s="132">
        <v>161</v>
      </c>
      <c r="N126" s="132">
        <v>-161</v>
      </c>
      <c r="O126" s="132">
        <v>0</v>
      </c>
      <c r="P126" s="132">
        <v>161</v>
      </c>
      <c r="Q126" s="132">
        <v>-161</v>
      </c>
    </row>
    <row r="127" spans="1:17" ht="17.25">
      <c r="A127" s="57">
        <v>35</v>
      </c>
      <c r="B127" s="58">
        <v>118</v>
      </c>
      <c r="C127" s="137" t="s">
        <v>389</v>
      </c>
      <c r="D127" s="52">
        <v>18605.350877000001</v>
      </c>
      <c r="E127" s="52">
        <v>20979.749887000002</v>
      </c>
      <c r="F127" s="52">
        <v>-2374.399010000001</v>
      </c>
      <c r="G127" s="52">
        <v>39585.100764000003</v>
      </c>
      <c r="H127" s="52">
        <v>443.36108100000001</v>
      </c>
      <c r="I127" s="52">
        <v>900.11198000000002</v>
      </c>
      <c r="J127" s="52">
        <v>-456.750899</v>
      </c>
      <c r="K127" s="52">
        <v>1343.4730610000001</v>
      </c>
      <c r="L127" s="262">
        <v>18</v>
      </c>
      <c r="M127" s="52">
        <v>1838</v>
      </c>
      <c r="N127" s="52">
        <v>-1820</v>
      </c>
      <c r="O127" s="52">
        <v>0</v>
      </c>
      <c r="P127" s="52">
        <v>0</v>
      </c>
      <c r="Q127" s="52">
        <v>0</v>
      </c>
    </row>
    <row r="128" spans="1:17" ht="17.25">
      <c r="A128" s="55">
        <v>155</v>
      </c>
      <c r="B128" s="59">
        <v>119</v>
      </c>
      <c r="C128" s="136" t="s">
        <v>247</v>
      </c>
      <c r="D128" s="258">
        <v>17770.189547999998</v>
      </c>
      <c r="E128" s="258">
        <v>12325.698458000001</v>
      </c>
      <c r="F128" s="132">
        <v>5444.4910899999977</v>
      </c>
      <c r="G128" s="132">
        <v>30095.888006000001</v>
      </c>
      <c r="H128" s="132">
        <v>931.64398200000005</v>
      </c>
      <c r="I128" s="132">
        <v>169.55</v>
      </c>
      <c r="J128" s="132">
        <v>762.0939820000001</v>
      </c>
      <c r="K128" s="132">
        <v>1101.193982</v>
      </c>
      <c r="L128" s="261">
        <v>118</v>
      </c>
      <c r="M128" s="132">
        <v>6595</v>
      </c>
      <c r="N128" s="132">
        <v>-6477</v>
      </c>
      <c r="O128" s="132">
        <v>39</v>
      </c>
      <c r="P128" s="132">
        <v>0</v>
      </c>
      <c r="Q128" s="132">
        <v>39</v>
      </c>
    </row>
    <row r="129" spans="1:17" ht="17.25">
      <c r="A129" s="57">
        <v>125</v>
      </c>
      <c r="B129" s="58">
        <v>120</v>
      </c>
      <c r="C129" s="137" t="s">
        <v>146</v>
      </c>
      <c r="D129" s="52">
        <v>16959.159393000002</v>
      </c>
      <c r="E129" s="52">
        <v>17665.859966</v>
      </c>
      <c r="F129" s="52">
        <v>-706.70057299999826</v>
      </c>
      <c r="G129" s="52">
        <v>34625.019358999998</v>
      </c>
      <c r="H129" s="52">
        <v>262.26846</v>
      </c>
      <c r="I129" s="52">
        <v>735.21128099999999</v>
      </c>
      <c r="J129" s="52">
        <v>-472.94282099999998</v>
      </c>
      <c r="K129" s="52">
        <v>997.47974099999999</v>
      </c>
      <c r="L129" s="262">
        <v>199</v>
      </c>
      <c r="M129" s="52">
        <v>940</v>
      </c>
      <c r="N129" s="52">
        <v>-741</v>
      </c>
      <c r="O129" s="52">
        <v>0</v>
      </c>
      <c r="P129" s="52">
        <v>0</v>
      </c>
      <c r="Q129" s="52">
        <v>0</v>
      </c>
    </row>
    <row r="130" spans="1:17" ht="17.25">
      <c r="A130" s="55">
        <v>146</v>
      </c>
      <c r="B130" s="59">
        <v>121</v>
      </c>
      <c r="C130" s="136" t="s">
        <v>185</v>
      </c>
      <c r="D130" s="258">
        <v>16507.709200000001</v>
      </c>
      <c r="E130" s="258">
        <v>17041.576217999998</v>
      </c>
      <c r="F130" s="132">
        <v>-533.86701799999719</v>
      </c>
      <c r="G130" s="132">
        <v>33549.285417999999</v>
      </c>
      <c r="H130" s="132">
        <v>349.69128000000001</v>
      </c>
      <c r="I130" s="132">
        <v>636.80891699999995</v>
      </c>
      <c r="J130" s="132">
        <v>-287.11763699999995</v>
      </c>
      <c r="K130" s="132">
        <v>986.50019699999996</v>
      </c>
      <c r="L130" s="261">
        <v>8.6907499999999995</v>
      </c>
      <c r="M130" s="132">
        <v>10.670909999999999</v>
      </c>
      <c r="N130" s="132">
        <v>-1.9801599999999997</v>
      </c>
      <c r="O130" s="132">
        <v>0</v>
      </c>
      <c r="P130" s="132">
        <v>0</v>
      </c>
      <c r="Q130" s="132">
        <v>0</v>
      </c>
    </row>
    <row r="131" spans="1:17" ht="17.25">
      <c r="A131" s="57">
        <v>23</v>
      </c>
      <c r="B131" s="58">
        <v>122</v>
      </c>
      <c r="C131" s="137" t="s">
        <v>75</v>
      </c>
      <c r="D131" s="52">
        <v>15978.879645000001</v>
      </c>
      <c r="E131" s="52">
        <v>44313.691662999998</v>
      </c>
      <c r="F131" s="52">
        <v>-28334.812017999997</v>
      </c>
      <c r="G131" s="52">
        <v>60292.571307999999</v>
      </c>
      <c r="H131" s="52">
        <v>906.08223099999998</v>
      </c>
      <c r="I131" s="52">
        <v>1777.8935200000001</v>
      </c>
      <c r="J131" s="52">
        <v>-871.8112890000001</v>
      </c>
      <c r="K131" s="52">
        <v>2683.9757509999999</v>
      </c>
      <c r="L131" s="262">
        <v>19779</v>
      </c>
      <c r="M131" s="52">
        <v>46203</v>
      </c>
      <c r="N131" s="52">
        <v>-26424</v>
      </c>
      <c r="O131" s="52">
        <v>0</v>
      </c>
      <c r="P131" s="52">
        <v>34</v>
      </c>
      <c r="Q131" s="52">
        <v>-34</v>
      </c>
    </row>
    <row r="132" spans="1:17" ht="17.25">
      <c r="A132" s="55">
        <v>133</v>
      </c>
      <c r="B132" s="59">
        <v>123</v>
      </c>
      <c r="C132" s="136" t="s">
        <v>155</v>
      </c>
      <c r="D132" s="258">
        <v>15026.548032000001</v>
      </c>
      <c r="E132" s="258">
        <v>16582.188483999998</v>
      </c>
      <c r="F132" s="132">
        <v>-1555.6404519999978</v>
      </c>
      <c r="G132" s="132">
        <v>31608.736515999997</v>
      </c>
      <c r="H132" s="132">
        <v>645.20163300000002</v>
      </c>
      <c r="I132" s="132">
        <v>716.428493</v>
      </c>
      <c r="J132" s="132">
        <v>-71.226859999999988</v>
      </c>
      <c r="K132" s="132">
        <v>1361.630126</v>
      </c>
      <c r="L132" s="261">
        <v>128.440349</v>
      </c>
      <c r="M132" s="132">
        <v>3049.73981</v>
      </c>
      <c r="N132" s="132">
        <v>-2921.2994610000001</v>
      </c>
      <c r="O132" s="132">
        <v>0</v>
      </c>
      <c r="P132" s="132">
        <v>0</v>
      </c>
      <c r="Q132" s="132">
        <v>0</v>
      </c>
    </row>
    <row r="133" spans="1:17" ht="17.25">
      <c r="A133" s="57">
        <v>134</v>
      </c>
      <c r="B133" s="58">
        <v>124</v>
      </c>
      <c r="C133" s="137" t="s">
        <v>159</v>
      </c>
      <c r="D133" s="52">
        <v>13905.407587</v>
      </c>
      <c r="E133" s="52">
        <v>9933.8260800000007</v>
      </c>
      <c r="F133" s="52">
        <v>3971.581506999999</v>
      </c>
      <c r="G133" s="52">
        <v>23839.233667</v>
      </c>
      <c r="H133" s="52">
        <v>1872.3672590000001</v>
      </c>
      <c r="I133" s="52">
        <v>0</v>
      </c>
      <c r="J133" s="52">
        <v>1872.3672590000001</v>
      </c>
      <c r="K133" s="52">
        <v>1872.3672590000001</v>
      </c>
      <c r="L133" s="262">
        <v>7293</v>
      </c>
      <c r="M133" s="52">
        <v>2104</v>
      </c>
      <c r="N133" s="52">
        <v>5189</v>
      </c>
      <c r="O133" s="52">
        <v>0</v>
      </c>
      <c r="P133" s="52">
        <v>1561</v>
      </c>
      <c r="Q133" s="52">
        <v>-1561</v>
      </c>
    </row>
    <row r="134" spans="1:17" ht="17.25">
      <c r="A134" s="55">
        <v>164</v>
      </c>
      <c r="B134" s="59">
        <v>125</v>
      </c>
      <c r="C134" s="136" t="s">
        <v>362</v>
      </c>
      <c r="D134" s="258">
        <v>11588.698420999999</v>
      </c>
      <c r="E134" s="258">
        <v>8900.0335759999998</v>
      </c>
      <c r="F134" s="132">
        <v>2688.6648449999993</v>
      </c>
      <c r="G134" s="132">
        <v>20488.731996999999</v>
      </c>
      <c r="H134" s="132">
        <v>511.26063299999998</v>
      </c>
      <c r="I134" s="132">
        <v>0</v>
      </c>
      <c r="J134" s="132">
        <v>511.26063299999998</v>
      </c>
      <c r="K134" s="132">
        <v>511.26063299999998</v>
      </c>
      <c r="L134" s="261">
        <v>249</v>
      </c>
      <c r="M134" s="132">
        <v>0</v>
      </c>
      <c r="N134" s="132">
        <v>249</v>
      </c>
      <c r="O134" s="132">
        <v>0</v>
      </c>
      <c r="P134" s="132">
        <v>0</v>
      </c>
      <c r="Q134" s="132">
        <v>0</v>
      </c>
    </row>
    <row r="135" spans="1:17" ht="17.25">
      <c r="A135" s="57">
        <v>42</v>
      </c>
      <c r="B135" s="58">
        <v>126</v>
      </c>
      <c r="C135" s="137" t="s">
        <v>388</v>
      </c>
      <c r="D135" s="52">
        <v>10920.413003</v>
      </c>
      <c r="E135" s="52">
        <v>14919.225961</v>
      </c>
      <c r="F135" s="52">
        <v>-3998.8129580000004</v>
      </c>
      <c r="G135" s="52">
        <v>25839.638963999998</v>
      </c>
      <c r="H135" s="52">
        <v>2595.8056139999999</v>
      </c>
      <c r="I135" s="52">
        <v>3233.239728</v>
      </c>
      <c r="J135" s="52">
        <v>-637.43411400000014</v>
      </c>
      <c r="K135" s="52">
        <v>5829.0453419999994</v>
      </c>
      <c r="L135" s="262">
        <v>1016</v>
      </c>
      <c r="M135" s="52">
        <v>1129</v>
      </c>
      <c r="N135" s="52">
        <v>-113</v>
      </c>
      <c r="O135" s="52">
        <v>0</v>
      </c>
      <c r="P135" s="52">
        <v>12</v>
      </c>
      <c r="Q135" s="52">
        <v>-12</v>
      </c>
    </row>
    <row r="136" spans="1:17" ht="17.25">
      <c r="A136" s="55">
        <v>158</v>
      </c>
      <c r="B136" s="59">
        <v>127</v>
      </c>
      <c r="C136" s="136" t="s">
        <v>242</v>
      </c>
      <c r="D136" s="258">
        <v>9683.2957989999995</v>
      </c>
      <c r="E136" s="258">
        <v>10612.178029000001</v>
      </c>
      <c r="F136" s="132">
        <v>-928.88223000000107</v>
      </c>
      <c r="G136" s="132">
        <v>20295.473828000002</v>
      </c>
      <c r="H136" s="132">
        <v>615.21929899999998</v>
      </c>
      <c r="I136" s="132">
        <v>863.27421900000002</v>
      </c>
      <c r="J136" s="132">
        <v>-248.05492000000004</v>
      </c>
      <c r="K136" s="132">
        <v>1478.493518</v>
      </c>
      <c r="L136" s="261">
        <v>305</v>
      </c>
      <c r="M136" s="132">
        <v>658</v>
      </c>
      <c r="N136" s="132">
        <v>-353</v>
      </c>
      <c r="O136" s="132">
        <v>4</v>
      </c>
      <c r="P136" s="132">
        <v>0</v>
      </c>
      <c r="Q136" s="132">
        <v>4</v>
      </c>
    </row>
    <row r="137" spans="1:17" ht="17.25">
      <c r="A137" s="57">
        <v>45</v>
      </c>
      <c r="B137" s="58">
        <v>128</v>
      </c>
      <c r="C137" s="137" t="s">
        <v>97</v>
      </c>
      <c r="D137" s="52">
        <v>6584.9956099999999</v>
      </c>
      <c r="E137" s="52">
        <v>8256.5217720000001</v>
      </c>
      <c r="F137" s="52">
        <v>-1671.5261620000001</v>
      </c>
      <c r="G137" s="52">
        <v>14841.517382</v>
      </c>
      <c r="H137" s="52">
        <v>0</v>
      </c>
      <c r="I137" s="52">
        <v>0</v>
      </c>
      <c r="J137" s="52">
        <v>0</v>
      </c>
      <c r="K137" s="52">
        <v>0</v>
      </c>
      <c r="L137" s="262">
        <v>57</v>
      </c>
      <c r="M137" s="52">
        <v>1343</v>
      </c>
      <c r="N137" s="52">
        <v>-1286</v>
      </c>
      <c r="O137" s="52">
        <v>0</v>
      </c>
      <c r="P137" s="52">
        <v>0</v>
      </c>
      <c r="Q137" s="52">
        <v>0</v>
      </c>
    </row>
    <row r="138" spans="1:17" ht="17.25">
      <c r="A138" s="55">
        <v>57</v>
      </c>
      <c r="B138" s="59">
        <v>129</v>
      </c>
      <c r="C138" s="136" t="s">
        <v>93</v>
      </c>
      <c r="D138" s="258">
        <v>5177.2040150000003</v>
      </c>
      <c r="E138" s="258">
        <v>5716.6154550000001</v>
      </c>
      <c r="F138" s="132">
        <v>-539.41143999999986</v>
      </c>
      <c r="G138" s="132">
        <v>10893.81947</v>
      </c>
      <c r="H138" s="132">
        <v>376.11909400000002</v>
      </c>
      <c r="I138" s="132">
        <v>0</v>
      </c>
      <c r="J138" s="132">
        <v>376.11909400000002</v>
      </c>
      <c r="K138" s="132">
        <v>376.11909400000002</v>
      </c>
      <c r="L138" s="261">
        <v>99</v>
      </c>
      <c r="M138" s="132">
        <v>998</v>
      </c>
      <c r="N138" s="132">
        <v>-899</v>
      </c>
      <c r="O138" s="132">
        <v>0</v>
      </c>
      <c r="P138" s="132">
        <v>0</v>
      </c>
      <c r="Q138" s="132">
        <v>0</v>
      </c>
    </row>
    <row r="139" spans="1:17" ht="17.25">
      <c r="A139" s="57">
        <v>182</v>
      </c>
      <c r="B139" s="58">
        <v>130</v>
      </c>
      <c r="C139" s="137" t="s">
        <v>420</v>
      </c>
      <c r="D139" s="52">
        <v>4863.3018480000001</v>
      </c>
      <c r="E139" s="52">
        <v>979.28402800000003</v>
      </c>
      <c r="F139" s="52">
        <v>3884.01782</v>
      </c>
      <c r="G139" s="52">
        <v>5842.5858760000001</v>
      </c>
      <c r="H139" s="52">
        <v>602.01162599999998</v>
      </c>
      <c r="I139" s="52">
        <v>925.33454200000006</v>
      </c>
      <c r="J139" s="52">
        <v>-323.32291600000008</v>
      </c>
      <c r="K139" s="52">
        <v>1527.346168</v>
      </c>
      <c r="L139" s="262">
        <v>5293.4053379999996</v>
      </c>
      <c r="M139" s="52">
        <v>0</v>
      </c>
      <c r="N139" s="52">
        <v>5293.4053379999996</v>
      </c>
      <c r="O139" s="52">
        <v>0</v>
      </c>
      <c r="P139" s="52">
        <v>0</v>
      </c>
      <c r="Q139" s="52">
        <v>0</v>
      </c>
    </row>
    <row r="140" spans="1:17" ht="17.25">
      <c r="A140" s="55">
        <v>59</v>
      </c>
      <c r="B140" s="59">
        <v>131</v>
      </c>
      <c r="C140" s="136" t="s">
        <v>115</v>
      </c>
      <c r="D140" s="258">
        <v>4225.3405160000002</v>
      </c>
      <c r="E140" s="258">
        <v>12663.148706</v>
      </c>
      <c r="F140" s="132">
        <v>-8437.8081899999997</v>
      </c>
      <c r="G140" s="132">
        <v>16888.489222</v>
      </c>
      <c r="H140" s="132">
        <v>0</v>
      </c>
      <c r="I140" s="132">
        <v>27.913824000000002</v>
      </c>
      <c r="J140" s="132">
        <v>-27.913824000000002</v>
      </c>
      <c r="K140" s="132">
        <v>27.913824000000002</v>
      </c>
      <c r="L140" s="261">
        <v>0</v>
      </c>
      <c r="M140" s="132">
        <v>42</v>
      </c>
      <c r="N140" s="132">
        <v>-42</v>
      </c>
      <c r="O140" s="132">
        <v>0</v>
      </c>
      <c r="P140" s="132">
        <v>0</v>
      </c>
      <c r="Q140" s="132">
        <v>0</v>
      </c>
    </row>
    <row r="141" spans="1:17" ht="17.25" customHeight="1">
      <c r="A141" s="60"/>
      <c r="B141" s="338" t="s">
        <v>133</v>
      </c>
      <c r="C141" s="338"/>
      <c r="D141" s="61">
        <v>6165996.0913120005</v>
      </c>
      <c r="E141" s="61">
        <v>6786175.265178998</v>
      </c>
      <c r="F141" s="61">
        <v>-620179.17386700015</v>
      </c>
      <c r="G141" s="61">
        <v>12952171.356491003</v>
      </c>
      <c r="H141" s="61">
        <v>310436.43762599997</v>
      </c>
      <c r="I141" s="61">
        <v>284499.20010599983</v>
      </c>
      <c r="J141" s="61">
        <v>25937.237520000002</v>
      </c>
      <c r="K141" s="61">
        <v>594935.63773200009</v>
      </c>
      <c r="L141" s="263">
        <v>1156625.7493660001</v>
      </c>
      <c r="M141" s="61">
        <v>2250370.9397519999</v>
      </c>
      <c r="N141" s="61">
        <v>-1093745.1903860001</v>
      </c>
      <c r="O141" s="61">
        <v>39429.398071000003</v>
      </c>
      <c r="P141" s="61">
        <v>105132.766882</v>
      </c>
      <c r="Q141" s="61">
        <v>-65703.368810999993</v>
      </c>
    </row>
    <row r="142" spans="1:17" ht="17.25">
      <c r="A142" s="57">
        <v>151</v>
      </c>
      <c r="B142" s="58">
        <v>132</v>
      </c>
      <c r="C142" s="137" t="s">
        <v>228</v>
      </c>
      <c r="D142" s="52">
        <v>767537.47002500005</v>
      </c>
      <c r="E142" s="52">
        <v>706588.01728899998</v>
      </c>
      <c r="F142" s="52">
        <v>60949.452736000065</v>
      </c>
      <c r="G142" s="52">
        <v>1474125.487314</v>
      </c>
      <c r="H142" s="52">
        <v>103790.713569</v>
      </c>
      <c r="I142" s="52">
        <v>25710.942497</v>
      </c>
      <c r="J142" s="52">
        <v>78079.771072000003</v>
      </c>
      <c r="K142" s="52">
        <v>129501.656066</v>
      </c>
      <c r="L142" s="262">
        <v>0</v>
      </c>
      <c r="M142" s="52">
        <v>269404</v>
      </c>
      <c r="N142" s="52">
        <v>-269404</v>
      </c>
      <c r="O142" s="52">
        <v>0</v>
      </c>
      <c r="P142" s="52">
        <v>60332</v>
      </c>
      <c r="Q142" s="52">
        <v>-60332</v>
      </c>
    </row>
    <row r="143" spans="1:17" ht="17.25">
      <c r="A143" s="55">
        <v>144</v>
      </c>
      <c r="B143" s="59">
        <v>133</v>
      </c>
      <c r="C143" s="136" t="s">
        <v>179</v>
      </c>
      <c r="D143" s="258">
        <v>181000.31585099999</v>
      </c>
      <c r="E143" s="258">
        <v>262923.77519900003</v>
      </c>
      <c r="F143" s="132">
        <v>-81923.459348000033</v>
      </c>
      <c r="G143" s="132">
        <v>443924.09105000005</v>
      </c>
      <c r="H143" s="132">
        <v>1455.4392190000001</v>
      </c>
      <c r="I143" s="132">
        <v>17369.230732</v>
      </c>
      <c r="J143" s="132">
        <v>-15913.791513</v>
      </c>
      <c r="K143" s="132">
        <v>18824.669951</v>
      </c>
      <c r="L143" s="261">
        <v>11442</v>
      </c>
      <c r="M143" s="132">
        <v>126056</v>
      </c>
      <c r="N143" s="132">
        <v>-114614</v>
      </c>
      <c r="O143" s="132">
        <v>0</v>
      </c>
      <c r="P143" s="132">
        <v>0</v>
      </c>
      <c r="Q143" s="132">
        <v>0</v>
      </c>
    </row>
    <row r="144" spans="1:17" ht="17.25">
      <c r="A144" s="57">
        <v>148</v>
      </c>
      <c r="B144" s="58">
        <v>134</v>
      </c>
      <c r="C144" s="137" t="s">
        <v>191</v>
      </c>
      <c r="D144" s="52">
        <v>174695.801561</v>
      </c>
      <c r="E144" s="52">
        <v>239521.35445499999</v>
      </c>
      <c r="F144" s="52">
        <v>-64825.552893999993</v>
      </c>
      <c r="G144" s="52">
        <v>414217.15601599996</v>
      </c>
      <c r="H144" s="52">
        <v>3077.2749739999999</v>
      </c>
      <c r="I144" s="52">
        <v>8718.3887290000002</v>
      </c>
      <c r="J144" s="52">
        <v>-5641.1137550000003</v>
      </c>
      <c r="K144" s="52">
        <v>11795.663703</v>
      </c>
      <c r="L144" s="262">
        <v>23246</v>
      </c>
      <c r="M144" s="52">
        <v>71213</v>
      </c>
      <c r="N144" s="52">
        <v>-47967</v>
      </c>
      <c r="O144" s="52">
        <v>0</v>
      </c>
      <c r="P144" s="52">
        <v>1637</v>
      </c>
      <c r="Q144" s="52">
        <v>-1637</v>
      </c>
    </row>
    <row r="145" spans="1:17" ht="17.25">
      <c r="A145" s="55">
        <v>184</v>
      </c>
      <c r="B145" s="59">
        <v>135</v>
      </c>
      <c r="C145" s="136" t="s">
        <v>426</v>
      </c>
      <c r="D145" s="258">
        <v>139806.80888900001</v>
      </c>
      <c r="E145" s="258">
        <v>4888.9280120000003</v>
      </c>
      <c r="F145" s="132">
        <v>134917.88087700002</v>
      </c>
      <c r="G145" s="132">
        <v>144695.736901</v>
      </c>
      <c r="H145" s="132">
        <v>3571.2874240000001</v>
      </c>
      <c r="I145" s="132">
        <v>3674.486907</v>
      </c>
      <c r="J145" s="132">
        <v>-103.19948299999987</v>
      </c>
      <c r="K145" s="132">
        <v>7245.7743310000005</v>
      </c>
      <c r="L145" s="261">
        <v>117085.35</v>
      </c>
      <c r="M145" s="132">
        <v>0</v>
      </c>
      <c r="N145" s="132">
        <v>117085.35</v>
      </c>
      <c r="O145" s="132">
        <v>1002</v>
      </c>
      <c r="P145" s="132">
        <v>0</v>
      </c>
      <c r="Q145" s="132">
        <v>1002</v>
      </c>
    </row>
    <row r="146" spans="1:17" ht="17.25">
      <c r="A146" s="57">
        <v>143</v>
      </c>
      <c r="B146" s="58">
        <v>136</v>
      </c>
      <c r="C146" s="137" t="s">
        <v>172</v>
      </c>
      <c r="D146" s="52">
        <v>134306.121388</v>
      </c>
      <c r="E146" s="52">
        <v>141018.48360400001</v>
      </c>
      <c r="F146" s="52">
        <v>-6712.3622160000086</v>
      </c>
      <c r="G146" s="52">
        <v>275324.60499200004</v>
      </c>
      <c r="H146" s="52">
        <v>3088.12536</v>
      </c>
      <c r="I146" s="52">
        <v>5631.1239450000003</v>
      </c>
      <c r="J146" s="52">
        <v>-2542.9985850000003</v>
      </c>
      <c r="K146" s="52">
        <v>8719.2493050000012</v>
      </c>
      <c r="L146" s="262">
        <v>0</v>
      </c>
      <c r="M146" s="52">
        <v>52887.199999999997</v>
      </c>
      <c r="N146" s="52">
        <v>-52887.199999999997</v>
      </c>
      <c r="O146" s="52">
        <v>0</v>
      </c>
      <c r="P146" s="52">
        <v>0</v>
      </c>
      <c r="Q146" s="52">
        <v>0</v>
      </c>
    </row>
    <row r="147" spans="1:17" ht="17.25">
      <c r="A147" s="55">
        <v>181</v>
      </c>
      <c r="B147" s="59">
        <v>137</v>
      </c>
      <c r="C147" s="136" t="s">
        <v>417</v>
      </c>
      <c r="D147" s="258">
        <v>118546.64912099999</v>
      </c>
      <c r="E147" s="258">
        <v>18182.540188999999</v>
      </c>
      <c r="F147" s="132">
        <v>100364.108932</v>
      </c>
      <c r="G147" s="132">
        <v>136729.18930999999</v>
      </c>
      <c r="H147" s="132">
        <v>11049.595229</v>
      </c>
      <c r="I147" s="132">
        <v>10858.679505</v>
      </c>
      <c r="J147" s="132">
        <v>190.91572400000041</v>
      </c>
      <c r="K147" s="132">
        <v>21908.274733999999</v>
      </c>
      <c r="L147" s="261">
        <v>55543.7</v>
      </c>
      <c r="M147" s="132">
        <v>10471</v>
      </c>
      <c r="N147" s="132">
        <v>45072.7</v>
      </c>
      <c r="O147" s="132">
        <v>0</v>
      </c>
      <c r="P147" s="132">
        <v>10471</v>
      </c>
      <c r="Q147" s="132">
        <v>-10471</v>
      </c>
    </row>
    <row r="148" spans="1:17" ht="17.25">
      <c r="A148" s="57">
        <v>169</v>
      </c>
      <c r="B148" s="58">
        <v>138</v>
      </c>
      <c r="C148" s="137" t="s">
        <v>376</v>
      </c>
      <c r="D148" s="52">
        <v>105196.325985</v>
      </c>
      <c r="E148" s="52">
        <v>63831.968494000001</v>
      </c>
      <c r="F148" s="52">
        <v>41364.357491000002</v>
      </c>
      <c r="G148" s="52">
        <v>169028.294479</v>
      </c>
      <c r="H148" s="52">
        <v>7356.6889119999996</v>
      </c>
      <c r="I148" s="52">
        <v>5518.984751</v>
      </c>
      <c r="J148" s="52">
        <v>1837.7041609999997</v>
      </c>
      <c r="K148" s="52">
        <v>12875.673663</v>
      </c>
      <c r="L148" s="262">
        <v>4615</v>
      </c>
      <c r="M148" s="52">
        <v>6530</v>
      </c>
      <c r="N148" s="52">
        <v>-1915</v>
      </c>
      <c r="O148" s="52">
        <v>0</v>
      </c>
      <c r="P148" s="52">
        <v>0</v>
      </c>
      <c r="Q148" s="52">
        <v>0</v>
      </c>
    </row>
    <row r="149" spans="1:17" ht="17.25">
      <c r="A149" s="55">
        <v>149</v>
      </c>
      <c r="B149" s="59">
        <v>139</v>
      </c>
      <c r="C149" s="136" t="s">
        <v>223</v>
      </c>
      <c r="D149" s="258">
        <v>49298.155208999997</v>
      </c>
      <c r="E149" s="258">
        <v>115949.236279</v>
      </c>
      <c r="F149" s="132">
        <v>-66651.081070000015</v>
      </c>
      <c r="G149" s="132">
        <v>165247.39148799999</v>
      </c>
      <c r="H149" s="132">
        <v>2019.467142</v>
      </c>
      <c r="I149" s="132">
        <v>11749.688942999999</v>
      </c>
      <c r="J149" s="132">
        <v>-9730.2218009999997</v>
      </c>
      <c r="K149" s="132">
        <v>13769.156084999999</v>
      </c>
      <c r="L149" s="261">
        <v>0</v>
      </c>
      <c r="M149" s="132">
        <v>153737.70000000001</v>
      </c>
      <c r="N149" s="132">
        <v>-153737.70000000001</v>
      </c>
      <c r="O149" s="132">
        <v>0</v>
      </c>
      <c r="P149" s="132">
        <v>9057</v>
      </c>
      <c r="Q149" s="132">
        <v>-9057</v>
      </c>
    </row>
    <row r="150" spans="1:17" ht="17.25">
      <c r="A150" s="57">
        <v>191</v>
      </c>
      <c r="B150" s="58">
        <v>140</v>
      </c>
      <c r="C150" s="57" t="s">
        <v>456</v>
      </c>
      <c r="D150" s="52">
        <v>0</v>
      </c>
      <c r="E150" s="57">
        <v>0</v>
      </c>
      <c r="F150" s="52">
        <v>0</v>
      </c>
      <c r="G150" s="52">
        <v>0</v>
      </c>
      <c r="H150" s="57">
        <v>0</v>
      </c>
      <c r="I150" s="57">
        <v>0</v>
      </c>
      <c r="J150" s="52">
        <v>0</v>
      </c>
      <c r="K150" s="52">
        <v>0</v>
      </c>
      <c r="L150" s="264">
        <v>0</v>
      </c>
      <c r="M150" s="57">
        <v>0</v>
      </c>
      <c r="N150" s="52">
        <v>0</v>
      </c>
      <c r="O150" s="57">
        <v>0</v>
      </c>
      <c r="P150" s="57">
        <v>0</v>
      </c>
      <c r="Q150" s="52">
        <v>0</v>
      </c>
    </row>
    <row r="151" spans="1:17" ht="17.25">
      <c r="A151" s="60"/>
      <c r="B151" s="339" t="s">
        <v>241</v>
      </c>
      <c r="C151" s="340"/>
      <c r="D151" s="61">
        <v>1670387.648029</v>
      </c>
      <c r="E151" s="61">
        <v>1552904.3035209998</v>
      </c>
      <c r="F151" s="61">
        <v>117483.34450800004</v>
      </c>
      <c r="G151" s="61">
        <v>3223291.9515499999</v>
      </c>
      <c r="H151" s="61">
        <v>135408.59182900001</v>
      </c>
      <c r="I151" s="61">
        <v>89231.526008999994</v>
      </c>
      <c r="J151" s="61">
        <v>46177.065820000003</v>
      </c>
      <c r="K151" s="61">
        <v>224640.11783799998</v>
      </c>
      <c r="L151" s="263">
        <v>211932.05</v>
      </c>
      <c r="M151" s="61">
        <v>690298.89999999991</v>
      </c>
      <c r="N151" s="61">
        <v>-478366.85000000003</v>
      </c>
      <c r="O151" s="61">
        <v>1002</v>
      </c>
      <c r="P151" s="61">
        <v>81497</v>
      </c>
      <c r="Q151" s="61">
        <v>-80495</v>
      </c>
    </row>
    <row r="152" spans="1:17" ht="17.25">
      <c r="A152" s="60"/>
      <c r="B152" s="338" t="s">
        <v>395</v>
      </c>
      <c r="C152" s="338"/>
      <c r="D152" s="61">
        <v>31250136.846364003</v>
      </c>
      <c r="E152" s="61">
        <v>27344184.449031997</v>
      </c>
      <c r="F152" s="61">
        <v>3905952.397332001</v>
      </c>
      <c r="G152" s="61">
        <v>58594321.295396008</v>
      </c>
      <c r="H152" s="61">
        <v>1057331.0187539998</v>
      </c>
      <c r="I152" s="61">
        <v>597708.5237759999</v>
      </c>
      <c r="J152" s="61">
        <v>459622.49497799989</v>
      </c>
      <c r="K152" s="61">
        <v>1655039.54253</v>
      </c>
      <c r="L152" s="263">
        <v>94138539.282028973</v>
      </c>
      <c r="M152" s="61">
        <v>46761253.368372992</v>
      </c>
      <c r="N152" s="61">
        <v>47377285.913655996</v>
      </c>
      <c r="O152" s="61">
        <v>15975914.531114997</v>
      </c>
      <c r="P152" s="61">
        <v>6038639.4429219998</v>
      </c>
      <c r="Q152" s="61">
        <v>9937275.0881929975</v>
      </c>
    </row>
    <row r="154" spans="1:17">
      <c r="H154" s="188"/>
    </row>
    <row r="155" spans="1:17">
      <c r="H155" s="189"/>
    </row>
  </sheetData>
  <sortState ref="A144:Q152">
    <sortCondition descending="1" ref="D144:D152"/>
  </sortState>
  <mergeCells count="16">
    <mergeCell ref="B152:C152"/>
    <mergeCell ref="B151:C151"/>
    <mergeCell ref="B41:C41"/>
    <mergeCell ref="B54:C54"/>
    <mergeCell ref="B68:C68"/>
    <mergeCell ref="B66:C66"/>
    <mergeCell ref="B141:C141"/>
    <mergeCell ref="B2:Q2"/>
    <mergeCell ref="B3:B5"/>
    <mergeCell ref="C3:C5"/>
    <mergeCell ref="D3:K3"/>
    <mergeCell ref="L3:Q3"/>
    <mergeCell ref="D4:G4"/>
    <mergeCell ref="H4:K4"/>
    <mergeCell ref="L4:N4"/>
    <mergeCell ref="O4:Q4"/>
  </mergeCells>
  <printOptions horizontalCentered="1" verticalCentered="1"/>
  <pageMargins left="0" right="0" top="0" bottom="0" header="0" footer="0"/>
  <pageSetup paperSize="9" scale="83" orientation="landscape" r:id="rId1"/>
</worksheet>
</file>

<file path=xl/worksheets/sheet4.xml><?xml version="1.0" encoding="utf-8"?>
<worksheet xmlns="http://schemas.openxmlformats.org/spreadsheetml/2006/main" xmlns:r="http://schemas.openxmlformats.org/officeDocument/2006/relationships">
  <dimension ref="A1:Z152"/>
  <sheetViews>
    <sheetView rightToLeft="1" topLeftCell="B142" zoomScale="85" zoomScaleNormal="85" workbookViewId="0">
      <selection activeCell="J150" sqref="J150"/>
    </sheetView>
  </sheetViews>
  <sheetFormatPr defaultRowHeight="18"/>
  <cols>
    <col min="1" max="1" width="4.7109375" style="7" hidden="1" customWidth="1"/>
    <col min="2" max="2" width="3.85546875" style="9" customWidth="1"/>
    <col min="3" max="3" width="25.5703125" style="8" customWidth="1"/>
    <col min="4" max="4" width="10.5703125" style="33" bestFit="1" customWidth="1"/>
    <col min="5" max="6" width="10.5703125" style="265" bestFit="1" customWidth="1"/>
    <col min="7" max="8" width="13.42578125" style="106" bestFit="1" customWidth="1"/>
    <col min="9" max="10" width="10.5703125" style="265" bestFit="1" customWidth="1"/>
    <col min="11" max="11" width="10.5703125" style="32" bestFit="1" customWidth="1"/>
    <col min="12" max="12" width="14" style="191" hidden="1" customWidth="1"/>
    <col min="13" max="14" width="10.7109375" style="154" hidden="1" customWidth="1"/>
    <col min="15" max="18" width="12" style="154" hidden="1" customWidth="1"/>
    <col min="19" max="19" width="12" style="150" customWidth="1"/>
    <col min="20" max="22" width="9.140625" style="7" customWidth="1"/>
    <col min="23" max="23" width="12.28515625" style="7" customWidth="1"/>
    <col min="24" max="24" width="9.140625" style="7" customWidth="1"/>
    <col min="25" max="16384" width="9.140625" style="7"/>
  </cols>
  <sheetData>
    <row r="1" spans="1:19" ht="18.75" thickBot="1"/>
    <row r="2" spans="1:19" ht="34.5" customHeight="1">
      <c r="B2" s="151" t="s">
        <v>472</v>
      </c>
      <c r="C2" s="66"/>
      <c r="D2" s="66"/>
      <c r="E2" s="66"/>
      <c r="F2" s="66"/>
      <c r="G2" s="107"/>
      <c r="H2" s="107"/>
      <c r="I2" s="66"/>
      <c r="J2" s="66"/>
      <c r="K2" s="187"/>
    </row>
    <row r="3" spans="1:19" ht="21" customHeight="1">
      <c r="A3" s="345" t="s">
        <v>385</v>
      </c>
      <c r="B3" s="346" t="s">
        <v>192</v>
      </c>
      <c r="C3" s="343" t="s">
        <v>208</v>
      </c>
      <c r="D3" s="344" t="s">
        <v>460</v>
      </c>
      <c r="E3" s="344"/>
      <c r="F3" s="344"/>
      <c r="G3" s="342" t="s">
        <v>461</v>
      </c>
      <c r="H3" s="342"/>
      <c r="I3" s="342"/>
      <c r="J3" s="342"/>
      <c r="K3" s="342"/>
      <c r="M3" s="341" t="s">
        <v>412</v>
      </c>
      <c r="N3" s="341"/>
      <c r="O3" s="341"/>
      <c r="P3" s="341" t="s">
        <v>413</v>
      </c>
      <c r="Q3" s="341"/>
      <c r="R3" s="341"/>
    </row>
    <row r="4" spans="1:19" ht="47.25">
      <c r="A4" s="345"/>
      <c r="B4" s="346"/>
      <c r="C4" s="343"/>
      <c r="D4" s="67" t="s">
        <v>218</v>
      </c>
      <c r="E4" s="68" t="s">
        <v>219</v>
      </c>
      <c r="F4" s="68" t="s">
        <v>220</v>
      </c>
      <c r="G4" s="108" t="s">
        <v>221</v>
      </c>
      <c r="H4" s="108" t="s">
        <v>222</v>
      </c>
      <c r="I4" s="68" t="s">
        <v>218</v>
      </c>
      <c r="J4" s="68" t="s">
        <v>219</v>
      </c>
      <c r="K4" s="68" t="s">
        <v>220</v>
      </c>
      <c r="L4" s="270" t="s">
        <v>194</v>
      </c>
      <c r="M4" s="155" t="s">
        <v>218</v>
      </c>
      <c r="N4" s="156" t="s">
        <v>219</v>
      </c>
      <c r="O4" s="156" t="s">
        <v>220</v>
      </c>
      <c r="P4" s="156" t="s">
        <v>218</v>
      </c>
      <c r="Q4" s="156" t="s">
        <v>219</v>
      </c>
      <c r="R4" s="156" t="s">
        <v>220</v>
      </c>
    </row>
    <row r="5" spans="1:19">
      <c r="A5" s="47">
        <v>130</v>
      </c>
      <c r="B5" s="47">
        <v>1</v>
      </c>
      <c r="C5" s="47" t="s">
        <v>151</v>
      </c>
      <c r="D5" s="96">
        <v>2.3209991440670508</v>
      </c>
      <c r="E5" s="266">
        <v>2.6002023846187688E-2</v>
      </c>
      <c r="F5" s="266">
        <v>0.16894716001583879</v>
      </c>
      <c r="G5" s="109">
        <v>0</v>
      </c>
      <c r="H5" s="109">
        <v>327.79195199999998</v>
      </c>
      <c r="I5" s="266">
        <v>1.3428957245529723E-2</v>
      </c>
      <c r="J5" s="266">
        <v>0</v>
      </c>
      <c r="K5" s="96">
        <v>0</v>
      </c>
      <c r="L5" s="271">
        <f>VLOOKUP(A5,'[1]اسفند 93'!$C$4:$V$149,20,FALSE)</f>
        <v>23210.124760999999</v>
      </c>
      <c r="M5" s="255">
        <f t="shared" ref="M5:M39" si="0">$L5/$L$40*D5</f>
        <v>7.6548480136261633E-4</v>
      </c>
      <c r="N5" s="255">
        <f t="shared" ref="N5:N39" si="1">$L5/$L$40*E5</f>
        <v>8.5756834981193715E-6</v>
      </c>
      <c r="O5" s="255">
        <f t="shared" ref="O5:O39" si="2">$L5/$L$40*F5</f>
        <v>5.5720177043618259E-5</v>
      </c>
      <c r="P5" s="255">
        <f t="shared" ref="P5:P39" si="3">$L5/$L$40*I5</f>
        <v>4.4289816719141455E-6</v>
      </c>
      <c r="Q5" s="255">
        <f t="shared" ref="Q5:Q39" si="4">$L5/$L$40*J5</f>
        <v>0</v>
      </c>
      <c r="R5" s="255">
        <f t="shared" ref="R5:R39" si="5">$L5/$L$40*K5</f>
        <v>0</v>
      </c>
    </row>
    <row r="6" spans="1:19">
      <c r="A6" s="250">
        <v>101</v>
      </c>
      <c r="B6" s="251">
        <v>2</v>
      </c>
      <c r="C6" s="252" t="s">
        <v>34</v>
      </c>
      <c r="D6" s="253">
        <v>1.0418137787478132</v>
      </c>
      <c r="E6" s="267">
        <v>1.0261068496837573E-3</v>
      </c>
      <c r="F6" s="267">
        <v>1.0261068496837573E-3</v>
      </c>
      <c r="G6" s="254">
        <v>2056.374628</v>
      </c>
      <c r="H6" s="254">
        <v>10234.195227</v>
      </c>
      <c r="I6" s="267">
        <v>0.12790149645547891</v>
      </c>
      <c r="J6" s="267">
        <v>0</v>
      </c>
      <c r="K6" s="253">
        <v>0</v>
      </c>
      <c r="L6" s="272">
        <f>VLOOKUP(A6,'[1]اسفند 93'!$C$4:$V$149,20,FALSE)</f>
        <v>63247.320832999998</v>
      </c>
      <c r="M6" s="255">
        <f t="shared" si="0"/>
        <v>9.363028546139037E-4</v>
      </c>
      <c r="N6" s="255">
        <f t="shared" si="1"/>
        <v>9.2218666339058388E-7</v>
      </c>
      <c r="O6" s="255">
        <f t="shared" si="2"/>
        <v>9.2218666339058388E-7</v>
      </c>
      <c r="P6" s="255">
        <f t="shared" si="3"/>
        <v>1.1494812094402468E-4</v>
      </c>
      <c r="Q6" s="255">
        <f t="shared" si="4"/>
        <v>0</v>
      </c>
      <c r="R6" s="255">
        <f t="shared" si="5"/>
        <v>0</v>
      </c>
    </row>
    <row r="7" spans="1:19">
      <c r="A7" s="47">
        <v>102</v>
      </c>
      <c r="B7" s="47">
        <v>3</v>
      </c>
      <c r="C7" s="47" t="s">
        <v>64</v>
      </c>
      <c r="D7" s="96">
        <v>0.49695756401389618</v>
      </c>
      <c r="E7" s="266">
        <v>3.1866050239450177E-4</v>
      </c>
      <c r="F7" s="266">
        <v>1.069711403425686E-2</v>
      </c>
      <c r="G7" s="109">
        <v>37381.624830000001</v>
      </c>
      <c r="H7" s="109">
        <v>37146.174871000003</v>
      </c>
      <c r="I7" s="266">
        <v>2.4266774470795504E-3</v>
      </c>
      <c r="J7" s="266">
        <v>0</v>
      </c>
      <c r="K7" s="96">
        <v>0</v>
      </c>
      <c r="L7" s="271">
        <f>VLOOKUP(A7,'[1]اسفند 93'!$C$4:$V$149,20,FALSE)</f>
        <v>369073.49393200001</v>
      </c>
      <c r="M7" s="255">
        <f t="shared" si="0"/>
        <v>2.6062512371323229E-3</v>
      </c>
      <c r="N7" s="255">
        <f t="shared" si="1"/>
        <v>1.6711876198903266E-6</v>
      </c>
      <c r="O7" s="255">
        <f t="shared" si="2"/>
        <v>5.6100095268391769E-5</v>
      </c>
      <c r="P7" s="255">
        <f t="shared" si="3"/>
        <v>1.2726501328381704E-5</v>
      </c>
      <c r="Q7" s="255">
        <f t="shared" si="4"/>
        <v>0</v>
      </c>
      <c r="R7" s="255">
        <f t="shared" si="5"/>
        <v>0</v>
      </c>
    </row>
    <row r="8" spans="1:19">
      <c r="A8" s="250">
        <v>105</v>
      </c>
      <c r="B8" s="251">
        <v>4</v>
      </c>
      <c r="C8" s="252" t="s">
        <v>35</v>
      </c>
      <c r="D8" s="253">
        <v>0.47788455522325068</v>
      </c>
      <c r="E8" s="267">
        <v>2.2630690417976482E-3</v>
      </c>
      <c r="F8" s="267">
        <v>0.17127284899289788</v>
      </c>
      <c r="G8" s="254">
        <v>0</v>
      </c>
      <c r="H8" s="254">
        <v>147.50637800000001</v>
      </c>
      <c r="I8" s="267">
        <v>4.9670551649950003E-4</v>
      </c>
      <c r="J8" s="267">
        <v>0</v>
      </c>
      <c r="K8" s="253">
        <v>1.9393351716614647E-3</v>
      </c>
      <c r="L8" s="272">
        <f>VLOOKUP(A8,'[1]اسفند 93'!$C$4:$V$149,20,FALSE)</f>
        <v>132832.09814300001</v>
      </c>
      <c r="M8" s="255">
        <f t="shared" si="0"/>
        <v>9.0200749114768364E-4</v>
      </c>
      <c r="N8" s="255">
        <f t="shared" si="1"/>
        <v>4.2715446782586722E-6</v>
      </c>
      <c r="O8" s="255">
        <f t="shared" si="2"/>
        <v>3.2327764338319732E-4</v>
      </c>
      <c r="P8" s="255">
        <f t="shared" si="3"/>
        <v>9.3753207104093107E-7</v>
      </c>
      <c r="Q8" s="255">
        <f t="shared" si="4"/>
        <v>0</v>
      </c>
      <c r="R8" s="255">
        <f t="shared" si="5"/>
        <v>3.6604967320352335E-6</v>
      </c>
    </row>
    <row r="9" spans="1:19">
      <c r="A9" s="47">
        <v>113</v>
      </c>
      <c r="B9" s="47">
        <v>5</v>
      </c>
      <c r="C9" s="47" t="s">
        <v>40</v>
      </c>
      <c r="D9" s="96">
        <v>0.47534695861544113</v>
      </c>
      <c r="E9" s="266">
        <v>4.3300267674381988E-3</v>
      </c>
      <c r="F9" s="266">
        <v>2.651393481341521</v>
      </c>
      <c r="G9" s="109">
        <v>964.43418199999996</v>
      </c>
      <c r="H9" s="109">
        <v>888.08599400000003</v>
      </c>
      <c r="I9" s="266">
        <v>5.8897666109486001E-3</v>
      </c>
      <c r="J9" s="266">
        <v>0</v>
      </c>
      <c r="K9" s="96">
        <v>1.5211032177183451E-2</v>
      </c>
      <c r="L9" s="271">
        <f>VLOOKUP(A9,'[1]اسفند 93'!$C$4:$V$149,20,FALSE)</f>
        <v>23912.972516000002</v>
      </c>
      <c r="M9" s="255">
        <f t="shared" si="0"/>
        <v>1.6152077928039039E-4</v>
      </c>
      <c r="N9" s="255">
        <f t="shared" si="1"/>
        <v>1.4713238090734861E-6</v>
      </c>
      <c r="O9" s="255">
        <f t="shared" si="2"/>
        <v>9.0093169530867023E-4</v>
      </c>
      <c r="P9" s="255">
        <f t="shared" si="3"/>
        <v>2.0013164606143316E-6</v>
      </c>
      <c r="Q9" s="255">
        <f t="shared" si="4"/>
        <v>0</v>
      </c>
      <c r="R9" s="255">
        <f t="shared" si="5"/>
        <v>5.1686409818925782E-6</v>
      </c>
    </row>
    <row r="10" spans="1:19">
      <c r="A10" s="250">
        <v>114</v>
      </c>
      <c r="B10" s="251">
        <v>6</v>
      </c>
      <c r="C10" s="252" t="s">
        <v>42</v>
      </c>
      <c r="D10" s="253">
        <v>0.43282099276426023</v>
      </c>
      <c r="E10" s="267">
        <v>17.08295653351848</v>
      </c>
      <c r="F10" s="267">
        <v>0.91072117210523396</v>
      </c>
      <c r="G10" s="254">
        <v>328.64779600000003</v>
      </c>
      <c r="H10" s="254">
        <v>248.32823300000001</v>
      </c>
      <c r="I10" s="267">
        <v>5.7739718375828981E-5</v>
      </c>
      <c r="J10" s="267">
        <v>2.2651393263791237</v>
      </c>
      <c r="K10" s="253">
        <v>6.4373285218037257E-2</v>
      </c>
      <c r="L10" s="272">
        <f>VLOOKUP(A10,'[1]اسفند 93'!$C$4:$V$149,20,FALSE)</f>
        <v>5448680.453001</v>
      </c>
      <c r="M10" s="255">
        <f t="shared" si="0"/>
        <v>3.3510721045313843E-2</v>
      </c>
      <c r="N10" s="255">
        <f t="shared" si="1"/>
        <v>1.322630372819638</v>
      </c>
      <c r="O10" s="255">
        <f t="shared" si="2"/>
        <v>7.0511651834554517E-2</v>
      </c>
      <c r="P10" s="255">
        <f t="shared" si="3"/>
        <v>4.4704384215976486E-6</v>
      </c>
      <c r="Q10" s="255">
        <f t="shared" si="4"/>
        <v>0.17537608702913365</v>
      </c>
      <c r="R10" s="255">
        <f t="shared" si="5"/>
        <v>4.9840355245592419E-3</v>
      </c>
    </row>
    <row r="11" spans="1:19">
      <c r="A11" s="47">
        <v>118</v>
      </c>
      <c r="B11" s="47">
        <v>7</v>
      </c>
      <c r="C11" s="47" t="s">
        <v>156</v>
      </c>
      <c r="D11" s="96">
        <v>0.36979997312719787</v>
      </c>
      <c r="E11" s="266">
        <v>2.4456817962268586E-3</v>
      </c>
      <c r="F11" s="266">
        <v>0.12749825441127963</v>
      </c>
      <c r="G11" s="109">
        <v>5295.5423360000004</v>
      </c>
      <c r="H11" s="109">
        <v>5532.6837759999999</v>
      </c>
      <c r="I11" s="266">
        <v>9.0662356363137308E-4</v>
      </c>
      <c r="J11" s="266">
        <v>0</v>
      </c>
      <c r="K11" s="96">
        <v>0</v>
      </c>
      <c r="L11" s="271">
        <f>VLOOKUP(A11,'[1]اسفند 93'!$C$4:$V$149,20,FALSE)</f>
        <v>72962.483080000005</v>
      </c>
      <c r="M11" s="255">
        <f t="shared" si="0"/>
        <v>3.8339866638359177E-4</v>
      </c>
      <c r="N11" s="255">
        <f t="shared" si="1"/>
        <v>2.5356171098192046E-6</v>
      </c>
      <c r="O11" s="255">
        <f t="shared" si="2"/>
        <v>1.3218676111343748E-4</v>
      </c>
      <c r="P11" s="255">
        <f t="shared" si="3"/>
        <v>9.399629271704858E-7</v>
      </c>
      <c r="Q11" s="255">
        <f t="shared" si="4"/>
        <v>0</v>
      </c>
      <c r="R11" s="255">
        <f t="shared" si="5"/>
        <v>0</v>
      </c>
    </row>
    <row r="12" spans="1:19">
      <c r="A12" s="250">
        <v>106</v>
      </c>
      <c r="B12" s="251">
        <v>8</v>
      </c>
      <c r="C12" s="252" t="s">
        <v>36</v>
      </c>
      <c r="D12" s="253">
        <v>0.36703587152192652</v>
      </c>
      <c r="E12" s="267">
        <v>2.24689229924832E-3</v>
      </c>
      <c r="F12" s="267">
        <v>0.32351818739253296</v>
      </c>
      <c r="G12" s="254">
        <v>1476.64732</v>
      </c>
      <c r="H12" s="254">
        <v>17540.393887999999</v>
      </c>
      <c r="I12" s="267">
        <v>6.6513926572334958E-2</v>
      </c>
      <c r="J12" s="267">
        <v>0</v>
      </c>
      <c r="K12" s="253">
        <v>1.2281585175487185E-2</v>
      </c>
      <c r="L12" s="272">
        <f>VLOOKUP(A12,'[1]اسفند 93'!$C$4:$V$149,20,FALSE)</f>
        <v>199258.842061</v>
      </c>
      <c r="M12" s="255">
        <f t="shared" si="0"/>
        <v>1.0392265427418145E-3</v>
      </c>
      <c r="N12" s="255">
        <f t="shared" si="1"/>
        <v>6.3618580559408469E-6</v>
      </c>
      <c r="O12" s="255">
        <f t="shared" si="2"/>
        <v>9.1601043245157464E-4</v>
      </c>
      <c r="P12" s="255">
        <f t="shared" si="3"/>
        <v>1.8832774483139636E-4</v>
      </c>
      <c r="Q12" s="255">
        <f t="shared" si="4"/>
        <v>0</v>
      </c>
      <c r="R12" s="255">
        <f t="shared" si="5"/>
        <v>3.4774119620480177E-5</v>
      </c>
    </row>
    <row r="13" spans="1:19">
      <c r="A13" s="47">
        <v>162</v>
      </c>
      <c r="B13" s="47">
        <v>9</v>
      </c>
      <c r="C13" s="47" t="s">
        <v>358</v>
      </c>
      <c r="D13" s="96">
        <v>0.35221465445797329</v>
      </c>
      <c r="E13" s="266">
        <v>0</v>
      </c>
      <c r="F13" s="266">
        <v>0</v>
      </c>
      <c r="G13" s="109">
        <v>504.25848300000001</v>
      </c>
      <c r="H13" s="109">
        <v>279.46057100000002</v>
      </c>
      <c r="I13" s="266">
        <v>4.6678022990764394E-2</v>
      </c>
      <c r="J13" s="266">
        <v>0</v>
      </c>
      <c r="K13" s="96">
        <v>0</v>
      </c>
      <c r="L13" s="271">
        <f>VLOOKUP(A13,'[1]اسفند 93'!$C$4:$V$149,20,FALSE)</f>
        <v>5112.4804489999997</v>
      </c>
      <c r="M13" s="255">
        <f t="shared" si="0"/>
        <v>2.5587225628055093E-5</v>
      </c>
      <c r="N13" s="255">
        <f t="shared" si="1"/>
        <v>0</v>
      </c>
      <c r="O13" s="255">
        <f t="shared" si="2"/>
        <v>0</v>
      </c>
      <c r="P13" s="255">
        <f t="shared" si="3"/>
        <v>3.3910034435513364E-6</v>
      </c>
      <c r="Q13" s="255">
        <f t="shared" si="4"/>
        <v>0</v>
      </c>
      <c r="R13" s="255">
        <f t="shared" si="5"/>
        <v>0</v>
      </c>
    </row>
    <row r="14" spans="1:19">
      <c r="A14" s="250">
        <v>108</v>
      </c>
      <c r="B14" s="251">
        <v>10</v>
      </c>
      <c r="C14" s="252" t="s">
        <v>38</v>
      </c>
      <c r="D14" s="253">
        <v>0.31784006737423959</v>
      </c>
      <c r="E14" s="267">
        <v>1.2692152488560312E-2</v>
      </c>
      <c r="F14" s="267">
        <v>0.12177461721777663</v>
      </c>
      <c r="G14" s="254">
        <v>0</v>
      </c>
      <c r="H14" s="254">
        <v>1229.21982</v>
      </c>
      <c r="I14" s="267">
        <v>5.9787439718022731E-3</v>
      </c>
      <c r="J14" s="267">
        <v>1.0527462438045145E-2</v>
      </c>
      <c r="K14" s="253">
        <v>1.3071793714645855E-3</v>
      </c>
      <c r="L14" s="272">
        <f>VLOOKUP(A14,'[1]اسفند 93'!$C$4:$V$149,20,FALSE)</f>
        <v>130159.00045399999</v>
      </c>
      <c r="M14" s="255">
        <f t="shared" si="0"/>
        <v>5.8785060018455473E-4</v>
      </c>
      <c r="N14" s="255">
        <f t="shared" si="1"/>
        <v>2.3474351486494741E-5</v>
      </c>
      <c r="O14" s="255">
        <f t="shared" si="2"/>
        <v>2.2522422176064603E-4</v>
      </c>
      <c r="P14" s="255">
        <f t="shared" si="3"/>
        <v>1.1057788469555957E-5</v>
      </c>
      <c r="Q14" s="255">
        <f t="shared" si="4"/>
        <v>1.9470720490813639E-5</v>
      </c>
      <c r="R14" s="255">
        <f t="shared" si="5"/>
        <v>2.4176504378837335E-6</v>
      </c>
    </row>
    <row r="15" spans="1:19">
      <c r="A15" s="47">
        <v>6</v>
      </c>
      <c r="B15" s="47">
        <v>11</v>
      </c>
      <c r="C15" s="47" t="s">
        <v>24</v>
      </c>
      <c r="D15" s="96">
        <v>0.30694676663684267</v>
      </c>
      <c r="E15" s="266">
        <v>2.4924340504836436E-2</v>
      </c>
      <c r="F15" s="266">
        <v>0.45671534712658846</v>
      </c>
      <c r="G15" s="109">
        <v>0</v>
      </c>
      <c r="H15" s="109">
        <v>11429.665935000001</v>
      </c>
      <c r="I15" s="266">
        <v>2.9329333847249159E-2</v>
      </c>
      <c r="J15" s="266">
        <v>7.8560381017847938E-4</v>
      </c>
      <c r="K15" s="96">
        <v>1.9114722706405126E-2</v>
      </c>
      <c r="L15" s="271">
        <f>VLOOKUP(A15,'[1]اسفند 93'!$C$4:$V$149,20,FALSE)</f>
        <v>203714.80218699999</v>
      </c>
      <c r="M15" s="255">
        <f t="shared" si="0"/>
        <v>8.8852523453338201E-4</v>
      </c>
      <c r="N15" s="255">
        <f t="shared" si="1"/>
        <v>7.2149010511816559E-5</v>
      </c>
      <c r="O15" s="255">
        <f t="shared" si="2"/>
        <v>1.3220634814530038E-3</v>
      </c>
      <c r="P15" s="255">
        <f t="shared" si="3"/>
        <v>8.4900237004832376E-5</v>
      </c>
      <c r="Q15" s="255">
        <f t="shared" si="4"/>
        <v>2.2741038041785577E-6</v>
      </c>
      <c r="R15" s="255">
        <f t="shared" si="5"/>
        <v>5.5331788185419529E-5</v>
      </c>
    </row>
    <row r="16" spans="1:19" s="257" customFormat="1">
      <c r="A16" s="250">
        <v>150</v>
      </c>
      <c r="B16" s="251">
        <v>12</v>
      </c>
      <c r="C16" s="252" t="s">
        <v>229</v>
      </c>
      <c r="D16" s="253">
        <v>0.25725311377811377</v>
      </c>
      <c r="E16" s="267">
        <v>3.7800037800037799E-4</v>
      </c>
      <c r="F16" s="267">
        <v>1.89000189000189E-3</v>
      </c>
      <c r="G16" s="254">
        <v>0</v>
      </c>
      <c r="H16" s="254">
        <v>0</v>
      </c>
      <c r="I16" s="267">
        <v>5.7035224719101121E-2</v>
      </c>
      <c r="J16" s="267">
        <v>0</v>
      </c>
      <c r="K16" s="253">
        <v>0</v>
      </c>
      <c r="L16" s="272">
        <f>VLOOKUP(A16,'[1]اسفند 93'!$C$4:$V$149,20,FALSE)</f>
        <v>5275.2903329999999</v>
      </c>
      <c r="M16" s="255">
        <f t="shared" si="0"/>
        <v>1.9283733627448553E-5</v>
      </c>
      <c r="N16" s="255">
        <f t="shared" si="1"/>
        <v>2.8334967431030948E-8</v>
      </c>
      <c r="O16" s="255">
        <f t="shared" si="2"/>
        <v>1.4167483715515475E-7</v>
      </c>
      <c r="P16" s="255">
        <f t="shared" si="3"/>
        <v>4.2753693617619755E-6</v>
      </c>
      <c r="Q16" s="255">
        <f t="shared" si="4"/>
        <v>0</v>
      </c>
      <c r="R16" s="255">
        <f t="shared" si="5"/>
        <v>0</v>
      </c>
      <c r="S16" s="256"/>
    </row>
    <row r="17" spans="1:19">
      <c r="A17" s="47">
        <v>5</v>
      </c>
      <c r="B17" s="47">
        <v>13</v>
      </c>
      <c r="C17" s="47" t="s">
        <v>26</v>
      </c>
      <c r="D17" s="96">
        <v>0.22883791869479969</v>
      </c>
      <c r="E17" s="266">
        <v>6.3824371341796901E-2</v>
      </c>
      <c r="F17" s="266">
        <v>0.86725886405157271</v>
      </c>
      <c r="G17" s="109">
        <v>0</v>
      </c>
      <c r="H17" s="109">
        <v>15697.686093</v>
      </c>
      <c r="I17" s="266">
        <v>2.435164710886056E-2</v>
      </c>
      <c r="J17" s="266">
        <v>8.8954715378268805E-5</v>
      </c>
      <c r="K17" s="96">
        <v>8.1847233619545129E-2</v>
      </c>
      <c r="L17" s="271">
        <f>VLOOKUP(A17,'[1]اسفند 93'!$C$4:$V$149,20,FALSE)</f>
        <v>448384.47710900003</v>
      </c>
      <c r="M17" s="255">
        <f t="shared" si="0"/>
        <v>1.4580172938213711E-3</v>
      </c>
      <c r="N17" s="255">
        <f t="shared" si="1"/>
        <v>4.0665042626841417E-4</v>
      </c>
      <c r="O17" s="255">
        <f t="shared" si="2"/>
        <v>5.5256507715991804E-3</v>
      </c>
      <c r="P17" s="255">
        <f t="shared" si="3"/>
        <v>1.5515401826874219E-4</v>
      </c>
      <c r="Q17" s="255">
        <f t="shared" si="4"/>
        <v>5.6676583202738749E-7</v>
      </c>
      <c r="R17" s="255">
        <f t="shared" si="5"/>
        <v>5.2148124204839919E-4</v>
      </c>
    </row>
    <row r="18" spans="1:19" s="257" customFormat="1">
      <c r="A18" s="250">
        <v>110</v>
      </c>
      <c r="B18" s="251">
        <v>14</v>
      </c>
      <c r="C18" s="252" t="s">
        <v>39</v>
      </c>
      <c r="D18" s="253">
        <v>0.14987630749212685</v>
      </c>
      <c r="E18" s="267">
        <v>5.4408971800851025E-2</v>
      </c>
      <c r="F18" s="267">
        <v>1.3881529918022935</v>
      </c>
      <c r="G18" s="254">
        <v>17.589127999999999</v>
      </c>
      <c r="H18" s="254">
        <v>1.9999999999999999E-6</v>
      </c>
      <c r="I18" s="267">
        <v>7.4738882440156848E-4</v>
      </c>
      <c r="J18" s="267">
        <v>2.1410874187947483E-3</v>
      </c>
      <c r="K18" s="253">
        <v>3.6564310657640611E-2</v>
      </c>
      <c r="L18" s="272">
        <f>VLOOKUP(A18,'[1]اسفند 93'!$C$4:$V$149,20,FALSE)</f>
        <v>204482.60270300001</v>
      </c>
      <c r="M18" s="255">
        <f t="shared" si="0"/>
        <v>4.354852662846825E-4</v>
      </c>
      <c r="N18" s="255">
        <f t="shared" si="1"/>
        <v>1.5809240279164252E-4</v>
      </c>
      <c r="O18" s="255">
        <f t="shared" si="2"/>
        <v>4.0334605608738821E-3</v>
      </c>
      <c r="P18" s="255">
        <f t="shared" si="3"/>
        <v>2.1716362423047452E-6</v>
      </c>
      <c r="Q18" s="255">
        <f t="shared" si="4"/>
        <v>6.2212102787600029E-6</v>
      </c>
      <c r="R18" s="255">
        <f t="shared" si="5"/>
        <v>1.0624239968078302E-4</v>
      </c>
      <c r="S18" s="256"/>
    </row>
    <row r="19" spans="1:19">
      <c r="A19" s="47">
        <v>16</v>
      </c>
      <c r="B19" s="47">
        <v>15</v>
      </c>
      <c r="C19" s="47" t="s">
        <v>49</v>
      </c>
      <c r="D19" s="96">
        <v>0.14354569973054612</v>
      </c>
      <c r="E19" s="266">
        <v>3.0216936120550577</v>
      </c>
      <c r="F19" s="266">
        <v>0.41339717845741941</v>
      </c>
      <c r="G19" s="109">
        <v>2399.0075529999999</v>
      </c>
      <c r="H19" s="109">
        <v>1771.5808999999999</v>
      </c>
      <c r="I19" s="266">
        <v>2.1633575785183125E-3</v>
      </c>
      <c r="J19" s="266">
        <v>0.92836479587309284</v>
      </c>
      <c r="K19" s="96">
        <v>2.235605222525246E-2</v>
      </c>
      <c r="L19" s="271">
        <f>VLOOKUP(A19,'[1]اسفند 93'!$C$4:$V$149,20,FALSE)</f>
        <v>218165.910367</v>
      </c>
      <c r="M19" s="255">
        <f t="shared" si="0"/>
        <v>4.4500121249924616E-4</v>
      </c>
      <c r="N19" s="255">
        <f t="shared" si="1"/>
        <v>9.3674510883281319E-3</v>
      </c>
      <c r="O19" s="255">
        <f t="shared" si="2"/>
        <v>1.2815587370617152E-3</v>
      </c>
      <c r="P19" s="255">
        <f t="shared" si="3"/>
        <v>6.7065523196946244E-6</v>
      </c>
      <c r="Q19" s="255">
        <f t="shared" si="4"/>
        <v>2.8779925875914618E-3</v>
      </c>
      <c r="R19" s="255">
        <f t="shared" si="5"/>
        <v>6.9305248193490867E-5</v>
      </c>
    </row>
    <row r="20" spans="1:19" s="257" customFormat="1">
      <c r="A20" s="250">
        <v>132</v>
      </c>
      <c r="B20" s="251">
        <v>16</v>
      </c>
      <c r="C20" s="252" t="s">
        <v>153</v>
      </c>
      <c r="D20" s="253">
        <v>0.12007357290781863</v>
      </c>
      <c r="E20" s="267">
        <v>2.0224082837843303E-4</v>
      </c>
      <c r="F20" s="267">
        <v>1.6078145856085427E-2</v>
      </c>
      <c r="G20" s="254">
        <v>1923.006529</v>
      </c>
      <c r="H20" s="254">
        <v>1771.5808999999999</v>
      </c>
      <c r="I20" s="267">
        <v>2.8453036237004138E-3</v>
      </c>
      <c r="J20" s="267">
        <v>0</v>
      </c>
      <c r="K20" s="253">
        <v>0</v>
      </c>
      <c r="L20" s="272">
        <f>VLOOKUP(A20,'[1]اسفند 93'!$C$4:$V$149,20,FALSE)</f>
        <v>49902.264607999998</v>
      </c>
      <c r="M20" s="255">
        <f t="shared" si="0"/>
        <v>8.5143560120410144E-5</v>
      </c>
      <c r="N20" s="255">
        <f t="shared" si="1"/>
        <v>1.4340794325375997E-7</v>
      </c>
      <c r="O20" s="255">
        <f t="shared" si="2"/>
        <v>1.1400931488673918E-5</v>
      </c>
      <c r="P20" s="255">
        <f t="shared" si="3"/>
        <v>2.0175903346470856E-6</v>
      </c>
      <c r="Q20" s="255">
        <f t="shared" si="4"/>
        <v>0</v>
      </c>
      <c r="R20" s="255">
        <f t="shared" si="5"/>
        <v>0</v>
      </c>
      <c r="S20" s="256"/>
    </row>
    <row r="21" spans="1:19">
      <c r="A21" s="47">
        <v>11</v>
      </c>
      <c r="B21" s="47">
        <v>17</v>
      </c>
      <c r="C21" s="47" t="s">
        <v>31</v>
      </c>
      <c r="D21" s="96">
        <v>0.11081945947680104</v>
      </c>
      <c r="E21" s="266">
        <v>0.61674925558864047</v>
      </c>
      <c r="F21" s="266">
        <v>0.65190547086796147</v>
      </c>
      <c r="G21" s="109">
        <v>0</v>
      </c>
      <c r="H21" s="109">
        <v>10482.018609999999</v>
      </c>
      <c r="I21" s="266">
        <v>1.6259116625814064E-2</v>
      </c>
      <c r="J21" s="266">
        <v>4.1158398195796246E-2</v>
      </c>
      <c r="K21" s="96">
        <v>6.8609673704781424E-2</v>
      </c>
      <c r="L21" s="271">
        <f>VLOOKUP(A21,'[1]اسفند 93'!$C$4:$V$149,20,FALSE)</f>
        <v>823404.93555299996</v>
      </c>
      <c r="M21" s="255">
        <f t="shared" si="0"/>
        <v>1.2966226698572817E-3</v>
      </c>
      <c r="N21" s="255">
        <f t="shared" si="1"/>
        <v>7.216161044182331E-3</v>
      </c>
      <c r="O21" s="255">
        <f t="shared" si="2"/>
        <v>7.6274998643928119E-3</v>
      </c>
      <c r="P21" s="255">
        <f t="shared" si="3"/>
        <v>1.9023679873927962E-4</v>
      </c>
      <c r="Q21" s="255">
        <f t="shared" si="4"/>
        <v>4.8156625567059635E-4</v>
      </c>
      <c r="R21" s="255">
        <f t="shared" si="5"/>
        <v>8.0275484754330272E-4</v>
      </c>
    </row>
    <row r="22" spans="1:19" s="257" customFormat="1">
      <c r="A22" s="250">
        <v>138</v>
      </c>
      <c r="B22" s="251">
        <v>18</v>
      </c>
      <c r="C22" s="252" t="s">
        <v>158</v>
      </c>
      <c r="D22" s="253">
        <v>0.10296456449073596</v>
      </c>
      <c r="E22" s="267">
        <v>9.0405626482695928E-2</v>
      </c>
      <c r="F22" s="267">
        <v>1.1451560005340642</v>
      </c>
      <c r="G22" s="254">
        <v>17.589126</v>
      </c>
      <c r="H22" s="254">
        <v>0</v>
      </c>
      <c r="I22" s="267">
        <v>4.0943810782407995E-3</v>
      </c>
      <c r="J22" s="267">
        <v>2.7019091468902522E-4</v>
      </c>
      <c r="K22" s="253">
        <v>5.7310217133877996E-2</v>
      </c>
      <c r="L22" s="272">
        <f>VLOOKUP(A22,'[1]اسفند 93'!$C$4:$V$149,20,FALSE)</f>
        <v>36037.668575999996</v>
      </c>
      <c r="M22" s="255">
        <f t="shared" si="0"/>
        <v>5.272645716225076E-5</v>
      </c>
      <c r="N22" s="255">
        <f t="shared" si="1"/>
        <v>4.629523191345301E-5</v>
      </c>
      <c r="O22" s="255">
        <f t="shared" si="2"/>
        <v>5.8641552173695959E-4</v>
      </c>
      <c r="P22" s="255">
        <f t="shared" si="3"/>
        <v>2.0966650963421223E-6</v>
      </c>
      <c r="Q22" s="255">
        <f t="shared" si="4"/>
        <v>1.3836031608973603E-7</v>
      </c>
      <c r="R22" s="255">
        <f t="shared" si="5"/>
        <v>2.934761802387447E-5</v>
      </c>
      <c r="S22" s="256"/>
    </row>
    <row r="23" spans="1:19">
      <c r="A23" s="47">
        <v>139</v>
      </c>
      <c r="B23" s="47">
        <v>19</v>
      </c>
      <c r="C23" s="47" t="s">
        <v>168</v>
      </c>
      <c r="D23" s="96">
        <v>9.7817201042665253E-2</v>
      </c>
      <c r="E23" s="266">
        <v>5.8775783985592103</v>
      </c>
      <c r="F23" s="266">
        <v>2.237065655474733</v>
      </c>
      <c r="G23" s="109">
        <v>59896.076289999997</v>
      </c>
      <c r="H23" s="109">
        <v>59332.699247999997</v>
      </c>
      <c r="I23" s="266">
        <v>0</v>
      </c>
      <c r="J23" s="266">
        <v>0.44505943382745577</v>
      </c>
      <c r="K23" s="96">
        <v>0.20976253732241301</v>
      </c>
      <c r="L23" s="271">
        <f>VLOOKUP(A23,'[1]اسفند 93'!$C$4:$V$149,20,FALSE)</f>
        <v>5247584.9977810001</v>
      </c>
      <c r="M23" s="255">
        <f t="shared" si="0"/>
        <v>7.2938836369448746E-3</v>
      </c>
      <c r="N23" s="255">
        <f t="shared" si="1"/>
        <v>0.43827028834542886</v>
      </c>
      <c r="O23" s="255">
        <f t="shared" si="2"/>
        <v>0.16681009480246242</v>
      </c>
      <c r="P23" s="255">
        <f t="shared" si="3"/>
        <v>0</v>
      </c>
      <c r="Q23" s="255">
        <f t="shared" si="4"/>
        <v>3.3186512057793591E-2</v>
      </c>
      <c r="R23" s="255">
        <f t="shared" si="5"/>
        <v>1.5641252482297554E-2</v>
      </c>
    </row>
    <row r="24" spans="1:19" s="257" customFormat="1">
      <c r="A24" s="250">
        <v>115</v>
      </c>
      <c r="B24" s="251">
        <v>20</v>
      </c>
      <c r="C24" s="252" t="s">
        <v>44</v>
      </c>
      <c r="D24" s="253">
        <v>8.5411472816998402E-2</v>
      </c>
      <c r="E24" s="267">
        <v>2.4238449683575434</v>
      </c>
      <c r="F24" s="267">
        <v>1.9991474571269305</v>
      </c>
      <c r="G24" s="254">
        <v>0</v>
      </c>
      <c r="H24" s="254">
        <v>1622.570162</v>
      </c>
      <c r="I24" s="267">
        <v>2.1962857121105999E-2</v>
      </c>
      <c r="J24" s="267">
        <v>0.1363622522001279</v>
      </c>
      <c r="K24" s="253">
        <v>9.7658272176375654E-2</v>
      </c>
      <c r="L24" s="272">
        <f>VLOOKUP(A24,'[1]اسفند 93'!$C$4:$V$149,20,FALSE)</f>
        <v>34105.311209</v>
      </c>
      <c r="M24" s="255">
        <f t="shared" si="0"/>
        <v>4.1392565494516793E-5</v>
      </c>
      <c r="N24" s="255">
        <f t="shared" si="1"/>
        <v>1.1746567327817735E-3</v>
      </c>
      <c r="O24" s="255">
        <f t="shared" si="2"/>
        <v>9.688375498408977E-4</v>
      </c>
      <c r="P24" s="255">
        <f t="shared" si="3"/>
        <v>1.0643757470145951E-5</v>
      </c>
      <c r="Q24" s="255">
        <f t="shared" si="4"/>
        <v>6.6084605135743285E-5</v>
      </c>
      <c r="R24" s="255">
        <f t="shared" si="5"/>
        <v>4.7327675004539686E-5</v>
      </c>
      <c r="S24" s="256"/>
    </row>
    <row r="25" spans="1:19">
      <c r="A25" s="47">
        <v>121</v>
      </c>
      <c r="B25" s="47">
        <v>21</v>
      </c>
      <c r="C25" s="47" t="s">
        <v>139</v>
      </c>
      <c r="D25" s="96">
        <v>8.4743695228709781E-2</v>
      </c>
      <c r="E25" s="266">
        <v>1.149234595255199E-4</v>
      </c>
      <c r="F25" s="266">
        <v>7.9304423281764708E-2</v>
      </c>
      <c r="G25" s="109">
        <v>5046.1552080000001</v>
      </c>
      <c r="H25" s="109">
        <v>6495.1106339999997</v>
      </c>
      <c r="I25" s="266">
        <v>1.5061708654321307E-3</v>
      </c>
      <c r="J25" s="266">
        <v>0</v>
      </c>
      <c r="K25" s="96">
        <v>2.7195316629707979E-3</v>
      </c>
      <c r="L25" s="271">
        <f>VLOOKUP(A25,'[1]اسفند 93'!$C$4:$V$149,20,FALSE)</f>
        <v>201084.03226099999</v>
      </c>
      <c r="M25" s="255">
        <f t="shared" si="0"/>
        <v>2.4214142828413266E-4</v>
      </c>
      <c r="N25" s="255">
        <f t="shared" si="1"/>
        <v>3.2837523260887401E-7</v>
      </c>
      <c r="O25" s="255">
        <f t="shared" si="2"/>
        <v>2.2659958679958889E-4</v>
      </c>
      <c r="P25" s="255">
        <f t="shared" si="3"/>
        <v>4.303640095129198E-6</v>
      </c>
      <c r="Q25" s="255">
        <f t="shared" si="4"/>
        <v>0</v>
      </c>
      <c r="R25" s="255">
        <f t="shared" si="5"/>
        <v>7.7706226918528165E-6</v>
      </c>
    </row>
    <row r="26" spans="1:19" s="257" customFormat="1">
      <c r="A26" s="250">
        <v>157</v>
      </c>
      <c r="B26" s="251">
        <v>22</v>
      </c>
      <c r="C26" s="252" t="s">
        <v>246</v>
      </c>
      <c r="D26" s="253">
        <v>5.7734859457013586E-2</v>
      </c>
      <c r="E26" s="267">
        <v>3.6199095022624436E-3</v>
      </c>
      <c r="F26" s="267">
        <v>2.171945701357466E-2</v>
      </c>
      <c r="G26" s="254">
        <v>0</v>
      </c>
      <c r="H26" s="254">
        <v>147.50637800000001</v>
      </c>
      <c r="I26" s="267">
        <v>1.1997642268984447E-2</v>
      </c>
      <c r="J26" s="267">
        <v>0</v>
      </c>
      <c r="K26" s="253">
        <v>0</v>
      </c>
      <c r="L26" s="272">
        <f>VLOOKUP(A26,'[1]اسفند 93'!$C$4:$V$149,20,FALSE)</f>
        <v>5507.5129209999996</v>
      </c>
      <c r="M26" s="255">
        <f t="shared" si="0"/>
        <v>4.5183280012650593E-6</v>
      </c>
      <c r="N26" s="255">
        <f t="shared" si="1"/>
        <v>2.8329398598944639E-7</v>
      </c>
      <c r="O26" s="255">
        <f t="shared" si="2"/>
        <v>1.6997639159366781E-6</v>
      </c>
      <c r="P26" s="255">
        <f t="shared" si="3"/>
        <v>9.3893504761148917E-7</v>
      </c>
      <c r="Q26" s="255">
        <f t="shared" si="4"/>
        <v>0</v>
      </c>
      <c r="R26" s="255">
        <f t="shared" si="5"/>
        <v>0</v>
      </c>
      <c r="S26" s="256"/>
    </row>
    <row r="27" spans="1:19">
      <c r="A27" s="47">
        <v>136</v>
      </c>
      <c r="B27" s="47">
        <v>23</v>
      </c>
      <c r="C27" s="47" t="s">
        <v>157</v>
      </c>
      <c r="D27" s="96">
        <v>2.991648607496343E-2</v>
      </c>
      <c r="E27" s="266">
        <v>5.4757404206006957</v>
      </c>
      <c r="F27" s="266">
        <v>0.38588783981458613</v>
      </c>
      <c r="G27" s="109">
        <v>0</v>
      </c>
      <c r="H27" s="109">
        <v>3048.465154</v>
      </c>
      <c r="I27" s="266">
        <v>1.703256566037381E-3</v>
      </c>
      <c r="J27" s="266">
        <v>0.32809770025513268</v>
      </c>
      <c r="K27" s="96">
        <v>2.8223334562175406E-2</v>
      </c>
      <c r="L27" s="271">
        <f>VLOOKUP(A27,'[1]اسفند 93'!$C$4:$V$149,20,FALSE)</f>
        <v>1078793.3274350001</v>
      </c>
      <c r="M27" s="255">
        <f t="shared" si="0"/>
        <v>4.5859883751307875E-4</v>
      </c>
      <c r="N27" s="255">
        <f t="shared" si="1"/>
        <v>8.3939276328058032E-2</v>
      </c>
      <c r="O27" s="255">
        <f t="shared" si="2"/>
        <v>5.9153910758758341E-3</v>
      </c>
      <c r="P27" s="255">
        <f t="shared" si="3"/>
        <v>2.6109733583482571E-5</v>
      </c>
      <c r="Q27" s="255">
        <f t="shared" si="4"/>
        <v>5.0295085977239834E-3</v>
      </c>
      <c r="R27" s="255">
        <f t="shared" si="5"/>
        <v>4.3264400733842402E-4</v>
      </c>
    </row>
    <row r="28" spans="1:19" s="257" customFormat="1">
      <c r="A28" s="250">
        <v>2</v>
      </c>
      <c r="B28" s="251">
        <v>24</v>
      </c>
      <c r="C28" s="252" t="s">
        <v>27</v>
      </c>
      <c r="D28" s="253">
        <v>2.9209993546965594E-2</v>
      </c>
      <c r="E28" s="267">
        <v>7.4119677889343347E-3</v>
      </c>
      <c r="F28" s="267">
        <v>0.45578124814607079</v>
      </c>
      <c r="G28" s="254">
        <v>17.589122</v>
      </c>
      <c r="H28" s="254">
        <v>0</v>
      </c>
      <c r="I28" s="267">
        <v>1.5164836023094659E-3</v>
      </c>
      <c r="J28" s="267">
        <v>0</v>
      </c>
      <c r="K28" s="253">
        <v>1.9012339424820813E-3</v>
      </c>
      <c r="L28" s="272">
        <f>VLOOKUP(A28,'[1]اسفند 93'!$C$4:$V$149,20,FALSE)</f>
        <v>99403.645648000005</v>
      </c>
      <c r="M28" s="255">
        <f t="shared" si="0"/>
        <v>4.1258923320471238E-5</v>
      </c>
      <c r="N28" s="255">
        <f t="shared" si="1"/>
        <v>1.0469355639046786E-5</v>
      </c>
      <c r="O28" s="255">
        <f t="shared" si="2"/>
        <v>6.4378800830378557E-4</v>
      </c>
      <c r="P28" s="255">
        <f t="shared" si="3"/>
        <v>2.1420230909615528E-6</v>
      </c>
      <c r="Q28" s="255">
        <f t="shared" si="4"/>
        <v>0</v>
      </c>
      <c r="R28" s="255">
        <f t="shared" si="5"/>
        <v>2.6854804100185863E-6</v>
      </c>
      <c r="S28" s="256"/>
    </row>
    <row r="29" spans="1:19">
      <c r="A29" s="47">
        <v>154</v>
      </c>
      <c r="B29" s="47">
        <v>25</v>
      </c>
      <c r="C29" s="47" t="s">
        <v>230</v>
      </c>
      <c r="D29" s="96">
        <v>2.4061346263411828E-2</v>
      </c>
      <c r="E29" s="266">
        <v>1.7472240147383837</v>
      </c>
      <c r="F29" s="266">
        <v>0.86912997395371849</v>
      </c>
      <c r="G29" s="109">
        <v>0</v>
      </c>
      <c r="H29" s="109">
        <v>0</v>
      </c>
      <c r="I29" s="266">
        <v>3.84074934908164E-4</v>
      </c>
      <c r="J29" s="266">
        <v>5.752726326766721E-3</v>
      </c>
      <c r="K29" s="96">
        <v>1.0474023736556624E-3</v>
      </c>
      <c r="L29" s="271">
        <f>VLOOKUP(A29,'[1]اسفند 93'!$C$4:$V$149,20,FALSE)</f>
        <v>443901.57381999999</v>
      </c>
      <c r="M29" s="255">
        <f t="shared" si="0"/>
        <v>1.5177167418417223E-4</v>
      </c>
      <c r="N29" s="255">
        <f t="shared" si="1"/>
        <v>1.1020959134563142E-2</v>
      </c>
      <c r="O29" s="255">
        <f t="shared" si="2"/>
        <v>5.4822082599420398E-3</v>
      </c>
      <c r="P29" s="255">
        <f t="shared" si="3"/>
        <v>2.4226281956562237E-6</v>
      </c>
      <c r="Q29" s="255">
        <f t="shared" si="4"/>
        <v>3.6286452810182265E-5</v>
      </c>
      <c r="R29" s="255">
        <f t="shared" si="5"/>
        <v>6.6066964854715031E-6</v>
      </c>
    </row>
    <row r="30" spans="1:19" s="257" customFormat="1">
      <c r="A30" s="250">
        <v>1</v>
      </c>
      <c r="B30" s="251">
        <v>26</v>
      </c>
      <c r="C30" s="252" t="s">
        <v>28</v>
      </c>
      <c r="D30" s="253">
        <v>1.9345073033533996E-2</v>
      </c>
      <c r="E30" s="267">
        <v>2.2262637759959443</v>
      </c>
      <c r="F30" s="267">
        <v>1.2898271571217612</v>
      </c>
      <c r="G30" s="254">
        <v>860762.63413599995</v>
      </c>
      <c r="H30" s="254">
        <v>817966.25970399997</v>
      </c>
      <c r="I30" s="267">
        <v>1.0337071302678085E-3</v>
      </c>
      <c r="J30" s="267">
        <v>8.9533629465517461E-2</v>
      </c>
      <c r="K30" s="253">
        <v>8.6143662221260672E-2</v>
      </c>
      <c r="L30" s="272">
        <f>VLOOKUP(A30,'[1]اسفند 93'!$C$4:$V$149,20,FALSE)</f>
        <v>35468491.646137998</v>
      </c>
      <c r="M30" s="255">
        <f t="shared" si="0"/>
        <v>9.7498337527468643E-3</v>
      </c>
      <c r="N30" s="255">
        <f t="shared" si="1"/>
        <v>1.1220273848590223</v>
      </c>
      <c r="O30" s="255">
        <f t="shared" si="2"/>
        <v>0.65006734944427058</v>
      </c>
      <c r="P30" s="255">
        <f t="shared" si="3"/>
        <v>5.2098395553583615E-4</v>
      </c>
      <c r="Q30" s="255">
        <f t="shared" si="4"/>
        <v>4.51245648468541E-2</v>
      </c>
      <c r="R30" s="255">
        <f t="shared" si="5"/>
        <v>4.3416035910237148E-2</v>
      </c>
      <c r="S30" s="256"/>
    </row>
    <row r="31" spans="1:19">
      <c r="A31" s="47">
        <v>107</v>
      </c>
      <c r="B31" s="47">
        <v>27</v>
      </c>
      <c r="C31" s="47" t="s">
        <v>37</v>
      </c>
      <c r="D31" s="96">
        <v>3.9797364286024116E-3</v>
      </c>
      <c r="E31" s="266">
        <v>6.5714111434024467</v>
      </c>
      <c r="F31" s="266">
        <v>0.93339008415025593</v>
      </c>
      <c r="G31" s="109">
        <v>0</v>
      </c>
      <c r="H31" s="109">
        <v>0</v>
      </c>
      <c r="I31" s="266">
        <v>0</v>
      </c>
      <c r="J31" s="266">
        <v>0.53937603888347574</v>
      </c>
      <c r="K31" s="96">
        <v>9.7133324600581272E-2</v>
      </c>
      <c r="L31" s="271">
        <f>VLOOKUP(A31,'[1]اسفند 93'!$C$4:$V$149,20,FALSE)</f>
        <v>2088232.5526729999</v>
      </c>
      <c r="M31" s="255">
        <f t="shared" si="0"/>
        <v>1.1809113289235302E-4</v>
      </c>
      <c r="N31" s="255">
        <f t="shared" si="1"/>
        <v>0.19499416620872792</v>
      </c>
      <c r="O31" s="255">
        <f t="shared" si="2"/>
        <v>2.7696581028734325E-2</v>
      </c>
      <c r="P31" s="255">
        <f t="shared" si="3"/>
        <v>0</v>
      </c>
      <c r="Q31" s="255">
        <f t="shared" si="4"/>
        <v>1.6004961290642019E-2</v>
      </c>
      <c r="R31" s="255">
        <f t="shared" si="5"/>
        <v>2.8822472416123049E-3</v>
      </c>
    </row>
    <row r="32" spans="1:19" s="257" customFormat="1">
      <c r="A32" s="250">
        <v>104</v>
      </c>
      <c r="B32" s="251">
        <v>28</v>
      </c>
      <c r="C32" s="252" t="s">
        <v>455</v>
      </c>
      <c r="D32" s="253">
        <v>2.4786069056233727E-3</v>
      </c>
      <c r="E32" s="267">
        <v>7.9933141717106819</v>
      </c>
      <c r="F32" s="267">
        <v>1.7532533053799073</v>
      </c>
      <c r="G32" s="254">
        <v>43772.027833</v>
      </c>
      <c r="H32" s="254">
        <v>43688.846061999997</v>
      </c>
      <c r="I32" s="267">
        <v>1.6675834922062411E-5</v>
      </c>
      <c r="J32" s="267">
        <v>0.47778738023492168</v>
      </c>
      <c r="K32" s="253">
        <v>0.16682926978145735</v>
      </c>
      <c r="L32" s="272">
        <f>VLOOKUP(A32,'[1]اسفند 93'!$C$4:$V$149,20,FALSE)</f>
        <v>4635510.5933020003</v>
      </c>
      <c r="M32" s="255">
        <f t="shared" si="0"/>
        <v>1.6326359311728711E-4</v>
      </c>
      <c r="N32" s="255">
        <f t="shared" si="1"/>
        <v>0.52651236855188388</v>
      </c>
      <c r="O32" s="255">
        <f t="shared" si="2"/>
        <v>0.11548520809478403</v>
      </c>
      <c r="P32" s="255">
        <f t="shared" si="3"/>
        <v>1.0984221505353704E-6</v>
      </c>
      <c r="Q32" s="255">
        <f t="shared" si="4"/>
        <v>3.1471422219583614E-2</v>
      </c>
      <c r="R32" s="255">
        <f t="shared" si="5"/>
        <v>1.098889297849503E-2</v>
      </c>
      <c r="S32" s="256"/>
    </row>
    <row r="33" spans="1:26">
      <c r="A33" s="47">
        <v>178</v>
      </c>
      <c r="B33" s="47">
        <v>29</v>
      </c>
      <c r="C33" s="47" t="s">
        <v>405</v>
      </c>
      <c r="D33" s="96">
        <v>1.0236868915634932E-3</v>
      </c>
      <c r="E33" s="266">
        <v>2.6524668190903471</v>
      </c>
      <c r="F33" s="266">
        <v>1.3529327178867752</v>
      </c>
      <c r="G33" s="109">
        <v>0</v>
      </c>
      <c r="H33" s="109">
        <v>0</v>
      </c>
      <c r="I33" s="266">
        <v>7.6320113959808529E-4</v>
      </c>
      <c r="J33" s="266">
        <v>0.25943813418955064</v>
      </c>
      <c r="K33" s="96">
        <v>0.12371017973059173</v>
      </c>
      <c r="L33" s="271">
        <f>VLOOKUP(A33,'[1]اسفند 93'!$C$4:$V$149,20,FALSE)</f>
        <v>199177.57952699999</v>
      </c>
      <c r="M33" s="255">
        <f t="shared" si="0"/>
        <v>2.8972882793212535E-6</v>
      </c>
      <c r="N33" s="255">
        <f t="shared" si="1"/>
        <v>7.5071402101297086E-3</v>
      </c>
      <c r="O33" s="255">
        <f t="shared" si="2"/>
        <v>3.8291357821889993E-3</v>
      </c>
      <c r="P33" s="255">
        <f t="shared" si="3"/>
        <v>2.1600488730933483E-6</v>
      </c>
      <c r="Q33" s="255">
        <f t="shared" si="4"/>
        <v>7.342743875994413E-4</v>
      </c>
      <c r="R33" s="255">
        <f t="shared" si="5"/>
        <v>3.50130549409246E-4</v>
      </c>
    </row>
    <row r="34" spans="1:26" s="257" customFormat="1">
      <c r="A34" s="250">
        <v>3</v>
      </c>
      <c r="B34" s="251">
        <v>30</v>
      </c>
      <c r="C34" s="252" t="s">
        <v>30</v>
      </c>
      <c r="D34" s="253">
        <v>8.5953729622152307E-4</v>
      </c>
      <c r="E34" s="267">
        <v>1.8761656209130617</v>
      </c>
      <c r="F34" s="267">
        <v>0.7126559936734379</v>
      </c>
      <c r="G34" s="254">
        <v>96.150326000000007</v>
      </c>
      <c r="H34" s="254">
        <v>88.579044999999994</v>
      </c>
      <c r="I34" s="267">
        <v>2.0410032394246362E-4</v>
      </c>
      <c r="J34" s="267">
        <v>0.13973099887890134</v>
      </c>
      <c r="K34" s="253">
        <v>3.631840453644572E-2</v>
      </c>
      <c r="L34" s="272">
        <f>VLOOKUP(A34,'[1]اسفند 93'!$C$4:$V$149,20,FALSE)</f>
        <v>3289053.4259640002</v>
      </c>
      <c r="M34" s="255">
        <f t="shared" si="0"/>
        <v>4.0171659322077151E-5</v>
      </c>
      <c r="N34" s="255">
        <f t="shared" si="1"/>
        <v>8.7685184210655326E-2</v>
      </c>
      <c r="O34" s="255">
        <f t="shared" si="2"/>
        <v>3.3306959357709429E-2</v>
      </c>
      <c r="P34" s="255">
        <f t="shared" si="3"/>
        <v>9.5389097331608371E-6</v>
      </c>
      <c r="Q34" s="255">
        <f t="shared" si="4"/>
        <v>6.530520674753953E-3</v>
      </c>
      <c r="R34" s="255">
        <f t="shared" si="5"/>
        <v>1.6973906549175124E-3</v>
      </c>
      <c r="S34" s="256"/>
    </row>
    <row r="35" spans="1:26">
      <c r="A35" s="47">
        <v>7</v>
      </c>
      <c r="B35" s="47">
        <v>31</v>
      </c>
      <c r="C35" s="47" t="s">
        <v>18</v>
      </c>
      <c r="D35" s="96">
        <v>5.4929639805480679E-4</v>
      </c>
      <c r="E35" s="266">
        <v>1.3477462177509456</v>
      </c>
      <c r="F35" s="266">
        <v>0.74940133608716597</v>
      </c>
      <c r="G35" s="109">
        <v>0</v>
      </c>
      <c r="H35" s="109">
        <v>0</v>
      </c>
      <c r="I35" s="266">
        <v>1.7089565501172339E-4</v>
      </c>
      <c r="J35" s="266">
        <v>5.3685062996201162E-2</v>
      </c>
      <c r="K35" s="96">
        <v>7.2202834567135527E-2</v>
      </c>
      <c r="L35" s="271">
        <f>VLOOKUP(A35,'[1]اسفند 93'!$C$4:$V$149,20,FALSE)</f>
        <v>3793966.5496450001</v>
      </c>
      <c r="M35" s="255">
        <f t="shared" si="0"/>
        <v>2.9613133584864554E-5</v>
      </c>
      <c r="N35" s="255">
        <f t="shared" si="1"/>
        <v>7.26583843005148E-2</v>
      </c>
      <c r="O35" s="255">
        <f t="shared" si="2"/>
        <v>4.0400996534499349E-2</v>
      </c>
      <c r="P35" s="255">
        <f t="shared" si="3"/>
        <v>9.2131604701149874E-6</v>
      </c>
      <c r="Q35" s="255">
        <f t="shared" si="4"/>
        <v>2.8942169430715096E-3</v>
      </c>
      <c r="R35" s="255">
        <f t="shared" si="5"/>
        <v>3.8925290477312097E-3</v>
      </c>
    </row>
    <row r="36" spans="1:26" s="257" customFormat="1">
      <c r="A36" s="250">
        <v>123</v>
      </c>
      <c r="B36" s="251">
        <v>32</v>
      </c>
      <c r="C36" s="252" t="s">
        <v>140</v>
      </c>
      <c r="D36" s="253">
        <v>5.0213740198220929E-4</v>
      </c>
      <c r="E36" s="267">
        <v>2.3849040225222611</v>
      </c>
      <c r="F36" s="267">
        <v>1.5438370398133634</v>
      </c>
      <c r="G36" s="254">
        <v>419.55918600000001</v>
      </c>
      <c r="H36" s="254">
        <v>396.69470200000001</v>
      </c>
      <c r="I36" s="267">
        <v>0</v>
      </c>
      <c r="J36" s="267">
        <v>0.25414968639740332</v>
      </c>
      <c r="K36" s="253">
        <v>6.6331096196868014E-2</v>
      </c>
      <c r="L36" s="272">
        <f>VLOOKUP(A36,'[1]اسفند 93'!$C$4:$V$149,20,FALSE)</f>
        <v>4857241.9963790001</v>
      </c>
      <c r="M36" s="255">
        <f t="shared" si="0"/>
        <v>3.4657435974005423E-5</v>
      </c>
      <c r="N36" s="255">
        <f t="shared" si="1"/>
        <v>0.16460566000148641</v>
      </c>
      <c r="O36" s="255">
        <f t="shared" si="2"/>
        <v>0.106555363433225</v>
      </c>
      <c r="P36" s="255">
        <f t="shared" si="3"/>
        <v>0</v>
      </c>
      <c r="Q36" s="255">
        <f t="shared" si="4"/>
        <v>1.7541367062801738E-2</v>
      </c>
      <c r="R36" s="255">
        <f t="shared" si="5"/>
        <v>4.5781606995489183E-3</v>
      </c>
      <c r="S36" s="256"/>
    </row>
    <row r="37" spans="1:26">
      <c r="A37" s="47">
        <v>172</v>
      </c>
      <c r="B37" s="47">
        <v>33</v>
      </c>
      <c r="C37" s="47" t="s">
        <v>377</v>
      </c>
      <c r="D37" s="96">
        <v>4.7249002243911122E-4</v>
      </c>
      <c r="E37" s="266">
        <v>4.519644208197283</v>
      </c>
      <c r="F37" s="266">
        <v>3.856632313847181</v>
      </c>
      <c r="G37" s="109">
        <v>0</v>
      </c>
      <c r="H37" s="109">
        <v>0</v>
      </c>
      <c r="I37" s="266">
        <v>0</v>
      </c>
      <c r="J37" s="266">
        <v>0.80799105841904695</v>
      </c>
      <c r="K37" s="96">
        <v>0.84534057270373042</v>
      </c>
      <c r="L37" s="271">
        <f>VLOOKUP(A37,'[1]اسفند 93'!$C$4:$V$149,20,FALSE)</f>
        <v>67003.545477000007</v>
      </c>
      <c r="M37" s="255">
        <f t="shared" si="0"/>
        <v>4.4985706232769171E-7</v>
      </c>
      <c r="N37" s="255">
        <f t="shared" si="1"/>
        <v>4.3031466691511129E-3</v>
      </c>
      <c r="O37" s="255">
        <f t="shared" si="2"/>
        <v>3.6718940100135518E-3</v>
      </c>
      <c r="P37" s="255">
        <f t="shared" si="3"/>
        <v>0</v>
      </c>
      <c r="Q37" s="255">
        <f t="shared" si="4"/>
        <v>7.6928711012998327E-4</v>
      </c>
      <c r="R37" s="255">
        <f t="shared" si="5"/>
        <v>8.0484752829233525E-4</v>
      </c>
    </row>
    <row r="38" spans="1:26" s="257" customFormat="1">
      <c r="A38" s="250">
        <v>175</v>
      </c>
      <c r="B38" s="251">
        <v>34</v>
      </c>
      <c r="C38" s="252" t="s">
        <v>396</v>
      </c>
      <c r="D38" s="253">
        <v>0</v>
      </c>
      <c r="E38" s="267">
        <v>0.3011567610690068</v>
      </c>
      <c r="F38" s="267">
        <v>0</v>
      </c>
      <c r="G38" s="254">
        <v>0</v>
      </c>
      <c r="H38" s="254">
        <v>0</v>
      </c>
      <c r="I38" s="267">
        <v>0</v>
      </c>
      <c r="J38" s="267">
        <v>0</v>
      </c>
      <c r="K38" s="253">
        <v>0</v>
      </c>
      <c r="L38" s="272">
        <f>VLOOKUP(A38,'[1]اسفند 93'!$C$4:$V$149,20,FALSE)</f>
        <v>5209.727159</v>
      </c>
      <c r="M38" s="255">
        <f t="shared" si="0"/>
        <v>0</v>
      </c>
      <c r="N38" s="255">
        <f t="shared" si="1"/>
        <v>2.2294190816991565E-5</v>
      </c>
      <c r="O38" s="255">
        <f t="shared" si="2"/>
        <v>0</v>
      </c>
      <c r="P38" s="255">
        <f t="shared" si="3"/>
        <v>0</v>
      </c>
      <c r="Q38" s="255">
        <f t="shared" si="4"/>
        <v>0</v>
      </c>
      <c r="R38" s="255">
        <f t="shared" si="5"/>
        <v>0</v>
      </c>
      <c r="S38" s="256"/>
    </row>
    <row r="39" spans="1:26">
      <c r="A39" s="47">
        <v>183</v>
      </c>
      <c r="B39" s="47">
        <v>35</v>
      </c>
      <c r="C39" s="47" t="s">
        <v>427</v>
      </c>
      <c r="D39" s="96">
        <v>0</v>
      </c>
      <c r="E39" s="266">
        <v>1.292109638482023</v>
      </c>
      <c r="F39" s="266">
        <v>0.28908992887092511</v>
      </c>
      <c r="G39" s="109">
        <v>0</v>
      </c>
      <c r="H39" s="109">
        <v>0</v>
      </c>
      <c r="I39" s="266">
        <v>0</v>
      </c>
      <c r="J39" s="266">
        <v>0.13927344667066233</v>
      </c>
      <c r="K39" s="96">
        <v>7.7033267812565545E-2</v>
      </c>
      <c r="L39" s="273">
        <f>VLOOKUP(A39,'[1]اسفند 93'!$C$4:$V$149,20,FALSE)</f>
        <v>402505.62007200002</v>
      </c>
      <c r="M39" s="255">
        <f t="shared" si="0"/>
        <v>0</v>
      </c>
      <c r="N39" s="255">
        <f t="shared" si="1"/>
        <v>7.3901870674751352E-3</v>
      </c>
      <c r="O39" s="255">
        <f t="shared" si="2"/>
        <v>1.6534422389953725E-3</v>
      </c>
      <c r="P39" s="255">
        <f t="shared" si="3"/>
        <v>0</v>
      </c>
      <c r="Q39" s="255">
        <f t="shared" si="4"/>
        <v>7.9657081239436686E-4</v>
      </c>
      <c r="R39" s="255">
        <f t="shared" si="5"/>
        <v>4.4058974764910476E-4</v>
      </c>
    </row>
    <row r="40" spans="1:26">
      <c r="A40" s="60"/>
      <c r="B40" s="338" t="s">
        <v>47</v>
      </c>
      <c r="C40" s="338"/>
      <c r="D40" s="85">
        <v>6.3971699918416433E-2</v>
      </c>
      <c r="E40" s="268">
        <v>4.0620688053550182</v>
      </c>
      <c r="F40" s="268">
        <v>1.2562257655625517</v>
      </c>
      <c r="G40" s="110">
        <v>1022374.914012</v>
      </c>
      <c r="H40" s="110">
        <v>1047513.104239</v>
      </c>
      <c r="I40" s="268">
        <v>1.3803434721825799E-3</v>
      </c>
      <c r="J40" s="268">
        <v>0.33894989409441179</v>
      </c>
      <c r="K40" s="85">
        <v>9.1803630898127472E-2</v>
      </c>
      <c r="L40" s="278">
        <f t="shared" ref="L40:R40" si="6">SUM(L5:L39)</f>
        <v>70374590.85807699</v>
      </c>
      <c r="M40" s="158">
        <f t="shared" si="6"/>
        <v>6.3971699918416433E-2</v>
      </c>
      <c r="N40" s="158">
        <f t="shared" si="6"/>
        <v>4.0620688053550182</v>
      </c>
      <c r="O40" s="158">
        <f t="shared" si="6"/>
        <v>1.2562257655625517</v>
      </c>
      <c r="P40" s="158">
        <f t="shared" si="6"/>
        <v>1.3803434721825799E-3</v>
      </c>
      <c r="Q40" s="158">
        <f t="shared" si="6"/>
        <v>0.33894989409441179</v>
      </c>
      <c r="R40" s="158">
        <f t="shared" si="6"/>
        <v>9.1803630898127472E-2</v>
      </c>
      <c r="S40" s="185"/>
      <c r="Z40" s="186"/>
    </row>
    <row r="41" spans="1:26">
      <c r="A41" s="47">
        <v>128</v>
      </c>
      <c r="B41" s="47">
        <v>36</v>
      </c>
      <c r="C41" s="47" t="s">
        <v>147</v>
      </c>
      <c r="D41" s="96">
        <v>5.8193057250510885</v>
      </c>
      <c r="E41" s="266">
        <v>0.1207248546368837</v>
      </c>
      <c r="F41" s="266">
        <v>1.4464087602176656E-2</v>
      </c>
      <c r="G41" s="109">
        <v>10798.667208999999</v>
      </c>
      <c r="H41" s="109">
        <v>12351.415743</v>
      </c>
      <c r="I41" s="266">
        <v>0.18615725742019482</v>
      </c>
      <c r="J41" s="266">
        <v>0</v>
      </c>
      <c r="K41" s="96">
        <v>0</v>
      </c>
      <c r="L41" s="271">
        <f>VLOOKUP(A41,'[1]اسفند 93'!$C$4:$V$149,20,FALSE)</f>
        <v>17368.026259999999</v>
      </c>
      <c r="M41" s="255">
        <f t="shared" ref="M41:M52" si="7">$L41/$L$53*D41</f>
        <v>0.18513140914416681</v>
      </c>
      <c r="N41" s="255">
        <f t="shared" ref="N41:N52" si="8">$L41/$L$53*E41</f>
        <v>3.8406578917891047E-3</v>
      </c>
      <c r="O41" s="255">
        <f t="shared" ref="O41:O52" si="9">$L41/$L$53*F41</f>
        <v>4.6015058261131812E-4</v>
      </c>
      <c r="P41" s="255">
        <f t="shared" ref="P41:P52" si="10">$L41/$L$53*I41</f>
        <v>5.922279566831232E-3</v>
      </c>
      <c r="Q41" s="255">
        <f t="shared" ref="Q41:Q52" si="11">$L41/$L$53*J41</f>
        <v>0</v>
      </c>
      <c r="R41" s="255">
        <f t="shared" ref="R41:R52" si="12">$L41/$L$53*K41</f>
        <v>0</v>
      </c>
      <c r="S41" s="185"/>
      <c r="Z41" s="186"/>
    </row>
    <row r="42" spans="1:26">
      <c r="A42" s="250">
        <v>129</v>
      </c>
      <c r="B42" s="251">
        <v>37</v>
      </c>
      <c r="C42" s="252" t="s">
        <v>150</v>
      </c>
      <c r="D42" s="253">
        <v>3.3061664000521924</v>
      </c>
      <c r="E42" s="267">
        <v>8.0274725654429738E-2</v>
      </c>
      <c r="F42" s="267">
        <v>0</v>
      </c>
      <c r="G42" s="254">
        <v>6878.3795</v>
      </c>
      <c r="H42" s="254">
        <v>6821.0960859999996</v>
      </c>
      <c r="I42" s="267">
        <v>0.2290980417538786</v>
      </c>
      <c r="J42" s="267">
        <v>0</v>
      </c>
      <c r="K42" s="253">
        <v>0</v>
      </c>
      <c r="L42" s="272">
        <f>VLOOKUP(A42,'[1]اسفند 93'!$C$4:$V$149,20,FALSE)</f>
        <v>5762.8581839999997</v>
      </c>
      <c r="M42" s="255">
        <f t="shared" si="7"/>
        <v>3.4899652763193102E-2</v>
      </c>
      <c r="N42" s="255">
        <f t="shared" si="8"/>
        <v>8.4737418266544616E-4</v>
      </c>
      <c r="O42" s="255">
        <f t="shared" si="9"/>
        <v>0</v>
      </c>
      <c r="P42" s="255">
        <f t="shared" si="10"/>
        <v>2.4183423150787751E-3</v>
      </c>
      <c r="Q42" s="255">
        <f t="shared" si="11"/>
        <v>0</v>
      </c>
      <c r="R42" s="255">
        <f t="shared" si="12"/>
        <v>0</v>
      </c>
      <c r="S42" s="185"/>
      <c r="Z42" s="186"/>
    </row>
    <row r="43" spans="1:26">
      <c r="A43" s="47">
        <v>13</v>
      </c>
      <c r="B43" s="47">
        <v>38</v>
      </c>
      <c r="C43" s="47" t="s">
        <v>21</v>
      </c>
      <c r="D43" s="96">
        <v>2.5777202635324228</v>
      </c>
      <c r="E43" s="266">
        <v>2.973093503790694E-4</v>
      </c>
      <c r="F43" s="266">
        <v>2.9084610363169837E-4</v>
      </c>
      <c r="G43" s="109">
        <v>60288.171907000004</v>
      </c>
      <c r="H43" s="109">
        <v>56025.088688000003</v>
      </c>
      <c r="I43" s="266">
        <v>9.5118482215328176E-2</v>
      </c>
      <c r="J43" s="266">
        <v>0</v>
      </c>
      <c r="K43" s="96">
        <v>0</v>
      </c>
      <c r="L43" s="271">
        <f>VLOOKUP(A43,'[1]اسفند 93'!$C$4:$V$149,20,FALSE)</f>
        <v>153876.02326799999</v>
      </c>
      <c r="M43" s="255">
        <f t="shared" si="7"/>
        <v>0.72654949497971255</v>
      </c>
      <c r="N43" s="255">
        <f t="shared" si="8"/>
        <v>8.3798836292129839E-5</v>
      </c>
      <c r="O43" s="255">
        <f t="shared" si="9"/>
        <v>8.1977122459692239E-5</v>
      </c>
      <c r="P43" s="255">
        <f t="shared" si="10"/>
        <v>2.6809846744999297E-2</v>
      </c>
      <c r="Q43" s="255">
        <f t="shared" si="11"/>
        <v>0</v>
      </c>
      <c r="R43" s="255">
        <f t="shared" si="12"/>
        <v>0</v>
      </c>
    </row>
    <row r="44" spans="1:26" s="257" customFormat="1">
      <c r="A44" s="250">
        <v>120</v>
      </c>
      <c r="B44" s="251">
        <v>39</v>
      </c>
      <c r="C44" s="252" t="s">
        <v>142</v>
      </c>
      <c r="D44" s="253">
        <v>2.4039104469182888</v>
      </c>
      <c r="E44" s="267">
        <v>0.47096736242091408</v>
      </c>
      <c r="F44" s="267">
        <v>0.41053017287828486</v>
      </c>
      <c r="G44" s="254">
        <v>7271.3005450000001</v>
      </c>
      <c r="H44" s="254">
        <v>7308.5563149999998</v>
      </c>
      <c r="I44" s="267">
        <v>2.5207171072522516E-2</v>
      </c>
      <c r="J44" s="267">
        <v>0</v>
      </c>
      <c r="K44" s="253">
        <v>0</v>
      </c>
      <c r="L44" s="272">
        <f>VLOOKUP(A44,'[1]اسفند 93'!$C$4:$V$149,20,FALSE)</f>
        <v>11375.529414000001</v>
      </c>
      <c r="M44" s="255">
        <f t="shared" si="7"/>
        <v>5.008969281021821E-2</v>
      </c>
      <c r="N44" s="255">
        <f t="shared" si="8"/>
        <v>9.8134315018034279E-3</v>
      </c>
      <c r="O44" s="255">
        <f t="shared" si="9"/>
        <v>8.554116595799308E-3</v>
      </c>
      <c r="P44" s="255">
        <f t="shared" si="10"/>
        <v>5.2523564563559185E-4</v>
      </c>
      <c r="Q44" s="255">
        <f t="shared" si="11"/>
        <v>0</v>
      </c>
      <c r="R44" s="255">
        <f t="shared" si="12"/>
        <v>0</v>
      </c>
      <c r="S44" s="256"/>
    </row>
    <row r="45" spans="1:26">
      <c r="A45" s="47">
        <v>135</v>
      </c>
      <c r="B45" s="47">
        <v>40</v>
      </c>
      <c r="C45" s="47" t="s">
        <v>160</v>
      </c>
      <c r="D45" s="96">
        <v>1.8429069275377685</v>
      </c>
      <c r="E45" s="266">
        <v>0.21564182429704024</v>
      </c>
      <c r="F45" s="266">
        <v>0.49119606812158539</v>
      </c>
      <c r="G45" s="109">
        <v>6969.3144140000004</v>
      </c>
      <c r="H45" s="109">
        <v>5824.6742690000001</v>
      </c>
      <c r="I45" s="266">
        <v>5.8070022622268964E-2</v>
      </c>
      <c r="J45" s="266">
        <v>0</v>
      </c>
      <c r="K45" s="96">
        <v>4.4990675219857376E-2</v>
      </c>
      <c r="L45" s="271">
        <f>VLOOKUP(A45,'[1]اسفند 93'!$C$4:$V$149,20,FALSE)</f>
        <v>12216.114299999999</v>
      </c>
      <c r="M45" s="255">
        <f t="shared" si="7"/>
        <v>4.1237749465300642E-2</v>
      </c>
      <c r="N45" s="255">
        <f t="shared" si="8"/>
        <v>4.8253025650528856E-3</v>
      </c>
      <c r="O45" s="255">
        <f t="shared" si="9"/>
        <v>1.0991233519644776E-2</v>
      </c>
      <c r="P45" s="255">
        <f t="shared" si="10"/>
        <v>1.2994020525718556E-3</v>
      </c>
      <c r="Q45" s="255">
        <f t="shared" si="11"/>
        <v>0</v>
      </c>
      <c r="R45" s="255">
        <f t="shared" si="12"/>
        <v>1.0067324427880885E-3</v>
      </c>
    </row>
    <row r="46" spans="1:26">
      <c r="A46" s="250">
        <v>145</v>
      </c>
      <c r="B46" s="251">
        <v>41</v>
      </c>
      <c r="C46" s="252" t="s">
        <v>183</v>
      </c>
      <c r="D46" s="253">
        <v>1.6664652888040545</v>
      </c>
      <c r="E46" s="267">
        <v>0</v>
      </c>
      <c r="F46" s="267">
        <v>1.6496721005663184E-2</v>
      </c>
      <c r="G46" s="254">
        <v>29772.656092000001</v>
      </c>
      <c r="H46" s="254">
        <v>34373.879430000001</v>
      </c>
      <c r="I46" s="267">
        <v>3.0175444867546929E-2</v>
      </c>
      <c r="J46" s="267">
        <v>0</v>
      </c>
      <c r="K46" s="253">
        <v>0</v>
      </c>
      <c r="L46" s="272">
        <f>VLOOKUP(A46,'[1]اسفند 93'!$C$4:$V$149,20,FALSE)</f>
        <v>57872.998249999997</v>
      </c>
      <c r="M46" s="255">
        <f t="shared" si="7"/>
        <v>0.17665694688849998</v>
      </c>
      <c r="N46" s="255">
        <f t="shared" si="8"/>
        <v>0</v>
      </c>
      <c r="O46" s="255">
        <f t="shared" si="9"/>
        <v>1.7487675177580648E-3</v>
      </c>
      <c r="P46" s="255">
        <f t="shared" si="10"/>
        <v>3.1988076782137457E-3</v>
      </c>
      <c r="Q46" s="255">
        <f t="shared" si="11"/>
        <v>0</v>
      </c>
      <c r="R46" s="255">
        <f t="shared" si="12"/>
        <v>0</v>
      </c>
    </row>
    <row r="47" spans="1:26">
      <c r="A47" s="47">
        <v>17</v>
      </c>
      <c r="B47" s="47">
        <v>42</v>
      </c>
      <c r="C47" s="47" t="s">
        <v>51</v>
      </c>
      <c r="D47" s="96">
        <v>1.4941910589607925</v>
      </c>
      <c r="E47" s="266">
        <v>3.0234050220163651E-3</v>
      </c>
      <c r="F47" s="266">
        <v>2.8915705007075119E-3</v>
      </c>
      <c r="G47" s="109">
        <v>59824.575149999997</v>
      </c>
      <c r="H47" s="109">
        <v>54226.221174999999</v>
      </c>
      <c r="I47" s="266">
        <v>8.8082207287000294E-2</v>
      </c>
      <c r="J47" s="266">
        <v>0</v>
      </c>
      <c r="K47" s="96">
        <v>0</v>
      </c>
      <c r="L47" s="271">
        <f>VLOOKUP(A47,'[1]اسفند 93'!$C$4:$V$149,20,FALSE)</f>
        <v>116369.127513</v>
      </c>
      <c r="M47" s="255">
        <f t="shared" si="7"/>
        <v>0.31849482280376407</v>
      </c>
      <c r="N47" s="255">
        <f t="shared" si="8"/>
        <v>6.4445496509719111E-4</v>
      </c>
      <c r="O47" s="255">
        <f t="shared" si="9"/>
        <v>6.1635373115399958E-4</v>
      </c>
      <c r="P47" s="255">
        <f t="shared" si="10"/>
        <v>1.877519399798102E-2</v>
      </c>
      <c r="Q47" s="255">
        <f t="shared" si="11"/>
        <v>0</v>
      </c>
      <c r="R47" s="255">
        <f t="shared" si="12"/>
        <v>0</v>
      </c>
    </row>
    <row r="48" spans="1:26">
      <c r="A48" s="250">
        <v>180</v>
      </c>
      <c r="B48" s="251">
        <v>43</v>
      </c>
      <c r="C48" s="252" t="s">
        <v>414</v>
      </c>
      <c r="D48" s="253">
        <v>0.4714300847734183</v>
      </c>
      <c r="E48" s="267">
        <v>0.95226087171499918</v>
      </c>
      <c r="F48" s="267">
        <v>6.1064550421518456E-3</v>
      </c>
      <c r="G48" s="254">
        <v>14532.876842</v>
      </c>
      <c r="H48" s="254">
        <v>20598.662963999999</v>
      </c>
      <c r="I48" s="267">
        <v>0.14210800840488022</v>
      </c>
      <c r="J48" s="267">
        <v>1.5137821961138725E-3</v>
      </c>
      <c r="K48" s="253">
        <v>5.3547220967013103E-3</v>
      </c>
      <c r="L48" s="272">
        <f>VLOOKUP(A48,'[1]اسفند 93'!$C$4:$V$149,20,FALSE)</f>
        <v>43781.112072000004</v>
      </c>
      <c r="M48" s="255">
        <f t="shared" si="7"/>
        <v>3.7806158300131509E-2</v>
      </c>
      <c r="N48" s="255">
        <f t="shared" si="8"/>
        <v>7.6366202374168954E-2</v>
      </c>
      <c r="O48" s="255">
        <f t="shared" si="9"/>
        <v>4.8970486490523206E-4</v>
      </c>
      <c r="P48" s="255">
        <f t="shared" si="10"/>
        <v>1.1396298274119509E-2</v>
      </c>
      <c r="Q48" s="255">
        <f t="shared" si="11"/>
        <v>1.2139719374445135E-4</v>
      </c>
      <c r="R48" s="255">
        <f t="shared" si="12"/>
        <v>4.2941992414082051E-4</v>
      </c>
    </row>
    <row r="49" spans="1:19">
      <c r="A49" s="47">
        <v>179</v>
      </c>
      <c r="B49" s="47">
        <v>44</v>
      </c>
      <c r="C49" s="47" t="s">
        <v>407</v>
      </c>
      <c r="D49" s="96">
        <v>0.32421358315359294</v>
      </c>
      <c r="E49" s="266">
        <v>1.1155182200022704</v>
      </c>
      <c r="F49" s="266">
        <v>0</v>
      </c>
      <c r="G49" s="109">
        <v>11591.682497</v>
      </c>
      <c r="H49" s="109">
        <v>5890.5695589999996</v>
      </c>
      <c r="I49" s="266">
        <v>9.1397026828364356E-2</v>
      </c>
      <c r="J49" s="266">
        <v>0</v>
      </c>
      <c r="K49" s="96">
        <v>0</v>
      </c>
      <c r="L49" s="271">
        <f>VLOOKUP(A49,'[1]اسفند 93'!$C$4:$V$149,20,FALSE)</f>
        <v>48616.511182000002</v>
      </c>
      <c r="M49" s="255">
        <f t="shared" si="7"/>
        <v>2.8871773462089464E-2</v>
      </c>
      <c r="N49" s="255">
        <f t="shared" si="8"/>
        <v>9.9338803227997652E-2</v>
      </c>
      <c r="O49" s="255">
        <f t="shared" si="9"/>
        <v>0</v>
      </c>
      <c r="P49" s="255">
        <f t="shared" si="10"/>
        <v>8.1390613805558728E-3</v>
      </c>
      <c r="Q49" s="255">
        <f t="shared" si="11"/>
        <v>0</v>
      </c>
      <c r="R49" s="255">
        <f t="shared" si="12"/>
        <v>0</v>
      </c>
    </row>
    <row r="50" spans="1:19">
      <c r="A50" s="250">
        <v>32</v>
      </c>
      <c r="B50" s="251">
        <v>45</v>
      </c>
      <c r="C50" s="252" t="s">
        <v>100</v>
      </c>
      <c r="D50" s="253">
        <v>0.31815837670133806</v>
      </c>
      <c r="E50" s="267">
        <v>4.4151191132137078E-2</v>
      </c>
      <c r="F50" s="267">
        <v>0.26229430015228761</v>
      </c>
      <c r="G50" s="254">
        <v>30863.239170000001</v>
      </c>
      <c r="H50" s="254">
        <v>31481.137776</v>
      </c>
      <c r="I50" s="267">
        <v>2.0823962485410033E-2</v>
      </c>
      <c r="J50" s="267">
        <v>0</v>
      </c>
      <c r="K50" s="253">
        <v>3.9650031570226951E-2</v>
      </c>
      <c r="L50" s="272">
        <f>VLOOKUP(A50,'[1]اسفند 93'!$C$4:$V$149,20,FALSE)</f>
        <v>51173.462083999999</v>
      </c>
      <c r="M50" s="255">
        <f t="shared" si="7"/>
        <v>2.9822677183557012E-2</v>
      </c>
      <c r="N50" s="255">
        <f t="shared" si="8"/>
        <v>4.1385260198233582E-3</v>
      </c>
      <c r="O50" s="255">
        <f t="shared" si="9"/>
        <v>2.4586240103530752E-2</v>
      </c>
      <c r="P50" s="255">
        <f t="shared" si="10"/>
        <v>1.9519407828380248E-3</v>
      </c>
      <c r="Q50" s="255">
        <f t="shared" si="11"/>
        <v>0</v>
      </c>
      <c r="R50" s="255">
        <f t="shared" si="12"/>
        <v>3.716608388867699E-3</v>
      </c>
    </row>
    <row r="51" spans="1:19">
      <c r="A51" s="47">
        <v>112</v>
      </c>
      <c r="B51" s="47">
        <v>46</v>
      </c>
      <c r="C51" s="47" t="s">
        <v>54</v>
      </c>
      <c r="D51" s="96">
        <v>0.18619637376572082</v>
      </c>
      <c r="E51" s="266">
        <v>9.3545369504209543E-4</v>
      </c>
      <c r="F51" s="266">
        <v>3.0142396840245295E-2</v>
      </c>
      <c r="G51" s="109">
        <v>4937.1821520000003</v>
      </c>
      <c r="H51" s="109">
        <v>4386.796711</v>
      </c>
      <c r="I51" s="266">
        <v>2.9921340575888619E-2</v>
      </c>
      <c r="J51" s="266">
        <v>0</v>
      </c>
      <c r="K51" s="96">
        <v>0</v>
      </c>
      <c r="L51" s="271">
        <f>VLOOKUP(A51,'[1]اسفند 93'!$C$4:$V$149,20,FALSE)</f>
        <v>9412.1627649999991</v>
      </c>
      <c r="M51" s="255">
        <f t="shared" si="7"/>
        <v>3.2101040773347043E-3</v>
      </c>
      <c r="N51" s="255">
        <f t="shared" si="8"/>
        <v>1.6127616558154941E-5</v>
      </c>
      <c r="O51" s="255">
        <f t="shared" si="9"/>
        <v>5.1966764465165923E-4</v>
      </c>
      <c r="P51" s="255">
        <f t="shared" si="10"/>
        <v>5.1585654134615332E-4</v>
      </c>
      <c r="Q51" s="255">
        <f t="shared" si="11"/>
        <v>0</v>
      </c>
      <c r="R51" s="255">
        <f t="shared" si="12"/>
        <v>0</v>
      </c>
    </row>
    <row r="52" spans="1:19" s="257" customFormat="1">
      <c r="A52" s="250">
        <v>111</v>
      </c>
      <c r="B52" s="251">
        <v>47</v>
      </c>
      <c r="C52" s="252" t="s">
        <v>53</v>
      </c>
      <c r="D52" s="253">
        <v>0.16167922478295185</v>
      </c>
      <c r="E52" s="267">
        <v>0</v>
      </c>
      <c r="F52" s="267">
        <v>4.7461194422520392E-2</v>
      </c>
      <c r="G52" s="254">
        <v>9087.5324710000004</v>
      </c>
      <c r="H52" s="254">
        <v>7960.6591330000001</v>
      </c>
      <c r="I52" s="267">
        <v>2.6315513019269612E-2</v>
      </c>
      <c r="J52" s="267">
        <v>0</v>
      </c>
      <c r="K52" s="253">
        <v>8.6249249413177572E-3</v>
      </c>
      <c r="L52" s="272">
        <f>VLOOKUP(A52,'[1]اسفند 93'!$C$4:$V$149,20,FALSE)</f>
        <v>18111.824427</v>
      </c>
      <c r="M52" s="255">
        <f t="shared" si="7"/>
        <v>5.3638284986274069E-3</v>
      </c>
      <c r="N52" s="255">
        <f t="shared" si="8"/>
        <v>0</v>
      </c>
      <c r="O52" s="255">
        <f t="shared" si="9"/>
        <v>1.5745604146987122E-3</v>
      </c>
      <c r="P52" s="255">
        <f t="shared" si="10"/>
        <v>8.730367112920655E-4</v>
      </c>
      <c r="Q52" s="255">
        <f t="shared" si="11"/>
        <v>0</v>
      </c>
      <c r="R52" s="255">
        <f t="shared" si="12"/>
        <v>2.8613829798397589E-4</v>
      </c>
      <c r="S52" s="256"/>
    </row>
    <row r="53" spans="1:19">
      <c r="A53" s="60"/>
      <c r="B53" s="338" t="s">
        <v>55</v>
      </c>
      <c r="C53" s="338"/>
      <c r="D53" s="85">
        <v>1.6381343103765953</v>
      </c>
      <c r="E53" s="268">
        <v>0.19991467918124831</v>
      </c>
      <c r="F53" s="268">
        <v>4.9622772097213511E-2</v>
      </c>
      <c r="G53" s="110">
        <v>252815.577949</v>
      </c>
      <c r="H53" s="110">
        <v>247248.75784899999</v>
      </c>
      <c r="I53" s="269">
        <v>8.182530169146314E-2</v>
      </c>
      <c r="J53" s="269">
        <v>1.2139719374445135E-4</v>
      </c>
      <c r="K53" s="192">
        <v>5.4388990537805847E-3</v>
      </c>
      <c r="L53" s="278">
        <f t="shared" ref="L53:R53" si="13">SUM(L41:L52)</f>
        <v>545935.74971899996</v>
      </c>
      <c r="M53" s="158">
        <f t="shared" si="13"/>
        <v>1.6381343103765953</v>
      </c>
      <c r="N53" s="158">
        <f t="shared" si="13"/>
        <v>0.19991467918124831</v>
      </c>
      <c r="O53" s="158">
        <f t="shared" si="13"/>
        <v>4.9622772097213511E-2</v>
      </c>
      <c r="P53" s="158">
        <f t="shared" si="13"/>
        <v>8.182530169146314E-2</v>
      </c>
      <c r="Q53" s="158">
        <f t="shared" si="13"/>
        <v>1.2139719374445135E-4</v>
      </c>
      <c r="R53" s="158">
        <f t="shared" si="13"/>
        <v>5.4388990537805847E-3</v>
      </c>
    </row>
    <row r="54" spans="1:19">
      <c r="A54" s="47">
        <v>127</v>
      </c>
      <c r="B54" s="47">
        <v>48</v>
      </c>
      <c r="C54" s="47" t="s">
        <v>148</v>
      </c>
      <c r="D54" s="96">
        <v>3.5248346530376051</v>
      </c>
      <c r="E54" s="266">
        <v>1.0629993472670138</v>
      </c>
      <c r="F54" s="266">
        <v>0</v>
      </c>
      <c r="G54" s="109">
        <v>5312522.3029929996</v>
      </c>
      <c r="H54" s="109">
        <v>6135771.1155230002</v>
      </c>
      <c r="I54" s="266">
        <v>4.0876083479607583E-2</v>
      </c>
      <c r="J54" s="266">
        <v>7.2018175712983468E-2</v>
      </c>
      <c r="K54" s="96">
        <v>0</v>
      </c>
      <c r="L54" s="271">
        <f>VLOOKUP(A54,'[1]اسفند 93'!$C$4:$V$149,20,FALSE)</f>
        <v>5810807.3059299998</v>
      </c>
      <c r="M54" s="255">
        <f t="shared" ref="M54:M64" si="14">$L54/$L$65*D54</f>
        <v>2.8824926760480301</v>
      </c>
      <c r="N54" s="255">
        <f t="shared" ref="N54:N64" si="15">$L54/$L$65*E54</f>
        <v>0.86928555088405568</v>
      </c>
      <c r="O54" s="255">
        <f t="shared" ref="O54:O64" si="16">$L54/$L$65*F54</f>
        <v>0</v>
      </c>
      <c r="P54" s="255">
        <f t="shared" ref="P54:P64" si="17">$L54/$L$65*I54</f>
        <v>3.3427103071049985E-2</v>
      </c>
      <c r="Q54" s="255">
        <f t="shared" ref="Q54:Q64" si="18">$L54/$L$65*J54</f>
        <v>5.8894071486762657E-2</v>
      </c>
      <c r="R54" s="255">
        <f t="shared" ref="R54:R64" si="19">$L54/$L$65*K54</f>
        <v>0</v>
      </c>
    </row>
    <row r="55" spans="1:19">
      <c r="A55" s="250">
        <v>141</v>
      </c>
      <c r="B55" s="251">
        <v>49</v>
      </c>
      <c r="C55" s="252" t="s">
        <v>174</v>
      </c>
      <c r="D55" s="253">
        <v>2.9816431201511007</v>
      </c>
      <c r="E55" s="267">
        <v>8.1343694944931419E-2</v>
      </c>
      <c r="F55" s="267">
        <v>0.64903103079300917</v>
      </c>
      <c r="G55" s="254">
        <v>76544.232734999998</v>
      </c>
      <c r="H55" s="254">
        <v>72031.055624999994</v>
      </c>
      <c r="I55" s="267">
        <v>0.17477831283380901</v>
      </c>
      <c r="J55" s="267">
        <v>7.0647412891739899E-5</v>
      </c>
      <c r="K55" s="253">
        <v>5.9485121654844998E-3</v>
      </c>
      <c r="L55" s="272">
        <f>VLOOKUP(A55,'[1]اسفند 93'!$C$4:$V$149,20,FALSE)</f>
        <v>69053.649378000002</v>
      </c>
      <c r="M55" s="255">
        <f t="shared" si="14"/>
        <v>2.8975789968259228E-2</v>
      </c>
      <c r="N55" s="255">
        <f t="shared" si="15"/>
        <v>7.9050299616241027E-4</v>
      </c>
      <c r="O55" s="255">
        <f t="shared" si="16"/>
        <v>6.3073232017747246E-3</v>
      </c>
      <c r="P55" s="255">
        <f t="shared" si="17"/>
        <v>1.698506320039573E-3</v>
      </c>
      <c r="Q55" s="255">
        <f t="shared" si="18"/>
        <v>6.86555873812358E-7</v>
      </c>
      <c r="R55" s="255">
        <f t="shared" si="19"/>
        <v>5.7808004575000548E-5</v>
      </c>
    </row>
    <row r="56" spans="1:19">
      <c r="A56" s="47">
        <v>170</v>
      </c>
      <c r="B56" s="47">
        <v>50</v>
      </c>
      <c r="C56" s="47" t="s">
        <v>378</v>
      </c>
      <c r="D56" s="96">
        <v>2.6102461115113869</v>
      </c>
      <c r="E56" s="266">
        <v>1.2919254658385093E-2</v>
      </c>
      <c r="F56" s="266">
        <v>7.619047619047619E-3</v>
      </c>
      <c r="G56" s="109">
        <v>3915.1937889999999</v>
      </c>
      <c r="H56" s="109">
        <v>9516.6554759999999</v>
      </c>
      <c r="I56" s="266">
        <v>0.46769327159542534</v>
      </c>
      <c r="J56" s="266">
        <v>0</v>
      </c>
      <c r="K56" s="96">
        <v>3.9743693730229538E-3</v>
      </c>
      <c r="L56" s="271">
        <f>VLOOKUP(A56,'[1]اسفند 93'!$C$4:$V$149,20,FALSE)</f>
        <v>12156.683627</v>
      </c>
      <c r="M56" s="255">
        <f t="shared" si="14"/>
        <v>4.4657001724267807E-3</v>
      </c>
      <c r="N56" s="255">
        <f t="shared" si="15"/>
        <v>2.2102711886493361E-5</v>
      </c>
      <c r="O56" s="255">
        <f t="shared" si="16"/>
        <v>1.3034932651008905E-5</v>
      </c>
      <c r="P56" s="255">
        <f t="shared" si="17"/>
        <v>8.0014597642565056E-4</v>
      </c>
      <c r="Q56" s="255">
        <f t="shared" si="18"/>
        <v>0</v>
      </c>
      <c r="R56" s="255">
        <f t="shared" si="19"/>
        <v>6.7994898703707529E-6</v>
      </c>
    </row>
    <row r="57" spans="1:19">
      <c r="A57" s="250">
        <v>159</v>
      </c>
      <c r="B57" s="251">
        <v>51</v>
      </c>
      <c r="C57" s="252" t="s">
        <v>243</v>
      </c>
      <c r="D57" s="253">
        <v>2.4423198182919315</v>
      </c>
      <c r="E57" s="267">
        <v>0.60609022716164818</v>
      </c>
      <c r="F57" s="267">
        <v>0.82915064068509747</v>
      </c>
      <c r="G57" s="254">
        <v>57027.695906000001</v>
      </c>
      <c r="H57" s="254">
        <v>47905.31912</v>
      </c>
      <c r="I57" s="267">
        <v>7.9548528661439952E-2</v>
      </c>
      <c r="J57" s="267">
        <v>1.8471389869468844E-4</v>
      </c>
      <c r="K57" s="253">
        <v>8.0555783597405797E-2</v>
      </c>
      <c r="L57" s="272">
        <f>VLOOKUP(A57,'[1]اسفند 93'!$C$4:$V$149,20,FALSE)</f>
        <v>44924.343306000002</v>
      </c>
      <c r="M57" s="255">
        <f t="shared" si="14"/>
        <v>1.5441065319871102E-2</v>
      </c>
      <c r="N57" s="255">
        <f t="shared" si="15"/>
        <v>3.8318809507444603E-3</v>
      </c>
      <c r="O57" s="255">
        <f t="shared" si="16"/>
        <v>5.2421345914416273E-3</v>
      </c>
      <c r="P57" s="255">
        <f t="shared" si="17"/>
        <v>5.0292923062794062E-4</v>
      </c>
      <c r="Q57" s="255">
        <f t="shared" si="18"/>
        <v>1.1678156783035266E-6</v>
      </c>
      <c r="R57" s="255">
        <f t="shared" si="19"/>
        <v>5.0929739303792688E-4</v>
      </c>
    </row>
    <row r="58" spans="1:19">
      <c r="A58" s="47">
        <v>15</v>
      </c>
      <c r="B58" s="47">
        <v>52</v>
      </c>
      <c r="C58" s="47" t="s">
        <v>62</v>
      </c>
      <c r="D58" s="96">
        <v>1.2568250426075356</v>
      </c>
      <c r="E58" s="266">
        <v>7.4412702544413359E-2</v>
      </c>
      <c r="F58" s="266">
        <v>0.21179583956964057</v>
      </c>
      <c r="G58" s="109">
        <v>81740.203687000001</v>
      </c>
      <c r="H58" s="109">
        <v>76050.892619999999</v>
      </c>
      <c r="I58" s="266">
        <v>3.8298756889442787E-2</v>
      </c>
      <c r="J58" s="266">
        <v>0</v>
      </c>
      <c r="K58" s="96">
        <v>5.4742825195676478E-4</v>
      </c>
      <c r="L58" s="271">
        <f>VLOOKUP(A58,'[1]اسفند 93'!$C$4:$V$149,20,FALSE)</f>
        <v>82977.498491999999</v>
      </c>
      <c r="M58" s="255">
        <f t="shared" si="14"/>
        <v>1.4676691069134162E-2</v>
      </c>
      <c r="N58" s="255">
        <f t="shared" si="15"/>
        <v>8.6896123950385416E-4</v>
      </c>
      <c r="O58" s="255">
        <f t="shared" si="16"/>
        <v>2.4732655713498417E-3</v>
      </c>
      <c r="P58" s="255">
        <f t="shared" si="17"/>
        <v>4.4723728772306945E-4</v>
      </c>
      <c r="Q58" s="255">
        <f t="shared" si="18"/>
        <v>0</v>
      </c>
      <c r="R58" s="255">
        <f t="shared" si="19"/>
        <v>6.3926442138808183E-6</v>
      </c>
    </row>
    <row r="59" spans="1:19">
      <c r="A59" s="250">
        <v>12</v>
      </c>
      <c r="B59" s="251">
        <v>53</v>
      </c>
      <c r="C59" s="252" t="s">
        <v>61</v>
      </c>
      <c r="D59" s="253">
        <v>1.0104846633409539</v>
      </c>
      <c r="E59" s="267">
        <v>2.0368602904727025E-2</v>
      </c>
      <c r="F59" s="267">
        <v>0.41953551002892892</v>
      </c>
      <c r="G59" s="254">
        <v>8000.9309439999997</v>
      </c>
      <c r="H59" s="254">
        <v>93048.072199999995</v>
      </c>
      <c r="I59" s="267">
        <v>3.879166761327326E-2</v>
      </c>
      <c r="J59" s="267">
        <v>0</v>
      </c>
      <c r="K59" s="253">
        <v>9.266359918200409E-4</v>
      </c>
      <c r="L59" s="272">
        <f>VLOOKUP(A59,'[1]اسفند 93'!$C$4:$V$149,20,FALSE)</f>
        <v>123526.17492</v>
      </c>
      <c r="M59" s="255">
        <f t="shared" si="14"/>
        <v>1.7566357173458547E-2</v>
      </c>
      <c r="N59" s="255">
        <f t="shared" si="15"/>
        <v>3.54089643048894E-4</v>
      </c>
      <c r="O59" s="255">
        <f t="shared" si="16"/>
        <v>7.2932434142551714E-3</v>
      </c>
      <c r="P59" s="255">
        <f t="shared" si="17"/>
        <v>6.7435787337518196E-4</v>
      </c>
      <c r="Q59" s="255">
        <f t="shared" si="18"/>
        <v>0</v>
      </c>
      <c r="R59" s="255">
        <f t="shared" si="19"/>
        <v>1.6108724251463993E-5</v>
      </c>
    </row>
    <row r="60" spans="1:19">
      <c r="A60" s="47">
        <v>156</v>
      </c>
      <c r="B60" s="47">
        <v>54</v>
      </c>
      <c r="C60" s="47" t="s">
        <v>249</v>
      </c>
      <c r="D60" s="96">
        <v>0.71997236977181212</v>
      </c>
      <c r="E60" s="266">
        <v>0.21727255466136972</v>
      </c>
      <c r="F60" s="266">
        <v>0.42038256873140833</v>
      </c>
      <c r="G60" s="109">
        <v>200238.23222899999</v>
      </c>
      <c r="H60" s="109">
        <v>189716.06164999999</v>
      </c>
      <c r="I60" s="266">
        <v>2.0218480397741413E-2</v>
      </c>
      <c r="J60" s="266">
        <v>0</v>
      </c>
      <c r="K60" s="96">
        <v>1.8062061375614558E-2</v>
      </c>
      <c r="L60" s="271">
        <f>VLOOKUP(A60,'[1]اسفند 93'!$C$4:$V$149,20,FALSE)</f>
        <v>178917.611756</v>
      </c>
      <c r="M60" s="255">
        <f t="shared" si="14"/>
        <v>1.8128501696372066E-2</v>
      </c>
      <c r="N60" s="255">
        <f t="shared" si="15"/>
        <v>5.4708014378414332E-3</v>
      </c>
      <c r="O60" s="255">
        <f t="shared" si="16"/>
        <v>1.0584998022615717E-2</v>
      </c>
      <c r="P60" s="255">
        <f t="shared" si="17"/>
        <v>5.0909003119757048E-4</v>
      </c>
      <c r="Q60" s="255">
        <f t="shared" si="18"/>
        <v>0</v>
      </c>
      <c r="R60" s="255">
        <f t="shared" si="19"/>
        <v>4.5479260598789791E-4</v>
      </c>
    </row>
    <row r="61" spans="1:19">
      <c r="A61" s="250">
        <v>8</v>
      </c>
      <c r="B61" s="251">
        <v>55</v>
      </c>
      <c r="C61" s="252" t="s">
        <v>57</v>
      </c>
      <c r="D61" s="253">
        <v>0.5290477992335203</v>
      </c>
      <c r="E61" s="267">
        <v>7.7654773317224566E-3</v>
      </c>
      <c r="F61" s="267">
        <v>5.7409377229729434E-2</v>
      </c>
      <c r="G61" s="254">
        <v>211437.980583</v>
      </c>
      <c r="H61" s="254">
        <v>195668.54053999999</v>
      </c>
      <c r="I61" s="267">
        <v>3.9341096454781038E-2</v>
      </c>
      <c r="J61" s="267">
        <v>3.7427809336106467E-4</v>
      </c>
      <c r="K61" s="253">
        <v>3.7712071179165502E-3</v>
      </c>
      <c r="L61" s="272">
        <f>VLOOKUP(A61,'[1]اسفند 93'!$C$4:$V$149,20,FALSE)</f>
        <v>206562.193967</v>
      </c>
      <c r="M61" s="255">
        <f t="shared" si="14"/>
        <v>1.5379376856730746E-2</v>
      </c>
      <c r="N61" s="255">
        <f t="shared" si="15"/>
        <v>2.2574179975795396E-4</v>
      </c>
      <c r="O61" s="255">
        <f t="shared" si="16"/>
        <v>1.6688859660798005E-3</v>
      </c>
      <c r="P61" s="255">
        <f t="shared" si="17"/>
        <v>1.1436425011343971E-3</v>
      </c>
      <c r="Q61" s="255">
        <f t="shared" si="18"/>
        <v>1.0880233988985391E-5</v>
      </c>
      <c r="R61" s="255">
        <f t="shared" si="19"/>
        <v>1.0962868677509331E-4</v>
      </c>
    </row>
    <row r="62" spans="1:19">
      <c r="A62" s="47">
        <v>10</v>
      </c>
      <c r="B62" s="47">
        <v>56</v>
      </c>
      <c r="C62" s="47" t="s">
        <v>225</v>
      </c>
      <c r="D62" s="96">
        <v>0.48046867269004306</v>
      </c>
      <c r="E62" s="266">
        <v>0.28307509266521436</v>
      </c>
      <c r="F62" s="266">
        <v>0.25090263204978575</v>
      </c>
      <c r="G62" s="109">
        <v>281389.925025</v>
      </c>
      <c r="H62" s="109">
        <v>266501.70062700001</v>
      </c>
      <c r="I62" s="266">
        <v>1.3432276146197086E-2</v>
      </c>
      <c r="J62" s="266">
        <v>5.3872769499845659E-4</v>
      </c>
      <c r="K62" s="96">
        <v>5.7358342360725465E-3</v>
      </c>
      <c r="L62" s="271">
        <f>VLOOKUP(A62,'[1]اسفند 93'!$C$4:$V$149,20,FALSE)</f>
        <v>276827.74552699999</v>
      </c>
      <c r="M62" s="255">
        <f t="shared" si="14"/>
        <v>1.8718355074199135E-2</v>
      </c>
      <c r="N62" s="255">
        <f t="shared" si="15"/>
        <v>1.1028190594618788E-2</v>
      </c>
      <c r="O62" s="255">
        <f t="shared" si="16"/>
        <v>9.7747986969980716E-3</v>
      </c>
      <c r="P62" s="255">
        <f t="shared" si="17"/>
        <v>5.2330178563257397E-4</v>
      </c>
      <c r="Q62" s="255">
        <f t="shared" si="18"/>
        <v>2.0988041169941903E-5</v>
      </c>
      <c r="R62" s="255">
        <f t="shared" si="19"/>
        <v>2.2345969254652438E-4</v>
      </c>
    </row>
    <row r="63" spans="1:19">
      <c r="A63" s="250">
        <v>9</v>
      </c>
      <c r="B63" s="251">
        <v>57</v>
      </c>
      <c r="C63" s="252" t="s">
        <v>59</v>
      </c>
      <c r="D63" s="253">
        <v>0.45831014813467486</v>
      </c>
      <c r="E63" s="267">
        <v>0.52362028598276622</v>
      </c>
      <c r="F63" s="267">
        <v>0.51160647146236016</v>
      </c>
      <c r="G63" s="254">
        <v>215793.62102300001</v>
      </c>
      <c r="H63" s="254">
        <v>219327.39455500001</v>
      </c>
      <c r="I63" s="267">
        <v>7.7972183831792443E-3</v>
      </c>
      <c r="J63" s="267">
        <v>9.548676147333484E-4</v>
      </c>
      <c r="K63" s="253">
        <v>4.8518816365314896E-2</v>
      </c>
      <c r="L63" s="272">
        <f>VLOOKUP(A63,'[1]اسفند 93'!$C$4:$V$149,20,FALSE)</f>
        <v>216680.42843999999</v>
      </c>
      <c r="M63" s="255">
        <f t="shared" si="14"/>
        <v>1.3975654270391843E-2</v>
      </c>
      <c r="N63" s="255">
        <f t="shared" si="15"/>
        <v>1.5967213721194893E-2</v>
      </c>
      <c r="O63" s="255">
        <f t="shared" si="16"/>
        <v>1.5600865913080309E-2</v>
      </c>
      <c r="P63" s="255">
        <f t="shared" si="17"/>
        <v>2.3776743508205166E-4</v>
      </c>
      <c r="Q63" s="255">
        <f t="shared" si="18"/>
        <v>2.9117617647832625E-5</v>
      </c>
      <c r="R63" s="255">
        <f t="shared" si="19"/>
        <v>1.4795269227401346E-3</v>
      </c>
    </row>
    <row r="64" spans="1:19">
      <c r="A64" s="47">
        <v>185</v>
      </c>
      <c r="B64" s="47">
        <v>58</v>
      </c>
      <c r="C64" s="47" t="s">
        <v>423</v>
      </c>
      <c r="D64" s="96">
        <v>0.2882217692116677</v>
      </c>
      <c r="E64" s="266">
        <v>1.0319630285511181</v>
      </c>
      <c r="F64" s="266">
        <v>1.0761250089887486E-2</v>
      </c>
      <c r="G64" s="109">
        <v>45154.214589000003</v>
      </c>
      <c r="H64" s="109">
        <v>47195.171239000003</v>
      </c>
      <c r="I64" s="266">
        <v>1.0632983711163845E-2</v>
      </c>
      <c r="J64" s="266">
        <v>1.4259350567814884E-4</v>
      </c>
      <c r="K64" s="96">
        <v>1.1062151444212853E-2</v>
      </c>
      <c r="L64" s="273">
        <f>VLOOKUP(A64,'[1]اسفند 93'!$C$4:$V$149,20,FALSE)</f>
        <v>83268.704947999999</v>
      </c>
      <c r="M64" s="255">
        <f t="shared" si="14"/>
        <v>3.3775483844844033E-3</v>
      </c>
      <c r="N64" s="255">
        <f t="shared" si="15"/>
        <v>1.2093136023222225E-2</v>
      </c>
      <c r="O64" s="255">
        <f t="shared" si="16"/>
        <v>1.2610651497819183E-4</v>
      </c>
      <c r="P64" s="255">
        <f t="shared" si="17"/>
        <v>1.2460341581456292E-4</v>
      </c>
      <c r="Q64" s="255">
        <f t="shared" si="18"/>
        <v>1.6709926736571521E-6</v>
      </c>
      <c r="R64" s="255">
        <f t="shared" si="19"/>
        <v>1.2963265003027542E-4</v>
      </c>
    </row>
    <row r="65" spans="1:19">
      <c r="A65" s="60"/>
      <c r="B65" s="338" t="s">
        <v>66</v>
      </c>
      <c r="C65" s="338"/>
      <c r="D65" s="85">
        <v>3.0331977160333579</v>
      </c>
      <c r="E65" s="268">
        <v>0.91993817200203731</v>
      </c>
      <c r="F65" s="268">
        <v>5.9084656825224471E-2</v>
      </c>
      <c r="G65" s="110">
        <v>6493764.5335029997</v>
      </c>
      <c r="H65" s="110">
        <v>7352731.9791750005</v>
      </c>
      <c r="I65" s="269">
        <v>4.0088684928102566E-2</v>
      </c>
      <c r="J65" s="269">
        <v>5.8958582743795188E-2</v>
      </c>
      <c r="K65" s="192">
        <v>2.9934468140285688E-3</v>
      </c>
      <c r="L65" s="278">
        <f t="shared" ref="L65:R65" si="20">SUM(L54:L64)</f>
        <v>7105702.340290999</v>
      </c>
      <c r="M65" s="158">
        <f t="shared" si="20"/>
        <v>3.0331977160333579</v>
      </c>
      <c r="N65" s="158">
        <f t="shared" si="20"/>
        <v>0.91993817200203731</v>
      </c>
      <c r="O65" s="158">
        <f t="shared" si="20"/>
        <v>5.9084656825224471E-2</v>
      </c>
      <c r="P65" s="158">
        <f t="shared" si="20"/>
        <v>4.0088684928102566E-2</v>
      </c>
      <c r="Q65" s="158">
        <f t="shared" si="20"/>
        <v>5.8958582743795188E-2</v>
      </c>
      <c r="R65" s="158">
        <f t="shared" si="20"/>
        <v>2.9934468140285688E-3</v>
      </c>
    </row>
    <row r="66" spans="1:19">
      <c r="A66" s="47">
        <v>18</v>
      </c>
      <c r="B66" s="47">
        <v>59</v>
      </c>
      <c r="C66" s="47" t="s">
        <v>67</v>
      </c>
      <c r="D66" s="96">
        <v>0.10058448815378795</v>
      </c>
      <c r="E66" s="266">
        <v>9.3989406980043502E-3</v>
      </c>
      <c r="F66" s="266">
        <v>9.3280052965099784E-3</v>
      </c>
      <c r="G66" s="109">
        <v>75139.028099999996</v>
      </c>
      <c r="H66" s="109">
        <v>71943.172166999997</v>
      </c>
      <c r="I66" s="266">
        <v>9.8143647293158932E-3</v>
      </c>
      <c r="J66" s="266">
        <v>0</v>
      </c>
      <c r="K66" s="96">
        <v>0</v>
      </c>
      <c r="L66" s="273">
        <f>VLOOKUP(A66,'[1]اسفند 93'!$C$4:$V$149,20,FALSE)</f>
        <v>75987.373796999993</v>
      </c>
      <c r="M66" s="157">
        <f>D66</f>
        <v>0.10058448815378795</v>
      </c>
      <c r="N66" s="157">
        <f t="shared" ref="N66:O66" si="21">E66</f>
        <v>9.3989406980043502E-3</v>
      </c>
      <c r="O66" s="157">
        <f t="shared" si="21"/>
        <v>9.3280052965099784E-3</v>
      </c>
      <c r="P66" s="157">
        <f>I66</f>
        <v>9.8143647293158932E-3</v>
      </c>
      <c r="Q66" s="157">
        <f t="shared" ref="Q66:R66" si="22">J66</f>
        <v>0</v>
      </c>
      <c r="R66" s="157">
        <f t="shared" si="22"/>
        <v>0</v>
      </c>
    </row>
    <row r="67" spans="1:19">
      <c r="A67" s="60"/>
      <c r="B67" s="338" t="s">
        <v>69</v>
      </c>
      <c r="C67" s="338"/>
      <c r="D67" s="85">
        <v>0.10058448815378795</v>
      </c>
      <c r="E67" s="268">
        <v>9.3989406980043502E-3</v>
      </c>
      <c r="F67" s="268">
        <v>9.3280052965099784E-3</v>
      </c>
      <c r="G67" s="110">
        <v>75139.028099999996</v>
      </c>
      <c r="H67" s="110">
        <v>71943.172166999997</v>
      </c>
      <c r="I67" s="268">
        <v>9.8143647293158932E-3</v>
      </c>
      <c r="J67" s="268">
        <v>0</v>
      </c>
      <c r="K67" s="85">
        <v>0</v>
      </c>
      <c r="L67" s="278">
        <f>SUM(L66)</f>
        <v>75987.373796999993</v>
      </c>
      <c r="M67" s="158">
        <f>SUM(M66)</f>
        <v>0.10058448815378795</v>
      </c>
      <c r="N67" s="158">
        <f t="shared" ref="N67:O67" si="23">SUM(N66)</f>
        <v>9.3989406980043502E-3</v>
      </c>
      <c r="O67" s="158">
        <f t="shared" si="23"/>
        <v>9.3280052965099784E-3</v>
      </c>
      <c r="P67" s="158">
        <f t="shared" ref="P67" si="24">SUM(P66)</f>
        <v>9.8143647293158932E-3</v>
      </c>
      <c r="Q67" s="158">
        <f t="shared" ref="Q67" si="25">SUM(Q66)</f>
        <v>0</v>
      </c>
      <c r="R67" s="158">
        <f t="shared" ref="R67" si="26">SUM(R66)</f>
        <v>0</v>
      </c>
    </row>
    <row r="68" spans="1:19">
      <c r="A68" s="47">
        <v>53</v>
      </c>
      <c r="B68" s="47">
        <v>60</v>
      </c>
      <c r="C68" s="47" t="s">
        <v>86</v>
      </c>
      <c r="D68" s="96">
        <v>9.8791553794147795</v>
      </c>
      <c r="E68" s="266">
        <v>0.24255900237811603</v>
      </c>
      <c r="F68" s="266">
        <v>5.8622665300134172E-2</v>
      </c>
      <c r="G68" s="109">
        <v>20769.308591000001</v>
      </c>
      <c r="H68" s="109">
        <v>17407.547278999999</v>
      </c>
      <c r="I68" s="266">
        <v>0.35392877495051323</v>
      </c>
      <c r="J68" s="266">
        <v>0</v>
      </c>
      <c r="K68" s="96">
        <v>3.3647993948907523E-2</v>
      </c>
      <c r="L68" s="271">
        <f>VLOOKUP(A68,'[1]اسفند 93'!$C$4:$V$149,20,FALSE)</f>
        <v>16924.129605999999</v>
      </c>
      <c r="M68" s="255">
        <f t="shared" ref="M68:M99" si="27">$L68/$L$140*D68</f>
        <v>3.9727452379090075E-2</v>
      </c>
      <c r="N68" s="255">
        <f t="shared" ref="N68:N99" si="28">$L68/$L$140*E68</f>
        <v>9.7541245643076758E-4</v>
      </c>
      <c r="O68" s="255">
        <f t="shared" ref="O68:O99" si="29">$L68/$L$140*F68</f>
        <v>2.357417263523572E-4</v>
      </c>
      <c r="P68" s="255">
        <f t="shared" ref="P68:P99" si="30">$L68/$L$140*I68</f>
        <v>1.4232682868552198E-3</v>
      </c>
      <c r="Q68" s="255">
        <f t="shared" ref="Q68:Q99" si="31">$L68/$L$140*J68</f>
        <v>0</v>
      </c>
      <c r="R68" s="255">
        <f t="shared" ref="R68:R99" si="32">$L68/$L$140*K68</f>
        <v>1.3531005697536876E-4</v>
      </c>
    </row>
    <row r="69" spans="1:19">
      <c r="A69" s="250">
        <v>140</v>
      </c>
      <c r="B69" s="251">
        <v>61</v>
      </c>
      <c r="C69" s="252" t="s">
        <v>170</v>
      </c>
      <c r="D69" s="253">
        <v>6.2699286002945014</v>
      </c>
      <c r="E69" s="267">
        <v>1.7904264485989392</v>
      </c>
      <c r="F69" s="267">
        <v>1.3423231766144801</v>
      </c>
      <c r="G69" s="254">
        <v>55420.478544999998</v>
      </c>
      <c r="H69" s="254">
        <v>51414.476621000002</v>
      </c>
      <c r="I69" s="267">
        <v>0.17134946044190091</v>
      </c>
      <c r="J69" s="267">
        <v>3.6347387970737263E-2</v>
      </c>
      <c r="K69" s="253">
        <v>0.12474268416868628</v>
      </c>
      <c r="L69" s="272">
        <f>VLOOKUP(A69,'[1]اسفند 93'!$C$4:$V$149,20,FALSE)</f>
        <v>52966.729571999997</v>
      </c>
      <c r="M69" s="255">
        <f t="shared" si="27"/>
        <v>7.890968517530049E-2</v>
      </c>
      <c r="N69" s="255">
        <f t="shared" si="28"/>
        <v>2.2533268940548627E-2</v>
      </c>
      <c r="O69" s="255">
        <f t="shared" si="29"/>
        <v>1.6893701032764979E-2</v>
      </c>
      <c r="P69" s="255">
        <f t="shared" si="30"/>
        <v>2.1565049365622618E-3</v>
      </c>
      <c r="Q69" s="255">
        <f t="shared" si="31"/>
        <v>4.5744714566297657E-4</v>
      </c>
      <c r="R69" s="255">
        <f t="shared" si="32"/>
        <v>1.569939079563143E-3</v>
      </c>
    </row>
    <row r="70" spans="1:19">
      <c r="A70" s="47">
        <v>47</v>
      </c>
      <c r="B70" s="47">
        <v>62</v>
      </c>
      <c r="C70" s="47" t="s">
        <v>122</v>
      </c>
      <c r="D70" s="96">
        <v>5.8449981138023981</v>
      </c>
      <c r="E70" s="266">
        <v>5.9436839492162566E-2</v>
      </c>
      <c r="F70" s="266">
        <v>0.59826938080714942</v>
      </c>
      <c r="G70" s="109">
        <v>12186.370489000001</v>
      </c>
      <c r="H70" s="109">
        <v>11577.547001999999</v>
      </c>
      <c r="I70" s="266">
        <v>0.37212039733693553</v>
      </c>
      <c r="J70" s="266">
        <v>0</v>
      </c>
      <c r="K70" s="96">
        <v>3.4735623311462759E-2</v>
      </c>
      <c r="L70" s="271">
        <f>VLOOKUP(A70,'[1]اسفند 93'!$C$4:$V$149,20,FALSE)</f>
        <v>12411.051124</v>
      </c>
      <c r="M70" s="255">
        <f t="shared" si="27"/>
        <v>1.7236833917356486E-2</v>
      </c>
      <c r="N70" s="255">
        <f t="shared" si="28"/>
        <v>1.752785733976058E-4</v>
      </c>
      <c r="O70" s="255">
        <f t="shared" si="29"/>
        <v>1.7642896976238721E-3</v>
      </c>
      <c r="P70" s="255">
        <f t="shared" si="30"/>
        <v>1.0973788804158897E-3</v>
      </c>
      <c r="Q70" s="255">
        <f t="shared" si="31"/>
        <v>0</v>
      </c>
      <c r="R70" s="255">
        <f t="shared" si="32"/>
        <v>1.0243496377213393E-4</v>
      </c>
    </row>
    <row r="71" spans="1:19">
      <c r="A71" s="250">
        <v>30</v>
      </c>
      <c r="B71" s="251">
        <v>63</v>
      </c>
      <c r="C71" s="252" t="s">
        <v>176</v>
      </c>
      <c r="D71" s="253">
        <v>5.7367502793970075</v>
      </c>
      <c r="E71" s="267">
        <v>0</v>
      </c>
      <c r="F71" s="267">
        <v>4.8607609739325555E-2</v>
      </c>
      <c r="G71" s="254">
        <v>12111.829390999999</v>
      </c>
      <c r="H71" s="254">
        <v>13362.99539</v>
      </c>
      <c r="I71" s="267">
        <v>0.18620179578709548</v>
      </c>
      <c r="J71" s="267">
        <v>0</v>
      </c>
      <c r="K71" s="253">
        <v>0</v>
      </c>
      <c r="L71" s="272">
        <f>VLOOKUP(A71,'[1]اسفند 93'!$C$4:$V$149,20,FALSE)</f>
        <v>14152.554668000001</v>
      </c>
      <c r="M71" s="255">
        <f t="shared" si="27"/>
        <v>1.9291470969718758E-2</v>
      </c>
      <c r="N71" s="255">
        <f t="shared" si="28"/>
        <v>0</v>
      </c>
      <c r="O71" s="255">
        <f t="shared" si="29"/>
        <v>1.6345705260368786E-4</v>
      </c>
      <c r="P71" s="255">
        <f t="shared" si="30"/>
        <v>6.2615703368455158E-4</v>
      </c>
      <c r="Q71" s="255">
        <f t="shared" si="31"/>
        <v>0</v>
      </c>
      <c r="R71" s="255">
        <f t="shared" si="32"/>
        <v>0</v>
      </c>
    </row>
    <row r="72" spans="1:19">
      <c r="A72" s="47">
        <v>153</v>
      </c>
      <c r="B72" s="47">
        <v>64</v>
      </c>
      <c r="C72" s="47" t="s">
        <v>227</v>
      </c>
      <c r="D72" s="96">
        <v>5.6826021512108111</v>
      </c>
      <c r="E72" s="266">
        <v>0.51961412098285664</v>
      </c>
      <c r="F72" s="266">
        <v>7.0545324167372706E-2</v>
      </c>
      <c r="G72" s="109">
        <v>5547.1530849999999</v>
      </c>
      <c r="H72" s="109">
        <v>6550.5757430000003</v>
      </c>
      <c r="I72" s="266">
        <v>4.438589525881724E-2</v>
      </c>
      <c r="J72" s="266">
        <v>0</v>
      </c>
      <c r="K72" s="96">
        <v>3.5053805234033932E-2</v>
      </c>
      <c r="L72" s="271">
        <f>VLOOKUP(A72,'[1]اسفند 93'!$C$4:$V$149,20,FALSE)</f>
        <v>6095.4426119999998</v>
      </c>
      <c r="M72" s="255">
        <f t="shared" si="27"/>
        <v>8.2303263324750749E-3</v>
      </c>
      <c r="N72" s="255">
        <f t="shared" si="28"/>
        <v>7.5257666626192825E-4</v>
      </c>
      <c r="O72" s="255">
        <f t="shared" si="29"/>
        <v>1.021734451362225E-4</v>
      </c>
      <c r="P72" s="255">
        <f t="shared" si="30"/>
        <v>6.4285760786770223E-5</v>
      </c>
      <c r="Q72" s="255">
        <f t="shared" si="31"/>
        <v>0</v>
      </c>
      <c r="R72" s="255">
        <f t="shared" si="32"/>
        <v>5.0769743964857629E-5</v>
      </c>
    </row>
    <row r="73" spans="1:19">
      <c r="A73" s="250">
        <v>163</v>
      </c>
      <c r="B73" s="251">
        <v>65</v>
      </c>
      <c r="C73" s="252" t="s">
        <v>361</v>
      </c>
      <c r="D73" s="253">
        <v>4.8851853715371467</v>
      </c>
      <c r="E73" s="267">
        <v>0.3063950350782515</v>
      </c>
      <c r="F73" s="267">
        <v>9.0888649037596692E-2</v>
      </c>
      <c r="G73" s="254">
        <v>12846.278667</v>
      </c>
      <c r="H73" s="254">
        <v>4808.3112680000004</v>
      </c>
      <c r="I73" s="267">
        <v>0.28820279453359871</v>
      </c>
      <c r="J73" s="267">
        <v>8.4261337172375824E-3</v>
      </c>
      <c r="K73" s="253">
        <v>0</v>
      </c>
      <c r="L73" s="272">
        <f>VLOOKUP(A73,'[1]اسفند 93'!$C$4:$V$149,20,FALSE)</f>
        <v>23396.919355999999</v>
      </c>
      <c r="M73" s="255">
        <f t="shared" si="27"/>
        <v>2.7158406425458134E-2</v>
      </c>
      <c r="N73" s="255">
        <f t="shared" si="28"/>
        <v>1.7033541731865439E-3</v>
      </c>
      <c r="O73" s="255">
        <f t="shared" si="29"/>
        <v>5.0528090180684056E-4</v>
      </c>
      <c r="P73" s="255">
        <f t="shared" si="30"/>
        <v>1.6022173227038536E-3</v>
      </c>
      <c r="Q73" s="255">
        <f t="shared" si="31"/>
        <v>4.6843742188638562E-5</v>
      </c>
      <c r="R73" s="255">
        <f t="shared" si="32"/>
        <v>0</v>
      </c>
    </row>
    <row r="74" spans="1:19" s="257" customFormat="1">
      <c r="A74" s="47">
        <v>146</v>
      </c>
      <c r="B74" s="47">
        <v>66</v>
      </c>
      <c r="C74" s="47" t="s">
        <v>185</v>
      </c>
      <c r="D74" s="96">
        <v>4.6973541141230744</v>
      </c>
      <c r="E74" s="266">
        <v>2.433645292809265E-3</v>
      </c>
      <c r="F74" s="266">
        <v>2.9881437035343687E-3</v>
      </c>
      <c r="G74" s="109">
        <v>3062.438932</v>
      </c>
      <c r="H74" s="109">
        <v>3317.938635</v>
      </c>
      <c r="I74" s="266">
        <v>0.15387434237940709</v>
      </c>
      <c r="J74" s="266">
        <v>0</v>
      </c>
      <c r="K74" s="96">
        <v>0</v>
      </c>
      <c r="L74" s="271">
        <f>VLOOKUP(A74,'[1]اسفند 93'!$C$4:$V$149,20,FALSE)</f>
        <v>3122.0689499999999</v>
      </c>
      <c r="M74" s="255">
        <f t="shared" si="27"/>
        <v>3.4846595038033118E-3</v>
      </c>
      <c r="N74" s="255">
        <f t="shared" si="28"/>
        <v>1.8053621235360423E-6</v>
      </c>
      <c r="O74" s="255">
        <f t="shared" si="29"/>
        <v>2.216708194075539E-6</v>
      </c>
      <c r="P74" s="255">
        <f t="shared" si="30"/>
        <v>1.1414930118888557E-4</v>
      </c>
      <c r="Q74" s="255">
        <f t="shared" si="31"/>
        <v>0</v>
      </c>
      <c r="R74" s="255">
        <f t="shared" si="32"/>
        <v>0</v>
      </c>
      <c r="S74" s="256"/>
    </row>
    <row r="75" spans="1:19">
      <c r="A75" s="250">
        <v>168</v>
      </c>
      <c r="B75" s="251">
        <v>67</v>
      </c>
      <c r="C75" s="252" t="s">
        <v>372</v>
      </c>
      <c r="D75" s="253">
        <v>4.5695377364036389</v>
      </c>
      <c r="E75" s="267">
        <v>0.91985563136556903</v>
      </c>
      <c r="F75" s="267">
        <v>6.9217838425788593E-4</v>
      </c>
      <c r="G75" s="254">
        <v>16572.137572</v>
      </c>
      <c r="H75" s="254">
        <v>18016.105876000001</v>
      </c>
      <c r="I75" s="267">
        <v>0.33866740305022081</v>
      </c>
      <c r="J75" s="267">
        <v>0</v>
      </c>
      <c r="K75" s="253">
        <v>7.1890726096333576E-4</v>
      </c>
      <c r="L75" s="272">
        <f>VLOOKUP(A75,'[1]اسفند 93'!$C$4:$V$149,20,FALSE)</f>
        <v>19033.776858000001</v>
      </c>
      <c r="M75" s="255">
        <f t="shared" si="27"/>
        <v>2.0666255717424382E-2</v>
      </c>
      <c r="N75" s="255">
        <f t="shared" si="28"/>
        <v>4.1601520323311988E-3</v>
      </c>
      <c r="O75" s="255">
        <f t="shared" si="29"/>
        <v>3.1304557082846969E-6</v>
      </c>
      <c r="P75" s="255">
        <f t="shared" si="30"/>
        <v>1.5316619663371688E-3</v>
      </c>
      <c r="Q75" s="255">
        <f t="shared" si="31"/>
        <v>0</v>
      </c>
      <c r="R75" s="255">
        <f t="shared" si="32"/>
        <v>3.2513401024836335E-6</v>
      </c>
    </row>
    <row r="76" spans="1:19">
      <c r="A76" s="47">
        <v>109</v>
      </c>
      <c r="B76" s="47">
        <v>68</v>
      </c>
      <c r="C76" s="47" t="s">
        <v>131</v>
      </c>
      <c r="D76" s="96">
        <v>4.3026576679902497</v>
      </c>
      <c r="E76" s="266">
        <v>0.13192252802946045</v>
      </c>
      <c r="F76" s="266">
        <v>0.35575611245826089</v>
      </c>
      <c r="G76" s="109">
        <v>11994.530256</v>
      </c>
      <c r="H76" s="109">
        <v>18778.054650999999</v>
      </c>
      <c r="I76" s="266">
        <v>0.16254932589068702</v>
      </c>
      <c r="J76" s="266">
        <v>0</v>
      </c>
      <c r="K76" s="96">
        <v>1.514479157798629E-3</v>
      </c>
      <c r="L76" s="271">
        <f>VLOOKUP(A76,'[1]اسفند 93'!$C$4:$V$149,20,FALSE)</f>
        <v>18465.317233999998</v>
      </c>
      <c r="M76" s="255">
        <f t="shared" si="27"/>
        <v>1.8878093123859133E-2</v>
      </c>
      <c r="N76" s="255">
        <f t="shared" si="28"/>
        <v>5.788156905446642E-4</v>
      </c>
      <c r="O76" s="255">
        <f t="shared" si="29"/>
        <v>1.5608950417629111E-3</v>
      </c>
      <c r="P76" s="255">
        <f t="shared" si="30"/>
        <v>7.1319206596751018E-4</v>
      </c>
      <c r="Q76" s="255">
        <f t="shared" si="31"/>
        <v>0</v>
      </c>
      <c r="R76" s="255">
        <f t="shared" si="32"/>
        <v>6.6448415796046211E-6</v>
      </c>
    </row>
    <row r="77" spans="1:19">
      <c r="A77" s="250">
        <v>37</v>
      </c>
      <c r="B77" s="251">
        <v>69</v>
      </c>
      <c r="C77" s="252" t="s">
        <v>107</v>
      </c>
      <c r="D77" s="253">
        <v>3.8273544988467183</v>
      </c>
      <c r="E77" s="267">
        <v>0.71370657719997199</v>
      </c>
      <c r="F77" s="267">
        <v>1.5586775704200742E-2</v>
      </c>
      <c r="G77" s="254">
        <v>12239.026035999999</v>
      </c>
      <c r="H77" s="254">
        <v>11673.891232</v>
      </c>
      <c r="I77" s="267">
        <v>3.6658225104084619E-2</v>
      </c>
      <c r="J77" s="267">
        <v>0</v>
      </c>
      <c r="K77" s="253">
        <v>0</v>
      </c>
      <c r="L77" s="272">
        <f>VLOOKUP(A77,'[1]اسفند 93'!$C$4:$V$149,20,FALSE)</f>
        <v>17292.274754999999</v>
      </c>
      <c r="M77" s="255">
        <f t="shared" si="27"/>
        <v>1.5725895087193908E-2</v>
      </c>
      <c r="N77" s="255">
        <f t="shared" si="28"/>
        <v>2.9324889449014995E-3</v>
      </c>
      <c r="O77" s="255">
        <f t="shared" si="29"/>
        <v>6.4043192117621626E-5</v>
      </c>
      <c r="P77" s="255">
        <f t="shared" si="30"/>
        <v>1.5062189881895764E-4</v>
      </c>
      <c r="Q77" s="255">
        <f t="shared" si="31"/>
        <v>0</v>
      </c>
      <c r="R77" s="255">
        <f t="shared" si="32"/>
        <v>0</v>
      </c>
    </row>
    <row r="78" spans="1:19">
      <c r="A78" s="47">
        <v>31</v>
      </c>
      <c r="B78" s="47">
        <v>70</v>
      </c>
      <c r="C78" s="47" t="s">
        <v>124</v>
      </c>
      <c r="D78" s="96">
        <v>3.6264865258918668</v>
      </c>
      <c r="E78" s="266">
        <v>1.2978543011804605E-2</v>
      </c>
      <c r="F78" s="266">
        <v>0.47498858670840671</v>
      </c>
      <c r="G78" s="109">
        <v>12221.121102999999</v>
      </c>
      <c r="H78" s="109">
        <v>12001.360812000001</v>
      </c>
      <c r="I78" s="266">
        <v>7.1789764120573599E-2</v>
      </c>
      <c r="J78" s="266">
        <v>0</v>
      </c>
      <c r="K78" s="96">
        <v>4.7800214613208467E-3</v>
      </c>
      <c r="L78" s="271">
        <f>VLOOKUP(A78,'[1]اسفند 93'!$C$4:$V$149,20,FALSE)</f>
        <v>9794.1630380000006</v>
      </c>
      <c r="M78" s="255">
        <f t="shared" si="27"/>
        <v>8.4395240386815427E-3</v>
      </c>
      <c r="N78" s="255">
        <f t="shared" si="28"/>
        <v>3.0203538591184972E-5</v>
      </c>
      <c r="O78" s="255">
        <f t="shared" si="29"/>
        <v>1.105388801807036E-3</v>
      </c>
      <c r="P78" s="255">
        <f t="shared" si="30"/>
        <v>1.6706843819800374E-4</v>
      </c>
      <c r="Q78" s="255">
        <f t="shared" si="31"/>
        <v>0</v>
      </c>
      <c r="R78" s="255">
        <f t="shared" si="32"/>
        <v>1.1124019278772811E-5</v>
      </c>
    </row>
    <row r="79" spans="1:19">
      <c r="A79" s="250">
        <v>24</v>
      </c>
      <c r="B79" s="251">
        <v>71</v>
      </c>
      <c r="C79" s="252" t="s">
        <v>105</v>
      </c>
      <c r="D79" s="253">
        <v>3.5364203104599898</v>
      </c>
      <c r="E79" s="267">
        <v>3.1871607035459791E-2</v>
      </c>
      <c r="F79" s="267">
        <v>9.7651397406910326E-2</v>
      </c>
      <c r="G79" s="254">
        <v>23605.610509999999</v>
      </c>
      <c r="H79" s="254">
        <v>21073.817674000002</v>
      </c>
      <c r="I79" s="267">
        <v>0.17035360746419467</v>
      </c>
      <c r="J79" s="267">
        <v>0</v>
      </c>
      <c r="K79" s="253">
        <v>1.9040332144106126E-2</v>
      </c>
      <c r="L79" s="272">
        <f>VLOOKUP(A79,'[1]اسفند 93'!$C$4:$V$149,20,FALSE)</f>
        <v>26595.718304000002</v>
      </c>
      <c r="M79" s="255">
        <f t="shared" si="27"/>
        <v>2.2348076928361705E-2</v>
      </c>
      <c r="N79" s="255">
        <f t="shared" si="28"/>
        <v>2.0140963554366736E-4</v>
      </c>
      <c r="O79" s="255">
        <f t="shared" si="29"/>
        <v>6.1709885981505222E-4</v>
      </c>
      <c r="P79" s="255">
        <f t="shared" si="30"/>
        <v>1.0765336669324129E-3</v>
      </c>
      <c r="Q79" s="255">
        <f t="shared" si="31"/>
        <v>0</v>
      </c>
      <c r="R79" s="255">
        <f t="shared" si="32"/>
        <v>1.2032359565390411E-4</v>
      </c>
    </row>
    <row r="80" spans="1:19">
      <c r="A80" s="47">
        <v>49</v>
      </c>
      <c r="B80" s="47">
        <v>72</v>
      </c>
      <c r="C80" s="47" t="s">
        <v>387</v>
      </c>
      <c r="D80" s="96">
        <v>3.5007445415142011</v>
      </c>
      <c r="E80" s="266">
        <v>3.6853110297961317E-2</v>
      </c>
      <c r="F80" s="266">
        <v>0.61984666318173898</v>
      </c>
      <c r="G80" s="109">
        <v>32484.847508999999</v>
      </c>
      <c r="H80" s="109">
        <v>32719.426088</v>
      </c>
      <c r="I80" s="266">
        <v>0.23919146734791288</v>
      </c>
      <c r="J80" s="266">
        <v>0</v>
      </c>
      <c r="K80" s="96">
        <v>6.8992449882843013E-3</v>
      </c>
      <c r="L80" s="271">
        <f>VLOOKUP(A80,'[1]اسفند 93'!$C$4:$V$149,20,FALSE)</f>
        <v>45342.084590999999</v>
      </c>
      <c r="M80" s="255">
        <f t="shared" si="27"/>
        <v>3.7716072361157683E-2</v>
      </c>
      <c r="N80" s="255">
        <f t="shared" si="28"/>
        <v>3.9704541655313921E-4</v>
      </c>
      <c r="O80" s="255">
        <f t="shared" si="29"/>
        <v>6.6780598595956604E-3</v>
      </c>
      <c r="P80" s="255">
        <f t="shared" si="30"/>
        <v>2.5769840054548211E-3</v>
      </c>
      <c r="Q80" s="255">
        <f t="shared" si="31"/>
        <v>0</v>
      </c>
      <c r="R80" s="255">
        <f t="shared" si="32"/>
        <v>7.433059457201459E-5</v>
      </c>
    </row>
    <row r="81" spans="1:18">
      <c r="A81" s="250">
        <v>54</v>
      </c>
      <c r="B81" s="251">
        <v>73</v>
      </c>
      <c r="C81" s="252" t="s">
        <v>111</v>
      </c>
      <c r="D81" s="253">
        <v>3.455874236659537</v>
      </c>
      <c r="E81" s="267">
        <v>0.12342193375788045</v>
      </c>
      <c r="F81" s="267">
        <v>0.37069188616310178</v>
      </c>
      <c r="G81" s="254">
        <v>11352.632680000001</v>
      </c>
      <c r="H81" s="254">
        <v>15803.278591</v>
      </c>
      <c r="I81" s="267">
        <v>0.29680418780544343</v>
      </c>
      <c r="J81" s="267">
        <v>0</v>
      </c>
      <c r="K81" s="253">
        <v>3.3962325936217966E-2</v>
      </c>
      <c r="L81" s="272">
        <f>VLOOKUP(A81,'[1]اسفند 93'!$C$4:$V$149,20,FALSE)</f>
        <v>14625.845315</v>
      </c>
      <c r="M81" s="255">
        <f t="shared" si="27"/>
        <v>1.2010012590956212E-2</v>
      </c>
      <c r="N81" s="255">
        <f t="shared" si="28"/>
        <v>4.2892156280116962E-4</v>
      </c>
      <c r="O81" s="255">
        <f t="shared" si="29"/>
        <v>1.2882454381463531E-3</v>
      </c>
      <c r="P81" s="255">
        <f t="shared" si="30"/>
        <v>1.0314675212363881E-3</v>
      </c>
      <c r="Q81" s="255">
        <f t="shared" si="31"/>
        <v>0</v>
      </c>
      <c r="R81" s="255">
        <f t="shared" si="32"/>
        <v>1.1802743218642201E-4</v>
      </c>
    </row>
    <row r="82" spans="1:18">
      <c r="A82" s="47">
        <v>63</v>
      </c>
      <c r="B82" s="47">
        <v>74</v>
      </c>
      <c r="C82" s="47" t="s">
        <v>125</v>
      </c>
      <c r="D82" s="96">
        <v>3.2127450887076994</v>
      </c>
      <c r="E82" s="266">
        <v>0</v>
      </c>
      <c r="F82" s="266">
        <v>1.9740068661108386E-2</v>
      </c>
      <c r="G82" s="109">
        <v>9028.8236570000008</v>
      </c>
      <c r="H82" s="109">
        <v>7036.7240760000004</v>
      </c>
      <c r="I82" s="266">
        <v>0.43540114397719171</v>
      </c>
      <c r="J82" s="266">
        <v>0</v>
      </c>
      <c r="K82" s="96">
        <v>2.2950819672131147E-2</v>
      </c>
      <c r="L82" s="271">
        <f>VLOOKUP(A82,'[1]اسفند 93'!$C$4:$V$149,20,FALSE)</f>
        <v>6693.2525720000003</v>
      </c>
      <c r="M82" s="255">
        <f t="shared" si="27"/>
        <v>5.1094957124578283E-3</v>
      </c>
      <c r="N82" s="255">
        <f t="shared" si="28"/>
        <v>0</v>
      </c>
      <c r="O82" s="255">
        <f t="shared" si="29"/>
        <v>3.1394272935649333E-5</v>
      </c>
      <c r="P82" s="255">
        <f t="shared" si="30"/>
        <v>6.924546507502574E-4</v>
      </c>
      <c r="Q82" s="255">
        <f t="shared" si="31"/>
        <v>0</v>
      </c>
      <c r="R82" s="255">
        <f t="shared" si="32"/>
        <v>3.6500597300521163E-5</v>
      </c>
    </row>
    <row r="83" spans="1:18">
      <c r="A83" s="250">
        <v>46</v>
      </c>
      <c r="B83" s="251">
        <v>75</v>
      </c>
      <c r="C83" s="252" t="s">
        <v>113</v>
      </c>
      <c r="D83" s="253">
        <v>3.1597662096489572</v>
      </c>
      <c r="E83" s="267">
        <v>0.54343682174200247</v>
      </c>
      <c r="F83" s="267">
        <v>0.85937529489478159</v>
      </c>
      <c r="G83" s="254">
        <v>111573.083474</v>
      </c>
      <c r="H83" s="254">
        <v>105831.635788</v>
      </c>
      <c r="I83" s="267">
        <v>0.16865079954099466</v>
      </c>
      <c r="J83" s="267">
        <v>4.0493536025603231E-2</v>
      </c>
      <c r="K83" s="253">
        <v>1.4292331662946899E-2</v>
      </c>
      <c r="L83" s="272">
        <f>VLOOKUP(A83,'[1]اسفند 93'!$C$4:$V$149,20,FALSE)</f>
        <v>114693.43376299999</v>
      </c>
      <c r="M83" s="255">
        <f t="shared" si="27"/>
        <v>8.6110886987935648E-2</v>
      </c>
      <c r="N83" s="255">
        <f t="shared" si="28"/>
        <v>1.4809901631079033E-2</v>
      </c>
      <c r="O83" s="255">
        <f t="shared" si="29"/>
        <v>2.3419950714369409E-2</v>
      </c>
      <c r="P83" s="255">
        <f t="shared" si="30"/>
        <v>4.5961216672777243E-3</v>
      </c>
      <c r="Q83" s="255">
        <f t="shared" si="31"/>
        <v>1.103541867684575E-3</v>
      </c>
      <c r="R83" s="255">
        <f t="shared" si="32"/>
        <v>3.8949886636038356E-4</v>
      </c>
    </row>
    <row r="84" spans="1:18">
      <c r="A84" s="47">
        <v>33</v>
      </c>
      <c r="B84" s="47">
        <v>76</v>
      </c>
      <c r="C84" s="47" t="s">
        <v>102</v>
      </c>
      <c r="D84" s="96">
        <v>3.0267605759960268</v>
      </c>
      <c r="E84" s="266">
        <v>0.10249692009557614</v>
      </c>
      <c r="F84" s="266">
        <v>4.8712913848547548E-2</v>
      </c>
      <c r="G84" s="109">
        <v>13564.636707</v>
      </c>
      <c r="H84" s="109">
        <v>13642.132548</v>
      </c>
      <c r="I84" s="266">
        <v>0.22602791833127239</v>
      </c>
      <c r="J84" s="266">
        <v>0</v>
      </c>
      <c r="K84" s="96">
        <v>0</v>
      </c>
      <c r="L84" s="271">
        <f>VLOOKUP(A84,'[1]اسفند 93'!$C$4:$V$149,20,FALSE)</f>
        <v>12280.478144000001</v>
      </c>
      <c r="M84" s="255">
        <f t="shared" si="27"/>
        <v>8.8319764476067885E-3</v>
      </c>
      <c r="N84" s="255">
        <f t="shared" si="28"/>
        <v>2.9908225692363178E-4</v>
      </c>
      <c r="O84" s="255">
        <f t="shared" si="29"/>
        <v>1.4214249756543519E-4</v>
      </c>
      <c r="P84" s="255">
        <f t="shared" si="30"/>
        <v>6.5954118308365623E-4</v>
      </c>
      <c r="Q84" s="255">
        <f t="shared" si="31"/>
        <v>0</v>
      </c>
      <c r="R84" s="255">
        <f t="shared" si="32"/>
        <v>0</v>
      </c>
    </row>
    <row r="85" spans="1:18">
      <c r="A85" s="250">
        <v>137</v>
      </c>
      <c r="B85" s="251">
        <v>77</v>
      </c>
      <c r="C85" s="252" t="s">
        <v>161</v>
      </c>
      <c r="D85" s="253">
        <v>2.9786811617928399</v>
      </c>
      <c r="E85" s="267">
        <v>0.77753484558622576</v>
      </c>
      <c r="F85" s="267">
        <v>0.5261000273298716</v>
      </c>
      <c r="G85" s="254">
        <v>10076.067665</v>
      </c>
      <c r="H85" s="254">
        <v>9717.451008</v>
      </c>
      <c r="I85" s="267">
        <v>0.33269314230769231</v>
      </c>
      <c r="J85" s="267">
        <v>0.36767001114827202</v>
      </c>
      <c r="K85" s="253">
        <v>1.3043478260869565E-2</v>
      </c>
      <c r="L85" s="272">
        <f>VLOOKUP(A85,'[1]اسفند 93'!$C$4:$V$149,20,FALSE)</f>
        <v>9582.0922229999996</v>
      </c>
      <c r="M85" s="255">
        <f t="shared" si="27"/>
        <v>6.7818615943316179E-3</v>
      </c>
      <c r="N85" s="255">
        <f t="shared" si="28"/>
        <v>1.7702914213087314E-3</v>
      </c>
      <c r="O85" s="255">
        <f t="shared" si="29"/>
        <v>1.1978245996552928E-3</v>
      </c>
      <c r="P85" s="255">
        <f t="shared" si="30"/>
        <v>7.5747578272392514E-4</v>
      </c>
      <c r="Q85" s="255">
        <f t="shared" si="31"/>
        <v>8.3711112151833584E-4</v>
      </c>
      <c r="R85" s="255">
        <f t="shared" si="32"/>
        <v>2.9697392728212642E-5</v>
      </c>
    </row>
    <row r="86" spans="1:18">
      <c r="A86" s="47">
        <v>171</v>
      </c>
      <c r="B86" s="47">
        <v>78</v>
      </c>
      <c r="C86" s="47" t="s">
        <v>380</v>
      </c>
      <c r="D86" s="96">
        <v>2.9700448282796903</v>
      </c>
      <c r="E86" s="266">
        <v>1.3942255913176753</v>
      </c>
      <c r="F86" s="266">
        <v>0.26113251315189928</v>
      </c>
      <c r="G86" s="109">
        <v>27814.537928999998</v>
      </c>
      <c r="H86" s="109">
        <v>25010.849628</v>
      </c>
      <c r="I86" s="266">
        <v>0.16330007266593383</v>
      </c>
      <c r="J86" s="266">
        <v>0</v>
      </c>
      <c r="K86" s="96">
        <v>3.4039649747924644E-2</v>
      </c>
      <c r="L86" s="271">
        <f>VLOOKUP(A86,'[1]اسفند 93'!$C$4:$V$149,20,FALSE)</f>
        <v>25330.212471999999</v>
      </c>
      <c r="M86" s="255">
        <f t="shared" si="27"/>
        <v>1.7875837342316105E-2</v>
      </c>
      <c r="N86" s="255">
        <f t="shared" si="28"/>
        <v>8.3914389613186837E-3</v>
      </c>
      <c r="O86" s="255">
        <f t="shared" si="29"/>
        <v>1.5716807657066073E-3</v>
      </c>
      <c r="P86" s="255">
        <f t="shared" si="30"/>
        <v>9.8285571624029985E-4</v>
      </c>
      <c r="Q86" s="255">
        <f t="shared" si="31"/>
        <v>0</v>
      </c>
      <c r="R86" s="255">
        <f t="shared" si="32"/>
        <v>2.0487476696968255E-4</v>
      </c>
    </row>
    <row r="87" spans="1:18">
      <c r="A87" s="250">
        <v>35</v>
      </c>
      <c r="B87" s="251">
        <v>79</v>
      </c>
      <c r="C87" s="252" t="s">
        <v>389</v>
      </c>
      <c r="D87" s="253">
        <v>2.8672389369839202</v>
      </c>
      <c r="E87" s="267">
        <v>2.6075619295958278E-3</v>
      </c>
      <c r="F87" s="267">
        <v>0.26626104592206284</v>
      </c>
      <c r="G87" s="254">
        <v>5289.224604</v>
      </c>
      <c r="H87" s="254">
        <v>4397.9840210000002</v>
      </c>
      <c r="I87" s="267">
        <v>0.10119562074420008</v>
      </c>
      <c r="J87" s="267">
        <v>0</v>
      </c>
      <c r="K87" s="253">
        <v>0</v>
      </c>
      <c r="L87" s="272">
        <f>VLOOKUP(A87,'[1]اسفند 93'!$C$4:$V$149,20,FALSE)</f>
        <v>6615.5528000000004</v>
      </c>
      <c r="M87" s="255">
        <f t="shared" si="27"/>
        <v>4.5070729019484022E-3</v>
      </c>
      <c r="N87" s="255">
        <f t="shared" si="28"/>
        <v>4.0988811784888066E-6</v>
      </c>
      <c r="O87" s="255">
        <f t="shared" si="29"/>
        <v>4.1854131144791252E-4</v>
      </c>
      <c r="P87" s="255">
        <f t="shared" si="30"/>
        <v>1.5907151446952801E-4</v>
      </c>
      <c r="Q87" s="255">
        <f t="shared" si="31"/>
        <v>0</v>
      </c>
      <c r="R87" s="255">
        <f t="shared" si="32"/>
        <v>0</v>
      </c>
    </row>
    <row r="88" spans="1:18">
      <c r="A88" s="47">
        <v>174</v>
      </c>
      <c r="B88" s="47">
        <v>80</v>
      </c>
      <c r="C88" s="47" t="s">
        <v>397</v>
      </c>
      <c r="D88" s="96">
        <v>2.7917268976422704</v>
      </c>
      <c r="E88" s="266">
        <v>0.80379143443825174</v>
      </c>
      <c r="F88" s="266">
        <v>1.2320328542094456E-2</v>
      </c>
      <c r="G88" s="109">
        <v>853.96887400000003</v>
      </c>
      <c r="H88" s="109">
        <v>12521.345579000001</v>
      </c>
      <c r="I88" s="266">
        <v>0.139809919754184</v>
      </c>
      <c r="J88" s="266">
        <v>0.14217767208232393</v>
      </c>
      <c r="K88" s="96">
        <v>0</v>
      </c>
      <c r="L88" s="271">
        <f>VLOOKUP(A88,'[1]اسفند 93'!$C$4:$V$149,20,FALSE)</f>
        <v>47595.373947</v>
      </c>
      <c r="M88" s="255">
        <f t="shared" si="27"/>
        <v>3.1572009978081558E-2</v>
      </c>
      <c r="N88" s="255">
        <f t="shared" si="28"/>
        <v>9.0901840039629821E-3</v>
      </c>
      <c r="O88" s="255">
        <f t="shared" si="29"/>
        <v>1.3933223052468236E-4</v>
      </c>
      <c r="P88" s="255">
        <f t="shared" si="30"/>
        <v>1.5811289368031498E-3</v>
      </c>
      <c r="Q88" s="255">
        <f t="shared" si="31"/>
        <v>1.6079061621086742E-3</v>
      </c>
      <c r="R88" s="255">
        <f t="shared" si="32"/>
        <v>0</v>
      </c>
    </row>
    <row r="89" spans="1:18">
      <c r="A89" s="250">
        <v>147</v>
      </c>
      <c r="B89" s="251">
        <v>81</v>
      </c>
      <c r="C89" s="252" t="s">
        <v>189</v>
      </c>
      <c r="D89" s="253">
        <v>2.705389568184386</v>
      </c>
      <c r="E89" s="267">
        <v>2.9391029262230255</v>
      </c>
      <c r="F89" s="267">
        <v>2.5307874816404927E-2</v>
      </c>
      <c r="G89" s="254">
        <v>6672.6693519999999</v>
      </c>
      <c r="H89" s="254">
        <v>19570.010886</v>
      </c>
      <c r="I89" s="267">
        <v>9.2971816116530794E-4</v>
      </c>
      <c r="J89" s="267">
        <v>0</v>
      </c>
      <c r="K89" s="253">
        <v>0</v>
      </c>
      <c r="L89" s="272">
        <f>VLOOKUP(A89,'[1]اسفند 93'!$C$4:$V$149,20,FALSE)</f>
        <v>29630.809277</v>
      </c>
      <c r="M89" s="255">
        <f t="shared" si="27"/>
        <v>1.9047495573794638E-2</v>
      </c>
      <c r="N89" s="255">
        <f t="shared" si="28"/>
        <v>2.0692971776234945E-2</v>
      </c>
      <c r="O89" s="255">
        <f t="shared" si="29"/>
        <v>1.7818196655172708E-4</v>
      </c>
      <c r="P89" s="255">
        <f t="shared" si="30"/>
        <v>6.5457495541232702E-6</v>
      </c>
      <c r="Q89" s="255">
        <f t="shared" si="31"/>
        <v>0</v>
      </c>
      <c r="R89" s="255">
        <f t="shared" si="32"/>
        <v>0</v>
      </c>
    </row>
    <row r="90" spans="1:18">
      <c r="A90" s="47">
        <v>27</v>
      </c>
      <c r="B90" s="47">
        <v>82</v>
      </c>
      <c r="C90" s="47" t="s">
        <v>386</v>
      </c>
      <c r="D90" s="96">
        <v>2.566507499438528</v>
      </c>
      <c r="E90" s="266">
        <v>5.9407375208288052E-3</v>
      </c>
      <c r="F90" s="266">
        <v>4.9844236760124609E-2</v>
      </c>
      <c r="G90" s="109">
        <v>29483.798488</v>
      </c>
      <c r="H90" s="109">
        <v>28337.394844999999</v>
      </c>
      <c r="I90" s="266">
        <v>7.0996291297278469E-2</v>
      </c>
      <c r="J90" s="266">
        <v>0</v>
      </c>
      <c r="K90" s="96">
        <v>0</v>
      </c>
      <c r="L90" s="271">
        <f>VLOOKUP(A90,'[1]اسفند 93'!$C$4:$V$149,20,FALSE)</f>
        <v>24907.781204999999</v>
      </c>
      <c r="M90" s="255">
        <f t="shared" si="27"/>
        <v>1.5189453087473713E-2</v>
      </c>
      <c r="N90" s="255">
        <f t="shared" si="28"/>
        <v>3.515927925297899E-5</v>
      </c>
      <c r="O90" s="255">
        <f t="shared" si="29"/>
        <v>2.9499492836645785E-4</v>
      </c>
      <c r="P90" s="255">
        <f t="shared" si="30"/>
        <v>4.2017988892709205E-4</v>
      </c>
      <c r="Q90" s="255">
        <f t="shared" si="31"/>
        <v>0</v>
      </c>
      <c r="R90" s="255">
        <f t="shared" si="32"/>
        <v>0</v>
      </c>
    </row>
    <row r="91" spans="1:18">
      <c r="A91" s="250">
        <v>167</v>
      </c>
      <c r="B91" s="251">
        <v>83</v>
      </c>
      <c r="C91" s="252" t="s">
        <v>370</v>
      </c>
      <c r="D91" s="253">
        <v>2.4893387960750433</v>
      </c>
      <c r="E91" s="267">
        <v>0.11157738829918538</v>
      </c>
      <c r="F91" s="267">
        <v>0.14742039002715379</v>
      </c>
      <c r="G91" s="254">
        <v>21413.123731</v>
      </c>
      <c r="H91" s="254">
        <v>19737.551312</v>
      </c>
      <c r="I91" s="267">
        <v>5.9870132849887688E-2</v>
      </c>
      <c r="J91" s="267">
        <v>0</v>
      </c>
      <c r="K91" s="253">
        <v>1.7579841781423966E-3</v>
      </c>
      <c r="L91" s="272">
        <f>VLOOKUP(A91,'[1]اسفند 93'!$C$4:$V$149,20,FALSE)</f>
        <v>19939.527546000001</v>
      </c>
      <c r="M91" s="255">
        <f t="shared" si="27"/>
        <v>1.1794062598448538E-2</v>
      </c>
      <c r="N91" s="255">
        <f t="shared" si="28"/>
        <v>5.2863463352070036E-4</v>
      </c>
      <c r="O91" s="255">
        <f t="shared" si="29"/>
        <v>6.9845266181097843E-4</v>
      </c>
      <c r="P91" s="255">
        <f t="shared" si="30"/>
        <v>2.8365447713358144E-4</v>
      </c>
      <c r="Q91" s="255">
        <f t="shared" si="31"/>
        <v>0</v>
      </c>
      <c r="R91" s="255">
        <f t="shared" si="32"/>
        <v>8.3290291690245661E-6</v>
      </c>
    </row>
    <row r="92" spans="1:18">
      <c r="A92" s="47">
        <v>19</v>
      </c>
      <c r="B92" s="47">
        <v>84</v>
      </c>
      <c r="C92" s="47" t="s">
        <v>83</v>
      </c>
      <c r="D92" s="96">
        <v>2.4400637708106063</v>
      </c>
      <c r="E92" s="266">
        <v>4.7799741413153416E-3</v>
      </c>
      <c r="F92" s="266">
        <v>6.7312740148458561E-2</v>
      </c>
      <c r="G92" s="109">
        <v>34744.989489</v>
      </c>
      <c r="H92" s="109">
        <v>44640.830589999998</v>
      </c>
      <c r="I92" s="266">
        <v>0.14692727705680228</v>
      </c>
      <c r="J92" s="266">
        <v>0</v>
      </c>
      <c r="K92" s="96">
        <v>2.493814490781069E-3</v>
      </c>
      <c r="L92" s="271">
        <f>VLOOKUP(A92,'[1]اسفند 93'!$C$4:$V$149,20,FALSE)</f>
        <v>37295.546820000003</v>
      </c>
      <c r="M92" s="255">
        <f t="shared" si="27"/>
        <v>2.1623336805597772E-2</v>
      </c>
      <c r="N92" s="255">
        <f t="shared" si="28"/>
        <v>4.2359135042348932E-5</v>
      </c>
      <c r="O92" s="255">
        <f t="shared" si="29"/>
        <v>5.9651148012999141E-4</v>
      </c>
      <c r="P92" s="255">
        <f t="shared" si="30"/>
        <v>1.3020389203488615E-3</v>
      </c>
      <c r="Q92" s="255">
        <f t="shared" si="31"/>
        <v>0</v>
      </c>
      <c r="R92" s="255">
        <f t="shared" si="32"/>
        <v>2.2099664488246233E-5</v>
      </c>
    </row>
    <row r="93" spans="1:18">
      <c r="A93" s="250">
        <v>117</v>
      </c>
      <c r="B93" s="251">
        <v>85</v>
      </c>
      <c r="C93" s="252" t="s">
        <v>136</v>
      </c>
      <c r="D93" s="253">
        <v>2.4195663224245743</v>
      </c>
      <c r="E93" s="267">
        <v>0.10748326475086308</v>
      </c>
      <c r="F93" s="267">
        <v>0.89200262059695512</v>
      </c>
      <c r="G93" s="254">
        <v>15410.321728999999</v>
      </c>
      <c r="H93" s="254">
        <v>20783.795944000001</v>
      </c>
      <c r="I93" s="267">
        <v>2.009276812502633E-2</v>
      </c>
      <c r="J93" s="267">
        <v>0</v>
      </c>
      <c r="K93" s="253">
        <v>4.3191653211955222E-3</v>
      </c>
      <c r="L93" s="272">
        <f>VLOOKUP(A93,'[1]اسفند 93'!$C$4:$V$149,20,FALSE)</f>
        <v>22262.825075000001</v>
      </c>
      <c r="M93" s="255">
        <f t="shared" si="27"/>
        <v>1.279918634609592E-2</v>
      </c>
      <c r="N93" s="255">
        <f t="shared" si="28"/>
        <v>5.6857227755365426E-4</v>
      </c>
      <c r="O93" s="255">
        <f t="shared" si="29"/>
        <v>4.7185760755612555E-3</v>
      </c>
      <c r="P93" s="255">
        <f t="shared" si="30"/>
        <v>1.062880901662596E-4</v>
      </c>
      <c r="Q93" s="255">
        <f t="shared" si="31"/>
        <v>0</v>
      </c>
      <c r="R93" s="255">
        <f t="shared" si="32"/>
        <v>2.2847814210846057E-5</v>
      </c>
    </row>
    <row r="94" spans="1:18">
      <c r="A94" s="47">
        <v>124</v>
      </c>
      <c r="B94" s="47">
        <v>86</v>
      </c>
      <c r="C94" s="47" t="s">
        <v>135</v>
      </c>
      <c r="D94" s="96">
        <v>2.4104383398317712</v>
      </c>
      <c r="E94" s="266">
        <v>0.1233068715587035</v>
      </c>
      <c r="F94" s="266">
        <v>0.25124785280816536</v>
      </c>
      <c r="G94" s="109">
        <v>80578.414172999997</v>
      </c>
      <c r="H94" s="109">
        <v>97152.658714000005</v>
      </c>
      <c r="I94" s="266">
        <v>0.10823960763807225</v>
      </c>
      <c r="J94" s="266">
        <v>0</v>
      </c>
      <c r="K94" s="96">
        <v>1.738526005434856E-2</v>
      </c>
      <c r="L94" s="271">
        <f>VLOOKUP(A94,'[1]اسفند 93'!$C$4:$V$149,20,FALSE)</f>
        <v>91873.336112999998</v>
      </c>
      <c r="M94" s="255">
        <f t="shared" si="27"/>
        <v>5.2619906305410843E-2</v>
      </c>
      <c r="N94" s="255">
        <f t="shared" si="28"/>
        <v>2.6917909166202293E-3</v>
      </c>
      <c r="O94" s="255">
        <f t="shared" si="29"/>
        <v>5.4847445195897468E-3</v>
      </c>
      <c r="P94" s="255">
        <f t="shared" si="30"/>
        <v>2.3628723117834643E-3</v>
      </c>
      <c r="Q94" s="255">
        <f t="shared" si="31"/>
        <v>0</v>
      </c>
      <c r="R94" s="255">
        <f t="shared" si="32"/>
        <v>3.7952049635041454E-4</v>
      </c>
    </row>
    <row r="95" spans="1:18">
      <c r="A95" s="250">
        <v>165</v>
      </c>
      <c r="B95" s="251">
        <v>87</v>
      </c>
      <c r="C95" s="252" t="s">
        <v>363</v>
      </c>
      <c r="D95" s="253">
        <v>2.2650684826291987</v>
      </c>
      <c r="E95" s="267">
        <v>7.3428928880762204E-2</v>
      </c>
      <c r="F95" s="267">
        <v>5.1390626503705128E-2</v>
      </c>
      <c r="G95" s="254">
        <v>8029.3431739999996</v>
      </c>
      <c r="H95" s="254">
        <v>9345.0715280000004</v>
      </c>
      <c r="I95" s="267">
        <v>0.19313895830444686</v>
      </c>
      <c r="J95" s="267">
        <v>0</v>
      </c>
      <c r="K95" s="253">
        <v>8.6164207190254534E-3</v>
      </c>
      <c r="L95" s="272">
        <f>VLOOKUP(A95,'[1]اسفند 93'!$C$4:$V$149,20,FALSE)</f>
        <v>9796.0059959999999</v>
      </c>
      <c r="M95" s="255">
        <f t="shared" si="27"/>
        <v>5.2722371445664369E-3</v>
      </c>
      <c r="N95" s="255">
        <f t="shared" si="28"/>
        <v>1.7091524132705762E-4</v>
      </c>
      <c r="O95" s="255">
        <f t="shared" si="29"/>
        <v>1.196182685041268E-4</v>
      </c>
      <c r="P95" s="255">
        <f t="shared" si="30"/>
        <v>4.495556747377465E-4</v>
      </c>
      <c r="Q95" s="255">
        <f t="shared" si="31"/>
        <v>0</v>
      </c>
      <c r="R95" s="255">
        <f t="shared" si="32"/>
        <v>2.0055823352116531E-5</v>
      </c>
    </row>
    <row r="96" spans="1:18">
      <c r="A96" s="47">
        <v>160</v>
      </c>
      <c r="B96" s="47">
        <v>88</v>
      </c>
      <c r="C96" s="47" t="s">
        <v>244</v>
      </c>
      <c r="D96" s="96">
        <v>2.2450820812003762</v>
      </c>
      <c r="E96" s="266">
        <v>0.42389260342666107</v>
      </c>
      <c r="F96" s="266">
        <v>0.92676556623485162</v>
      </c>
      <c r="G96" s="109">
        <v>9618.169887</v>
      </c>
      <c r="H96" s="109">
        <v>8270.5377709999993</v>
      </c>
      <c r="I96" s="266">
        <v>0.32676761572673085</v>
      </c>
      <c r="J96" s="266">
        <v>5.5020632737276479E-3</v>
      </c>
      <c r="K96" s="96">
        <v>9.1701054562127462E-4</v>
      </c>
      <c r="L96" s="271">
        <f>VLOOKUP(A96,'[1]اسفند 93'!$C$4:$V$149,20,FALSE)</f>
        <v>10475.217424</v>
      </c>
      <c r="M96" s="255">
        <f t="shared" si="27"/>
        <v>5.5880441244169328E-3</v>
      </c>
      <c r="N96" s="255">
        <f t="shared" si="28"/>
        <v>1.0550752650859265E-3</v>
      </c>
      <c r="O96" s="255">
        <f t="shared" si="29"/>
        <v>2.3067338697664213E-3</v>
      </c>
      <c r="P96" s="255">
        <f t="shared" si="30"/>
        <v>8.1332966415873171E-4</v>
      </c>
      <c r="Q96" s="255">
        <f t="shared" si="31"/>
        <v>1.3694720832872694E-5</v>
      </c>
      <c r="R96" s="255">
        <f t="shared" si="32"/>
        <v>2.2824534721454491E-6</v>
      </c>
    </row>
    <row r="97" spans="1:18">
      <c r="A97" s="250">
        <v>44</v>
      </c>
      <c r="B97" s="251">
        <v>89</v>
      </c>
      <c r="C97" s="252" t="s">
        <v>73</v>
      </c>
      <c r="D97" s="253">
        <v>2.2378775504669965</v>
      </c>
      <c r="E97" s="267">
        <v>0.49969488422551445</v>
      </c>
      <c r="F97" s="267">
        <v>0.20673288809031426</v>
      </c>
      <c r="G97" s="254">
        <v>134463.993575</v>
      </c>
      <c r="H97" s="254">
        <v>127166.011734</v>
      </c>
      <c r="I97" s="267">
        <v>6.0709249099487404E-2</v>
      </c>
      <c r="J97" s="267">
        <v>0</v>
      </c>
      <c r="K97" s="253">
        <v>1.5493434724381571E-2</v>
      </c>
      <c r="L97" s="272">
        <f>VLOOKUP(A97,'[1]اسفند 93'!$C$4:$V$149,20,FALSE)</f>
        <v>125870.742037</v>
      </c>
      <c r="M97" s="255">
        <f t="shared" si="27"/>
        <v>6.69307465604978E-2</v>
      </c>
      <c r="N97" s="255">
        <f t="shared" si="28"/>
        <v>1.494494265188726E-2</v>
      </c>
      <c r="O97" s="255">
        <f t="shared" si="29"/>
        <v>6.1829953723809153E-3</v>
      </c>
      <c r="P97" s="255">
        <f t="shared" si="30"/>
        <v>1.8157004901845479E-3</v>
      </c>
      <c r="Q97" s="255">
        <f t="shared" si="31"/>
        <v>0</v>
      </c>
      <c r="R97" s="255">
        <f t="shared" si="32"/>
        <v>4.6337975581943811E-4</v>
      </c>
    </row>
    <row r="98" spans="1:18">
      <c r="A98" s="47">
        <v>4</v>
      </c>
      <c r="B98" s="47">
        <v>90</v>
      </c>
      <c r="C98" s="47" t="s">
        <v>32</v>
      </c>
      <c r="D98" s="96">
        <v>2.1788560383975812</v>
      </c>
      <c r="E98" s="266">
        <v>2.2645502645502646E-2</v>
      </c>
      <c r="F98" s="266">
        <v>0.13402872260015117</v>
      </c>
      <c r="G98" s="109">
        <v>32782.335929000001</v>
      </c>
      <c r="H98" s="109">
        <v>30263.131377999998</v>
      </c>
      <c r="I98" s="266">
        <v>4.540630636942676E-2</v>
      </c>
      <c r="J98" s="266">
        <v>0</v>
      </c>
      <c r="K98" s="96">
        <v>2.2292993630573248E-4</v>
      </c>
      <c r="L98" s="271">
        <f>VLOOKUP(A98,'[1]اسفند 93'!$C$4:$V$149,20,FALSE)</f>
        <v>30892.517047000001</v>
      </c>
      <c r="M98" s="255">
        <f t="shared" si="27"/>
        <v>1.5993605836252672E-2</v>
      </c>
      <c r="N98" s="255">
        <f t="shared" si="28"/>
        <v>1.6622633019038312E-4</v>
      </c>
      <c r="O98" s="255">
        <f t="shared" si="29"/>
        <v>9.8382018923093241E-4</v>
      </c>
      <c r="P98" s="255">
        <f t="shared" si="30"/>
        <v>3.3329901276397559E-4</v>
      </c>
      <c r="Q98" s="255">
        <f t="shared" si="31"/>
        <v>0</v>
      </c>
      <c r="R98" s="255">
        <f t="shared" si="32"/>
        <v>1.6363878418497891E-6</v>
      </c>
    </row>
    <row r="99" spans="1:18">
      <c r="A99" s="250">
        <v>43</v>
      </c>
      <c r="B99" s="251">
        <v>91</v>
      </c>
      <c r="C99" s="252" t="s">
        <v>467</v>
      </c>
      <c r="D99" s="253">
        <v>2.1683208204691486</v>
      </c>
      <c r="E99" s="267">
        <v>0.54211371828767363</v>
      </c>
      <c r="F99" s="267">
        <v>0.657166841179749</v>
      </c>
      <c r="G99" s="254">
        <v>36695.179921000003</v>
      </c>
      <c r="H99" s="254">
        <v>37536.075487000002</v>
      </c>
      <c r="I99" s="267">
        <v>0.13841488347792941</v>
      </c>
      <c r="J99" s="267">
        <v>1.6831906434931281E-3</v>
      </c>
      <c r="K99" s="253">
        <v>3.2779863702958954E-2</v>
      </c>
      <c r="L99" s="272">
        <f>VLOOKUP(A99,'[1]اسفند 93'!$C$4:$V$149,20,FALSE)</f>
        <v>38099.020450000004</v>
      </c>
      <c r="M99" s="255">
        <f t="shared" si="27"/>
        <v>1.9629168674671092E-2</v>
      </c>
      <c r="N99" s="255">
        <f t="shared" si="28"/>
        <v>4.9075955535119939E-3</v>
      </c>
      <c r="O99" s="255">
        <f t="shared" si="29"/>
        <v>5.9491375312842546E-3</v>
      </c>
      <c r="P99" s="255">
        <f t="shared" si="30"/>
        <v>1.2530291040074798E-3</v>
      </c>
      <c r="Q99" s="255">
        <f t="shared" si="31"/>
        <v>1.5237428308974208E-5</v>
      </c>
      <c r="R99" s="255">
        <f t="shared" si="32"/>
        <v>2.9674643516031525E-4</v>
      </c>
    </row>
    <row r="100" spans="1:18">
      <c r="A100" s="47">
        <v>103</v>
      </c>
      <c r="B100" s="47">
        <v>92</v>
      </c>
      <c r="C100" s="47" t="s">
        <v>129</v>
      </c>
      <c r="D100" s="96">
        <v>2.140241188873401</v>
      </c>
      <c r="E100" s="266">
        <v>3.8537225319776977E-2</v>
      </c>
      <c r="F100" s="266">
        <v>0.19727779599868808</v>
      </c>
      <c r="G100" s="109">
        <v>48198.232297000002</v>
      </c>
      <c r="H100" s="109">
        <v>41432.981376000003</v>
      </c>
      <c r="I100" s="266">
        <v>0.12658480475629352</v>
      </c>
      <c r="J100" s="266">
        <v>0</v>
      </c>
      <c r="K100" s="96">
        <v>2.4188537761114088E-2</v>
      </c>
      <c r="L100" s="271">
        <f>VLOOKUP(A100,'[1]اسفند 93'!$C$4:$V$149,20,FALSE)</f>
        <v>44985.655250999996</v>
      </c>
      <c r="M100" s="255">
        <f t="shared" ref="M100:M131" si="33">$L100/$L$140*D100</f>
        <v>2.2877118703525774E-2</v>
      </c>
      <c r="N100" s="255">
        <f t="shared" ref="N100:N131" si="34">$L100/$L$140*E100</f>
        <v>4.1192585337035414E-4</v>
      </c>
      <c r="O100" s="255">
        <f t="shared" ref="O100:O131" si="35">$L100/$L$140*F100</f>
        <v>2.1087097940618552E-3</v>
      </c>
      <c r="P100" s="255">
        <f t="shared" ref="P100:P131" si="36">$L100/$L$140*I100</f>
        <v>1.353069747245042E-3</v>
      </c>
      <c r="Q100" s="255">
        <f t="shared" ref="Q100:Q131" si="37">$L100/$L$140*J100</f>
        <v>0</v>
      </c>
      <c r="R100" s="255">
        <f t="shared" ref="R100:R131" si="38">$L100/$L$140*K100</f>
        <v>2.585521914551169E-4</v>
      </c>
    </row>
    <row r="101" spans="1:18">
      <c r="A101" s="250">
        <v>152</v>
      </c>
      <c r="B101" s="251">
        <v>93</v>
      </c>
      <c r="C101" s="252" t="s">
        <v>226</v>
      </c>
      <c r="D101" s="253">
        <v>2.1143063632367163</v>
      </c>
      <c r="E101" s="267">
        <v>0.6873468102808572</v>
      </c>
      <c r="F101" s="267">
        <v>0.19986058330147738</v>
      </c>
      <c r="G101" s="254">
        <v>60798.450535999997</v>
      </c>
      <c r="H101" s="254">
        <v>56715.750645</v>
      </c>
      <c r="I101" s="267">
        <v>0.19953422465488105</v>
      </c>
      <c r="J101" s="267">
        <v>2.5254922811081782E-3</v>
      </c>
      <c r="K101" s="253">
        <v>6.8719974175417281E-2</v>
      </c>
      <c r="L101" s="272">
        <f>VLOOKUP(A101,'[1]اسفند 93'!$C$4:$V$149,20,FALSE)</f>
        <v>47912.694995999998</v>
      </c>
      <c r="M101" s="255">
        <f t="shared" si="33"/>
        <v>2.407038705058551E-2</v>
      </c>
      <c r="N101" s="255">
        <f t="shared" si="34"/>
        <v>7.8251213017766757E-3</v>
      </c>
      <c r="O101" s="255">
        <f t="shared" si="35"/>
        <v>2.2753190738440503E-3</v>
      </c>
      <c r="P101" s="255">
        <f t="shared" si="36"/>
        <v>2.2716036336044186E-3</v>
      </c>
      <c r="Q101" s="255">
        <f t="shared" si="37"/>
        <v>2.8751546018373307E-5</v>
      </c>
      <c r="R101" s="255">
        <f t="shared" si="38"/>
        <v>7.8234469955257898E-4</v>
      </c>
    </row>
    <row r="102" spans="1:18">
      <c r="A102" s="47">
        <v>164</v>
      </c>
      <c r="B102" s="47">
        <v>94</v>
      </c>
      <c r="C102" s="47" t="s">
        <v>362</v>
      </c>
      <c r="D102" s="96">
        <v>2.0533906591501303</v>
      </c>
      <c r="E102" s="266">
        <v>4.9909801563439569E-2</v>
      </c>
      <c r="F102" s="266">
        <v>0</v>
      </c>
      <c r="G102" s="109">
        <v>1590.0486410000001</v>
      </c>
      <c r="H102" s="109">
        <v>2034.1398469999999</v>
      </c>
      <c r="I102" s="266">
        <v>5.1632057463138759E-2</v>
      </c>
      <c r="J102" s="266">
        <v>0</v>
      </c>
      <c r="K102" s="96">
        <v>0</v>
      </c>
      <c r="L102" s="271">
        <f>VLOOKUP(A102,'[1]اسفند 93'!$C$4:$V$149,20,FALSE)</f>
        <v>4937.8640729999997</v>
      </c>
      <c r="M102" s="255">
        <f t="shared" si="33"/>
        <v>2.4092133995404739E-3</v>
      </c>
      <c r="N102" s="255">
        <f t="shared" si="34"/>
        <v>5.8558444375514864E-5</v>
      </c>
      <c r="O102" s="255">
        <f t="shared" si="35"/>
        <v>0</v>
      </c>
      <c r="P102" s="255">
        <f t="shared" si="36"/>
        <v>6.057914217722311E-5</v>
      </c>
      <c r="Q102" s="255">
        <f t="shared" si="37"/>
        <v>0</v>
      </c>
      <c r="R102" s="255">
        <f t="shared" si="38"/>
        <v>0</v>
      </c>
    </row>
    <row r="103" spans="1:18">
      <c r="A103" s="250">
        <v>56</v>
      </c>
      <c r="B103" s="251">
        <v>95</v>
      </c>
      <c r="C103" s="252" t="s">
        <v>98</v>
      </c>
      <c r="D103" s="253">
        <v>1.992420043361508</v>
      </c>
      <c r="E103" s="267">
        <v>0.14789356357088826</v>
      </c>
      <c r="F103" s="267">
        <v>0.13517712884335487</v>
      </c>
      <c r="G103" s="254">
        <v>23644.185595999999</v>
      </c>
      <c r="H103" s="254">
        <v>28540.335776</v>
      </c>
      <c r="I103" s="267">
        <v>0.13547940317613555</v>
      </c>
      <c r="J103" s="267">
        <v>0</v>
      </c>
      <c r="K103" s="253">
        <v>6.1476525832180814E-2</v>
      </c>
      <c r="L103" s="272">
        <f>VLOOKUP(A103,'[1]اسفند 93'!$C$4:$V$149,20,FALSE)</f>
        <v>31903.732769999999</v>
      </c>
      <c r="M103" s="255">
        <f t="shared" si="33"/>
        <v>1.5103825453539972E-2</v>
      </c>
      <c r="N103" s="255">
        <f t="shared" si="34"/>
        <v>1.1211283370287884E-3</v>
      </c>
      <c r="O103" s="255">
        <f t="shared" si="35"/>
        <v>1.0247295825814315E-3</v>
      </c>
      <c r="P103" s="255">
        <f t="shared" si="36"/>
        <v>1.0270210164468035E-3</v>
      </c>
      <c r="Q103" s="255">
        <f t="shared" si="37"/>
        <v>0</v>
      </c>
      <c r="R103" s="255">
        <f t="shared" si="38"/>
        <v>4.6603160751822756E-4</v>
      </c>
    </row>
    <row r="104" spans="1:18">
      <c r="A104" s="47">
        <v>58</v>
      </c>
      <c r="B104" s="47">
        <v>96</v>
      </c>
      <c r="C104" s="47" t="s">
        <v>79</v>
      </c>
      <c r="D104" s="96">
        <v>1.9353337290883263</v>
      </c>
      <c r="E104" s="266">
        <v>0.18851842567059413</v>
      </c>
      <c r="F104" s="266">
        <v>0.20339266315701512</v>
      </c>
      <c r="G104" s="109">
        <v>10135.07034</v>
      </c>
      <c r="H104" s="109">
        <v>10047.354122000001</v>
      </c>
      <c r="I104" s="266">
        <v>0.20839186742457366</v>
      </c>
      <c r="J104" s="266">
        <v>0</v>
      </c>
      <c r="K104" s="96">
        <v>0.20236117184083952</v>
      </c>
      <c r="L104" s="271">
        <f>VLOOKUP(A104,'[1]اسفند 93'!$C$4:$V$149,20,FALSE)</f>
        <v>11428.827632</v>
      </c>
      <c r="M104" s="255">
        <f t="shared" si="33"/>
        <v>5.2555975986189997E-3</v>
      </c>
      <c r="N104" s="255">
        <f t="shared" si="34"/>
        <v>5.1194115534612845E-4</v>
      </c>
      <c r="O104" s="255">
        <f t="shared" si="35"/>
        <v>5.5233367558177153E-4</v>
      </c>
      <c r="P104" s="255">
        <f t="shared" si="36"/>
        <v>5.6590952844305729E-4</v>
      </c>
      <c r="Q104" s="255">
        <f t="shared" si="37"/>
        <v>0</v>
      </c>
      <c r="R104" s="255">
        <f t="shared" si="38"/>
        <v>5.4953255492603712E-4</v>
      </c>
    </row>
    <row r="105" spans="1:18">
      <c r="A105" s="250">
        <v>142</v>
      </c>
      <c r="B105" s="251">
        <v>97</v>
      </c>
      <c r="C105" s="252" t="s">
        <v>177</v>
      </c>
      <c r="D105" s="253">
        <v>1.9112309906879468</v>
      </c>
      <c r="E105" s="267">
        <v>0.18653315885404495</v>
      </c>
      <c r="F105" s="267">
        <v>0.20088096462120858</v>
      </c>
      <c r="G105" s="254">
        <v>196319.54357400001</v>
      </c>
      <c r="H105" s="254">
        <v>185799.17920399999</v>
      </c>
      <c r="I105" s="267">
        <v>2.5690900315341946E-2</v>
      </c>
      <c r="J105" s="267">
        <v>6.7714052425599013E-3</v>
      </c>
      <c r="K105" s="253">
        <v>4.6456626404257116E-3</v>
      </c>
      <c r="L105" s="272">
        <f>VLOOKUP(A105,'[1]اسفند 93'!$C$4:$V$149,20,FALSE)</f>
        <v>70513.320642999999</v>
      </c>
      <c r="M105" s="255">
        <f t="shared" si="33"/>
        <v>3.2022033179889525E-2</v>
      </c>
      <c r="N105" s="255">
        <f t="shared" si="34"/>
        <v>3.1253004116597078E-3</v>
      </c>
      <c r="O105" s="255">
        <f t="shared" si="35"/>
        <v>3.3656930772104827E-3</v>
      </c>
      <c r="P105" s="255">
        <f t="shared" si="36"/>
        <v>4.3044240404609211E-4</v>
      </c>
      <c r="Q105" s="255">
        <f t="shared" si="37"/>
        <v>1.1345262001726001E-4</v>
      </c>
      <c r="R105" s="255">
        <f t="shared" si="38"/>
        <v>7.7836516851758432E-5</v>
      </c>
    </row>
    <row r="106" spans="1:18">
      <c r="A106" s="47">
        <v>60</v>
      </c>
      <c r="B106" s="47">
        <v>98</v>
      </c>
      <c r="C106" s="47" t="s">
        <v>390</v>
      </c>
      <c r="D106" s="96">
        <v>1.8660900477644</v>
      </c>
      <c r="E106" s="266">
        <v>1.0562210637642222E-3</v>
      </c>
      <c r="F106" s="266">
        <v>0.63141031281600657</v>
      </c>
      <c r="G106" s="109">
        <v>22051.321251000001</v>
      </c>
      <c r="H106" s="109">
        <v>25596.145891</v>
      </c>
      <c r="I106" s="266">
        <v>0.34081733346699511</v>
      </c>
      <c r="J106" s="266">
        <v>0</v>
      </c>
      <c r="K106" s="96">
        <v>1.5677300902213116E-3</v>
      </c>
      <c r="L106" s="271">
        <f>VLOOKUP(A106,'[1]اسفند 93'!$C$4:$V$149,20,FALSE)</f>
        <v>20975.360014000002</v>
      </c>
      <c r="M106" s="255">
        <f t="shared" si="33"/>
        <v>9.3005060049019313E-3</v>
      </c>
      <c r="N106" s="255">
        <f t="shared" si="34"/>
        <v>5.2641566562190298E-6</v>
      </c>
      <c r="O106" s="255">
        <f t="shared" si="35"/>
        <v>3.1469196317388485E-3</v>
      </c>
      <c r="P106" s="255">
        <f t="shared" si="36"/>
        <v>1.6986177383464865E-3</v>
      </c>
      <c r="Q106" s="255">
        <f t="shared" si="37"/>
        <v>0</v>
      </c>
      <c r="R106" s="255">
        <f t="shared" si="38"/>
        <v>7.8134938534378884E-6</v>
      </c>
    </row>
    <row r="107" spans="1:18">
      <c r="A107" s="250">
        <v>125</v>
      </c>
      <c r="B107" s="251">
        <v>99</v>
      </c>
      <c r="C107" s="252" t="s">
        <v>146</v>
      </c>
      <c r="D107" s="253">
        <v>1.8480475746690861</v>
      </c>
      <c r="E107" s="267">
        <v>2.1242527754056363E-2</v>
      </c>
      <c r="F107" s="267">
        <v>0.10034158838599487</v>
      </c>
      <c r="G107" s="254">
        <v>9847.8669119999995</v>
      </c>
      <c r="H107" s="254">
        <v>8650.0919639999993</v>
      </c>
      <c r="I107" s="267">
        <v>5.5127652315684755E-2</v>
      </c>
      <c r="J107" s="267">
        <v>0</v>
      </c>
      <c r="K107" s="253">
        <v>0</v>
      </c>
      <c r="L107" s="272">
        <f>VLOOKUP(A107,'[1]اسفند 93'!$C$4:$V$149,20,FALSE)</f>
        <v>8709.6442729999999</v>
      </c>
      <c r="M107" s="255">
        <f t="shared" si="33"/>
        <v>3.8245304395700861E-3</v>
      </c>
      <c r="N107" s="255">
        <f t="shared" si="34"/>
        <v>4.3961365022406617E-5</v>
      </c>
      <c r="O107" s="255">
        <f t="shared" si="35"/>
        <v>2.0765669910081515E-4</v>
      </c>
      <c r="P107" s="255">
        <f t="shared" si="36"/>
        <v>1.1408655666298283E-4</v>
      </c>
      <c r="Q107" s="255">
        <f t="shared" si="37"/>
        <v>0</v>
      </c>
      <c r="R107" s="255">
        <f t="shared" si="38"/>
        <v>0</v>
      </c>
    </row>
    <row r="108" spans="1:18">
      <c r="A108" s="47">
        <v>158</v>
      </c>
      <c r="B108" s="47">
        <v>100</v>
      </c>
      <c r="C108" s="47" t="s">
        <v>242</v>
      </c>
      <c r="D108" s="96">
        <v>1.8460500116427143</v>
      </c>
      <c r="E108" s="266">
        <v>5.5484809896307073E-2</v>
      </c>
      <c r="F108" s="266">
        <v>0.11970165544842641</v>
      </c>
      <c r="G108" s="109">
        <v>4558.7576630000003</v>
      </c>
      <c r="H108" s="109">
        <v>4049.9749689999999</v>
      </c>
      <c r="I108" s="266">
        <v>0.14260161246141975</v>
      </c>
      <c r="J108" s="266">
        <v>7.716049382716049E-4</v>
      </c>
      <c r="K108" s="96">
        <v>0</v>
      </c>
      <c r="L108" s="271">
        <f>VLOOKUP(A108,'[1]اسفند 93'!$C$4:$V$149,20,FALSE)</f>
        <v>5122.2002689999999</v>
      </c>
      <c r="M108" s="255">
        <f t="shared" si="33"/>
        <v>2.2468008223057159E-3</v>
      </c>
      <c r="N108" s="255">
        <f t="shared" si="34"/>
        <v>6.7529761227631612E-5</v>
      </c>
      <c r="O108" s="255">
        <f t="shared" si="35"/>
        <v>1.4568715700912001E-4</v>
      </c>
      <c r="P108" s="255">
        <f t="shared" si="36"/>
        <v>1.7355836413951326E-4</v>
      </c>
      <c r="Q108" s="255">
        <f t="shared" si="37"/>
        <v>9.3910923261559143E-7</v>
      </c>
      <c r="R108" s="255">
        <f t="shared" si="38"/>
        <v>0</v>
      </c>
    </row>
    <row r="109" spans="1:18">
      <c r="A109" s="250">
        <v>48</v>
      </c>
      <c r="B109" s="251">
        <v>101</v>
      </c>
      <c r="C109" s="252" t="s">
        <v>91</v>
      </c>
      <c r="D109" s="253">
        <v>1.7776982510857087</v>
      </c>
      <c r="E109" s="267">
        <v>5.9401986721908853E-3</v>
      </c>
      <c r="F109" s="267">
        <v>1.8170019467878003E-2</v>
      </c>
      <c r="G109" s="254">
        <v>15187.895361000001</v>
      </c>
      <c r="H109" s="254">
        <v>15709.79384</v>
      </c>
      <c r="I109" s="267">
        <v>9.6728670830896826E-2</v>
      </c>
      <c r="J109" s="267">
        <v>0</v>
      </c>
      <c r="K109" s="253">
        <v>5.6350007974057736E-3</v>
      </c>
      <c r="L109" s="272">
        <f>VLOOKUP(A109,'[1]اسفند 93'!$C$4:$V$149,20,FALSE)</f>
        <v>18368.317847999999</v>
      </c>
      <c r="M109" s="255">
        <f t="shared" si="33"/>
        <v>7.7587541051470938E-3</v>
      </c>
      <c r="N109" s="255">
        <f t="shared" si="34"/>
        <v>2.592596398466517E-5</v>
      </c>
      <c r="O109" s="255">
        <f t="shared" si="35"/>
        <v>7.9302948658975818E-5</v>
      </c>
      <c r="P109" s="255">
        <f t="shared" si="36"/>
        <v>4.2217174452204535E-4</v>
      </c>
      <c r="Q109" s="255">
        <f t="shared" si="37"/>
        <v>0</v>
      </c>
      <c r="R109" s="255">
        <f t="shared" si="38"/>
        <v>2.4593929561823751E-5</v>
      </c>
    </row>
    <row r="110" spans="1:18">
      <c r="A110" s="47">
        <v>161</v>
      </c>
      <c r="B110" s="47">
        <v>102</v>
      </c>
      <c r="C110" s="47" t="s">
        <v>355</v>
      </c>
      <c r="D110" s="96">
        <v>1.7736795341873279</v>
      </c>
      <c r="E110" s="266">
        <v>0.2943250688705234</v>
      </c>
      <c r="F110" s="266">
        <v>0.62440771349862256</v>
      </c>
      <c r="G110" s="109">
        <v>17131.869695000001</v>
      </c>
      <c r="H110" s="109">
        <v>15540.982859</v>
      </c>
      <c r="I110" s="266">
        <v>6.5376242024920081E-2</v>
      </c>
      <c r="J110" s="266">
        <v>2.6094331006588818E-3</v>
      </c>
      <c r="K110" s="96">
        <v>2.2832539630765217E-2</v>
      </c>
      <c r="L110" s="271">
        <f>VLOOKUP(A110,'[1]اسفند 93'!$C$4:$V$149,20,FALSE)</f>
        <v>14367.411268</v>
      </c>
      <c r="M110" s="255">
        <f t="shared" si="33"/>
        <v>6.0550569986798711E-3</v>
      </c>
      <c r="N110" s="255">
        <f t="shared" si="34"/>
        <v>1.0047785035575511E-3</v>
      </c>
      <c r="O110" s="255">
        <f t="shared" si="35"/>
        <v>2.1316276265102448E-3</v>
      </c>
      <c r="P110" s="255">
        <f t="shared" si="36"/>
        <v>2.2318398796982052E-4</v>
      </c>
      <c r="Q110" s="255">
        <f t="shared" si="37"/>
        <v>8.9081854157892812E-6</v>
      </c>
      <c r="R110" s="255">
        <f t="shared" si="38"/>
        <v>7.7946622388156206E-5</v>
      </c>
    </row>
    <row r="111" spans="1:18">
      <c r="A111" s="250">
        <v>65</v>
      </c>
      <c r="B111" s="251">
        <v>103</v>
      </c>
      <c r="C111" s="252" t="s">
        <v>81</v>
      </c>
      <c r="D111" s="253">
        <v>1.6892484033614907</v>
      </c>
      <c r="E111" s="267">
        <v>0.14306323217575695</v>
      </c>
      <c r="F111" s="267">
        <v>0.25398894566690999</v>
      </c>
      <c r="G111" s="254">
        <v>45698.262028999998</v>
      </c>
      <c r="H111" s="254">
        <v>43965.920463000002</v>
      </c>
      <c r="I111" s="267">
        <v>1.4278516105282532E-2</v>
      </c>
      <c r="J111" s="267">
        <v>2.0042129373990226E-3</v>
      </c>
      <c r="K111" s="253">
        <v>0</v>
      </c>
      <c r="L111" s="272">
        <f>VLOOKUP(A111,'[1]اسفند 93'!$C$4:$V$149,20,FALSE)</f>
        <v>48537.558011000001</v>
      </c>
      <c r="M111" s="255">
        <f t="shared" si="33"/>
        <v>1.948211025746371E-2</v>
      </c>
      <c r="N111" s="255">
        <f t="shared" si="34"/>
        <v>1.6499489699033833E-3</v>
      </c>
      <c r="O111" s="255">
        <f t="shared" si="35"/>
        <v>2.9292557766004298E-3</v>
      </c>
      <c r="P111" s="255">
        <f t="shared" si="36"/>
        <v>1.646741974256331E-4</v>
      </c>
      <c r="Q111" s="255">
        <f t="shared" si="37"/>
        <v>2.311459779872721E-5</v>
      </c>
      <c r="R111" s="255">
        <f t="shared" si="38"/>
        <v>0</v>
      </c>
    </row>
    <row r="112" spans="1:18">
      <c r="A112" s="47">
        <v>131</v>
      </c>
      <c r="B112" s="47">
        <v>104</v>
      </c>
      <c r="C112" s="47" t="s">
        <v>154</v>
      </c>
      <c r="D112" s="96">
        <v>1.681472171842544</v>
      </c>
      <c r="E112" s="266">
        <v>0.10762918322861906</v>
      </c>
      <c r="F112" s="266">
        <v>0.32278497243236315</v>
      </c>
      <c r="G112" s="109">
        <v>31242.821036000001</v>
      </c>
      <c r="H112" s="109">
        <v>27713.990085000001</v>
      </c>
      <c r="I112" s="266">
        <v>0.16835607036050157</v>
      </c>
      <c r="J112" s="266">
        <v>2.1943573667711599E-4</v>
      </c>
      <c r="K112" s="96">
        <v>7.8087774294670842E-2</v>
      </c>
      <c r="L112" s="271">
        <f>VLOOKUP(A112,'[1]اسفند 93'!$C$4:$V$149,20,FALSE)</f>
        <v>30802.543536000001</v>
      </c>
      <c r="M112" s="255">
        <f t="shared" si="33"/>
        <v>1.2306677541766764E-2</v>
      </c>
      <c r="N112" s="255">
        <f t="shared" si="34"/>
        <v>7.8773688572372053E-4</v>
      </c>
      <c r="O112" s="255">
        <f t="shared" si="35"/>
        <v>2.3624598953072362E-3</v>
      </c>
      <c r="P112" s="255">
        <f t="shared" si="36"/>
        <v>1.2321963484268157E-3</v>
      </c>
      <c r="Q112" s="255">
        <f t="shared" si="37"/>
        <v>1.6060479011472992E-6</v>
      </c>
      <c r="R112" s="255">
        <f t="shared" si="38"/>
        <v>5.715236173939889E-4</v>
      </c>
    </row>
    <row r="113" spans="1:18">
      <c r="A113" s="250">
        <v>40</v>
      </c>
      <c r="B113" s="251">
        <v>105</v>
      </c>
      <c r="C113" s="252" t="s">
        <v>117</v>
      </c>
      <c r="D113" s="253">
        <v>1.6397378142484915</v>
      </c>
      <c r="E113" s="267">
        <v>0</v>
      </c>
      <c r="F113" s="267">
        <v>1.1725178277564453E-2</v>
      </c>
      <c r="G113" s="254">
        <v>13400.814866000001</v>
      </c>
      <c r="H113" s="254">
        <v>12271.436983</v>
      </c>
      <c r="I113" s="267">
        <v>0.14463546291829968</v>
      </c>
      <c r="J113" s="267">
        <v>0</v>
      </c>
      <c r="K113" s="253">
        <v>0</v>
      </c>
      <c r="L113" s="272">
        <f>VLOOKUP(A113,'[1]اسفند 93'!$C$4:$V$149,20,FALSE)</f>
        <v>13048.35852</v>
      </c>
      <c r="M113" s="255">
        <f t="shared" si="33"/>
        <v>5.083874841559085E-3</v>
      </c>
      <c r="N113" s="255">
        <f t="shared" si="34"/>
        <v>0</v>
      </c>
      <c r="O113" s="255">
        <f t="shared" si="35"/>
        <v>3.6352969566311169E-5</v>
      </c>
      <c r="P113" s="255">
        <f t="shared" si="36"/>
        <v>4.484305873403274E-4</v>
      </c>
      <c r="Q113" s="255">
        <f t="shared" si="37"/>
        <v>0</v>
      </c>
      <c r="R113" s="255">
        <f t="shared" si="38"/>
        <v>0</v>
      </c>
    </row>
    <row r="114" spans="1:18">
      <c r="A114" s="47">
        <v>21</v>
      </c>
      <c r="B114" s="47">
        <v>106</v>
      </c>
      <c r="C114" s="47" t="s">
        <v>94</v>
      </c>
      <c r="D114" s="96">
        <v>1.53985950546547</v>
      </c>
      <c r="E114" s="266">
        <v>0.21257545481762039</v>
      </c>
      <c r="F114" s="266">
        <v>0.51729107631467186</v>
      </c>
      <c r="G114" s="109">
        <v>179000.65136799999</v>
      </c>
      <c r="H114" s="109">
        <v>156708.05655400001</v>
      </c>
      <c r="I114" s="266">
        <v>4.4174772746794017E-2</v>
      </c>
      <c r="J114" s="266">
        <v>4.981833486510397E-4</v>
      </c>
      <c r="K114" s="96">
        <v>2.776083763517518E-2</v>
      </c>
      <c r="L114" s="271">
        <f>VLOOKUP(A114,'[1]اسفند 93'!$C$4:$V$149,20,FALSE)</f>
        <v>108194.714097</v>
      </c>
      <c r="M114" s="255">
        <f t="shared" si="33"/>
        <v>3.9586918685551531E-2</v>
      </c>
      <c r="N114" s="255">
        <f t="shared" si="34"/>
        <v>5.464918854311657E-3</v>
      </c>
      <c r="O114" s="255">
        <f t="shared" si="35"/>
        <v>1.3298589710390657E-2</v>
      </c>
      <c r="P114" s="255">
        <f t="shared" si="36"/>
        <v>1.1356510970469615E-3</v>
      </c>
      <c r="Q114" s="255">
        <f t="shared" si="37"/>
        <v>1.2807365635336344E-5</v>
      </c>
      <c r="R114" s="255">
        <f t="shared" si="38"/>
        <v>7.1367940919667356E-4</v>
      </c>
    </row>
    <row r="115" spans="1:18">
      <c r="A115" s="250">
        <v>64</v>
      </c>
      <c r="B115" s="251">
        <v>107</v>
      </c>
      <c r="C115" s="252" t="s">
        <v>127</v>
      </c>
      <c r="D115" s="253">
        <v>1.3955802529625732</v>
      </c>
      <c r="E115" s="267">
        <v>0.34229554043170818</v>
      </c>
      <c r="F115" s="267">
        <v>0.68522828847804729</v>
      </c>
      <c r="G115" s="254">
        <v>119140.02201299999</v>
      </c>
      <c r="H115" s="254">
        <v>103902.12586299999</v>
      </c>
      <c r="I115" s="267">
        <v>0.17459774850073737</v>
      </c>
      <c r="J115" s="267">
        <v>5.8878147359222241E-3</v>
      </c>
      <c r="K115" s="253">
        <v>1.1721011524386914E-2</v>
      </c>
      <c r="L115" s="272">
        <f>VLOOKUP(A115,'[1]اسفند 93'!$C$4:$V$149,20,FALSE)</f>
        <v>87270.526603999999</v>
      </c>
      <c r="M115" s="255">
        <f t="shared" si="33"/>
        <v>2.893922986348758E-2</v>
      </c>
      <c r="N115" s="255">
        <f t="shared" si="34"/>
        <v>7.0979575017428714E-3</v>
      </c>
      <c r="O115" s="255">
        <f t="shared" si="35"/>
        <v>1.4209128358713021E-2</v>
      </c>
      <c r="P115" s="255">
        <f t="shared" si="36"/>
        <v>3.620518681590816E-3</v>
      </c>
      <c r="Q115" s="255">
        <f t="shared" si="37"/>
        <v>1.2209174189357937E-4</v>
      </c>
      <c r="R115" s="255">
        <f t="shared" si="38"/>
        <v>2.4305090733174519E-4</v>
      </c>
    </row>
    <row r="116" spans="1:18">
      <c r="A116" s="47">
        <v>29</v>
      </c>
      <c r="B116" s="47">
        <v>108</v>
      </c>
      <c r="C116" s="47" t="s">
        <v>391</v>
      </c>
      <c r="D116" s="96">
        <v>1.3477964057733334</v>
      </c>
      <c r="E116" s="266">
        <v>0.55096000000000001</v>
      </c>
      <c r="F116" s="266">
        <v>0.63213333333333332</v>
      </c>
      <c r="G116" s="109">
        <v>33315.402327999996</v>
      </c>
      <c r="H116" s="109">
        <v>30814.609601</v>
      </c>
      <c r="I116" s="266">
        <v>1.4729028056022072E-2</v>
      </c>
      <c r="J116" s="266">
        <v>0</v>
      </c>
      <c r="K116" s="96">
        <v>0</v>
      </c>
      <c r="L116" s="271">
        <f>VLOOKUP(A116,'[1]اسفند 93'!$C$4:$V$149,20,FALSE)</f>
        <v>32358.599263</v>
      </c>
      <c r="M116" s="255">
        <f t="shared" si="33"/>
        <v>1.0362834556593457E-2</v>
      </c>
      <c r="N116" s="255">
        <f t="shared" si="34"/>
        <v>4.2361793686671477E-3</v>
      </c>
      <c r="O116" s="255">
        <f t="shared" si="35"/>
        <v>4.8602987238882314E-3</v>
      </c>
      <c r="P116" s="255">
        <f t="shared" si="36"/>
        <v>1.1324743134064232E-4</v>
      </c>
      <c r="Q116" s="255">
        <f t="shared" si="37"/>
        <v>0</v>
      </c>
      <c r="R116" s="255">
        <f t="shared" si="38"/>
        <v>0</v>
      </c>
    </row>
    <row r="117" spans="1:18">
      <c r="A117" s="250">
        <v>26</v>
      </c>
      <c r="B117" s="251">
        <v>109</v>
      </c>
      <c r="C117" s="252" t="s">
        <v>70</v>
      </c>
      <c r="D117" s="253">
        <v>1.3258318944115746</v>
      </c>
      <c r="E117" s="267">
        <v>0.11559687764132651</v>
      </c>
      <c r="F117" s="267">
        <v>0.26324267886441605</v>
      </c>
      <c r="G117" s="254">
        <v>94497.862886999996</v>
      </c>
      <c r="H117" s="254">
        <v>85515.282831000004</v>
      </c>
      <c r="I117" s="267">
        <v>4.9574130285670807E-2</v>
      </c>
      <c r="J117" s="267">
        <v>0</v>
      </c>
      <c r="K117" s="253">
        <v>3.2719525186425203E-3</v>
      </c>
      <c r="L117" s="272">
        <f>VLOOKUP(A117,'[1]اسفند 93'!$C$4:$V$149,20,FALSE)</f>
        <v>92277.21862</v>
      </c>
      <c r="M117" s="255">
        <f t="shared" si="33"/>
        <v>2.9070166227463314E-2</v>
      </c>
      <c r="N117" s="255">
        <f t="shared" si="34"/>
        <v>2.5345750562898528E-3</v>
      </c>
      <c r="O117" s="255">
        <f t="shared" si="35"/>
        <v>5.7718542335622597E-3</v>
      </c>
      <c r="P117" s="255">
        <f t="shared" si="36"/>
        <v>1.0869614873957828E-3</v>
      </c>
      <c r="Q117" s="255">
        <f t="shared" si="37"/>
        <v>0</v>
      </c>
      <c r="R117" s="255">
        <f t="shared" si="38"/>
        <v>7.1740771968319117E-5</v>
      </c>
    </row>
    <row r="118" spans="1:18">
      <c r="A118" s="47">
        <v>36</v>
      </c>
      <c r="B118" s="47">
        <v>110</v>
      </c>
      <c r="C118" s="47" t="s">
        <v>76</v>
      </c>
      <c r="D118" s="96">
        <v>1.2953676591562702</v>
      </c>
      <c r="E118" s="266">
        <v>7.0650908642719223E-2</v>
      </c>
      <c r="F118" s="266">
        <v>0.24153325755604552</v>
      </c>
      <c r="G118" s="109">
        <v>138362.12201299999</v>
      </c>
      <c r="H118" s="109">
        <v>125862.029488</v>
      </c>
      <c r="I118" s="266">
        <v>4.5608874845845679E-2</v>
      </c>
      <c r="J118" s="266">
        <v>1.9364079938108479E-2</v>
      </c>
      <c r="K118" s="96">
        <v>2.1370958475997884E-3</v>
      </c>
      <c r="L118" s="271">
        <f>VLOOKUP(A118,'[1]اسفند 93'!$C$4:$V$149,20,FALSE)</f>
        <v>127721.813242</v>
      </c>
      <c r="M118" s="255">
        <f t="shared" si="33"/>
        <v>3.9311777643860499E-2</v>
      </c>
      <c r="N118" s="255">
        <f t="shared" si="34"/>
        <v>2.1441115896843766E-3</v>
      </c>
      <c r="O118" s="255">
        <f t="shared" si="35"/>
        <v>7.3300438277308288E-3</v>
      </c>
      <c r="P118" s="255">
        <f t="shared" si="36"/>
        <v>1.3841367227698004E-3</v>
      </c>
      <c r="Q118" s="255">
        <f t="shared" si="37"/>
        <v>5.8766049887387737E-4</v>
      </c>
      <c r="R118" s="255">
        <f t="shared" si="38"/>
        <v>6.4856518665273643E-5</v>
      </c>
    </row>
    <row r="119" spans="1:18">
      <c r="A119" s="250">
        <v>61</v>
      </c>
      <c r="B119" s="251">
        <v>111</v>
      </c>
      <c r="C119" s="252" t="s">
        <v>119</v>
      </c>
      <c r="D119" s="253">
        <v>1.2863697551968858</v>
      </c>
      <c r="E119" s="267">
        <v>0.27467045167092946</v>
      </c>
      <c r="F119" s="267">
        <v>1.1316478821776892</v>
      </c>
      <c r="G119" s="254">
        <v>227482.20646399999</v>
      </c>
      <c r="H119" s="254">
        <v>198845.52403</v>
      </c>
      <c r="I119" s="267">
        <v>5.4109035048941441E-2</v>
      </c>
      <c r="J119" s="267">
        <v>0</v>
      </c>
      <c r="K119" s="253">
        <v>1.690258322498344E-2</v>
      </c>
      <c r="L119" s="272">
        <f>VLOOKUP(A119,'[1]اسفند 93'!$C$4:$V$149,20,FALSE)</f>
        <v>196436.30538199999</v>
      </c>
      <c r="M119" s="255">
        <f t="shared" si="33"/>
        <v>6.0041583131847494E-2</v>
      </c>
      <c r="N119" s="255">
        <f t="shared" si="34"/>
        <v>1.282030200977329E-2</v>
      </c>
      <c r="O119" s="255">
        <f t="shared" si="35"/>
        <v>5.2819906655339074E-2</v>
      </c>
      <c r="P119" s="255">
        <f t="shared" si="36"/>
        <v>2.5255507702587601E-3</v>
      </c>
      <c r="Q119" s="255">
        <f t="shared" si="37"/>
        <v>0</v>
      </c>
      <c r="R119" s="255">
        <f t="shared" si="38"/>
        <v>7.8893168293628357E-4</v>
      </c>
    </row>
    <row r="120" spans="1:18">
      <c r="A120" s="47">
        <v>122</v>
      </c>
      <c r="B120" s="47">
        <v>112</v>
      </c>
      <c r="C120" s="47" t="s">
        <v>144</v>
      </c>
      <c r="D120" s="96">
        <v>1.2474989831659002</v>
      </c>
      <c r="E120" s="266">
        <v>0.10338253318108966</v>
      </c>
      <c r="F120" s="266">
        <v>1.0327044552225517</v>
      </c>
      <c r="G120" s="109">
        <v>47434.537550000001</v>
      </c>
      <c r="H120" s="109">
        <v>38380.674798</v>
      </c>
      <c r="I120" s="266">
        <v>7.3266769596365897E-2</v>
      </c>
      <c r="J120" s="266">
        <v>0</v>
      </c>
      <c r="K120" s="96">
        <v>4.6546997258409877E-2</v>
      </c>
      <c r="L120" s="271">
        <f>VLOOKUP(A120,'[1]اسفند 93'!$C$4:$V$149,20,FALSE)</f>
        <v>47887.139393999998</v>
      </c>
      <c r="M120" s="255">
        <f t="shared" si="33"/>
        <v>1.4194616124427354E-2</v>
      </c>
      <c r="N120" s="255">
        <f t="shared" si="34"/>
        <v>1.1763339227357809E-3</v>
      </c>
      <c r="O120" s="255">
        <f t="shared" si="35"/>
        <v>1.1750585378970665E-2</v>
      </c>
      <c r="P120" s="255">
        <f t="shared" si="36"/>
        <v>8.336629393139749E-4</v>
      </c>
      <c r="Q120" s="255">
        <f t="shared" si="37"/>
        <v>0</v>
      </c>
      <c r="R120" s="255">
        <f t="shared" si="38"/>
        <v>5.2963310330813673E-4</v>
      </c>
    </row>
    <row r="121" spans="1:18">
      <c r="A121" s="250">
        <v>42</v>
      </c>
      <c r="B121" s="251">
        <v>113</v>
      </c>
      <c r="C121" s="252" t="s">
        <v>388</v>
      </c>
      <c r="D121" s="253">
        <v>1.2015083680833254</v>
      </c>
      <c r="E121" s="267">
        <v>9.4485259927462109E-2</v>
      </c>
      <c r="F121" s="267">
        <v>0.10499395517529991</v>
      </c>
      <c r="G121" s="254">
        <v>100200.76884999999</v>
      </c>
      <c r="H121" s="254">
        <v>6700.7983329999997</v>
      </c>
      <c r="I121" s="267">
        <v>0.25452123578726749</v>
      </c>
      <c r="J121" s="267">
        <v>0</v>
      </c>
      <c r="K121" s="253">
        <v>1.0479434110558031E-3</v>
      </c>
      <c r="L121" s="272">
        <f>VLOOKUP(A121,'[1]اسفند 93'!$C$4:$V$149,20,FALSE)</f>
        <v>11064.292761000001</v>
      </c>
      <c r="M121" s="255">
        <f t="shared" si="33"/>
        <v>3.1587482599033036E-3</v>
      </c>
      <c r="N121" s="255">
        <f t="shared" si="34"/>
        <v>2.4840039263187571E-4</v>
      </c>
      <c r="O121" s="255">
        <f t="shared" si="35"/>
        <v>2.7602760165490914E-4</v>
      </c>
      <c r="P121" s="255">
        <f t="shared" si="36"/>
        <v>6.6913267689843825E-4</v>
      </c>
      <c r="Q121" s="255">
        <f t="shared" si="37"/>
        <v>0</v>
      </c>
      <c r="R121" s="255">
        <f t="shared" si="38"/>
        <v>2.7550281912976963E-6</v>
      </c>
    </row>
    <row r="122" spans="1:18">
      <c r="A122" s="47">
        <v>155</v>
      </c>
      <c r="B122" s="47">
        <v>114</v>
      </c>
      <c r="C122" s="47" t="s">
        <v>247</v>
      </c>
      <c r="D122" s="96">
        <v>1.1939969850829169</v>
      </c>
      <c r="E122" s="266">
        <v>9.3628501150519721E-3</v>
      </c>
      <c r="F122" s="266">
        <v>0.52328810600650644</v>
      </c>
      <c r="G122" s="109">
        <v>7394.0494310000004</v>
      </c>
      <c r="H122" s="109">
        <v>7413.056431</v>
      </c>
      <c r="I122" s="266">
        <v>5.424066505762979E-2</v>
      </c>
      <c r="J122" s="266">
        <v>3.8419860112304206E-3</v>
      </c>
      <c r="K122" s="96">
        <v>0</v>
      </c>
      <c r="L122" s="271">
        <f>VLOOKUP(A122,'[1]اسفند 93'!$C$4:$V$149,20,FALSE)</f>
        <v>10021.236928</v>
      </c>
      <c r="M122" s="255">
        <f t="shared" si="33"/>
        <v>2.8430802432842447E-3</v>
      </c>
      <c r="N122" s="255">
        <f t="shared" si="34"/>
        <v>2.2294306028827456E-5</v>
      </c>
      <c r="O122" s="255">
        <f t="shared" si="35"/>
        <v>1.2460249852552295E-3</v>
      </c>
      <c r="P122" s="255">
        <f t="shared" si="36"/>
        <v>1.291549016744261E-4</v>
      </c>
      <c r="Q122" s="255">
        <f t="shared" si="37"/>
        <v>9.1483267210637875E-6</v>
      </c>
      <c r="R122" s="255">
        <f t="shared" si="38"/>
        <v>0</v>
      </c>
    </row>
    <row r="123" spans="1:18">
      <c r="A123" s="250">
        <v>134</v>
      </c>
      <c r="B123" s="251">
        <v>115</v>
      </c>
      <c r="C123" s="252" t="s">
        <v>159</v>
      </c>
      <c r="D123" s="253">
        <v>1.0697914946598457</v>
      </c>
      <c r="E123" s="267">
        <v>0.65455035002692519</v>
      </c>
      <c r="F123" s="267">
        <v>0.18883503859271225</v>
      </c>
      <c r="G123" s="254">
        <v>3950.267953</v>
      </c>
      <c r="H123" s="254">
        <v>5288.6843650000001</v>
      </c>
      <c r="I123" s="267">
        <v>7.724287372112211E-2</v>
      </c>
      <c r="J123" s="267">
        <v>0</v>
      </c>
      <c r="K123" s="253">
        <v>0.12879537953795381</v>
      </c>
      <c r="L123" s="272">
        <f>VLOOKUP(A123,'[1]اسفند 93'!$C$4:$V$149,20,FALSE)</f>
        <v>10854.397735</v>
      </c>
      <c r="M123" s="255">
        <f t="shared" si="33"/>
        <v>2.7591126296073404E-3</v>
      </c>
      <c r="N123" s="255">
        <f t="shared" si="34"/>
        <v>1.688158997793705E-3</v>
      </c>
      <c r="O123" s="255">
        <f t="shared" si="35"/>
        <v>4.870268108265398E-4</v>
      </c>
      <c r="P123" s="255">
        <f t="shared" si="36"/>
        <v>1.9921806211300815E-4</v>
      </c>
      <c r="Q123" s="255">
        <f t="shared" si="37"/>
        <v>0</v>
      </c>
      <c r="R123" s="255">
        <f t="shared" si="38"/>
        <v>3.3217777491419571E-4</v>
      </c>
    </row>
    <row r="124" spans="1:18">
      <c r="A124" s="47">
        <v>133</v>
      </c>
      <c r="B124" s="47">
        <v>116</v>
      </c>
      <c r="C124" s="47" t="s">
        <v>155</v>
      </c>
      <c r="D124" s="96">
        <v>1.0665936042596482</v>
      </c>
      <c r="E124" s="266">
        <v>8.6680879954143322E-3</v>
      </c>
      <c r="F124" s="266">
        <v>0.2058186017245888</v>
      </c>
      <c r="G124" s="109">
        <v>9678.8760870000006</v>
      </c>
      <c r="H124" s="109">
        <v>10713.35425</v>
      </c>
      <c r="I124" s="266">
        <v>5.7159005046487965E-2</v>
      </c>
      <c r="J124" s="266">
        <v>0</v>
      </c>
      <c r="K124" s="96">
        <v>0</v>
      </c>
      <c r="L124" s="271">
        <f>VLOOKUP(A124,'[1]اسفند 93'!$C$4:$V$149,20,FALSE)</f>
        <v>11605.413947999999</v>
      </c>
      <c r="M124" s="255">
        <f t="shared" si="33"/>
        <v>2.9411973635354843E-3</v>
      </c>
      <c r="N124" s="255">
        <f t="shared" si="34"/>
        <v>2.3902784956884007E-5</v>
      </c>
      <c r="O124" s="255">
        <f t="shared" si="35"/>
        <v>5.6755743362919614E-4</v>
      </c>
      <c r="P124" s="255">
        <f t="shared" si="36"/>
        <v>1.5761946656499566E-4</v>
      </c>
      <c r="Q124" s="255">
        <f t="shared" si="37"/>
        <v>0</v>
      </c>
      <c r="R124" s="255">
        <f t="shared" si="38"/>
        <v>0</v>
      </c>
    </row>
    <row r="125" spans="1:18">
      <c r="A125" s="250">
        <v>166</v>
      </c>
      <c r="B125" s="251">
        <v>117</v>
      </c>
      <c r="C125" s="252" t="s">
        <v>364</v>
      </c>
      <c r="D125" s="253">
        <v>1.0460975614585328</v>
      </c>
      <c r="E125" s="267">
        <v>8.6142501436506411E-2</v>
      </c>
      <c r="F125" s="267">
        <v>0</v>
      </c>
      <c r="G125" s="254">
        <v>21302.348309000001</v>
      </c>
      <c r="H125" s="254">
        <v>18911.291705</v>
      </c>
      <c r="I125" s="267">
        <v>3.514668086212016E-2</v>
      </c>
      <c r="J125" s="267">
        <v>0</v>
      </c>
      <c r="K125" s="253">
        <v>0</v>
      </c>
      <c r="L125" s="272">
        <f>VLOOKUP(A125,'[1]اسفند 93'!$C$4:$V$149,20,FALSE)</f>
        <v>20072.803945</v>
      </c>
      <c r="M125" s="255">
        <f t="shared" si="33"/>
        <v>4.9893594105484664E-3</v>
      </c>
      <c r="N125" s="255">
        <f t="shared" si="34"/>
        <v>4.1085642106953246E-4</v>
      </c>
      <c r="O125" s="255">
        <f t="shared" si="35"/>
        <v>0</v>
      </c>
      <c r="P125" s="255">
        <f t="shared" si="36"/>
        <v>1.6763199664137076E-4</v>
      </c>
      <c r="Q125" s="255">
        <f t="shared" si="37"/>
        <v>0</v>
      </c>
      <c r="R125" s="255">
        <f t="shared" si="38"/>
        <v>0</v>
      </c>
    </row>
    <row r="126" spans="1:18">
      <c r="A126" s="47">
        <v>119</v>
      </c>
      <c r="B126" s="47">
        <v>118</v>
      </c>
      <c r="C126" s="47" t="s">
        <v>138</v>
      </c>
      <c r="D126" s="96">
        <v>0.99235137894561243</v>
      </c>
      <c r="E126" s="266">
        <v>9.3988944669320909E-2</v>
      </c>
      <c r="F126" s="266">
        <v>0.81935214871879813</v>
      </c>
      <c r="G126" s="109">
        <v>52527.928986999999</v>
      </c>
      <c r="H126" s="109">
        <v>60169.007068999999</v>
      </c>
      <c r="I126" s="266">
        <v>3.0316421631614649E-2</v>
      </c>
      <c r="J126" s="266">
        <v>0</v>
      </c>
      <c r="K126" s="96">
        <v>2.0724973362549793E-2</v>
      </c>
      <c r="L126" s="271">
        <f>VLOOKUP(A126,'[1]اسفند 93'!$C$4:$V$149,20,FALSE)</f>
        <v>48904.843575999999</v>
      </c>
      <c r="M126" s="255">
        <f t="shared" si="33"/>
        <v>1.1531396591668307E-2</v>
      </c>
      <c r="N126" s="255">
        <f t="shared" si="34"/>
        <v>1.0921774476354198E-3</v>
      </c>
      <c r="O126" s="255">
        <f t="shared" si="35"/>
        <v>9.5210978445467373E-3</v>
      </c>
      <c r="P126" s="255">
        <f t="shared" si="36"/>
        <v>3.5228517689553233E-4</v>
      </c>
      <c r="Q126" s="255">
        <f t="shared" si="37"/>
        <v>0</v>
      </c>
      <c r="R126" s="255">
        <f t="shared" si="38"/>
        <v>2.408299038685785E-4</v>
      </c>
    </row>
    <row r="127" spans="1:18">
      <c r="A127" s="250">
        <v>116</v>
      </c>
      <c r="B127" s="251">
        <v>119</v>
      </c>
      <c r="C127" s="252" t="s">
        <v>132</v>
      </c>
      <c r="D127" s="253">
        <v>0.83498382029659068</v>
      </c>
      <c r="E127" s="267">
        <v>0.12317412583378065</v>
      </c>
      <c r="F127" s="267">
        <v>0.38716584256598219</v>
      </c>
      <c r="G127" s="254">
        <v>47291.021031999997</v>
      </c>
      <c r="H127" s="254">
        <v>54458.312577999997</v>
      </c>
      <c r="I127" s="267">
        <v>2.3139885291667554E-2</v>
      </c>
      <c r="J127" s="267">
        <v>0</v>
      </c>
      <c r="K127" s="253">
        <v>1.357438304522166E-2</v>
      </c>
      <c r="L127" s="272">
        <f>VLOOKUP(A127,'[1]اسفند 93'!$C$4:$V$149,20,FALSE)</f>
        <v>39942.466128</v>
      </c>
      <c r="M127" s="255">
        <f t="shared" si="33"/>
        <v>7.9246026045267873E-3</v>
      </c>
      <c r="N127" s="255">
        <f t="shared" si="34"/>
        <v>1.1690118714467669E-3</v>
      </c>
      <c r="O127" s="255">
        <f t="shared" si="35"/>
        <v>3.674484905937905E-3</v>
      </c>
      <c r="P127" s="255">
        <f t="shared" si="36"/>
        <v>2.1961430963496302E-4</v>
      </c>
      <c r="Q127" s="255">
        <f t="shared" si="37"/>
        <v>0</v>
      </c>
      <c r="R127" s="255">
        <f t="shared" si="38"/>
        <v>1.2883074931535539E-4</v>
      </c>
    </row>
    <row r="128" spans="1:18">
      <c r="A128" s="47">
        <v>51</v>
      </c>
      <c r="B128" s="47">
        <v>120</v>
      </c>
      <c r="C128" s="47" t="s">
        <v>224</v>
      </c>
      <c r="D128" s="96">
        <v>0.74124140365025537</v>
      </c>
      <c r="E128" s="266">
        <v>5.4491985581341267E-2</v>
      </c>
      <c r="F128" s="266">
        <v>0.27292685656696064</v>
      </c>
      <c r="G128" s="109">
        <v>77904.886182000002</v>
      </c>
      <c r="H128" s="109">
        <v>92771.778867999994</v>
      </c>
      <c r="I128" s="266">
        <v>8.8564000488707672E-3</v>
      </c>
      <c r="J128" s="266">
        <v>0</v>
      </c>
      <c r="K128" s="96">
        <v>1.1586500961000334E-2</v>
      </c>
      <c r="L128" s="271">
        <f>VLOOKUP(A128,'[1]اسفند 93'!$C$4:$V$149,20,FALSE)</f>
        <v>68676.060081999996</v>
      </c>
      <c r="M128" s="255">
        <f t="shared" si="33"/>
        <v>1.2095660785481509E-2</v>
      </c>
      <c r="N128" s="255">
        <f t="shared" si="34"/>
        <v>8.8920636364000051E-4</v>
      </c>
      <c r="O128" s="255">
        <f t="shared" si="35"/>
        <v>4.4536512127152615E-3</v>
      </c>
      <c r="P128" s="255">
        <f t="shared" si="36"/>
        <v>1.4451973438629943E-4</v>
      </c>
      <c r="Q128" s="255">
        <f t="shared" si="37"/>
        <v>0</v>
      </c>
      <c r="R128" s="255">
        <f t="shared" si="38"/>
        <v>1.8906982883681674E-4</v>
      </c>
    </row>
    <row r="129" spans="1:19">
      <c r="A129" s="250">
        <v>59</v>
      </c>
      <c r="B129" s="251">
        <v>121</v>
      </c>
      <c r="C129" s="252" t="s">
        <v>115</v>
      </c>
      <c r="D129" s="253">
        <v>0.70823153660991367</v>
      </c>
      <c r="E129" s="267">
        <v>0</v>
      </c>
      <c r="F129" s="267">
        <v>3.5226033716346558E-3</v>
      </c>
      <c r="G129" s="254">
        <v>11839.032952</v>
      </c>
      <c r="H129" s="254">
        <v>10301.569374000001</v>
      </c>
      <c r="I129" s="267">
        <v>1.4022819250477244E-3</v>
      </c>
      <c r="J129" s="267">
        <v>0</v>
      </c>
      <c r="K129" s="253">
        <v>0</v>
      </c>
      <c r="L129" s="272">
        <f>VLOOKUP(A129,'[1]اسفند 93'!$C$4:$V$149,20,FALSE)</f>
        <v>9688.1957679999996</v>
      </c>
      <c r="M129" s="255">
        <f t="shared" si="33"/>
        <v>1.6303570451707491E-3</v>
      </c>
      <c r="N129" s="255">
        <f t="shared" si="34"/>
        <v>0</v>
      </c>
      <c r="O129" s="255">
        <f t="shared" si="35"/>
        <v>8.1090729901371699E-6</v>
      </c>
      <c r="P129" s="255">
        <f t="shared" si="36"/>
        <v>3.2280689261037291E-6</v>
      </c>
      <c r="Q129" s="255">
        <f t="shared" si="37"/>
        <v>0</v>
      </c>
      <c r="R129" s="255">
        <f t="shared" si="38"/>
        <v>0</v>
      </c>
    </row>
    <row r="130" spans="1:19">
      <c r="A130" s="47">
        <v>23</v>
      </c>
      <c r="B130" s="47">
        <v>122</v>
      </c>
      <c r="C130" s="47" t="s">
        <v>75</v>
      </c>
      <c r="D130" s="96">
        <v>0.68487824372401573</v>
      </c>
      <c r="E130" s="266">
        <v>0.44934911511461478</v>
      </c>
      <c r="F130" s="266">
        <v>1.0496626303473657</v>
      </c>
      <c r="G130" s="109">
        <v>32347.306316999999</v>
      </c>
      <c r="H130" s="109">
        <v>29003.890060999998</v>
      </c>
      <c r="I130" s="266">
        <v>3.8508648038681169E-2</v>
      </c>
      <c r="J130" s="266">
        <v>0</v>
      </c>
      <c r="K130" s="96">
        <v>9.7563775144193516E-4</v>
      </c>
      <c r="L130" s="271">
        <f>VLOOKUP(A130,'[1]اسفند 93'!$C$4:$V$149,20,FALSE)</f>
        <v>34282.107897000002</v>
      </c>
      <c r="M130" s="255">
        <f t="shared" si="33"/>
        <v>5.5788597675851138E-3</v>
      </c>
      <c r="N130" s="255">
        <f t="shared" si="34"/>
        <v>3.6602939615688534E-3</v>
      </c>
      <c r="O130" s="255">
        <f t="shared" si="35"/>
        <v>8.5503090098774329E-3</v>
      </c>
      <c r="P130" s="255">
        <f t="shared" si="36"/>
        <v>3.1368254024092672E-4</v>
      </c>
      <c r="Q130" s="255">
        <f t="shared" si="37"/>
        <v>0</v>
      </c>
      <c r="R130" s="255">
        <f t="shared" si="38"/>
        <v>7.94731946756065E-6</v>
      </c>
    </row>
    <row r="131" spans="1:19">
      <c r="A131" s="250">
        <v>177</v>
      </c>
      <c r="B131" s="251">
        <v>123</v>
      </c>
      <c r="C131" s="252" t="s">
        <v>402</v>
      </c>
      <c r="D131" s="253">
        <v>0.67356642022832236</v>
      </c>
      <c r="E131" s="267">
        <v>1.8664268193093558</v>
      </c>
      <c r="F131" s="267">
        <v>0.87333332932624441</v>
      </c>
      <c r="G131" s="254">
        <v>16390.797649</v>
      </c>
      <c r="H131" s="254">
        <v>15680.626349</v>
      </c>
      <c r="I131" s="267">
        <v>3.1280980519682908E-2</v>
      </c>
      <c r="J131" s="267">
        <v>0</v>
      </c>
      <c r="K131" s="253">
        <v>0.13822724531415517</v>
      </c>
      <c r="L131" s="272">
        <f>VLOOKUP(A131,'[1]اسفند 93'!$C$4:$V$149,20,FALSE)</f>
        <v>17128.614635999998</v>
      </c>
      <c r="M131" s="255">
        <f t="shared" si="33"/>
        <v>2.7413672719082361E-3</v>
      </c>
      <c r="N131" s="255">
        <f t="shared" si="34"/>
        <v>7.5962239865402844E-3</v>
      </c>
      <c r="O131" s="255">
        <f t="shared" si="35"/>
        <v>3.5544043387288724E-3</v>
      </c>
      <c r="P131" s="255">
        <f t="shared" si="36"/>
        <v>1.2731135884236892E-4</v>
      </c>
      <c r="Q131" s="255">
        <f t="shared" si="37"/>
        <v>0</v>
      </c>
      <c r="R131" s="255">
        <f t="shared" si="38"/>
        <v>5.6257502602610092E-4</v>
      </c>
    </row>
    <row r="132" spans="1:19">
      <c r="A132" s="47">
        <v>182</v>
      </c>
      <c r="B132" s="47">
        <v>124</v>
      </c>
      <c r="C132" s="47" t="s">
        <v>420</v>
      </c>
      <c r="D132" s="96">
        <v>0.55030543975444812</v>
      </c>
      <c r="E132" s="266">
        <v>0.9971577017952018</v>
      </c>
      <c r="F132" s="266">
        <v>0</v>
      </c>
      <c r="G132" s="109">
        <v>4213.1756720000003</v>
      </c>
      <c r="H132" s="109">
        <v>3860.3655079999999</v>
      </c>
      <c r="I132" s="266">
        <v>0.14843185120137839</v>
      </c>
      <c r="J132" s="266">
        <v>0</v>
      </c>
      <c r="K132" s="96">
        <v>0</v>
      </c>
      <c r="L132" s="271">
        <f>VLOOKUP(A132,'[1]اسفند 93'!$C$4:$V$149,20,FALSE)</f>
        <v>5036.295881</v>
      </c>
      <c r="M132" s="255">
        <f t="shared" ref="M132:M139" si="39">$L132/$L$140*D132</f>
        <v>6.5853611893428921E-4</v>
      </c>
      <c r="N132" s="255">
        <f t="shared" ref="N132:N139" si="40">$L132/$L$140*E132</f>
        <v>1.1932725273416484E-3</v>
      </c>
      <c r="O132" s="255">
        <f t="shared" ref="O132:O139" si="41">$L132/$L$140*F132</f>
        <v>0</v>
      </c>
      <c r="P132" s="255">
        <f t="shared" ref="P132:P139" si="42">$L132/$L$140*I132</f>
        <v>1.7762451205280414E-4</v>
      </c>
      <c r="Q132" s="255">
        <f t="shared" ref="Q132:Q139" si="43">$L132/$L$140*J132</f>
        <v>0</v>
      </c>
      <c r="R132" s="255">
        <f t="shared" ref="R132:R139" si="44">$L132/$L$140*K132</f>
        <v>0</v>
      </c>
    </row>
    <row r="133" spans="1:19">
      <c r="A133" s="250">
        <v>25</v>
      </c>
      <c r="B133" s="251">
        <v>125</v>
      </c>
      <c r="C133" s="252" t="s">
        <v>80</v>
      </c>
      <c r="D133" s="253">
        <v>0.54349430801649812</v>
      </c>
      <c r="E133" s="267">
        <v>0.26765189238733267</v>
      </c>
      <c r="F133" s="267">
        <v>0.70786447643663009</v>
      </c>
      <c r="G133" s="254">
        <v>282782.95385799999</v>
      </c>
      <c r="H133" s="254">
        <v>285669.557439</v>
      </c>
      <c r="I133" s="267">
        <v>5.540242376137839E-2</v>
      </c>
      <c r="J133" s="267">
        <v>2.2640919649257071E-2</v>
      </c>
      <c r="K133" s="253">
        <v>6.4605575885615121E-2</v>
      </c>
      <c r="L133" s="272">
        <f>VLOOKUP(A133,'[1]اسفند 93'!$C$4:$V$149,20,FALSE)</f>
        <v>362213.36826900003</v>
      </c>
      <c r="M133" s="255">
        <f t="shared" si="39"/>
        <v>4.6776102457926592E-2</v>
      </c>
      <c r="N133" s="255">
        <f t="shared" si="40"/>
        <v>2.3035590541985531E-2</v>
      </c>
      <c r="O133" s="255">
        <f t="shared" si="41"/>
        <v>6.0922701098686138E-2</v>
      </c>
      <c r="P133" s="255">
        <f t="shared" si="42"/>
        <v>4.7682365979829821E-3</v>
      </c>
      <c r="Q133" s="255">
        <f t="shared" si="43"/>
        <v>1.9486017822714415E-3</v>
      </c>
      <c r="R133" s="255">
        <f t="shared" si="44"/>
        <v>5.5603103701449431E-3</v>
      </c>
    </row>
    <row r="134" spans="1:19">
      <c r="A134" s="47">
        <v>38</v>
      </c>
      <c r="B134" s="47">
        <v>126</v>
      </c>
      <c r="C134" s="47" t="s">
        <v>121</v>
      </c>
      <c r="D134" s="96">
        <v>0.52666261208329035</v>
      </c>
      <c r="E134" s="266">
        <v>0.5083470733718054</v>
      </c>
      <c r="F134" s="266">
        <v>0.79897142930750209</v>
      </c>
      <c r="G134" s="109">
        <v>219866.70732099999</v>
      </c>
      <c r="H134" s="109">
        <v>224237.08751000001</v>
      </c>
      <c r="I134" s="266">
        <v>5.5637711787491044E-2</v>
      </c>
      <c r="J134" s="266">
        <v>6.5450722803634441E-3</v>
      </c>
      <c r="K134" s="96">
        <v>3.4583425399567456E-2</v>
      </c>
      <c r="L134" s="271">
        <f>VLOOKUP(A134,'[1]اسفند 93'!$C$4:$V$149,20,FALSE)</f>
        <v>294426.15095099999</v>
      </c>
      <c r="M134" s="255">
        <f t="shared" si="39"/>
        <v>3.6844564483267915E-2</v>
      </c>
      <c r="N134" s="255">
        <f t="shared" si="40"/>
        <v>3.556323554208541E-2</v>
      </c>
      <c r="O134" s="255">
        <f t="shared" si="41"/>
        <v>5.5894900591032443E-2</v>
      </c>
      <c r="P134" s="255">
        <f t="shared" si="42"/>
        <v>3.8923348888329581E-3</v>
      </c>
      <c r="Q134" s="255">
        <f t="shared" si="43"/>
        <v>4.578839130569667E-4</v>
      </c>
      <c r="R134" s="255">
        <f t="shared" si="44"/>
        <v>2.4194070700145607E-3</v>
      </c>
    </row>
    <row r="135" spans="1:19">
      <c r="A135" s="250">
        <v>20</v>
      </c>
      <c r="B135" s="251">
        <v>127</v>
      </c>
      <c r="C135" s="252" t="s">
        <v>78</v>
      </c>
      <c r="D135" s="253">
        <v>0.51563035877569241</v>
      </c>
      <c r="E135" s="267">
        <v>0.15480834191289927</v>
      </c>
      <c r="F135" s="267">
        <v>0.24408849857019682</v>
      </c>
      <c r="G135" s="254">
        <v>93492.353675999999</v>
      </c>
      <c r="H135" s="254">
        <v>91334.505776000005</v>
      </c>
      <c r="I135" s="267">
        <v>1.7478000769014155E-2</v>
      </c>
      <c r="J135" s="267">
        <v>2.3045334877545356E-3</v>
      </c>
      <c r="K135" s="253">
        <v>1.2900568869538847E-2</v>
      </c>
      <c r="L135" s="272">
        <f>VLOOKUP(A135,'[1]اسفند 93'!$C$4:$V$149,20,FALSE)</f>
        <v>91273.418844</v>
      </c>
      <c r="M135" s="255">
        <f t="shared" si="39"/>
        <v>1.1182717526137694E-2</v>
      </c>
      <c r="N135" s="255">
        <f t="shared" si="40"/>
        <v>3.357401147620918E-3</v>
      </c>
      <c r="O135" s="255">
        <f t="shared" si="41"/>
        <v>5.2936617955751204E-3</v>
      </c>
      <c r="P135" s="255">
        <f t="shared" si="42"/>
        <v>3.7905360340997164E-4</v>
      </c>
      <c r="Q135" s="255">
        <f t="shared" si="43"/>
        <v>4.9979499043218002E-5</v>
      </c>
      <c r="R135" s="255">
        <f t="shared" si="44"/>
        <v>2.7978069006075597E-4</v>
      </c>
    </row>
    <row r="136" spans="1:19">
      <c r="A136" s="47">
        <v>45</v>
      </c>
      <c r="B136" s="47">
        <v>128</v>
      </c>
      <c r="C136" s="47" t="s">
        <v>97</v>
      </c>
      <c r="D136" s="96">
        <v>0.4709499708700895</v>
      </c>
      <c r="E136" s="266">
        <v>3.6174398679951767E-3</v>
      </c>
      <c r="F136" s="266">
        <v>8.5231960398553019E-2</v>
      </c>
      <c r="G136" s="109">
        <v>12126.229227</v>
      </c>
      <c r="H136" s="109">
        <v>11271.721942</v>
      </c>
      <c r="I136" s="266">
        <v>0</v>
      </c>
      <c r="J136" s="266">
        <v>0</v>
      </c>
      <c r="K136" s="96">
        <v>0</v>
      </c>
      <c r="L136" s="271">
        <f>VLOOKUP(A136,'[1]اسفند 93'!$C$4:$V$149,20,FALSE)</f>
        <v>14149.282429000001</v>
      </c>
      <c r="M136" s="255">
        <f t="shared" si="39"/>
        <v>1.5833384085623041E-3</v>
      </c>
      <c r="N136" s="255">
        <f t="shared" si="40"/>
        <v>1.2161868219419147E-5</v>
      </c>
      <c r="O136" s="255">
        <f t="shared" si="41"/>
        <v>2.8655068453824412E-4</v>
      </c>
      <c r="P136" s="255">
        <f t="shared" si="42"/>
        <v>0</v>
      </c>
      <c r="Q136" s="255">
        <f t="shared" si="43"/>
        <v>0</v>
      </c>
      <c r="R136" s="255">
        <f t="shared" si="44"/>
        <v>0</v>
      </c>
    </row>
    <row r="137" spans="1:19">
      <c r="A137" s="250">
        <v>126</v>
      </c>
      <c r="B137" s="251">
        <v>129</v>
      </c>
      <c r="C137" s="252" t="s">
        <v>149</v>
      </c>
      <c r="D137" s="253">
        <v>0.47042637668083359</v>
      </c>
      <c r="E137" s="267">
        <v>0.49433170688238942</v>
      </c>
      <c r="F137" s="267">
        <v>0.81500449225221905</v>
      </c>
      <c r="G137" s="254">
        <v>119701.982452</v>
      </c>
      <c r="H137" s="254">
        <v>124332.57317800001</v>
      </c>
      <c r="I137" s="267">
        <v>1.6493616789187867E-2</v>
      </c>
      <c r="J137" s="267">
        <v>1.1864702921329365E-2</v>
      </c>
      <c r="K137" s="253">
        <v>6.8540502449209936E-2</v>
      </c>
      <c r="L137" s="272">
        <f>VLOOKUP(A137,'[1]اسفند 93'!$C$4:$V$149,20,FALSE)</f>
        <v>117435.65790000001</v>
      </c>
      <c r="M137" s="255">
        <f t="shared" si="39"/>
        <v>1.3126719552795757E-2</v>
      </c>
      <c r="N137" s="255">
        <f t="shared" si="40"/>
        <v>1.3793770936238278E-2</v>
      </c>
      <c r="O137" s="255">
        <f t="shared" si="41"/>
        <v>2.2741784760343053E-2</v>
      </c>
      <c r="P137" s="255">
        <f t="shared" si="42"/>
        <v>4.6023584717028865E-4</v>
      </c>
      <c r="Q137" s="255">
        <f t="shared" si="43"/>
        <v>3.310712059226091E-4</v>
      </c>
      <c r="R137" s="255">
        <f t="shared" si="44"/>
        <v>1.9125457207704788E-3</v>
      </c>
    </row>
    <row r="138" spans="1:19">
      <c r="A138" s="47">
        <v>22</v>
      </c>
      <c r="B138" s="47">
        <v>130</v>
      </c>
      <c r="C138" s="47" t="s">
        <v>88</v>
      </c>
      <c r="D138" s="96">
        <v>0.41626653877071745</v>
      </c>
      <c r="E138" s="266">
        <v>5.0443566553790939E-2</v>
      </c>
      <c r="F138" s="266">
        <v>0.16367892227476077</v>
      </c>
      <c r="G138" s="109">
        <v>1253632.947312</v>
      </c>
      <c r="H138" s="109">
        <v>1206142.1811530001</v>
      </c>
      <c r="I138" s="266">
        <v>1.0813634923197972E-2</v>
      </c>
      <c r="J138" s="266">
        <v>6.4265918218756601E-3</v>
      </c>
      <c r="K138" s="96">
        <v>1.3033249563535867E-2</v>
      </c>
      <c r="L138" s="271">
        <f>VLOOKUP(A138,'[1]اسفند 93'!$C$4:$V$149,20,FALSE)</f>
        <v>1016813.851733</v>
      </c>
      <c r="M138" s="255">
        <f t="shared" si="39"/>
        <v>0.10057209869418467</v>
      </c>
      <c r="N138" s="255">
        <f t="shared" si="40"/>
        <v>1.2187420514068507E-2</v>
      </c>
      <c r="O138" s="255">
        <f t="shared" si="41"/>
        <v>3.9545654507296711E-2</v>
      </c>
      <c r="P138" s="255">
        <f t="shared" si="42"/>
        <v>2.6126288265936712E-3</v>
      </c>
      <c r="Q138" s="255">
        <f t="shared" si="43"/>
        <v>1.5526970505138904E-3</v>
      </c>
      <c r="R138" s="255">
        <f t="shared" si="44"/>
        <v>3.1488989369185308E-3</v>
      </c>
    </row>
    <row r="139" spans="1:19">
      <c r="A139" s="250">
        <v>57</v>
      </c>
      <c r="B139" s="251">
        <v>131</v>
      </c>
      <c r="C139" s="252" t="s">
        <v>93</v>
      </c>
      <c r="D139" s="253">
        <v>0.27638064415465802</v>
      </c>
      <c r="E139" s="267">
        <v>5.0233407753196672E-3</v>
      </c>
      <c r="F139" s="267">
        <v>5.0639334280495232E-2</v>
      </c>
      <c r="G139" s="254">
        <v>16261.764041</v>
      </c>
      <c r="H139" s="254">
        <v>15830.831193</v>
      </c>
      <c r="I139" s="267">
        <v>1.079065566903833E-2</v>
      </c>
      <c r="J139" s="267">
        <v>0</v>
      </c>
      <c r="K139" s="253">
        <v>0</v>
      </c>
      <c r="L139" s="272">
        <f>VLOOKUP(A139,'[1]اسفند 93'!$C$4:$V$149,20,FALSE)</f>
        <v>17178.537107</v>
      </c>
      <c r="M139" s="255">
        <f t="shared" si="39"/>
        <v>1.1281279498379457E-3</v>
      </c>
      <c r="N139" s="255">
        <f t="shared" si="40"/>
        <v>2.0504225784449617E-5</v>
      </c>
      <c r="O139" s="255">
        <f t="shared" si="41"/>
        <v>2.0669916497859312E-4</v>
      </c>
      <c r="P139" s="255">
        <f t="shared" si="42"/>
        <v>4.4045198224907079E-5</v>
      </c>
      <c r="Q139" s="255">
        <f t="shared" si="43"/>
        <v>0</v>
      </c>
      <c r="R139" s="255">
        <f t="shared" si="44"/>
        <v>0</v>
      </c>
    </row>
    <row r="140" spans="1:19" ht="18.75" customHeight="1">
      <c r="A140" s="60"/>
      <c r="B140" s="338" t="s">
        <v>392</v>
      </c>
      <c r="C140" s="338"/>
      <c r="D140" s="85">
        <v>1.3964687083679337</v>
      </c>
      <c r="E140" s="268">
        <v>0.2731173564587086</v>
      </c>
      <c r="F140" s="268">
        <v>0.4330554560837957</v>
      </c>
      <c r="G140" s="110">
        <v>4552449.7874520002</v>
      </c>
      <c r="H140" s="110">
        <v>4351654.0939700007</v>
      </c>
      <c r="I140" s="268">
        <v>6.8609465813856116E-2</v>
      </c>
      <c r="J140" s="268">
        <v>9.3304956786209418E-3</v>
      </c>
      <c r="K140" s="85">
        <v>2.408282119630864E-2</v>
      </c>
      <c r="L140" s="278">
        <f>SUM(L68:L139)</f>
        <v>4208578.6031180006</v>
      </c>
      <c r="M140" s="158">
        <f>SUM(M68:M139)</f>
        <v>1.3964687083679337</v>
      </c>
      <c r="N140" s="158">
        <f t="shared" ref="N140:O140" si="45">SUM(N68:N139)</f>
        <v>0.2731173564587086</v>
      </c>
      <c r="O140" s="158">
        <f t="shared" si="45"/>
        <v>0.4330554560837957</v>
      </c>
      <c r="P140" s="158">
        <f t="shared" ref="P140" si="46">SUM(P68:P139)</f>
        <v>6.8609465813856116E-2</v>
      </c>
      <c r="Q140" s="158">
        <f t="shared" ref="Q140" si="47">SUM(Q68:Q139)</f>
        <v>9.3304956786209418E-3</v>
      </c>
      <c r="R140" s="158">
        <f t="shared" ref="R140" si="48">SUM(R68:R139)</f>
        <v>2.408282119630864E-2</v>
      </c>
    </row>
    <row r="141" spans="1:19" ht="18.75" customHeight="1">
      <c r="A141" s="47">
        <v>169</v>
      </c>
      <c r="B141" s="47">
        <v>132</v>
      </c>
      <c r="C141" s="47" t="s">
        <v>376</v>
      </c>
      <c r="D141" s="96">
        <v>1.633849773609527</v>
      </c>
      <c r="E141" s="266">
        <v>8.9218396582055798E-2</v>
      </c>
      <c r="F141" s="266">
        <v>0.12623968140429562</v>
      </c>
      <c r="G141" s="109">
        <v>42654.008092999997</v>
      </c>
      <c r="H141" s="109">
        <v>39967.835570000003</v>
      </c>
      <c r="I141" s="266">
        <v>0.12039640992482047</v>
      </c>
      <c r="J141" s="266">
        <v>0</v>
      </c>
      <c r="K141" s="96">
        <v>0</v>
      </c>
      <c r="L141" s="271">
        <f>VLOOKUP(A141,'[1]اسفند 93'!$C$4:$V$149,20,FALSE)</f>
        <v>52496.546846999998</v>
      </c>
      <c r="M141" s="255">
        <f t="shared" ref="M141:M149" si="49">$L141/$L$150*D141</f>
        <v>4.4208745494013386E-2</v>
      </c>
      <c r="N141" s="255">
        <f t="shared" ref="N141:N149" si="50">$L141/$L$150*E141</f>
        <v>2.4140734672113673E-3</v>
      </c>
      <c r="O141" s="255">
        <f t="shared" ref="O141:O149" si="51">$L141/$L$150*F141</f>
        <v>3.4157962602145674E-3</v>
      </c>
      <c r="P141" s="255">
        <f t="shared" ref="P141:P149" si="52">$L141/$L$150*I141</f>
        <v>3.2576888834770774E-3</v>
      </c>
      <c r="Q141" s="255">
        <f t="shared" ref="Q141:Q149" si="53">$L141/$L$150*J141</f>
        <v>0</v>
      </c>
      <c r="R141" s="255">
        <f t="shared" ref="R141:R149" si="54">$L141/$L$150*K141</f>
        <v>0</v>
      </c>
    </row>
    <row r="142" spans="1:19">
      <c r="A142" s="250">
        <v>151</v>
      </c>
      <c r="B142" s="251">
        <v>133</v>
      </c>
      <c r="C142" s="252" t="s">
        <v>228</v>
      </c>
      <c r="D142" s="253">
        <v>1.2267062058344305</v>
      </c>
      <c r="E142" s="267">
        <v>0</v>
      </c>
      <c r="F142" s="267">
        <v>0.44837371244260188</v>
      </c>
      <c r="G142" s="254">
        <v>118912.39754400001</v>
      </c>
      <c r="H142" s="254">
        <v>183473.11809199999</v>
      </c>
      <c r="I142" s="267">
        <v>0.11789361495072201</v>
      </c>
      <c r="J142" s="267">
        <v>0</v>
      </c>
      <c r="K142" s="253">
        <v>0.1098481331170309</v>
      </c>
      <c r="L142" s="272">
        <f>VLOOKUP(A142,'[1]اسفند 93'!$C$4:$V$149,20,FALSE)</f>
        <v>538396.946948</v>
      </c>
      <c r="M142" s="255">
        <f t="shared" si="49"/>
        <v>0.34041483866702565</v>
      </c>
      <c r="N142" s="255">
        <f t="shared" si="50"/>
        <v>0</v>
      </c>
      <c r="O142" s="255">
        <f t="shared" si="51"/>
        <v>0.12442511846580213</v>
      </c>
      <c r="P142" s="255">
        <f t="shared" si="52"/>
        <v>3.2715849746617509E-2</v>
      </c>
      <c r="Q142" s="255">
        <f t="shared" si="53"/>
        <v>0</v>
      </c>
      <c r="R142" s="255">
        <f t="shared" si="54"/>
        <v>3.0483203178606175E-2</v>
      </c>
    </row>
    <row r="143" spans="1:19" s="257" customFormat="1">
      <c r="A143" s="47">
        <v>144</v>
      </c>
      <c r="B143" s="47">
        <v>134</v>
      </c>
      <c r="C143" s="47" t="s">
        <v>179</v>
      </c>
      <c r="D143" s="96">
        <v>1.208660528988309</v>
      </c>
      <c r="E143" s="266">
        <v>6.2305669151560363E-2</v>
      </c>
      <c r="F143" s="266">
        <v>0.68641875813398823</v>
      </c>
      <c r="G143" s="109">
        <v>95426.524032999994</v>
      </c>
      <c r="H143" s="109">
        <v>73537.213902999996</v>
      </c>
      <c r="I143" s="266">
        <v>0.10021864792159117</v>
      </c>
      <c r="J143" s="266">
        <v>0</v>
      </c>
      <c r="K143" s="96">
        <v>0</v>
      </c>
      <c r="L143" s="271">
        <f>VLOOKUP(A143,'[1]اسفند 93'!$C$4:$V$149,20,FALSE)</f>
        <v>92003.370121</v>
      </c>
      <c r="M143" s="255">
        <f t="shared" si="49"/>
        <v>5.7315674488921962E-2</v>
      </c>
      <c r="N143" s="255">
        <f t="shared" si="50"/>
        <v>2.9545859786572399E-3</v>
      </c>
      <c r="O143" s="255">
        <f t="shared" si="51"/>
        <v>3.2550541000316124E-2</v>
      </c>
      <c r="P143" s="255">
        <f t="shared" si="52"/>
        <v>4.7524505551627527E-3</v>
      </c>
      <c r="Q143" s="255">
        <f t="shared" si="53"/>
        <v>0</v>
      </c>
      <c r="R143" s="255">
        <f t="shared" si="54"/>
        <v>0</v>
      </c>
      <c r="S143" s="256"/>
    </row>
    <row r="144" spans="1:19">
      <c r="A144" s="250">
        <v>148</v>
      </c>
      <c r="B144" s="251">
        <v>135</v>
      </c>
      <c r="C144" s="252" t="s">
        <v>191</v>
      </c>
      <c r="D144" s="253">
        <v>1.1222416702772704</v>
      </c>
      <c r="E144" s="267">
        <v>0.12596112685519834</v>
      </c>
      <c r="F144" s="267">
        <v>0.38587583785336144</v>
      </c>
      <c r="G144" s="254">
        <v>147719.92260399999</v>
      </c>
      <c r="H144" s="254">
        <v>133812.984173</v>
      </c>
      <c r="I144" s="267">
        <v>3.6863983470738611E-2</v>
      </c>
      <c r="J144" s="267">
        <v>0</v>
      </c>
      <c r="K144" s="253">
        <v>1.0231953446799467E-2</v>
      </c>
      <c r="L144" s="272">
        <f>VLOOKUP(A144,'[1]اسفند 93'!$C$4:$V$149,20,FALSE)</f>
        <v>156295.39887599999</v>
      </c>
      <c r="M144" s="255">
        <f t="shared" si="49"/>
        <v>9.0406137646334886E-2</v>
      </c>
      <c r="N144" s="255">
        <f t="shared" si="50"/>
        <v>1.0147243035223403E-2</v>
      </c>
      <c r="O144" s="255">
        <f t="shared" si="51"/>
        <v>3.1085589704351897E-2</v>
      </c>
      <c r="P144" s="255">
        <f t="shared" si="52"/>
        <v>2.9697082652655345E-3</v>
      </c>
      <c r="Q144" s="255">
        <f t="shared" si="53"/>
        <v>0</v>
      </c>
      <c r="R144" s="255">
        <f t="shared" si="54"/>
        <v>8.242711139693265E-4</v>
      </c>
    </row>
    <row r="145" spans="1:19" s="257" customFormat="1">
      <c r="A145" s="47">
        <v>143</v>
      </c>
      <c r="B145" s="47">
        <v>136</v>
      </c>
      <c r="C145" s="47" t="s">
        <v>172</v>
      </c>
      <c r="D145" s="96">
        <v>0.64313541741602764</v>
      </c>
      <c r="E145" s="266">
        <v>0</v>
      </c>
      <c r="F145" s="266">
        <v>0.24708021608859296</v>
      </c>
      <c r="G145" s="109">
        <v>111349.554431</v>
      </c>
      <c r="H145" s="109">
        <v>114346.991002</v>
      </c>
      <c r="I145" s="266">
        <v>2.1832939565671075E-2</v>
      </c>
      <c r="J145" s="266">
        <v>0</v>
      </c>
      <c r="K145" s="96">
        <v>0</v>
      </c>
      <c r="L145" s="271">
        <f>VLOOKUP(A145,'[1]اسفند 93'!$C$4:$V$149,20,FALSE)</f>
        <v>197236.04598</v>
      </c>
      <c r="M145" s="255">
        <f t="shared" si="49"/>
        <v>6.5381374471301476E-2</v>
      </c>
      <c r="N145" s="255">
        <f t="shared" si="50"/>
        <v>0</v>
      </c>
      <c r="O145" s="255">
        <f t="shared" si="51"/>
        <v>2.5118262336481605E-2</v>
      </c>
      <c r="P145" s="255">
        <f t="shared" si="52"/>
        <v>2.219544374165671E-3</v>
      </c>
      <c r="Q145" s="255">
        <f t="shared" si="53"/>
        <v>0</v>
      </c>
      <c r="R145" s="255">
        <f t="shared" si="54"/>
        <v>0</v>
      </c>
      <c r="S145" s="256"/>
    </row>
    <row r="146" spans="1:19">
      <c r="A146" s="250">
        <v>181</v>
      </c>
      <c r="B146" s="251">
        <v>137</v>
      </c>
      <c r="C146" s="252" t="s">
        <v>417</v>
      </c>
      <c r="D146" s="253">
        <v>0.51680365941209416</v>
      </c>
      <c r="E146" s="267">
        <v>0.41988382381476042</v>
      </c>
      <c r="F146" s="267">
        <v>7.9155755183114504E-2</v>
      </c>
      <c r="G146" s="254">
        <v>105138.487694</v>
      </c>
      <c r="H146" s="254">
        <v>101699.93136800001</v>
      </c>
      <c r="I146" s="267">
        <v>9.6054550933491661E-2</v>
      </c>
      <c r="J146" s="267">
        <v>0</v>
      </c>
      <c r="K146" s="253">
        <v>9.1818019906760154E-2</v>
      </c>
      <c r="L146" s="272">
        <f>VLOOKUP(A146,'[1]اسفند 93'!$C$4:$V$149,20,FALSE)</f>
        <v>105256.550288</v>
      </c>
      <c r="M146" s="255">
        <f t="shared" si="49"/>
        <v>2.8037548912632829E-2</v>
      </c>
      <c r="N146" s="255">
        <f t="shared" si="50"/>
        <v>2.2779469598225823E-2</v>
      </c>
      <c r="O146" s="255">
        <f t="shared" si="51"/>
        <v>4.2943452842180594E-3</v>
      </c>
      <c r="P146" s="255">
        <f t="shared" si="52"/>
        <v>5.2111360301558456E-3</v>
      </c>
      <c r="Q146" s="255">
        <f t="shared" si="53"/>
        <v>0</v>
      </c>
      <c r="R146" s="255">
        <f t="shared" si="54"/>
        <v>4.9812964310767772E-3</v>
      </c>
    </row>
    <row r="147" spans="1:19" s="257" customFormat="1">
      <c r="A147" s="47">
        <v>184</v>
      </c>
      <c r="B147" s="47">
        <v>138</v>
      </c>
      <c r="C147" s="47" t="s">
        <v>426</v>
      </c>
      <c r="D147" s="96">
        <v>0.28869562978323093</v>
      </c>
      <c r="E147" s="266">
        <v>0.46721526951090725</v>
      </c>
      <c r="F147" s="266">
        <v>0</v>
      </c>
      <c r="G147" s="109">
        <v>129641.49793899999</v>
      </c>
      <c r="H147" s="109">
        <v>135127.67500799999</v>
      </c>
      <c r="I147" s="266">
        <v>2.7437455042137109E-2</v>
      </c>
      <c r="J147" s="266">
        <v>7.5885139934870494E-3</v>
      </c>
      <c r="K147" s="96">
        <v>0</v>
      </c>
      <c r="L147" s="271">
        <f>VLOOKUP(A147,'[1]اسفند 93'!$C$4:$V$149,20,FALSE)</f>
        <v>130996.84926</v>
      </c>
      <c r="M147" s="255">
        <f t="shared" si="49"/>
        <v>1.949244832819555E-2</v>
      </c>
      <c r="N147" s="255">
        <f t="shared" si="50"/>
        <v>3.1545920892268084E-2</v>
      </c>
      <c r="O147" s="255">
        <f t="shared" si="51"/>
        <v>0</v>
      </c>
      <c r="P147" s="255">
        <f t="shared" si="52"/>
        <v>1.8525502968909562E-3</v>
      </c>
      <c r="Q147" s="255">
        <f t="shared" si="53"/>
        <v>5.1236908926158991E-4</v>
      </c>
      <c r="R147" s="255">
        <f t="shared" si="54"/>
        <v>0</v>
      </c>
      <c r="S147" s="256"/>
    </row>
    <row r="148" spans="1:19">
      <c r="A148" s="250">
        <v>149</v>
      </c>
      <c r="B148" s="251">
        <v>139</v>
      </c>
      <c r="C148" s="252" t="s">
        <v>223</v>
      </c>
      <c r="D148" s="253">
        <v>0.25761875410957913</v>
      </c>
      <c r="E148" s="267">
        <v>0</v>
      </c>
      <c r="F148" s="267">
        <v>0.479350558904869</v>
      </c>
      <c r="G148" s="254">
        <v>266514.92747900001</v>
      </c>
      <c r="H148" s="254">
        <v>333919.45310699998</v>
      </c>
      <c r="I148" s="267">
        <v>2.5282600973841458E-2</v>
      </c>
      <c r="J148" s="267">
        <v>0</v>
      </c>
      <c r="K148" s="253">
        <v>3.3260501312718189E-2</v>
      </c>
      <c r="L148" s="272">
        <f>VLOOKUP(A148,'[1]اسفند 93'!$C$4:$V$149,20,FALSE)</f>
        <v>263997.69447599998</v>
      </c>
      <c r="M148" s="255">
        <f t="shared" si="49"/>
        <v>3.5054432572884278E-2</v>
      </c>
      <c r="N148" s="255">
        <f t="shared" si="50"/>
        <v>0</v>
      </c>
      <c r="O148" s="255">
        <f t="shared" si="51"/>
        <v>6.5225693307862778E-2</v>
      </c>
      <c r="P148" s="255">
        <f t="shared" si="52"/>
        <v>3.4402279219458011E-3</v>
      </c>
      <c r="Q148" s="255">
        <f t="shared" si="53"/>
        <v>0</v>
      </c>
      <c r="R148" s="255">
        <f t="shared" si="54"/>
        <v>4.5257885227993795E-3</v>
      </c>
    </row>
    <row r="149" spans="1:19">
      <c r="A149" s="47">
        <v>191</v>
      </c>
      <c r="B149" s="47">
        <v>140</v>
      </c>
      <c r="C149" s="47" t="s">
        <v>456</v>
      </c>
      <c r="D149" s="96">
        <v>0</v>
      </c>
      <c r="E149" s="266">
        <v>0</v>
      </c>
      <c r="F149" s="266">
        <v>0</v>
      </c>
      <c r="G149" s="109">
        <v>0</v>
      </c>
      <c r="H149" s="109">
        <v>0</v>
      </c>
      <c r="I149" s="266">
        <v>0</v>
      </c>
      <c r="J149" s="266">
        <v>0</v>
      </c>
      <c r="K149" s="96">
        <v>0</v>
      </c>
      <c r="L149" s="271">
        <f>VLOOKUP(A149,'[1]اسفند 93'!$C$4:$V$149,20,FALSE)</f>
        <v>403467.73829100002</v>
      </c>
      <c r="M149" s="255">
        <f t="shared" si="49"/>
        <v>0</v>
      </c>
      <c r="N149" s="255">
        <f t="shared" si="50"/>
        <v>0</v>
      </c>
      <c r="O149" s="255">
        <f t="shared" si="51"/>
        <v>0</v>
      </c>
      <c r="P149" s="255">
        <f t="shared" si="52"/>
        <v>0</v>
      </c>
      <c r="Q149" s="255">
        <f t="shared" si="53"/>
        <v>0</v>
      </c>
      <c r="R149" s="255">
        <f t="shared" si="54"/>
        <v>0</v>
      </c>
    </row>
    <row r="150" spans="1:19">
      <c r="A150" s="60"/>
      <c r="B150" s="339" t="s">
        <v>241</v>
      </c>
      <c r="C150" s="340"/>
      <c r="D150" s="85">
        <v>0.68031120058131</v>
      </c>
      <c r="E150" s="268">
        <v>6.9841292971585922E-2</v>
      </c>
      <c r="F150" s="268">
        <v>0.28611534635924718</v>
      </c>
      <c r="G150" s="111">
        <v>1017357.3198170001</v>
      </c>
      <c r="H150" s="111">
        <v>1115885.2022230001</v>
      </c>
      <c r="I150" s="268">
        <v>5.6419156073681156E-2</v>
      </c>
      <c r="J150" s="268">
        <v>5.1236908926158991E-4</v>
      </c>
      <c r="K150" s="85">
        <v>4.0814559246451651E-2</v>
      </c>
      <c r="L150" s="295">
        <f t="shared" ref="L150:R150" si="55">SUM(L141:L149)</f>
        <v>1940147.141087</v>
      </c>
      <c r="M150" s="293">
        <f t="shared" si="55"/>
        <v>0.68031120058131</v>
      </c>
      <c r="N150" s="158">
        <f t="shared" si="55"/>
        <v>6.9841292971585922E-2</v>
      </c>
      <c r="O150" s="158">
        <f t="shared" si="55"/>
        <v>0.28611534635924718</v>
      </c>
      <c r="P150" s="158">
        <f t="shared" si="55"/>
        <v>5.6419156073681156E-2</v>
      </c>
      <c r="Q150" s="158">
        <f t="shared" si="55"/>
        <v>5.1236908926158991E-4</v>
      </c>
      <c r="R150" s="158">
        <f t="shared" si="55"/>
        <v>4.0814559246451651E-2</v>
      </c>
    </row>
    <row r="151" spans="1:19">
      <c r="A151" s="60"/>
      <c r="B151" s="338" t="s">
        <v>393</v>
      </c>
      <c r="C151" s="338"/>
      <c r="D151" s="85">
        <v>0.40538411643682448</v>
      </c>
      <c r="E151" s="268">
        <v>3.487177981036349</v>
      </c>
      <c r="F151" s="268">
        <v>1.0828563275074548</v>
      </c>
      <c r="G151" s="111">
        <v>13413901.160832999</v>
      </c>
      <c r="H151" s="111">
        <v>14186976.309623001</v>
      </c>
      <c r="I151" s="268">
        <v>9.7996089841256677E-3</v>
      </c>
      <c r="J151" s="268">
        <v>0.2885751794864817</v>
      </c>
      <c r="K151" s="85">
        <v>7.9113934256116167E-2</v>
      </c>
      <c r="L151" s="295">
        <f>L150+L140+L67+L65+L53+L40</f>
        <v>84250942.066088989</v>
      </c>
      <c r="M151" s="292">
        <f t="shared" ref="M151:R151" si="56">(M40*$L$40+M53*$L$53+M65*$L$65+M67*$L$67+M140*$L$140+M150*$L$150)/$L$151</f>
        <v>0.40538411643682448</v>
      </c>
      <c r="N151" s="292">
        <f t="shared" si="56"/>
        <v>3.487177981036349</v>
      </c>
      <c r="O151" s="292">
        <f t="shared" si="56"/>
        <v>1.0828563275074548</v>
      </c>
      <c r="P151" s="292">
        <f t="shared" si="56"/>
        <v>9.7996089841256677E-3</v>
      </c>
      <c r="Q151" s="292">
        <f t="shared" si="56"/>
        <v>0.2885751794864817</v>
      </c>
      <c r="R151" s="292">
        <f t="shared" si="56"/>
        <v>7.9113934256116167E-2</v>
      </c>
    </row>
    <row r="152" spans="1:19">
      <c r="A152" s="63"/>
      <c r="B152" s="65" t="s">
        <v>394</v>
      </c>
      <c r="C152" s="64"/>
      <c r="D152" s="85">
        <v>0.11</v>
      </c>
      <c r="E152" s="268"/>
      <c r="F152" s="268"/>
      <c r="G152" s="110"/>
      <c r="H152" s="110"/>
      <c r="I152" s="268">
        <v>0.01</v>
      </c>
      <c r="J152" s="268"/>
      <c r="K152" s="85"/>
      <c r="L152" s="85"/>
      <c r="M152" s="294"/>
      <c r="N152" s="85"/>
      <c r="O152" s="85"/>
      <c r="P152" s="85"/>
      <c r="Q152" s="85"/>
      <c r="R152" s="85"/>
    </row>
  </sheetData>
  <sortState ref="A141:R149">
    <sortCondition descending="1" ref="D141:D149"/>
  </sortState>
  <mergeCells count="14">
    <mergeCell ref="B53:C53"/>
    <mergeCell ref="A3:A4"/>
    <mergeCell ref="B151:C151"/>
    <mergeCell ref="B65:C65"/>
    <mergeCell ref="B67:C67"/>
    <mergeCell ref="B3:B4"/>
    <mergeCell ref="B140:C140"/>
    <mergeCell ref="B150:C150"/>
    <mergeCell ref="M3:O3"/>
    <mergeCell ref="P3:R3"/>
    <mergeCell ref="G3:K3"/>
    <mergeCell ref="C3:C4"/>
    <mergeCell ref="B40:C40"/>
    <mergeCell ref="D3:F3"/>
  </mergeCells>
  <printOptions horizontalCentered="1"/>
  <pageMargins left="0" right="0" top="0" bottom="0" header="0" footer="0"/>
  <pageSetup paperSize="9" scale="70" orientation="portrait" r:id="rId1"/>
</worksheet>
</file>

<file path=xl/worksheets/sheet5.xml><?xml version="1.0" encoding="utf-8"?>
<worksheet xmlns="http://schemas.openxmlformats.org/spreadsheetml/2006/main" xmlns:r="http://schemas.openxmlformats.org/officeDocument/2006/relationships">
  <sheetPr>
    <pageSetUpPr fitToPage="1"/>
  </sheetPr>
  <dimension ref="A1:V11"/>
  <sheetViews>
    <sheetView rightToLeft="1" tabSelected="1" topLeftCell="J6" zoomScale="51" zoomScaleNormal="51" workbookViewId="0">
      <selection activeCell="W9" sqref="W9"/>
    </sheetView>
  </sheetViews>
  <sheetFormatPr defaultColWidth="9" defaultRowHeight="37.5"/>
  <cols>
    <col min="1" max="1" width="6.140625" style="10" hidden="1" customWidth="1"/>
    <col min="2" max="2" width="0.85546875" style="11" customWidth="1"/>
    <col min="3" max="3" width="8.85546875" style="11" hidden="1" customWidth="1"/>
    <col min="4" max="4" width="8.85546875" style="2" bestFit="1" customWidth="1"/>
    <col min="5" max="5" width="69" style="3" bestFit="1" customWidth="1"/>
    <col min="6" max="6" width="44.42578125" style="12" customWidth="1"/>
    <col min="7" max="7" width="51.5703125" style="227" customWidth="1"/>
    <col min="8" max="8" width="39.5703125" style="3" bestFit="1" customWidth="1"/>
    <col min="9" max="9" width="43.28515625" style="2" bestFit="1" customWidth="1"/>
    <col min="10" max="10" width="19.7109375" style="2" bestFit="1" customWidth="1"/>
    <col min="11" max="11" width="16.42578125" style="99" bestFit="1" customWidth="1"/>
    <col min="12" max="12" width="29.85546875" style="2" customWidth="1"/>
    <col min="13" max="13" width="28.7109375" style="2" bestFit="1" customWidth="1"/>
    <col min="14" max="14" width="34.140625" style="13" bestFit="1" customWidth="1"/>
    <col min="15" max="15" width="27.28515625" style="14" customWidth="1"/>
    <col min="16" max="18" width="27.5703125" style="14" bestFit="1" customWidth="1"/>
    <col min="19" max="19" width="20.5703125" style="10" bestFit="1" customWidth="1"/>
    <col min="20" max="20" width="17.5703125" style="10" bestFit="1" customWidth="1"/>
    <col min="21" max="21" width="29.5703125" style="10" bestFit="1" customWidth="1"/>
    <col min="22" max="22" width="27.5703125" style="10" bestFit="1" customWidth="1"/>
    <col min="23" max="16384" width="9" style="19"/>
  </cols>
  <sheetData>
    <row r="1" spans="1:22" ht="65.25">
      <c r="A1" s="301"/>
      <c r="B1" s="302"/>
      <c r="C1" s="302"/>
      <c r="D1" s="350" t="s">
        <v>471</v>
      </c>
      <c r="E1" s="351"/>
      <c r="F1" s="351"/>
      <c r="G1" s="351"/>
      <c r="H1" s="351"/>
      <c r="I1" s="351"/>
      <c r="J1" s="351"/>
      <c r="K1" s="351"/>
      <c r="L1" s="351"/>
      <c r="M1" s="351"/>
      <c r="N1" s="351"/>
      <c r="O1" s="351"/>
      <c r="P1" s="351"/>
      <c r="Q1" s="351"/>
      <c r="R1" s="351"/>
      <c r="S1" s="351"/>
      <c r="T1" s="351"/>
      <c r="U1" s="351"/>
      <c r="V1" s="352"/>
    </row>
    <row r="2" spans="1:22" s="237" customFormat="1" ht="135.75" customHeight="1">
      <c r="A2" s="15"/>
      <c r="B2" s="11"/>
      <c r="C2" s="300"/>
      <c r="D2" s="299"/>
      <c r="E2" s="299"/>
      <c r="F2" s="299"/>
      <c r="G2" s="347"/>
      <c r="H2" s="347"/>
      <c r="I2" s="347"/>
      <c r="J2" s="347"/>
      <c r="K2" s="347"/>
      <c r="L2" s="347"/>
      <c r="M2" s="299"/>
      <c r="N2" s="299"/>
      <c r="O2" s="347" t="s">
        <v>479</v>
      </c>
      <c r="P2" s="347"/>
      <c r="Q2" s="347"/>
      <c r="R2" s="347"/>
      <c r="S2" s="347" t="s">
        <v>480</v>
      </c>
      <c r="T2" s="347"/>
      <c r="U2" s="347"/>
      <c r="V2" s="347"/>
    </row>
    <row r="3" spans="1:22" s="238" customFormat="1" ht="135.75" customHeight="1">
      <c r="A3" s="203"/>
      <c r="B3" s="204"/>
      <c r="C3" s="205" t="s">
        <v>385</v>
      </c>
      <c r="D3" s="205" t="s">
        <v>0</v>
      </c>
      <c r="E3" s="206" t="s">
        <v>1</v>
      </c>
      <c r="F3" s="206" t="s">
        <v>2</v>
      </c>
      <c r="G3" s="207" t="s">
        <v>444</v>
      </c>
      <c r="H3" s="207" t="s">
        <v>428</v>
      </c>
      <c r="I3" s="224" t="s">
        <v>470</v>
      </c>
      <c r="J3" s="207" t="s">
        <v>5</v>
      </c>
      <c r="K3" s="224" t="s">
        <v>6</v>
      </c>
      <c r="L3" s="207" t="s">
        <v>7</v>
      </c>
      <c r="M3" s="207" t="s">
        <v>8</v>
      </c>
      <c r="N3" s="208" t="s">
        <v>9</v>
      </c>
      <c r="O3" s="208" t="s">
        <v>211</v>
      </c>
      <c r="P3" s="208" t="s">
        <v>212</v>
      </c>
      <c r="Q3" s="208" t="s">
        <v>213</v>
      </c>
      <c r="R3" s="208" t="s">
        <v>214</v>
      </c>
      <c r="S3" s="209" t="s">
        <v>215</v>
      </c>
      <c r="T3" s="209" t="s">
        <v>212</v>
      </c>
      <c r="U3" s="209" t="s">
        <v>213</v>
      </c>
      <c r="V3" s="209" t="s">
        <v>214</v>
      </c>
    </row>
    <row r="4" spans="1:22" s="239" customFormat="1" ht="33.75">
      <c r="A4" s="199"/>
      <c r="B4" s="200"/>
      <c r="C4" s="200">
        <v>186</v>
      </c>
      <c r="D4" s="201">
        <v>1</v>
      </c>
      <c r="E4" s="202" t="s">
        <v>432</v>
      </c>
      <c r="F4" s="202" t="s">
        <v>240</v>
      </c>
      <c r="G4" s="226" t="s">
        <v>445</v>
      </c>
      <c r="H4" s="216">
        <v>52774.924699000003</v>
      </c>
      <c r="I4" s="296">
        <v>56485</v>
      </c>
      <c r="J4" s="216" t="s">
        <v>443</v>
      </c>
      <c r="K4" s="225">
        <v>8</v>
      </c>
      <c r="L4" s="297">
        <v>50000</v>
      </c>
      <c r="M4" s="297">
        <v>500000</v>
      </c>
      <c r="N4" s="297">
        <v>1129712</v>
      </c>
      <c r="O4" s="297">
        <v>110411</v>
      </c>
      <c r="P4" s="298">
        <v>78407</v>
      </c>
      <c r="Q4" s="297">
        <v>32004</v>
      </c>
      <c r="R4" s="297">
        <v>188818</v>
      </c>
      <c r="S4" s="297">
        <v>12021</v>
      </c>
      <c r="T4" s="297">
        <v>335</v>
      </c>
      <c r="U4" s="297">
        <v>11686</v>
      </c>
      <c r="V4" s="297">
        <v>12356</v>
      </c>
    </row>
    <row r="5" spans="1:22" ht="60">
      <c r="B5" s="10"/>
      <c r="C5" s="197">
        <v>176</v>
      </c>
      <c r="D5" s="195">
        <v>2</v>
      </c>
      <c r="E5" s="194" t="s">
        <v>433</v>
      </c>
      <c r="F5" s="194" t="s">
        <v>435</v>
      </c>
      <c r="G5" s="198" t="s">
        <v>446</v>
      </c>
      <c r="H5" s="217">
        <v>194190.13230500001</v>
      </c>
      <c r="I5" s="218">
        <v>173701</v>
      </c>
      <c r="J5" s="219" t="s">
        <v>442</v>
      </c>
      <c r="K5" s="219">
        <v>8</v>
      </c>
      <c r="L5" s="218">
        <v>220100</v>
      </c>
      <c r="M5" s="218">
        <v>2000000</v>
      </c>
      <c r="N5" s="218">
        <v>789193</v>
      </c>
      <c r="O5" s="218">
        <v>256428</v>
      </c>
      <c r="P5" s="218">
        <v>80592</v>
      </c>
      <c r="Q5" s="218">
        <v>175836</v>
      </c>
      <c r="R5" s="218">
        <v>337020</v>
      </c>
      <c r="S5" s="218">
        <v>9417</v>
      </c>
      <c r="T5" s="218">
        <v>0</v>
      </c>
      <c r="U5" s="218">
        <v>9417</v>
      </c>
      <c r="V5" s="218">
        <v>9417</v>
      </c>
    </row>
    <row r="6" spans="1:22" s="240" customFormat="1" ht="36">
      <c r="A6" s="210"/>
      <c r="B6" s="211"/>
      <c r="C6" s="212">
        <v>187</v>
      </c>
      <c r="D6" s="213">
        <v>3</v>
      </c>
      <c r="E6" s="214" t="s">
        <v>434</v>
      </c>
      <c r="F6" s="214" t="s">
        <v>436</v>
      </c>
      <c r="G6" s="215" t="s">
        <v>447</v>
      </c>
      <c r="H6" s="220">
        <v>536180</v>
      </c>
      <c r="I6" s="220">
        <v>556755</v>
      </c>
      <c r="J6" s="221" t="s">
        <v>441</v>
      </c>
      <c r="K6" s="221">
        <v>7</v>
      </c>
      <c r="L6" s="220"/>
      <c r="M6" s="220">
        <v>500000</v>
      </c>
      <c r="N6" s="220">
        <v>1113509</v>
      </c>
      <c r="O6" s="220">
        <v>315822</v>
      </c>
      <c r="P6" s="220">
        <v>31537</v>
      </c>
      <c r="Q6" s="220">
        <v>284285</v>
      </c>
      <c r="R6" s="220">
        <v>347359</v>
      </c>
      <c r="S6" s="220">
        <v>46717</v>
      </c>
      <c r="T6" s="220">
        <v>0</v>
      </c>
      <c r="U6" s="220">
        <v>46717</v>
      </c>
      <c r="V6" s="220">
        <v>46717</v>
      </c>
    </row>
    <row r="7" spans="1:22" ht="50.1" customHeight="1">
      <c r="B7" s="10"/>
      <c r="C7" s="197">
        <v>188</v>
      </c>
      <c r="D7" s="195">
        <v>4</v>
      </c>
      <c r="E7" s="194" t="s">
        <v>429</v>
      </c>
      <c r="F7" s="194" t="s">
        <v>45</v>
      </c>
      <c r="G7" s="198" t="s">
        <v>448</v>
      </c>
      <c r="H7" s="217">
        <v>61533.175198999998</v>
      </c>
      <c r="I7" s="218">
        <v>126477</v>
      </c>
      <c r="J7" s="219" t="s">
        <v>440</v>
      </c>
      <c r="K7" s="219">
        <v>4</v>
      </c>
      <c r="L7" s="218">
        <v>72819</v>
      </c>
      <c r="M7" s="218">
        <v>500000</v>
      </c>
      <c r="N7" s="218">
        <v>1094043</v>
      </c>
      <c r="O7" s="218">
        <v>171624</v>
      </c>
      <c r="P7" s="218">
        <v>52146</v>
      </c>
      <c r="Q7" s="218">
        <v>119478</v>
      </c>
      <c r="R7" s="218">
        <v>223770</v>
      </c>
      <c r="S7" s="218">
        <v>54179</v>
      </c>
      <c r="T7" s="218">
        <v>5724</v>
      </c>
      <c r="U7" s="218">
        <v>48455</v>
      </c>
      <c r="V7" s="218">
        <v>59903</v>
      </c>
    </row>
    <row r="8" spans="1:22" s="240" customFormat="1" ht="90">
      <c r="A8" s="210"/>
      <c r="B8" s="211"/>
      <c r="C8" s="212">
        <v>189</v>
      </c>
      <c r="D8" s="213">
        <v>5</v>
      </c>
      <c r="E8" s="214" t="s">
        <v>430</v>
      </c>
      <c r="F8" s="214" t="s">
        <v>437</v>
      </c>
      <c r="G8" s="215" t="s">
        <v>450</v>
      </c>
      <c r="H8" s="220" t="s">
        <v>48</v>
      </c>
      <c r="I8" s="220">
        <v>0</v>
      </c>
      <c r="J8" s="221" t="s">
        <v>439</v>
      </c>
      <c r="K8" s="221">
        <v>3</v>
      </c>
      <c r="L8" s="220">
        <v>500000</v>
      </c>
      <c r="M8" s="220">
        <v>500000</v>
      </c>
      <c r="N8" s="220" t="s">
        <v>48</v>
      </c>
      <c r="O8" s="220">
        <v>341972</v>
      </c>
      <c r="P8" s="220">
        <v>30591</v>
      </c>
      <c r="Q8" s="220">
        <v>311381</v>
      </c>
      <c r="R8" s="220">
        <v>372563</v>
      </c>
      <c r="S8" s="220">
        <v>0</v>
      </c>
      <c r="T8" s="220">
        <v>0</v>
      </c>
      <c r="U8" s="220">
        <v>0</v>
      </c>
      <c r="V8" s="220">
        <v>0</v>
      </c>
    </row>
    <row r="9" spans="1:22" ht="60">
      <c r="C9" s="196">
        <v>190</v>
      </c>
      <c r="D9" s="195">
        <v>6</v>
      </c>
      <c r="E9" s="194" t="s">
        <v>431</v>
      </c>
      <c r="F9" s="194" t="s">
        <v>438</v>
      </c>
      <c r="G9" s="198" t="s">
        <v>449</v>
      </c>
      <c r="H9" s="222">
        <v>0</v>
      </c>
      <c r="I9" s="223">
        <v>64175</v>
      </c>
      <c r="J9" s="219" t="s">
        <v>425</v>
      </c>
      <c r="K9" s="219">
        <v>2</v>
      </c>
      <c r="L9" s="218" t="s">
        <v>48</v>
      </c>
      <c r="M9" s="218">
        <v>600000</v>
      </c>
      <c r="N9" s="218">
        <v>1069575</v>
      </c>
      <c r="O9" s="218">
        <v>11712</v>
      </c>
      <c r="P9" s="218">
        <v>210</v>
      </c>
      <c r="Q9" s="218">
        <v>11502</v>
      </c>
      <c r="R9" s="218">
        <v>11922</v>
      </c>
      <c r="S9" s="218">
        <v>70</v>
      </c>
      <c r="T9" s="218">
        <v>0</v>
      </c>
      <c r="U9" s="218">
        <v>70</v>
      </c>
      <c r="V9" s="218">
        <v>70</v>
      </c>
    </row>
    <row r="10" spans="1:22" ht="60">
      <c r="A10" s="213"/>
      <c r="B10" s="213"/>
      <c r="C10" s="213"/>
      <c r="D10" s="213">
        <v>7</v>
      </c>
      <c r="E10" s="214" t="s">
        <v>464</v>
      </c>
      <c r="F10" s="214" t="s">
        <v>465</v>
      </c>
      <c r="G10" s="215" t="s">
        <v>469</v>
      </c>
      <c r="H10" s="220">
        <v>0</v>
      </c>
      <c r="I10" s="220">
        <v>51249</v>
      </c>
      <c r="J10" s="221" t="s">
        <v>466</v>
      </c>
      <c r="K10" s="221">
        <v>1</v>
      </c>
      <c r="L10" s="220">
        <v>50000</v>
      </c>
      <c r="M10" s="220">
        <v>500000</v>
      </c>
      <c r="N10" s="220">
        <v>1025167</v>
      </c>
      <c r="O10" s="220">
        <v>44483</v>
      </c>
      <c r="P10" s="220">
        <v>2</v>
      </c>
      <c r="Q10" s="220">
        <v>44481</v>
      </c>
      <c r="R10" s="220">
        <v>55617</v>
      </c>
      <c r="S10" s="220">
        <v>22963</v>
      </c>
      <c r="T10" s="220">
        <v>2</v>
      </c>
      <c r="U10" s="220">
        <v>22961</v>
      </c>
      <c r="V10" s="220">
        <v>22965</v>
      </c>
    </row>
    <row r="11" spans="1:22" ht="36">
      <c r="C11" s="196"/>
      <c r="D11" s="348" t="s">
        <v>478</v>
      </c>
      <c r="E11" s="349"/>
      <c r="F11" s="194"/>
      <c r="G11" s="198"/>
      <c r="H11" s="222">
        <v>844678.23220300011</v>
      </c>
      <c r="I11" s="223">
        <v>1028842</v>
      </c>
      <c r="J11" s="219" t="s">
        <v>48</v>
      </c>
      <c r="K11" s="219" t="s">
        <v>48</v>
      </c>
      <c r="L11" s="218">
        <v>892919</v>
      </c>
      <c r="M11" s="218" t="s">
        <v>48</v>
      </c>
      <c r="N11" s="218" t="s">
        <v>48</v>
      </c>
      <c r="O11" s="218">
        <v>1252452</v>
      </c>
      <c r="P11" s="218">
        <v>273485</v>
      </c>
      <c r="Q11" s="218">
        <v>978967</v>
      </c>
      <c r="R11" s="218" t="s">
        <v>48</v>
      </c>
      <c r="S11" s="218">
        <v>145367</v>
      </c>
      <c r="T11" s="218">
        <v>6061</v>
      </c>
      <c r="U11" s="218">
        <v>139306</v>
      </c>
      <c r="V11" s="218" t="s">
        <v>48</v>
      </c>
    </row>
  </sheetData>
  <mergeCells count="5">
    <mergeCell ref="O2:R2"/>
    <mergeCell ref="S2:V2"/>
    <mergeCell ref="D11:E11"/>
    <mergeCell ref="G2:L2"/>
    <mergeCell ref="D1:V1"/>
  </mergeCells>
  <printOptions horizontalCentered="1" verticalCentered="1"/>
  <pageMargins left="0" right="0" top="0" bottom="0" header="0" footer="0"/>
  <pageSetup scale="22"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پیوست1</vt:lpstr>
      <vt:lpstr>پیوست2</vt:lpstr>
      <vt:lpstr>پیوست3</vt:lpstr>
      <vt:lpstr>پیوست 4</vt:lpstr>
      <vt:lpstr>پیوست 5</vt:lpstr>
      <vt:lpstr>'پیوست 4'!Print_Area</vt:lpstr>
      <vt:lpstr>پیوست2!Print_Area</vt:lpstr>
      <vt:lpstr>پیوست3!Print_Area</vt:lpstr>
      <vt:lpstr>'پیوست 4'!Print_Titles</vt:lpstr>
      <vt:lpstr>'پیوست 5'!Print_Titles</vt:lpstr>
      <vt:lpstr>پیوست1!Print_Titles</vt:lpstr>
      <vt:lpstr>پیوست2!Print_Titles</vt:lpstr>
      <vt:lpstr>پیوست3!Print_Titles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2015-07-21T04:39:15Z</dcterms:modified>
</cp:coreProperties>
</file>